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4295" windowHeight="4620" activeTab="4"/>
  </bookViews>
  <sheets>
    <sheet name="Admin" sheetId="1" r:id="rId1"/>
    <sheet name="WeekDays" sheetId="11" state="hidden" r:id="rId2"/>
    <sheet name="All Teams - Past &amp; Present" sheetId="32" r:id="rId3"/>
    <sheet name="Teams-Premier-League" sheetId="24" r:id="rId4"/>
    <sheet name="Matches-Data-Inputs" sheetId="9" r:id="rId5"/>
    <sheet name="Match-Points" sheetId="25" state="hidden" r:id="rId6"/>
    <sheet name="Stats-Big-Stats" sheetId="26" state="hidden" r:id="rId7"/>
    <sheet name="Ranking-Log" sheetId="27" r:id="rId8"/>
    <sheet name="Ranking-Log-Background" sheetId="30" state="hidden" r:id="rId9"/>
    <sheet name="Legit-Fans" sheetId="10" state="hidden" r:id="rId10"/>
    <sheet name="Print-Me" sheetId="31" r:id="rId11"/>
    <sheet name="Images-Canvas" sheetId="8" r:id="rId12"/>
    <sheet name="Players - PICS" sheetId="5" r:id="rId13"/>
  </sheets>
  <definedNames>
    <definedName name="_xlnm.Print_Area" localSheetId="2">'All Teams - Past &amp; Present'!$A$5:$F$35</definedName>
    <definedName name="_xlnm.Print_Area" localSheetId="5">'Match-Points'!$A$1:$K$26</definedName>
    <definedName name="_xlnm.Print_Area" localSheetId="10">'Print-Me'!$A$6:$F$33</definedName>
    <definedName name="_xlnm.Print_Area" localSheetId="7">'Ranking-Log'!$A$6:$J$29</definedName>
    <definedName name="_xlnm.Print_Area" localSheetId="8">'Ranking-Log-Background'!$A$6:$J$29</definedName>
    <definedName name="_xlnm.Print_Area" localSheetId="3">'Teams-Premier-League'!$A$5:$F$36</definedName>
  </definedNames>
  <calcPr calcId="125725"/>
</workbook>
</file>

<file path=xl/calcChain.xml><?xml version="1.0" encoding="utf-8"?>
<calcChain xmlns="http://schemas.openxmlformats.org/spreadsheetml/2006/main">
  <c r="KX38" i="30"/>
  <c r="KX39" s="1"/>
  <c r="KX40" s="1"/>
  <c r="KX41" s="1"/>
  <c r="KX42" s="1"/>
  <c r="KX43" s="1"/>
  <c r="KX44" s="1"/>
  <c r="KX45" s="1"/>
  <c r="KX46" s="1"/>
  <c r="KX47" s="1"/>
  <c r="KX48" s="1"/>
  <c r="KX49" s="1"/>
  <c r="KX50" s="1"/>
  <c r="KX51" s="1"/>
  <c r="KX52" s="1"/>
  <c r="KX53" s="1"/>
  <c r="KX54" s="1"/>
  <c r="KX55" s="1"/>
  <c r="KX56" s="1"/>
  <c r="KN38"/>
  <c r="KN39" s="1"/>
  <c r="KN40" s="1"/>
  <c r="KN41" s="1"/>
  <c r="KN42" s="1"/>
  <c r="KN43" s="1"/>
  <c r="KN44" s="1"/>
  <c r="KN45" s="1"/>
  <c r="KN46" s="1"/>
  <c r="KN47" s="1"/>
  <c r="KN48" s="1"/>
  <c r="KN49" s="1"/>
  <c r="KN50" s="1"/>
  <c r="KN51" s="1"/>
  <c r="KN52" s="1"/>
  <c r="KN53" s="1"/>
  <c r="KN54" s="1"/>
  <c r="KN55" s="1"/>
  <c r="KN56" s="1"/>
  <c r="KD38"/>
  <c r="KD39" s="1"/>
  <c r="KD40" s="1"/>
  <c r="KD41" s="1"/>
  <c r="KD42" s="1"/>
  <c r="KD43" s="1"/>
  <c r="KD44" s="1"/>
  <c r="KD45" s="1"/>
  <c r="KD46" s="1"/>
  <c r="KD47" s="1"/>
  <c r="KD48" s="1"/>
  <c r="KD49" s="1"/>
  <c r="KD50" s="1"/>
  <c r="KD51" s="1"/>
  <c r="KD52" s="1"/>
  <c r="KD53" s="1"/>
  <c r="KD54" s="1"/>
  <c r="KD55" s="1"/>
  <c r="KD56" s="1"/>
  <c r="JT38"/>
  <c r="JT39" s="1"/>
  <c r="JT40" s="1"/>
  <c r="JT41" s="1"/>
  <c r="JT42" s="1"/>
  <c r="JT43" s="1"/>
  <c r="JT44" s="1"/>
  <c r="JT45" s="1"/>
  <c r="JT46" s="1"/>
  <c r="JT47" s="1"/>
  <c r="JT48" s="1"/>
  <c r="JT49" s="1"/>
  <c r="JT50" s="1"/>
  <c r="JT51" s="1"/>
  <c r="JT52" s="1"/>
  <c r="JT53" s="1"/>
  <c r="JT54" s="1"/>
  <c r="JT55" s="1"/>
  <c r="JT56" s="1"/>
  <c r="JJ38"/>
  <c r="JJ39" s="1"/>
  <c r="JJ40" s="1"/>
  <c r="JJ41" s="1"/>
  <c r="JJ42" s="1"/>
  <c r="JJ43" s="1"/>
  <c r="JJ44" s="1"/>
  <c r="JJ45" s="1"/>
  <c r="JJ46" s="1"/>
  <c r="JJ47" s="1"/>
  <c r="JJ48" s="1"/>
  <c r="JJ49" s="1"/>
  <c r="JJ50" s="1"/>
  <c r="JJ51" s="1"/>
  <c r="JJ52" s="1"/>
  <c r="JJ53" s="1"/>
  <c r="JJ54" s="1"/>
  <c r="JJ55" s="1"/>
  <c r="JJ56" s="1"/>
  <c r="IZ38"/>
  <c r="IZ39" s="1"/>
  <c r="IZ40" s="1"/>
  <c r="IZ41" s="1"/>
  <c r="IZ42" s="1"/>
  <c r="IZ43" s="1"/>
  <c r="IZ44" s="1"/>
  <c r="IZ45" s="1"/>
  <c r="IZ46" s="1"/>
  <c r="IZ47" s="1"/>
  <c r="IZ48" s="1"/>
  <c r="IZ49" s="1"/>
  <c r="IZ50" s="1"/>
  <c r="IZ51" s="1"/>
  <c r="IZ52" s="1"/>
  <c r="IZ53" s="1"/>
  <c r="IZ54" s="1"/>
  <c r="IZ55" s="1"/>
  <c r="IZ56" s="1"/>
  <c r="IP38"/>
  <c r="IP39" s="1"/>
  <c r="IP40" s="1"/>
  <c r="IP41" s="1"/>
  <c r="IP42" s="1"/>
  <c r="IP43" s="1"/>
  <c r="IP44" s="1"/>
  <c r="IP45" s="1"/>
  <c r="IP46" s="1"/>
  <c r="IP47" s="1"/>
  <c r="IP48" s="1"/>
  <c r="IP49" s="1"/>
  <c r="IP50" s="1"/>
  <c r="IP51" s="1"/>
  <c r="IP52" s="1"/>
  <c r="IP53" s="1"/>
  <c r="IP54" s="1"/>
  <c r="IP55" s="1"/>
  <c r="IP56" s="1"/>
  <c r="IF38"/>
  <c r="IF39" s="1"/>
  <c r="IF40" s="1"/>
  <c r="IF41" s="1"/>
  <c r="IF42" s="1"/>
  <c r="IF43" s="1"/>
  <c r="IF44" s="1"/>
  <c r="IF45" s="1"/>
  <c r="IF46" s="1"/>
  <c r="IF47" s="1"/>
  <c r="IF48" s="1"/>
  <c r="IF49" s="1"/>
  <c r="IF50" s="1"/>
  <c r="IF51" s="1"/>
  <c r="IF52" s="1"/>
  <c r="IF53" s="1"/>
  <c r="IF54" s="1"/>
  <c r="IF55" s="1"/>
  <c r="IF56" s="1"/>
  <c r="A29" i="32" l="1"/>
  <c r="A30"/>
  <c r="A31"/>
  <c r="A25"/>
  <c r="A26"/>
  <c r="A12"/>
  <c r="A13"/>
  <c r="A27"/>
  <c r="A28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C8" i="31"/>
  <c r="A32" i="32"/>
  <c r="A33"/>
  <c r="A34"/>
  <c r="A19"/>
  <c r="A20"/>
  <c r="A18"/>
  <c r="A24"/>
  <c r="A23"/>
  <c r="A22"/>
  <c r="A21"/>
  <c r="A17"/>
  <c r="A16"/>
  <c r="A15"/>
  <c r="A14"/>
  <c r="A11"/>
  <c r="A10"/>
  <c r="A9"/>
  <c r="A8"/>
  <c r="A7"/>
  <c r="A1"/>
  <c r="B2" i="24"/>
  <c r="F30" i="31"/>
  <c r="C30"/>
  <c r="C29" i="27"/>
  <c r="B30" i="31" s="1"/>
  <c r="F11" i="10"/>
  <c r="A69638"/>
  <c r="F69638"/>
  <c r="H69638"/>
  <c r="A69639"/>
  <c r="F69639"/>
  <c r="H69639" s="1"/>
  <c r="A69640"/>
  <c r="F69640"/>
  <c r="H69640"/>
  <c r="A69641"/>
  <c r="F69641"/>
  <c r="H69641" s="1"/>
  <c r="A69642"/>
  <c r="F69642"/>
  <c r="H69642"/>
  <c r="A69643"/>
  <c r="F69643"/>
  <c r="H69643" s="1"/>
  <c r="A69644"/>
  <c r="F69644"/>
  <c r="H69644"/>
  <c r="A69645"/>
  <c r="F69645"/>
  <c r="H69645" s="1"/>
  <c r="A69646"/>
  <c r="F69646"/>
  <c r="H69646"/>
  <c r="A69647"/>
  <c r="F69647"/>
  <c r="H69647" s="1"/>
  <c r="A69648"/>
  <c r="F69648"/>
  <c r="H69648"/>
  <c r="A69649"/>
  <c r="F69649"/>
  <c r="H69649" s="1"/>
  <c r="A69650"/>
  <c r="F69650"/>
  <c r="H69650"/>
  <c r="A69651"/>
  <c r="F69651"/>
  <c r="H69651" s="1"/>
  <c r="A69652"/>
  <c r="F69652"/>
  <c r="H69652"/>
  <c r="A69653"/>
  <c r="F69653"/>
  <c r="H69653" s="1"/>
  <c r="A69654"/>
  <c r="F69654"/>
  <c r="H69654"/>
  <c r="A69655"/>
  <c r="F69655"/>
  <c r="H69655" s="1"/>
  <c r="A69656"/>
  <c r="F69656"/>
  <c r="H69656"/>
  <c r="A69657"/>
  <c r="F69657"/>
  <c r="H69657" s="1"/>
  <c r="A69658"/>
  <c r="F69658"/>
  <c r="H69658"/>
  <c r="A69659"/>
  <c r="F69659"/>
  <c r="H69659" s="1"/>
  <c r="A69660"/>
  <c r="F69660"/>
  <c r="H69660"/>
  <c r="A69661"/>
  <c r="F69661"/>
  <c r="H69661" s="1"/>
  <c r="A69662"/>
  <c r="F69662"/>
  <c r="H69662"/>
  <c r="A69663"/>
  <c r="F69663"/>
  <c r="H69663" s="1"/>
  <c r="A69664"/>
  <c r="F69664"/>
  <c r="H69664"/>
  <c r="A69665"/>
  <c r="F69665"/>
  <c r="H69665" s="1"/>
  <c r="A69666"/>
  <c r="F69666"/>
  <c r="H69666"/>
  <c r="A69667"/>
  <c r="F69667"/>
  <c r="H69667" s="1"/>
  <c r="A69668"/>
  <c r="F69668"/>
  <c r="H69668"/>
  <c r="A69669"/>
  <c r="F69669"/>
  <c r="H69669" s="1"/>
  <c r="A69670"/>
  <c r="F69670"/>
  <c r="H69670"/>
  <c r="A69671"/>
  <c r="F69671"/>
  <c r="H69671" s="1"/>
  <c r="A69672"/>
  <c r="F69672"/>
  <c r="H69672"/>
  <c r="A69673"/>
  <c r="F69673"/>
  <c r="H69673" s="1"/>
  <c r="A69674"/>
  <c r="F69674"/>
  <c r="H69674"/>
  <c r="A69675"/>
  <c r="F69675"/>
  <c r="H69675" s="1"/>
  <c r="A69676"/>
  <c r="F69676"/>
  <c r="H69676"/>
  <c r="A69677"/>
  <c r="F69677"/>
  <c r="H69677" s="1"/>
  <c r="A69678"/>
  <c r="F69678"/>
  <c r="H69678"/>
  <c r="A69679"/>
  <c r="F69679"/>
  <c r="H69679" s="1"/>
  <c r="A69680"/>
  <c r="F69680"/>
  <c r="H69680"/>
  <c r="A69681"/>
  <c r="F69681"/>
  <c r="H69681" s="1"/>
  <c r="A69682"/>
  <c r="F69682"/>
  <c r="H69682"/>
  <c r="A69683"/>
  <c r="F69683"/>
  <c r="H69683" s="1"/>
  <c r="A69684"/>
  <c r="F69684"/>
  <c r="H69684"/>
  <c r="A69685"/>
  <c r="F69685"/>
  <c r="H69685" s="1"/>
  <c r="A69686"/>
  <c r="F69686"/>
  <c r="H69686"/>
  <c r="A69687"/>
  <c r="F69687"/>
  <c r="H69687" s="1"/>
  <c r="A69688"/>
  <c r="F69688"/>
  <c r="H69688"/>
  <c r="A69689"/>
  <c r="F69689"/>
  <c r="H69689" s="1"/>
  <c r="A69690"/>
  <c r="F69690"/>
  <c r="H69690"/>
  <c r="A69691"/>
  <c r="F69691"/>
  <c r="H69691" s="1"/>
  <c r="A69692"/>
  <c r="F69692"/>
  <c r="H69692"/>
  <c r="A69693"/>
  <c r="F69693"/>
  <c r="H69693" s="1"/>
  <c r="A69694"/>
  <c r="F69694"/>
  <c r="H69694"/>
  <c r="A69695"/>
  <c r="F69695"/>
  <c r="H69695" s="1"/>
  <c r="A69696"/>
  <c r="F69696"/>
  <c r="H69696"/>
  <c r="A69697"/>
  <c r="F69697"/>
  <c r="H69697" s="1"/>
  <c r="A69698"/>
  <c r="F69698"/>
  <c r="H69698"/>
  <c r="A69699"/>
  <c r="F69699"/>
  <c r="H69699" s="1"/>
  <c r="A69700"/>
  <c r="F69700"/>
  <c r="H69700"/>
  <c r="A69701"/>
  <c r="F69701"/>
  <c r="H69701" s="1"/>
  <c r="A69702"/>
  <c r="F69702"/>
  <c r="H69702"/>
  <c r="A69703"/>
  <c r="F69703"/>
  <c r="H69703" s="1"/>
  <c r="A69704"/>
  <c r="F69704"/>
  <c r="H69704"/>
  <c r="A69705"/>
  <c r="F69705"/>
  <c r="H69705" s="1"/>
  <c r="A69706"/>
  <c r="F69706"/>
  <c r="H69706"/>
  <c r="A69707"/>
  <c r="F69707"/>
  <c r="H69707" s="1"/>
  <c r="A69708"/>
  <c r="F69708"/>
  <c r="H69708"/>
  <c r="A69709"/>
  <c r="F69709"/>
  <c r="H69709" s="1"/>
  <c r="A69710"/>
  <c r="F69710"/>
  <c r="H69710"/>
  <c r="A69711"/>
  <c r="F69711"/>
  <c r="H69711" s="1"/>
  <c r="A69712"/>
  <c r="F69712"/>
  <c r="H69712"/>
  <c r="A69713"/>
  <c r="F69713"/>
  <c r="H69713" s="1"/>
  <c r="A69714"/>
  <c r="F69714"/>
  <c r="H69714"/>
  <c r="A69715"/>
  <c r="F69715"/>
  <c r="H69715" s="1"/>
  <c r="A69716"/>
  <c r="F69716"/>
  <c r="H69716"/>
  <c r="A69717"/>
  <c r="F69717"/>
  <c r="H69717" s="1"/>
  <c r="A69718"/>
  <c r="F69718"/>
  <c r="H69718"/>
  <c r="A69719"/>
  <c r="F69719"/>
  <c r="H69719" s="1"/>
  <c r="A69720"/>
  <c r="F69720"/>
  <c r="H69720"/>
  <c r="A69721"/>
  <c r="F69721"/>
  <c r="H69721" s="1"/>
  <c r="A69722"/>
  <c r="F69722"/>
  <c r="H69722"/>
  <c r="A69723"/>
  <c r="F69723"/>
  <c r="H69723" s="1"/>
  <c r="A69724"/>
  <c r="F69724"/>
  <c r="H69724"/>
  <c r="A69725"/>
  <c r="F69725"/>
  <c r="H69725" s="1"/>
  <c r="A69726"/>
  <c r="F69726"/>
  <c r="H69726"/>
  <c r="A69727"/>
  <c r="F69727"/>
  <c r="H69727" s="1"/>
  <c r="A69728"/>
  <c r="F69728"/>
  <c r="H69728"/>
  <c r="A69729"/>
  <c r="F69729"/>
  <c r="H69729" s="1"/>
  <c r="A69730"/>
  <c r="F69730"/>
  <c r="H69730"/>
  <c r="A69731"/>
  <c r="F69731"/>
  <c r="H69731" s="1"/>
  <c r="A69732"/>
  <c r="F69732"/>
  <c r="H69732"/>
  <c r="A69733"/>
  <c r="F69733"/>
  <c r="H69733" s="1"/>
  <c r="A69734"/>
  <c r="F69734"/>
  <c r="H69734"/>
  <c r="A69735"/>
  <c r="F69735"/>
  <c r="H69735" s="1"/>
  <c r="A69736"/>
  <c r="F69736"/>
  <c r="H69736"/>
  <c r="A69737"/>
  <c r="F69737"/>
  <c r="H69737" s="1"/>
  <c r="A69738"/>
  <c r="F69738"/>
  <c r="H69738"/>
  <c r="A69739"/>
  <c r="F69739"/>
  <c r="H69739" s="1"/>
  <c r="A69740"/>
  <c r="F69740"/>
  <c r="H69740"/>
  <c r="A69741"/>
  <c r="F69741"/>
  <c r="H69741" s="1"/>
  <c r="A69742"/>
  <c r="F69742"/>
  <c r="H69742"/>
  <c r="A69743"/>
  <c r="F69743"/>
  <c r="H69743" s="1"/>
  <c r="A69744"/>
  <c r="F69744"/>
  <c r="H69744"/>
  <c r="A69745"/>
  <c r="F69745"/>
  <c r="H69745" s="1"/>
  <c r="A69746"/>
  <c r="F69746"/>
  <c r="H69746"/>
  <c r="A69747"/>
  <c r="F69747"/>
  <c r="H69747" s="1"/>
  <c r="A69748"/>
  <c r="F69748"/>
  <c r="H69748"/>
  <c r="A69749"/>
  <c r="F69749"/>
  <c r="H69749" s="1"/>
  <c r="A69750"/>
  <c r="F69750"/>
  <c r="H69750"/>
  <c r="A69751"/>
  <c r="F69751"/>
  <c r="H69751" s="1"/>
  <c r="A69752"/>
  <c r="F69752"/>
  <c r="H69752"/>
  <c r="A69753"/>
  <c r="F69753"/>
  <c r="H69753" s="1"/>
  <c r="A69754"/>
  <c r="F69754"/>
  <c r="H69754"/>
  <c r="A69755"/>
  <c r="F69755"/>
  <c r="H69755" s="1"/>
  <c r="A69756"/>
  <c r="F69756"/>
  <c r="H69756"/>
  <c r="A69757"/>
  <c r="F69757"/>
  <c r="H69757" s="1"/>
  <c r="A69758"/>
  <c r="F69758"/>
  <c r="H69758"/>
  <c r="A69759"/>
  <c r="F69759"/>
  <c r="H69759" s="1"/>
  <c r="A69760"/>
  <c r="F69760"/>
  <c r="H69760"/>
  <c r="A69761"/>
  <c r="F69761"/>
  <c r="H69761" s="1"/>
  <c r="A69762"/>
  <c r="F69762"/>
  <c r="H69762"/>
  <c r="A69763"/>
  <c r="F69763"/>
  <c r="H69763" s="1"/>
  <c r="A69764"/>
  <c r="F69764"/>
  <c r="H69764"/>
  <c r="A69765"/>
  <c r="F69765"/>
  <c r="H69765" s="1"/>
  <c r="A69766"/>
  <c r="F69766"/>
  <c r="H69766"/>
  <c r="A69767"/>
  <c r="F69767"/>
  <c r="H69767" s="1"/>
  <c r="A69768"/>
  <c r="F69768"/>
  <c r="H69768"/>
  <c r="A69769"/>
  <c r="F69769"/>
  <c r="H69769" s="1"/>
  <c r="A69770"/>
  <c r="F69770"/>
  <c r="H69770"/>
  <c r="A69771"/>
  <c r="F69771"/>
  <c r="H69771" s="1"/>
  <c r="A69772"/>
  <c r="F69772"/>
  <c r="H69772"/>
  <c r="A69773"/>
  <c r="F69773"/>
  <c r="H69773" s="1"/>
  <c r="A69774"/>
  <c r="F69774"/>
  <c r="H69774"/>
  <c r="A69775"/>
  <c r="F69775"/>
  <c r="H69775" s="1"/>
  <c r="A69776"/>
  <c r="F69776"/>
  <c r="H69776"/>
  <c r="A69777"/>
  <c r="F69777"/>
  <c r="H69777" s="1"/>
  <c r="A69778"/>
  <c r="F69778"/>
  <c r="H69778"/>
  <c r="A69779"/>
  <c r="F69779"/>
  <c r="H69779" s="1"/>
  <c r="A69780"/>
  <c r="F69780"/>
  <c r="H69780"/>
  <c r="A69781"/>
  <c r="F69781"/>
  <c r="H69781" s="1"/>
  <c r="A69782"/>
  <c r="F69782"/>
  <c r="H69782"/>
  <c r="A69783"/>
  <c r="F69783"/>
  <c r="H69783" s="1"/>
  <c r="A69784"/>
  <c r="F69784"/>
  <c r="H69784"/>
  <c r="A69785"/>
  <c r="F69785"/>
  <c r="H69785" s="1"/>
  <c r="A69786"/>
  <c r="F69786"/>
  <c r="H69786"/>
  <c r="A69787"/>
  <c r="F69787"/>
  <c r="H69787" s="1"/>
  <c r="A69788"/>
  <c r="F69788"/>
  <c r="H69788"/>
  <c r="A69789"/>
  <c r="F69789"/>
  <c r="H69789" s="1"/>
  <c r="A69790"/>
  <c r="F69790"/>
  <c r="H69790"/>
  <c r="A69791"/>
  <c r="F69791"/>
  <c r="H69791" s="1"/>
  <c r="A69792"/>
  <c r="F69792"/>
  <c r="H69792"/>
  <c r="A69793"/>
  <c r="F69793"/>
  <c r="H69793" s="1"/>
  <c r="A69794"/>
  <c r="F69794"/>
  <c r="H69794"/>
  <c r="A69795"/>
  <c r="F69795"/>
  <c r="H69795" s="1"/>
  <c r="A69796"/>
  <c r="F69796"/>
  <c r="H69796"/>
  <c r="A69797"/>
  <c r="F69797"/>
  <c r="H69797" s="1"/>
  <c r="A69798"/>
  <c r="F69798"/>
  <c r="H69798"/>
  <c r="A69799"/>
  <c r="F69799"/>
  <c r="H69799" s="1"/>
  <c r="A69800"/>
  <c r="F69800"/>
  <c r="H69800"/>
  <c r="A69801"/>
  <c r="F69801"/>
  <c r="H69801" s="1"/>
  <c r="A69802"/>
  <c r="F69802"/>
  <c r="H69802"/>
  <c r="A69803"/>
  <c r="F69803"/>
  <c r="H69803" s="1"/>
  <c r="A69804"/>
  <c r="F69804"/>
  <c r="H69804"/>
  <c r="A69805"/>
  <c r="F69805"/>
  <c r="H69805" s="1"/>
  <c r="A69806"/>
  <c r="F69806"/>
  <c r="H69806"/>
  <c r="A69807"/>
  <c r="F69807"/>
  <c r="H69807" s="1"/>
  <c r="A69808"/>
  <c r="F69808"/>
  <c r="H69808"/>
  <c r="A69809"/>
  <c r="F69809"/>
  <c r="H69809" s="1"/>
  <c r="A69810"/>
  <c r="F69810"/>
  <c r="H69810"/>
  <c r="A69811"/>
  <c r="F69811"/>
  <c r="H69811" s="1"/>
  <c r="A69812"/>
  <c r="F69812"/>
  <c r="H69812"/>
  <c r="A69813"/>
  <c r="F69813"/>
  <c r="H69813" s="1"/>
  <c r="A69814"/>
  <c r="F69814"/>
  <c r="H69814"/>
  <c r="A69815"/>
  <c r="F69815"/>
  <c r="H69815" s="1"/>
  <c r="A69816"/>
  <c r="F69816"/>
  <c r="H69816"/>
  <c r="A69817"/>
  <c r="F69817"/>
  <c r="H69817" s="1"/>
  <c r="A69818"/>
  <c r="F69818"/>
  <c r="H69818"/>
  <c r="A69819"/>
  <c r="F69819"/>
  <c r="H69819" s="1"/>
  <c r="A69820"/>
  <c r="F69820"/>
  <c r="H69820"/>
  <c r="A69821"/>
  <c r="F69821"/>
  <c r="H69821" s="1"/>
  <c r="A69822"/>
  <c r="F69822"/>
  <c r="H69822"/>
  <c r="A69823"/>
  <c r="F69823"/>
  <c r="H69823" s="1"/>
  <c r="A69824"/>
  <c r="F69824"/>
  <c r="H69824"/>
  <c r="A69825"/>
  <c r="F69825"/>
  <c r="H69825" s="1"/>
  <c r="A69826"/>
  <c r="F69826"/>
  <c r="H69826"/>
  <c r="A69827"/>
  <c r="F69827"/>
  <c r="H69827" s="1"/>
  <c r="A69828"/>
  <c r="F69828"/>
  <c r="H69828"/>
  <c r="A69829"/>
  <c r="F69829"/>
  <c r="H69829" s="1"/>
  <c r="A69830"/>
  <c r="F69830"/>
  <c r="H69830"/>
  <c r="A69831"/>
  <c r="F69831"/>
  <c r="H69831" s="1"/>
  <c r="A69832"/>
  <c r="F69832"/>
  <c r="H69832"/>
  <c r="A69833"/>
  <c r="F69833"/>
  <c r="H69833" s="1"/>
  <c r="A69834"/>
  <c r="F69834"/>
  <c r="H69834"/>
  <c r="A69835"/>
  <c r="F69835"/>
  <c r="H69835" s="1"/>
  <c r="A69836"/>
  <c r="F69836"/>
  <c r="H69836"/>
  <c r="A69837"/>
  <c r="F69837"/>
  <c r="H69837" s="1"/>
  <c r="A69838"/>
  <c r="F69838"/>
  <c r="H69838"/>
  <c r="A69839"/>
  <c r="F69839"/>
  <c r="H69839" s="1"/>
  <c r="A69840"/>
  <c r="F69840"/>
  <c r="H69840"/>
  <c r="A69841"/>
  <c r="F69841"/>
  <c r="H69841" s="1"/>
  <c r="A69842"/>
  <c r="F69842"/>
  <c r="H69842"/>
  <c r="A69843"/>
  <c r="F69843"/>
  <c r="H69843" s="1"/>
  <c r="A69844"/>
  <c r="F69844"/>
  <c r="H69844"/>
  <c r="A69845"/>
  <c r="F69845"/>
  <c r="H69845" s="1"/>
  <c r="A69846"/>
  <c r="F69846"/>
  <c r="H69846"/>
  <c r="A69847"/>
  <c r="F69847"/>
  <c r="H69847" s="1"/>
  <c r="A69848"/>
  <c r="F69848"/>
  <c r="H69848"/>
  <c r="A69849"/>
  <c r="F69849"/>
  <c r="H69849" s="1"/>
  <c r="A69850"/>
  <c r="F69850"/>
  <c r="H69850"/>
  <c r="A69851"/>
  <c r="F69851"/>
  <c r="H69851" s="1"/>
  <c r="A69852"/>
  <c r="F69852"/>
  <c r="H69852"/>
  <c r="A69853"/>
  <c r="F69853"/>
  <c r="H69853" s="1"/>
  <c r="A69854"/>
  <c r="F69854"/>
  <c r="H69854"/>
  <c r="A69855"/>
  <c r="F69855"/>
  <c r="H69855" s="1"/>
  <c r="A69856"/>
  <c r="F69856"/>
  <c r="H69856"/>
  <c r="A69857"/>
  <c r="F69857"/>
  <c r="H69857" s="1"/>
  <c r="A69858"/>
  <c r="F69858"/>
  <c r="H69858"/>
  <c r="A69859"/>
  <c r="F69859"/>
  <c r="H69859" s="1"/>
  <c r="A69860"/>
  <c r="F69860"/>
  <c r="H69860"/>
  <c r="A69861"/>
  <c r="F69861"/>
  <c r="H69861" s="1"/>
  <c r="A69862"/>
  <c r="F69862"/>
  <c r="H69862"/>
  <c r="A69863"/>
  <c r="F69863"/>
  <c r="H69863" s="1"/>
  <c r="A69864"/>
  <c r="F69864"/>
  <c r="H69864"/>
  <c r="A69865"/>
  <c r="F69865"/>
  <c r="H69865" s="1"/>
  <c r="A69866"/>
  <c r="F69866"/>
  <c r="H69866"/>
  <c r="A69867"/>
  <c r="F69867"/>
  <c r="H69867" s="1"/>
  <c r="A69868"/>
  <c r="F69868"/>
  <c r="H69868"/>
  <c r="A69869"/>
  <c r="F69869"/>
  <c r="H69869" s="1"/>
  <c r="A69870"/>
  <c r="F69870"/>
  <c r="H69870"/>
  <c r="A69871"/>
  <c r="F69871"/>
  <c r="H69871" s="1"/>
  <c r="A69872"/>
  <c r="F69872"/>
  <c r="H69872"/>
  <c r="A69873"/>
  <c r="F69873"/>
  <c r="H69873" s="1"/>
  <c r="A69874"/>
  <c r="F69874"/>
  <c r="H69874"/>
  <c r="A69875"/>
  <c r="F69875"/>
  <c r="H69875" s="1"/>
  <c r="A69876"/>
  <c r="F69876"/>
  <c r="H69876"/>
  <c r="A69877"/>
  <c r="F69877"/>
  <c r="H69877" s="1"/>
  <c r="A69878"/>
  <c r="F69878"/>
  <c r="H69878"/>
  <c r="A69879"/>
  <c r="F69879"/>
  <c r="H69879" s="1"/>
  <c r="A69880"/>
  <c r="F69880"/>
  <c r="H69880"/>
  <c r="A69881"/>
  <c r="F69881"/>
  <c r="H69881" s="1"/>
  <c r="A69882"/>
  <c r="F69882"/>
  <c r="H69882"/>
  <c r="A69883"/>
  <c r="F69883"/>
  <c r="H69883" s="1"/>
  <c r="A69884"/>
  <c r="F69884"/>
  <c r="H69884"/>
  <c r="A69885"/>
  <c r="F69885"/>
  <c r="H69885" s="1"/>
  <c r="A69886"/>
  <c r="F69886"/>
  <c r="H69886"/>
  <c r="A69887"/>
  <c r="F69887"/>
  <c r="H69887" s="1"/>
  <c r="A69888"/>
  <c r="F69888"/>
  <c r="H69888"/>
  <c r="A69889"/>
  <c r="F69889"/>
  <c r="H69889" s="1"/>
  <c r="A69890"/>
  <c r="F69890"/>
  <c r="H69890"/>
  <c r="A69891"/>
  <c r="F69891"/>
  <c r="H69891" s="1"/>
  <c r="A69892"/>
  <c r="F69892"/>
  <c r="H69892"/>
  <c r="A69893"/>
  <c r="F69893"/>
  <c r="H69893" s="1"/>
  <c r="A69894"/>
  <c r="F69894"/>
  <c r="H69894"/>
  <c r="A69895"/>
  <c r="F69895"/>
  <c r="H69895" s="1"/>
  <c r="A69896"/>
  <c r="F69896"/>
  <c r="H69896"/>
  <c r="A69897"/>
  <c r="F69897"/>
  <c r="H69897" s="1"/>
  <c r="A69898"/>
  <c r="F69898"/>
  <c r="H69898"/>
  <c r="A69899"/>
  <c r="F69899"/>
  <c r="H69899" s="1"/>
  <c r="A69900"/>
  <c r="F69900"/>
  <c r="H69900"/>
  <c r="A69901"/>
  <c r="F69901"/>
  <c r="H69901" s="1"/>
  <c r="A69902"/>
  <c r="F69902"/>
  <c r="H69902"/>
  <c r="A69903"/>
  <c r="F69903"/>
  <c r="H69903" s="1"/>
  <c r="A69904"/>
  <c r="F69904"/>
  <c r="H69904"/>
  <c r="A69905"/>
  <c r="F69905"/>
  <c r="H69905" s="1"/>
  <c r="A69906"/>
  <c r="F69906"/>
  <c r="H69906"/>
  <c r="A69907"/>
  <c r="F69907"/>
  <c r="H69907" s="1"/>
  <c r="A69908"/>
  <c r="F69908"/>
  <c r="H69908"/>
  <c r="A69909"/>
  <c r="F69909"/>
  <c r="H69909" s="1"/>
  <c r="A69910"/>
  <c r="F69910"/>
  <c r="H69910"/>
  <c r="A69911"/>
  <c r="F69911"/>
  <c r="H69911" s="1"/>
  <c r="A69912"/>
  <c r="F69912"/>
  <c r="H69912"/>
  <c r="A69913"/>
  <c r="F69913"/>
  <c r="H69913" s="1"/>
  <c r="A69914"/>
  <c r="F69914"/>
  <c r="H69914"/>
  <c r="A69915"/>
  <c r="F69915"/>
  <c r="H69915" s="1"/>
  <c r="A69916"/>
  <c r="F69916"/>
  <c r="H69916"/>
  <c r="A69917"/>
  <c r="F69917"/>
  <c r="H69917" s="1"/>
  <c r="A69918"/>
  <c r="F69918"/>
  <c r="H69918"/>
  <c r="A69919"/>
  <c r="F69919"/>
  <c r="H69919" s="1"/>
  <c r="A69920"/>
  <c r="F69920"/>
  <c r="H69920"/>
  <c r="A69921"/>
  <c r="F69921"/>
  <c r="H69921" s="1"/>
  <c r="A69922"/>
  <c r="F69922"/>
  <c r="H69922"/>
  <c r="A69923"/>
  <c r="F69923"/>
  <c r="H69923" s="1"/>
  <c r="A69924"/>
  <c r="F69924"/>
  <c r="H69924"/>
  <c r="A69925"/>
  <c r="F69925"/>
  <c r="H69925" s="1"/>
  <c r="A69926"/>
  <c r="F69926"/>
  <c r="H69926"/>
  <c r="A69927"/>
  <c r="F69927"/>
  <c r="H69927" s="1"/>
  <c r="A69928"/>
  <c r="F69928"/>
  <c r="H69928"/>
  <c r="A69929"/>
  <c r="F69929"/>
  <c r="H69929" s="1"/>
  <c r="A69930"/>
  <c r="F69930"/>
  <c r="H69930"/>
  <c r="A69931"/>
  <c r="F69931"/>
  <c r="H69931" s="1"/>
  <c r="A69932"/>
  <c r="F69932"/>
  <c r="H69932"/>
  <c r="A69933"/>
  <c r="F69933"/>
  <c r="H69933" s="1"/>
  <c r="A69934"/>
  <c r="F69934"/>
  <c r="H69934"/>
  <c r="A69935"/>
  <c r="F69935"/>
  <c r="H69935" s="1"/>
  <c r="A69936"/>
  <c r="F69936"/>
  <c r="H69936"/>
  <c r="A69937"/>
  <c r="F69937"/>
  <c r="H69937" s="1"/>
  <c r="A69938"/>
  <c r="F69938"/>
  <c r="H69938"/>
  <c r="A69939"/>
  <c r="F69939"/>
  <c r="H69939" s="1"/>
  <c r="A69940"/>
  <c r="F69940"/>
  <c r="H69940"/>
  <c r="A69941"/>
  <c r="F69941"/>
  <c r="H69941" s="1"/>
  <c r="A69942"/>
  <c r="F69942"/>
  <c r="H69942"/>
  <c r="A69943"/>
  <c r="F69943"/>
  <c r="H69943" s="1"/>
  <c r="A69944"/>
  <c r="F69944"/>
  <c r="H69944"/>
  <c r="A69945"/>
  <c r="F69945"/>
  <c r="H69945" s="1"/>
  <c r="A69946"/>
  <c r="F69946"/>
  <c r="H69946"/>
  <c r="A69947"/>
  <c r="F69947"/>
  <c r="H69947" s="1"/>
  <c r="A69948"/>
  <c r="F69948"/>
  <c r="H69948"/>
  <c r="A69949"/>
  <c r="F69949"/>
  <c r="H69949" s="1"/>
  <c r="A69950"/>
  <c r="F69950"/>
  <c r="H69950"/>
  <c r="A69951"/>
  <c r="F69951"/>
  <c r="H69951" s="1"/>
  <c r="A69952"/>
  <c r="F69952"/>
  <c r="H69952"/>
  <c r="A69953"/>
  <c r="F69953"/>
  <c r="H69953" s="1"/>
  <c r="A69954"/>
  <c r="F69954"/>
  <c r="H69954"/>
  <c r="A69955"/>
  <c r="F69955"/>
  <c r="H69955" s="1"/>
  <c r="A69956"/>
  <c r="F69956"/>
  <c r="H69956"/>
  <c r="A69957"/>
  <c r="F69957"/>
  <c r="H69957" s="1"/>
  <c r="A69958"/>
  <c r="F69958"/>
  <c r="H69958"/>
  <c r="A69959"/>
  <c r="F69959"/>
  <c r="H69959" s="1"/>
  <c r="A69960"/>
  <c r="F69960"/>
  <c r="H69960"/>
  <c r="A69961"/>
  <c r="F69961"/>
  <c r="H69961" s="1"/>
  <c r="A69962"/>
  <c r="F69962"/>
  <c r="H69962"/>
  <c r="A69963"/>
  <c r="F69963"/>
  <c r="H69963" s="1"/>
  <c r="A69964"/>
  <c r="F69964"/>
  <c r="H69964"/>
  <c r="A69965"/>
  <c r="F69965"/>
  <c r="H69965" s="1"/>
  <c r="A69966"/>
  <c r="F69966"/>
  <c r="H69966"/>
  <c r="A69967"/>
  <c r="F69967"/>
  <c r="H69967" s="1"/>
  <c r="A69968"/>
  <c r="F69968"/>
  <c r="H69968"/>
  <c r="A69969"/>
  <c r="F69969"/>
  <c r="H69969" s="1"/>
  <c r="A69970"/>
  <c r="F69970"/>
  <c r="H69970"/>
  <c r="A69971"/>
  <c r="F69971"/>
  <c r="H69971" s="1"/>
  <c r="A69972"/>
  <c r="F69972"/>
  <c r="H69972"/>
  <c r="A69973"/>
  <c r="F69973"/>
  <c r="H69973" s="1"/>
  <c r="A69974"/>
  <c r="F69974"/>
  <c r="H69974"/>
  <c r="A69975"/>
  <c r="F69975"/>
  <c r="H69975" s="1"/>
  <c r="A69976"/>
  <c r="F69976"/>
  <c r="H69976"/>
  <c r="A69977"/>
  <c r="F69977"/>
  <c r="H69977" s="1"/>
  <c r="A69978"/>
  <c r="F69978"/>
  <c r="H69978"/>
  <c r="A69979"/>
  <c r="F69979"/>
  <c r="H69979" s="1"/>
  <c r="A69980"/>
  <c r="F69980"/>
  <c r="H69980"/>
  <c r="A69981"/>
  <c r="F69981"/>
  <c r="H69981" s="1"/>
  <c r="A69982"/>
  <c r="F69982"/>
  <c r="H69982"/>
  <c r="A69983"/>
  <c r="F69983"/>
  <c r="H69983" s="1"/>
  <c r="A69984"/>
  <c r="F69984"/>
  <c r="H69984"/>
  <c r="A69985"/>
  <c r="F69985"/>
  <c r="H69985" s="1"/>
  <c r="A69986"/>
  <c r="F69986"/>
  <c r="H69986"/>
  <c r="A69987"/>
  <c r="F69987"/>
  <c r="H69987" s="1"/>
  <c r="A69988"/>
  <c r="F69988"/>
  <c r="H69988"/>
  <c r="A69989"/>
  <c r="F69989"/>
  <c r="H69989" s="1"/>
  <c r="A69990"/>
  <c r="F69990"/>
  <c r="H69990"/>
  <c r="A69991"/>
  <c r="F69991"/>
  <c r="H69991" s="1"/>
  <c r="A69992"/>
  <c r="F69992"/>
  <c r="H69992"/>
  <c r="A69993"/>
  <c r="F69993"/>
  <c r="H69993" s="1"/>
  <c r="A69994"/>
  <c r="F69994"/>
  <c r="H69994"/>
  <c r="A69995"/>
  <c r="F69995"/>
  <c r="H69995" s="1"/>
  <c r="A69996"/>
  <c r="F69996"/>
  <c r="H69996"/>
  <c r="A69997"/>
  <c r="F69997"/>
  <c r="H69997" s="1"/>
  <c r="A69998"/>
  <c r="F69998"/>
  <c r="H69998"/>
  <c r="A69999"/>
  <c r="F69999"/>
  <c r="H69999" s="1"/>
  <c r="A70000"/>
  <c r="F70000"/>
  <c r="H70000"/>
  <c r="A70001"/>
  <c r="F70001"/>
  <c r="H70001" s="1"/>
  <c r="A70002"/>
  <c r="F70002"/>
  <c r="H70002"/>
  <c r="A70003"/>
  <c r="F70003"/>
  <c r="H70003" s="1"/>
  <c r="A70004"/>
  <c r="F70004"/>
  <c r="H70004"/>
  <c r="A70005"/>
  <c r="F70005"/>
  <c r="H70005" s="1"/>
  <c r="A70006"/>
  <c r="F70006"/>
  <c r="H70006"/>
  <c r="A70007"/>
  <c r="F70007"/>
  <c r="H70007" s="1"/>
  <c r="A70008"/>
  <c r="F70008"/>
  <c r="H70008"/>
  <c r="A70009"/>
  <c r="F70009"/>
  <c r="H70009" s="1"/>
  <c r="A70010"/>
  <c r="F70010"/>
  <c r="H70010"/>
  <c r="A70011"/>
  <c r="F70011"/>
  <c r="H70011" s="1"/>
  <c r="A70012"/>
  <c r="F70012"/>
  <c r="H70012"/>
  <c r="A70013"/>
  <c r="F70013"/>
  <c r="H70013" s="1"/>
  <c r="A70014"/>
  <c r="F70014"/>
  <c r="H70014"/>
  <c r="A70015"/>
  <c r="F70015"/>
  <c r="H70015" s="1"/>
  <c r="A70016"/>
  <c r="F70016"/>
  <c r="H70016"/>
  <c r="A70017"/>
  <c r="F70017"/>
  <c r="H70017" s="1"/>
  <c r="A70018"/>
  <c r="F70018"/>
  <c r="H70018"/>
  <c r="A70019"/>
  <c r="F70019"/>
  <c r="H70019" s="1"/>
  <c r="A70020"/>
  <c r="F70020"/>
  <c r="H70020"/>
  <c r="A70021"/>
  <c r="F70021"/>
  <c r="H70021" s="1"/>
  <c r="A70022"/>
  <c r="F70022"/>
  <c r="H70022"/>
  <c r="A70023"/>
  <c r="F70023"/>
  <c r="H70023" s="1"/>
  <c r="A70024"/>
  <c r="F70024"/>
  <c r="H70024"/>
  <c r="A70025"/>
  <c r="F70025"/>
  <c r="H70025" s="1"/>
  <c r="A70026"/>
  <c r="F70026"/>
  <c r="H70026"/>
  <c r="A70027"/>
  <c r="F70027"/>
  <c r="H70027" s="1"/>
  <c r="A70028"/>
  <c r="F70028"/>
  <c r="H70028"/>
  <c r="A70029"/>
  <c r="F70029"/>
  <c r="H70029" s="1"/>
  <c r="A70030"/>
  <c r="F70030"/>
  <c r="H70030"/>
  <c r="A70031"/>
  <c r="F70031"/>
  <c r="H70031" s="1"/>
  <c r="A70032"/>
  <c r="F70032"/>
  <c r="H70032"/>
  <c r="A70033"/>
  <c r="F70033"/>
  <c r="H70033" s="1"/>
  <c r="A70034"/>
  <c r="F70034"/>
  <c r="H70034"/>
  <c r="A70035"/>
  <c r="F70035"/>
  <c r="H70035" s="1"/>
  <c r="A70036"/>
  <c r="F70036"/>
  <c r="H70036"/>
  <c r="A70037"/>
  <c r="F70037"/>
  <c r="H70037" s="1"/>
  <c r="A70038"/>
  <c r="F70038"/>
  <c r="H70038"/>
  <c r="A70039"/>
  <c r="F70039"/>
  <c r="H70039" s="1"/>
  <c r="A70040"/>
  <c r="F70040"/>
  <c r="H70040"/>
  <c r="A70041"/>
  <c r="F70041"/>
  <c r="H70041" s="1"/>
  <c r="A70042"/>
  <c r="F70042"/>
  <c r="H70042"/>
  <c r="A70043"/>
  <c r="F70043"/>
  <c r="H70043" s="1"/>
  <c r="A70044"/>
  <c r="F70044"/>
  <c r="H70044"/>
  <c r="A70045"/>
  <c r="F70045"/>
  <c r="H70045" s="1"/>
  <c r="A70046"/>
  <c r="F70046"/>
  <c r="H70046"/>
  <c r="A70047"/>
  <c r="F70047"/>
  <c r="H70047" s="1"/>
  <c r="A70048"/>
  <c r="F70048"/>
  <c r="H70048"/>
  <c r="A70049"/>
  <c r="F70049"/>
  <c r="H70049" s="1"/>
  <c r="A70050"/>
  <c r="F70050"/>
  <c r="H70050"/>
  <c r="A70051"/>
  <c r="F70051"/>
  <c r="H70051" s="1"/>
  <c r="A70052"/>
  <c r="F70052"/>
  <c r="H70052"/>
  <c r="A70053"/>
  <c r="F70053"/>
  <c r="H70053" s="1"/>
  <c r="A70054"/>
  <c r="F70054"/>
  <c r="H70054"/>
  <c r="A70055"/>
  <c r="F70055"/>
  <c r="H70055" s="1"/>
  <c r="A70056"/>
  <c r="F70056"/>
  <c r="H70056"/>
  <c r="A70057"/>
  <c r="F70057"/>
  <c r="H70057" s="1"/>
  <c r="A70058"/>
  <c r="F70058"/>
  <c r="H70058"/>
  <c r="A70059"/>
  <c r="F70059"/>
  <c r="H70059" s="1"/>
  <c r="A70060"/>
  <c r="F70060"/>
  <c r="H70060"/>
  <c r="A70061"/>
  <c r="F70061"/>
  <c r="H70061" s="1"/>
  <c r="A70062"/>
  <c r="F70062"/>
  <c r="H70062"/>
  <c r="A70063"/>
  <c r="F70063"/>
  <c r="H70063" s="1"/>
  <c r="A70064"/>
  <c r="F70064"/>
  <c r="H70064"/>
  <c r="A70065"/>
  <c r="F70065"/>
  <c r="H70065" s="1"/>
  <c r="A70066"/>
  <c r="F70066"/>
  <c r="H70066"/>
  <c r="A70067"/>
  <c r="F70067"/>
  <c r="H70067" s="1"/>
  <c r="A70068"/>
  <c r="F70068"/>
  <c r="H70068"/>
  <c r="A70069"/>
  <c r="F70069"/>
  <c r="H70069" s="1"/>
  <c r="A70070"/>
  <c r="F70070"/>
  <c r="H70070"/>
  <c r="A70071"/>
  <c r="F70071"/>
  <c r="H70071" s="1"/>
  <c r="A70072"/>
  <c r="F70072"/>
  <c r="H70072"/>
  <c r="A70073"/>
  <c r="F70073"/>
  <c r="H70073" s="1"/>
  <c r="A70074"/>
  <c r="F70074"/>
  <c r="H70074"/>
  <c r="A70075"/>
  <c r="F70075"/>
  <c r="H70075" s="1"/>
  <c r="A70076"/>
  <c r="F70076"/>
  <c r="H70076"/>
  <c r="A70077"/>
  <c r="F70077"/>
  <c r="H70077" s="1"/>
  <c r="A70078"/>
  <c r="F70078"/>
  <c r="H70078"/>
  <c r="A70079"/>
  <c r="F70079"/>
  <c r="H70079" s="1"/>
  <c r="A70080"/>
  <c r="F70080"/>
  <c r="H70080"/>
  <c r="A70081"/>
  <c r="F70081"/>
  <c r="H70081" s="1"/>
  <c r="A70082"/>
  <c r="F70082"/>
  <c r="H70082"/>
  <c r="A70083"/>
  <c r="F70083"/>
  <c r="H70083" s="1"/>
  <c r="A70084"/>
  <c r="F70084"/>
  <c r="H70084"/>
  <c r="A70085"/>
  <c r="F70085"/>
  <c r="H70085" s="1"/>
  <c r="A70086"/>
  <c r="F70086"/>
  <c r="H70086"/>
  <c r="A70087"/>
  <c r="F70087"/>
  <c r="H70087" s="1"/>
  <c r="A70088"/>
  <c r="F70088"/>
  <c r="H70088"/>
  <c r="A70089"/>
  <c r="F70089"/>
  <c r="H70089" s="1"/>
  <c r="A70090"/>
  <c r="F70090"/>
  <c r="H70090"/>
  <c r="A70091"/>
  <c r="F70091"/>
  <c r="H70091" s="1"/>
  <c r="A70092"/>
  <c r="F70092"/>
  <c r="H70092"/>
  <c r="A70093"/>
  <c r="F70093"/>
  <c r="H70093" s="1"/>
  <c r="A70094"/>
  <c r="F70094"/>
  <c r="H70094"/>
  <c r="A70095"/>
  <c r="F70095"/>
  <c r="H70095" s="1"/>
  <c r="A70096"/>
  <c r="F70096"/>
  <c r="H70096"/>
  <c r="A70097"/>
  <c r="F70097"/>
  <c r="H70097" s="1"/>
  <c r="A70098"/>
  <c r="F70098"/>
  <c r="H70098"/>
  <c r="A70099"/>
  <c r="F70099"/>
  <c r="H70099" s="1"/>
  <c r="A70100"/>
  <c r="F70100"/>
  <c r="H70100"/>
  <c r="A70101"/>
  <c r="F70101"/>
  <c r="H70101" s="1"/>
  <c r="A70102"/>
  <c r="F70102"/>
  <c r="H70102"/>
  <c r="A70103"/>
  <c r="F70103"/>
  <c r="H70103" s="1"/>
  <c r="A70104"/>
  <c r="F70104"/>
  <c r="H70104"/>
  <c r="A70105"/>
  <c r="F70105"/>
  <c r="H70105" s="1"/>
  <c r="A70106"/>
  <c r="F70106"/>
  <c r="H70106"/>
  <c r="A70107"/>
  <c r="F70107"/>
  <c r="H70107" s="1"/>
  <c r="A70108"/>
  <c r="F70108"/>
  <c r="H70108"/>
  <c r="A70109"/>
  <c r="F70109"/>
  <c r="H70109" s="1"/>
  <c r="A70110"/>
  <c r="F70110"/>
  <c r="H70110"/>
  <c r="A70111"/>
  <c r="F70111"/>
  <c r="H70111" s="1"/>
  <c r="A70112"/>
  <c r="F70112"/>
  <c r="H70112"/>
  <c r="A70113"/>
  <c r="F70113"/>
  <c r="H70113" s="1"/>
  <c r="A70114"/>
  <c r="F70114"/>
  <c r="H70114"/>
  <c r="A70115"/>
  <c r="F70115"/>
  <c r="H70115" s="1"/>
  <c r="A70116"/>
  <c r="F70116"/>
  <c r="H70116"/>
  <c r="A70117"/>
  <c r="F70117"/>
  <c r="H70117" s="1"/>
  <c r="A70118"/>
  <c r="F70118"/>
  <c r="H70118"/>
  <c r="A70119"/>
  <c r="F70119"/>
  <c r="H70119" s="1"/>
  <c r="A70120"/>
  <c r="F70120"/>
  <c r="H70120"/>
  <c r="A70121"/>
  <c r="F70121"/>
  <c r="H70121" s="1"/>
  <c r="A70122"/>
  <c r="F70122"/>
  <c r="H70122"/>
  <c r="A70123"/>
  <c r="F70123"/>
  <c r="H70123" s="1"/>
  <c r="A70124"/>
  <c r="F70124"/>
  <c r="H70124"/>
  <c r="A70125"/>
  <c r="F70125"/>
  <c r="H70125" s="1"/>
  <c r="A70126"/>
  <c r="F70126"/>
  <c r="H70126"/>
  <c r="A70127"/>
  <c r="F70127"/>
  <c r="H70127" s="1"/>
  <c r="A70128"/>
  <c r="F70128"/>
  <c r="H70128"/>
  <c r="A70129"/>
  <c r="F70129"/>
  <c r="H70129" s="1"/>
  <c r="A70130"/>
  <c r="F70130"/>
  <c r="H70130"/>
  <c r="A70131"/>
  <c r="F70131"/>
  <c r="H70131" s="1"/>
  <c r="A70132"/>
  <c r="F70132"/>
  <c r="H70132"/>
  <c r="A70133"/>
  <c r="F70133"/>
  <c r="H70133" s="1"/>
  <c r="A70134"/>
  <c r="F70134"/>
  <c r="H70134"/>
  <c r="A70135"/>
  <c r="F70135"/>
  <c r="H70135" s="1"/>
  <c r="A70136"/>
  <c r="F70136"/>
  <c r="H70136"/>
  <c r="A70137"/>
  <c r="F70137"/>
  <c r="H70137" s="1"/>
  <c r="A70138"/>
  <c r="F70138"/>
  <c r="H70138"/>
  <c r="A70139"/>
  <c r="F70139"/>
  <c r="H70139" s="1"/>
  <c r="A70140"/>
  <c r="F70140"/>
  <c r="H70140"/>
  <c r="A70141"/>
  <c r="F70141"/>
  <c r="H70141" s="1"/>
  <c r="A70142"/>
  <c r="F70142"/>
  <c r="H70142"/>
  <c r="A70143"/>
  <c r="F70143"/>
  <c r="H70143" s="1"/>
  <c r="A70144"/>
  <c r="F70144"/>
  <c r="H70144"/>
  <c r="A70145"/>
  <c r="F70145"/>
  <c r="H70145" s="1"/>
  <c r="A70146"/>
  <c r="F70146"/>
  <c r="H70146"/>
  <c r="A70147"/>
  <c r="F70147"/>
  <c r="H70147" s="1"/>
  <c r="A70148"/>
  <c r="F70148"/>
  <c r="H70148"/>
  <c r="A70149"/>
  <c r="F70149"/>
  <c r="H70149" s="1"/>
  <c r="A70150"/>
  <c r="F70150"/>
  <c r="H70150" s="1"/>
  <c r="A70151"/>
  <c r="F70151"/>
  <c r="H70151" s="1"/>
  <c r="A70152"/>
  <c r="F70152"/>
  <c r="H70152" s="1"/>
  <c r="A70153"/>
  <c r="F70153"/>
  <c r="H70153" s="1"/>
  <c r="A70154"/>
  <c r="F70154"/>
  <c r="H70154" s="1"/>
  <c r="A70155"/>
  <c r="F70155"/>
  <c r="H70155" s="1"/>
  <c r="A70156"/>
  <c r="F70156"/>
  <c r="H70156" s="1"/>
  <c r="A70157"/>
  <c r="F70157"/>
  <c r="H70157" s="1"/>
  <c r="A70158"/>
  <c r="F70158"/>
  <c r="H70158" s="1"/>
  <c r="A70159"/>
  <c r="F70159"/>
  <c r="H70159" s="1"/>
  <c r="A70160"/>
  <c r="F70160"/>
  <c r="H70160" s="1"/>
  <c r="A70161"/>
  <c r="F70161"/>
  <c r="H70161" s="1"/>
  <c r="A70162"/>
  <c r="F70162"/>
  <c r="H70162" s="1"/>
  <c r="A70163"/>
  <c r="F70163"/>
  <c r="H70163" s="1"/>
  <c r="A70164"/>
  <c r="F70164"/>
  <c r="H70164" s="1"/>
  <c r="A70165"/>
  <c r="F70165"/>
  <c r="H70165" s="1"/>
  <c r="A70166"/>
  <c r="F70166"/>
  <c r="H70166" s="1"/>
  <c r="A70167"/>
  <c r="F70167"/>
  <c r="H70167" s="1"/>
  <c r="A70168"/>
  <c r="F70168"/>
  <c r="H70168" s="1"/>
  <c r="A70169"/>
  <c r="F70169"/>
  <c r="H70169" s="1"/>
  <c r="A70170"/>
  <c r="F70170"/>
  <c r="H70170" s="1"/>
  <c r="A70171"/>
  <c r="F70171"/>
  <c r="H70171"/>
  <c r="A70172"/>
  <c r="F70172"/>
  <c r="H70172" s="1"/>
  <c r="A70173"/>
  <c r="F70173"/>
  <c r="H70173"/>
  <c r="A70174"/>
  <c r="F70174"/>
  <c r="H70174" s="1"/>
  <c r="A70175"/>
  <c r="F70175"/>
  <c r="H70175"/>
  <c r="A70176"/>
  <c r="F70176"/>
  <c r="H70176" s="1"/>
  <c r="A70177"/>
  <c r="F70177"/>
  <c r="H70177"/>
  <c r="A70178"/>
  <c r="F70178"/>
  <c r="H70178" s="1"/>
  <c r="A70179"/>
  <c r="F70179"/>
  <c r="H70179"/>
  <c r="A70180"/>
  <c r="F70180"/>
  <c r="H70180" s="1"/>
  <c r="A70181"/>
  <c r="F70181"/>
  <c r="H70181"/>
  <c r="A70182"/>
  <c r="F70182"/>
  <c r="H70182" s="1"/>
  <c r="A70183"/>
  <c r="F70183"/>
  <c r="H70183"/>
  <c r="A70184"/>
  <c r="F70184"/>
  <c r="H70184" s="1"/>
  <c r="A70185"/>
  <c r="F70185"/>
  <c r="H70185"/>
  <c r="A70186"/>
  <c r="F70186"/>
  <c r="H70186" s="1"/>
  <c r="A70187"/>
  <c r="F70187"/>
  <c r="H70187"/>
  <c r="A70188"/>
  <c r="F70188"/>
  <c r="H70188" s="1"/>
  <c r="A70189"/>
  <c r="F70189"/>
  <c r="H70189"/>
  <c r="A70190"/>
  <c r="F70190"/>
  <c r="H70190" s="1"/>
  <c r="A70191"/>
  <c r="F70191"/>
  <c r="H70191"/>
  <c r="A70192"/>
  <c r="F70192"/>
  <c r="H70192" s="1"/>
  <c r="A70193"/>
  <c r="F70193"/>
  <c r="H70193"/>
  <c r="A70194"/>
  <c r="F70194"/>
  <c r="H70194" s="1"/>
  <c r="A70195"/>
  <c r="F70195"/>
  <c r="H70195"/>
  <c r="A70196"/>
  <c r="F70196"/>
  <c r="H70196" s="1"/>
  <c r="A70197"/>
  <c r="F70197"/>
  <c r="H70197"/>
  <c r="A70198"/>
  <c r="F70198"/>
  <c r="H70198" s="1"/>
  <c r="A70199"/>
  <c r="F70199"/>
  <c r="H70199"/>
  <c r="A70200"/>
  <c r="F70200"/>
  <c r="H70200" s="1"/>
  <c r="A70201"/>
  <c r="F70201"/>
  <c r="H70201"/>
  <c r="A70202"/>
  <c r="F70202"/>
  <c r="H70202" s="1"/>
  <c r="A70203"/>
  <c r="F70203"/>
  <c r="H70203"/>
  <c r="A70204"/>
  <c r="F70204"/>
  <c r="H70204" s="1"/>
  <c r="A70205"/>
  <c r="F70205"/>
  <c r="H70205"/>
  <c r="A70206"/>
  <c r="F70206"/>
  <c r="H70206" s="1"/>
  <c r="A70207"/>
  <c r="F70207"/>
  <c r="H70207"/>
  <c r="A70208"/>
  <c r="F70208"/>
  <c r="H70208" s="1"/>
  <c r="A70209"/>
  <c r="F70209"/>
  <c r="H70209"/>
  <c r="A70210"/>
  <c r="F70210"/>
  <c r="H70210" s="1"/>
  <c r="A70211"/>
  <c r="F70211"/>
  <c r="H70211"/>
  <c r="A70212"/>
  <c r="F70212"/>
  <c r="H70212" s="1"/>
  <c r="A70213"/>
  <c r="F70213"/>
  <c r="H70213"/>
  <c r="A70214"/>
  <c r="F70214"/>
  <c r="H70214" s="1"/>
  <c r="A70215"/>
  <c r="F70215"/>
  <c r="H70215"/>
  <c r="A70216"/>
  <c r="F70216"/>
  <c r="H70216" s="1"/>
  <c r="A70217"/>
  <c r="F70217"/>
  <c r="H70217"/>
  <c r="A70218"/>
  <c r="F70218"/>
  <c r="H70218" s="1"/>
  <c r="A70219"/>
  <c r="F70219"/>
  <c r="H70219"/>
  <c r="A70220"/>
  <c r="F70220"/>
  <c r="H70220" s="1"/>
  <c r="A70221"/>
  <c r="F70221"/>
  <c r="H70221"/>
  <c r="A70222"/>
  <c r="F70222"/>
  <c r="H70222" s="1"/>
  <c r="A70223"/>
  <c r="F70223"/>
  <c r="H70223"/>
  <c r="A70224"/>
  <c r="F70224"/>
  <c r="H70224" s="1"/>
  <c r="A70225"/>
  <c r="F70225"/>
  <c r="H70225"/>
  <c r="A70226"/>
  <c r="F70226"/>
  <c r="H70226" s="1"/>
  <c r="A70227"/>
  <c r="F70227"/>
  <c r="H70227"/>
  <c r="A70228"/>
  <c r="F70228"/>
  <c r="H70228" s="1"/>
  <c r="A70229"/>
  <c r="F70229"/>
  <c r="H70229"/>
  <c r="A70230"/>
  <c r="F70230"/>
  <c r="H70230" s="1"/>
  <c r="A70231"/>
  <c r="F70231"/>
  <c r="H70231"/>
  <c r="A70232"/>
  <c r="F70232"/>
  <c r="H70232" s="1"/>
  <c r="A70233"/>
  <c r="F70233"/>
  <c r="H70233"/>
  <c r="A70234"/>
  <c r="F70234"/>
  <c r="H70234" s="1"/>
  <c r="A70235"/>
  <c r="F70235"/>
  <c r="H70235"/>
  <c r="A70236"/>
  <c r="F70236"/>
  <c r="H70236" s="1"/>
  <c r="A70237"/>
  <c r="F70237"/>
  <c r="H70237"/>
  <c r="A70238"/>
  <c r="F70238"/>
  <c r="H70238" s="1"/>
  <c r="A70239"/>
  <c r="F70239"/>
  <c r="H70239"/>
  <c r="A70240"/>
  <c r="F70240"/>
  <c r="H70240" s="1"/>
  <c r="A70241"/>
  <c r="F70241"/>
  <c r="H70241"/>
  <c r="A70242"/>
  <c r="F70242"/>
  <c r="H70242" s="1"/>
  <c r="A70243"/>
  <c r="F70243"/>
  <c r="H70243"/>
  <c r="A70244"/>
  <c r="F70244"/>
  <c r="H70244" s="1"/>
  <c r="A70245"/>
  <c r="F70245"/>
  <c r="H70245"/>
  <c r="A70246"/>
  <c r="F70246"/>
  <c r="H70246" s="1"/>
  <c r="A70247"/>
  <c r="F70247"/>
  <c r="H70247"/>
  <c r="A70248"/>
  <c r="F70248"/>
  <c r="H70248" s="1"/>
  <c r="A70249"/>
  <c r="F70249"/>
  <c r="H70249"/>
  <c r="A70250"/>
  <c r="F70250"/>
  <c r="H70250" s="1"/>
  <c r="A70251"/>
  <c r="F70251"/>
  <c r="H70251"/>
  <c r="A70252"/>
  <c r="F70252"/>
  <c r="H70252" s="1"/>
  <c r="A70253"/>
  <c r="F70253"/>
  <c r="H70253"/>
  <c r="A70254"/>
  <c r="F70254"/>
  <c r="H70254" s="1"/>
  <c r="A70255"/>
  <c r="F70255"/>
  <c r="H70255"/>
  <c r="A70256"/>
  <c r="F70256"/>
  <c r="H70256" s="1"/>
  <c r="A70257"/>
  <c r="F70257"/>
  <c r="H70257"/>
  <c r="A70258"/>
  <c r="F70258"/>
  <c r="H70258" s="1"/>
  <c r="A70259"/>
  <c r="F70259"/>
  <c r="H70259"/>
  <c r="A70260"/>
  <c r="F70260"/>
  <c r="H70260" s="1"/>
  <c r="A70261"/>
  <c r="F70261"/>
  <c r="H70261"/>
  <c r="A70262"/>
  <c r="F70262"/>
  <c r="H70262" s="1"/>
  <c r="A70263"/>
  <c r="F70263"/>
  <c r="H70263"/>
  <c r="A70264"/>
  <c r="F70264"/>
  <c r="H70264" s="1"/>
  <c r="A70265"/>
  <c r="F70265"/>
  <c r="H70265"/>
  <c r="A70266"/>
  <c r="F70266"/>
  <c r="H70266" s="1"/>
  <c r="A70267"/>
  <c r="F70267"/>
  <c r="H70267"/>
  <c r="A70268"/>
  <c r="F70268"/>
  <c r="H70268" s="1"/>
  <c r="A70269"/>
  <c r="F70269"/>
  <c r="H70269"/>
  <c r="A70270"/>
  <c r="F70270"/>
  <c r="H70270" s="1"/>
  <c r="A70271"/>
  <c r="F70271"/>
  <c r="H70271"/>
  <c r="A70272"/>
  <c r="F70272"/>
  <c r="H70272" s="1"/>
  <c r="A70273"/>
  <c r="F70273"/>
  <c r="H70273"/>
  <c r="A70274"/>
  <c r="F70274"/>
  <c r="H70274" s="1"/>
  <c r="A70275"/>
  <c r="F70275"/>
  <c r="H70275"/>
  <c r="A70276"/>
  <c r="F70276"/>
  <c r="H70276" s="1"/>
  <c r="A70277"/>
  <c r="F70277"/>
  <c r="H70277"/>
  <c r="A70278"/>
  <c r="F70278"/>
  <c r="H70278" s="1"/>
  <c r="A70279"/>
  <c r="F70279"/>
  <c r="H70279"/>
  <c r="A70280"/>
  <c r="F70280"/>
  <c r="H70280" s="1"/>
  <c r="A70281"/>
  <c r="F70281"/>
  <c r="H70281"/>
  <c r="A70282"/>
  <c r="F70282"/>
  <c r="H70282" s="1"/>
  <c r="A70283"/>
  <c r="F70283"/>
  <c r="H70283"/>
  <c r="A70284"/>
  <c r="F70284"/>
  <c r="H70284" s="1"/>
  <c r="A70285"/>
  <c r="F70285"/>
  <c r="H70285"/>
  <c r="A70286"/>
  <c r="F70286"/>
  <c r="H70286" s="1"/>
  <c r="A70287"/>
  <c r="F70287"/>
  <c r="H70287"/>
  <c r="A70288"/>
  <c r="F70288"/>
  <c r="H70288" s="1"/>
  <c r="A70289"/>
  <c r="F70289"/>
  <c r="H70289"/>
  <c r="A70290"/>
  <c r="F70290"/>
  <c r="H70290" s="1"/>
  <c r="A70291"/>
  <c r="F70291"/>
  <c r="H70291"/>
  <c r="A70292"/>
  <c r="F70292"/>
  <c r="H70292" s="1"/>
  <c r="A70293"/>
  <c r="F70293"/>
  <c r="H70293"/>
  <c r="A70294"/>
  <c r="F70294"/>
  <c r="H70294" s="1"/>
  <c r="A70295"/>
  <c r="F70295"/>
  <c r="H70295"/>
  <c r="A70296"/>
  <c r="F70296"/>
  <c r="H70296" s="1"/>
  <c r="A70297"/>
  <c r="F70297"/>
  <c r="H70297"/>
  <c r="A70298"/>
  <c r="F70298"/>
  <c r="H70298" s="1"/>
  <c r="A70299"/>
  <c r="F70299"/>
  <c r="H70299"/>
  <c r="A70300"/>
  <c r="F70300"/>
  <c r="H70300" s="1"/>
  <c r="A70301"/>
  <c r="F70301"/>
  <c r="H70301"/>
  <c r="A70302"/>
  <c r="F70302"/>
  <c r="H70302" s="1"/>
  <c r="A70303"/>
  <c r="F70303"/>
  <c r="H70303"/>
  <c r="A70304"/>
  <c r="F70304"/>
  <c r="H70304" s="1"/>
  <c r="A70305"/>
  <c r="F70305"/>
  <c r="H70305"/>
  <c r="A70306"/>
  <c r="F70306"/>
  <c r="H70306" s="1"/>
  <c r="A70307"/>
  <c r="F70307"/>
  <c r="H70307"/>
  <c r="A70308"/>
  <c r="F70308"/>
  <c r="H70308" s="1"/>
  <c r="A70309"/>
  <c r="F70309"/>
  <c r="H70309"/>
  <c r="A70310"/>
  <c r="F70310"/>
  <c r="H70310" s="1"/>
  <c r="A70311"/>
  <c r="F70311"/>
  <c r="H70311"/>
  <c r="A70312"/>
  <c r="F70312"/>
  <c r="H70312" s="1"/>
  <c r="A70313"/>
  <c r="F70313"/>
  <c r="H70313"/>
  <c r="A70314"/>
  <c r="F70314"/>
  <c r="H70314" s="1"/>
  <c r="A70315"/>
  <c r="F70315"/>
  <c r="H70315"/>
  <c r="A70316"/>
  <c r="F70316"/>
  <c r="H70316" s="1"/>
  <c r="A70317"/>
  <c r="F70317"/>
  <c r="H70317"/>
  <c r="A70318"/>
  <c r="F70318"/>
  <c r="H70318" s="1"/>
  <c r="A70319"/>
  <c r="F70319"/>
  <c r="H70319"/>
  <c r="A70320"/>
  <c r="F70320"/>
  <c r="H70320" s="1"/>
  <c r="A70321"/>
  <c r="F70321"/>
  <c r="H70321"/>
  <c r="A70322"/>
  <c r="F70322"/>
  <c r="H70322" s="1"/>
  <c r="A70323"/>
  <c r="F70323"/>
  <c r="H70323"/>
  <c r="A70324"/>
  <c r="F70324"/>
  <c r="H70324" s="1"/>
  <c r="A70325"/>
  <c r="F70325"/>
  <c r="H70325"/>
  <c r="A70326"/>
  <c r="F70326"/>
  <c r="H70326" s="1"/>
  <c r="A70327"/>
  <c r="F70327"/>
  <c r="H70327"/>
  <c r="A70328"/>
  <c r="F70328"/>
  <c r="H70328" s="1"/>
  <c r="A70329"/>
  <c r="F70329"/>
  <c r="H70329"/>
  <c r="A70330"/>
  <c r="F70330"/>
  <c r="H70330" s="1"/>
  <c r="A70331"/>
  <c r="F70331"/>
  <c r="H70331"/>
  <c r="A70332"/>
  <c r="F70332"/>
  <c r="H70332" s="1"/>
  <c r="A70333"/>
  <c r="F70333"/>
  <c r="H70333"/>
  <c r="A70334"/>
  <c r="F70334"/>
  <c r="H70334" s="1"/>
  <c r="A70335"/>
  <c r="F70335"/>
  <c r="H70335"/>
  <c r="A70336"/>
  <c r="F70336"/>
  <c r="H70336" s="1"/>
  <c r="A70337"/>
  <c r="F70337"/>
  <c r="H70337"/>
  <c r="A70338"/>
  <c r="F70338"/>
  <c r="H70338" s="1"/>
  <c r="A70339"/>
  <c r="F70339"/>
  <c r="H70339"/>
  <c r="A70340"/>
  <c r="F70340"/>
  <c r="H70340" s="1"/>
  <c r="A70341"/>
  <c r="F70341"/>
  <c r="H70341"/>
  <c r="A70342"/>
  <c r="F70342"/>
  <c r="H70342" s="1"/>
  <c r="A70343"/>
  <c r="F70343"/>
  <c r="H70343"/>
  <c r="A70344"/>
  <c r="F70344"/>
  <c r="H70344" s="1"/>
  <c r="A70345"/>
  <c r="F70345"/>
  <c r="H70345"/>
  <c r="A70346"/>
  <c r="F70346"/>
  <c r="H70346" s="1"/>
  <c r="A70347"/>
  <c r="F70347"/>
  <c r="H70347"/>
  <c r="A70348"/>
  <c r="F70348"/>
  <c r="H70348" s="1"/>
  <c r="A70349"/>
  <c r="F70349"/>
  <c r="H70349"/>
  <c r="A70350"/>
  <c r="F70350"/>
  <c r="H70350" s="1"/>
  <c r="A70351"/>
  <c r="F70351"/>
  <c r="H70351"/>
  <c r="A70352"/>
  <c r="F70352"/>
  <c r="H70352" s="1"/>
  <c r="A70353"/>
  <c r="F70353"/>
  <c r="H70353"/>
  <c r="A70354"/>
  <c r="F70354"/>
  <c r="H70354" s="1"/>
  <c r="A70355"/>
  <c r="F70355"/>
  <c r="H70355"/>
  <c r="A70356"/>
  <c r="F70356"/>
  <c r="H70356" s="1"/>
  <c r="A70357"/>
  <c r="F70357"/>
  <c r="H70357"/>
  <c r="A70358"/>
  <c r="F70358"/>
  <c r="H70358" s="1"/>
  <c r="A70359"/>
  <c r="F70359"/>
  <c r="H70359"/>
  <c r="A70360"/>
  <c r="F70360"/>
  <c r="H70360" s="1"/>
  <c r="A70361"/>
  <c r="F70361"/>
  <c r="H70361"/>
  <c r="A70362"/>
  <c r="F70362"/>
  <c r="H70362" s="1"/>
  <c r="A70363"/>
  <c r="F70363"/>
  <c r="H70363"/>
  <c r="A70364"/>
  <c r="F70364"/>
  <c r="H70364" s="1"/>
  <c r="A70365"/>
  <c r="F70365"/>
  <c r="H70365"/>
  <c r="A70366"/>
  <c r="F70366"/>
  <c r="H70366" s="1"/>
  <c r="A70367"/>
  <c r="F70367"/>
  <c r="H70367"/>
  <c r="A70368"/>
  <c r="F70368"/>
  <c r="H70368" s="1"/>
  <c r="A70369"/>
  <c r="F70369"/>
  <c r="H70369"/>
  <c r="A70370"/>
  <c r="F70370"/>
  <c r="H70370" s="1"/>
  <c r="A70371"/>
  <c r="F70371"/>
  <c r="H70371"/>
  <c r="A70372"/>
  <c r="F70372"/>
  <c r="H70372" s="1"/>
  <c r="A70373"/>
  <c r="F70373"/>
  <c r="H70373"/>
  <c r="A70374"/>
  <c r="F70374"/>
  <c r="H70374" s="1"/>
  <c r="A70375"/>
  <c r="F70375"/>
  <c r="H70375"/>
  <c r="A70376"/>
  <c r="F70376"/>
  <c r="H70376" s="1"/>
  <c r="A70377"/>
  <c r="F70377"/>
  <c r="H70377"/>
  <c r="A70378"/>
  <c r="F70378"/>
  <c r="H70378" s="1"/>
  <c r="A70379"/>
  <c r="F70379"/>
  <c r="H70379"/>
  <c r="A70380"/>
  <c r="F70380"/>
  <c r="H70380" s="1"/>
  <c r="A70381"/>
  <c r="F70381"/>
  <c r="H70381"/>
  <c r="A70382"/>
  <c r="F70382"/>
  <c r="H70382" s="1"/>
  <c r="A70383"/>
  <c r="F70383"/>
  <c r="H70383"/>
  <c r="A70384"/>
  <c r="F70384"/>
  <c r="H70384" s="1"/>
  <c r="A70385"/>
  <c r="F70385"/>
  <c r="H70385"/>
  <c r="A70386"/>
  <c r="F70386"/>
  <c r="H70386" s="1"/>
  <c r="A70387"/>
  <c r="F70387"/>
  <c r="H70387"/>
  <c r="A70388"/>
  <c r="F70388"/>
  <c r="H70388" s="1"/>
  <c r="A70389"/>
  <c r="F70389"/>
  <c r="H70389"/>
  <c r="A70390"/>
  <c r="F70390"/>
  <c r="H70390" s="1"/>
  <c r="A70391"/>
  <c r="F70391"/>
  <c r="H70391"/>
  <c r="A70392"/>
  <c r="F70392"/>
  <c r="H70392" s="1"/>
  <c r="A70393"/>
  <c r="F70393"/>
  <c r="H70393"/>
  <c r="A70394"/>
  <c r="F70394"/>
  <c r="H70394" s="1"/>
  <c r="A70395"/>
  <c r="F70395"/>
  <c r="H70395"/>
  <c r="A70396"/>
  <c r="F70396"/>
  <c r="H70396" s="1"/>
  <c r="A70397"/>
  <c r="F70397"/>
  <c r="H70397"/>
  <c r="A70398"/>
  <c r="F70398"/>
  <c r="H70398" s="1"/>
  <c r="A70399"/>
  <c r="F70399"/>
  <c r="H70399"/>
  <c r="A70400"/>
  <c r="F70400"/>
  <c r="H70400" s="1"/>
  <c r="A70401"/>
  <c r="F70401"/>
  <c r="H70401"/>
  <c r="A70402"/>
  <c r="F70402"/>
  <c r="H70402" s="1"/>
  <c r="A70403"/>
  <c r="F70403"/>
  <c r="H70403"/>
  <c r="A70404"/>
  <c r="F70404"/>
  <c r="H70404" s="1"/>
  <c r="A70405"/>
  <c r="F70405"/>
  <c r="H70405"/>
  <c r="A70406"/>
  <c r="F70406"/>
  <c r="H70406" s="1"/>
  <c r="A70407"/>
  <c r="F70407"/>
  <c r="H70407"/>
  <c r="A70408"/>
  <c r="F70408"/>
  <c r="H70408" s="1"/>
  <c r="A70409"/>
  <c r="F70409"/>
  <c r="H70409"/>
  <c r="A70410"/>
  <c r="F70410"/>
  <c r="H70410" s="1"/>
  <c r="A70411"/>
  <c r="F70411"/>
  <c r="H70411"/>
  <c r="A70412"/>
  <c r="F70412"/>
  <c r="H70412" s="1"/>
  <c r="A70413"/>
  <c r="F70413"/>
  <c r="H70413"/>
  <c r="A70414"/>
  <c r="F70414"/>
  <c r="H70414" s="1"/>
  <c r="A70415"/>
  <c r="F70415"/>
  <c r="H70415"/>
  <c r="A70416"/>
  <c r="F70416"/>
  <c r="H70416" s="1"/>
  <c r="A70417"/>
  <c r="F70417"/>
  <c r="H70417"/>
  <c r="A70418"/>
  <c r="F70418"/>
  <c r="H70418" s="1"/>
  <c r="A70419"/>
  <c r="F70419"/>
  <c r="H70419"/>
  <c r="A70420"/>
  <c r="F70420"/>
  <c r="H70420" s="1"/>
  <c r="A70421"/>
  <c r="F70421"/>
  <c r="H70421"/>
  <c r="A70422"/>
  <c r="F70422"/>
  <c r="H70422" s="1"/>
  <c r="A70423"/>
  <c r="F70423"/>
  <c r="H70423"/>
  <c r="A70424"/>
  <c r="F70424"/>
  <c r="H70424" s="1"/>
  <c r="A70425"/>
  <c r="F70425"/>
  <c r="H70425"/>
  <c r="A70426"/>
  <c r="F70426"/>
  <c r="H70426" s="1"/>
  <c r="A70427"/>
  <c r="F70427"/>
  <c r="H70427"/>
  <c r="A70428"/>
  <c r="F70428"/>
  <c r="H70428" s="1"/>
  <c r="A70429"/>
  <c r="F70429"/>
  <c r="H70429"/>
  <c r="A70430"/>
  <c r="F70430"/>
  <c r="H70430" s="1"/>
  <c r="A70431"/>
  <c r="F70431"/>
  <c r="H70431"/>
  <c r="A70432"/>
  <c r="F70432"/>
  <c r="H70432" s="1"/>
  <c r="A70433"/>
  <c r="F70433"/>
  <c r="H70433"/>
  <c r="A70434"/>
  <c r="F70434"/>
  <c r="H70434" s="1"/>
  <c r="A70435"/>
  <c r="F70435"/>
  <c r="H70435"/>
  <c r="A70436"/>
  <c r="F70436"/>
  <c r="H70436" s="1"/>
  <c r="A70437"/>
  <c r="F70437"/>
  <c r="H70437"/>
  <c r="A70438"/>
  <c r="F70438"/>
  <c r="H70438" s="1"/>
  <c r="A70439"/>
  <c r="F70439"/>
  <c r="H70439"/>
  <c r="A70440"/>
  <c r="F70440"/>
  <c r="H70440" s="1"/>
  <c r="A70441"/>
  <c r="F70441"/>
  <c r="H70441"/>
  <c r="A70442"/>
  <c r="F70442"/>
  <c r="H70442" s="1"/>
  <c r="A70443"/>
  <c r="F70443"/>
  <c r="H70443"/>
  <c r="A70444"/>
  <c r="F70444"/>
  <c r="H70444" s="1"/>
  <c r="A70445"/>
  <c r="F70445"/>
  <c r="H70445"/>
  <c r="A70446"/>
  <c r="F70446"/>
  <c r="H70446" s="1"/>
  <c r="A70447"/>
  <c r="F70447"/>
  <c r="H70447"/>
  <c r="A70448"/>
  <c r="F70448"/>
  <c r="H70448" s="1"/>
  <c r="A70449"/>
  <c r="F70449"/>
  <c r="H70449"/>
  <c r="A70450"/>
  <c r="F70450"/>
  <c r="H70450" s="1"/>
  <c r="A70451"/>
  <c r="F70451"/>
  <c r="H70451"/>
  <c r="A70452"/>
  <c r="F70452"/>
  <c r="H70452" s="1"/>
  <c r="A70453"/>
  <c r="F70453"/>
  <c r="H70453"/>
  <c r="A70454"/>
  <c r="F70454"/>
  <c r="H70454" s="1"/>
  <c r="A70455"/>
  <c r="F70455"/>
  <c r="H70455"/>
  <c r="A70456"/>
  <c r="F70456"/>
  <c r="H70456" s="1"/>
  <c r="A70457"/>
  <c r="F70457"/>
  <c r="H70457"/>
  <c r="A70458"/>
  <c r="F70458"/>
  <c r="H70458" s="1"/>
  <c r="A70459"/>
  <c r="F70459"/>
  <c r="H70459"/>
  <c r="A70460"/>
  <c r="F70460"/>
  <c r="H70460" s="1"/>
  <c r="A70461"/>
  <c r="F70461"/>
  <c r="H70461"/>
  <c r="A70462"/>
  <c r="F70462"/>
  <c r="H70462" s="1"/>
  <c r="A70463"/>
  <c r="F70463"/>
  <c r="H70463"/>
  <c r="A70464"/>
  <c r="F70464"/>
  <c r="H70464" s="1"/>
  <c r="A70465"/>
  <c r="F70465"/>
  <c r="H70465"/>
  <c r="A70466"/>
  <c r="F70466"/>
  <c r="H70466" s="1"/>
  <c r="A70467"/>
  <c r="F70467"/>
  <c r="H70467"/>
  <c r="A70468"/>
  <c r="F70468"/>
  <c r="H70468" s="1"/>
  <c r="A70469"/>
  <c r="F70469"/>
  <c r="H70469"/>
  <c r="A70470"/>
  <c r="F70470"/>
  <c r="H70470" s="1"/>
  <c r="A70471"/>
  <c r="F70471"/>
  <c r="H70471"/>
  <c r="A70472"/>
  <c r="F70472"/>
  <c r="H70472" s="1"/>
  <c r="A70473"/>
  <c r="F70473"/>
  <c r="H70473"/>
  <c r="A70474"/>
  <c r="F70474"/>
  <c r="H70474" s="1"/>
  <c r="A70475"/>
  <c r="F70475"/>
  <c r="H70475"/>
  <c r="A70476"/>
  <c r="F70476"/>
  <c r="H70476" s="1"/>
  <c r="A70477"/>
  <c r="F70477"/>
  <c r="H70477"/>
  <c r="A70478"/>
  <c r="F70478"/>
  <c r="H70478" s="1"/>
  <c r="A70479"/>
  <c r="F70479"/>
  <c r="H70479"/>
  <c r="A70480"/>
  <c r="F70480"/>
  <c r="H70480" s="1"/>
  <c r="A70481"/>
  <c r="F70481"/>
  <c r="H70481"/>
  <c r="A70482"/>
  <c r="F70482"/>
  <c r="H70482" s="1"/>
  <c r="A70483"/>
  <c r="F70483"/>
  <c r="H70483"/>
  <c r="A70484"/>
  <c r="F70484"/>
  <c r="H70484" s="1"/>
  <c r="A70485"/>
  <c r="F70485"/>
  <c r="H70485"/>
  <c r="A70486"/>
  <c r="F70486"/>
  <c r="H70486" s="1"/>
  <c r="A70487"/>
  <c r="F70487"/>
  <c r="H70487"/>
  <c r="A70488"/>
  <c r="F70488"/>
  <c r="H70488" s="1"/>
  <c r="A70489"/>
  <c r="F70489"/>
  <c r="H70489"/>
  <c r="A70490"/>
  <c r="F70490"/>
  <c r="H70490" s="1"/>
  <c r="A70491"/>
  <c r="F70491"/>
  <c r="H70491"/>
  <c r="A70492"/>
  <c r="F70492"/>
  <c r="H70492" s="1"/>
  <c r="A70493"/>
  <c r="F70493"/>
  <c r="H70493"/>
  <c r="A70494"/>
  <c r="F70494"/>
  <c r="H70494" s="1"/>
  <c r="A70495"/>
  <c r="F70495"/>
  <c r="H70495"/>
  <c r="A70496"/>
  <c r="F70496"/>
  <c r="H70496" s="1"/>
  <c r="A70497"/>
  <c r="F70497"/>
  <c r="H70497"/>
  <c r="A70498"/>
  <c r="F70498"/>
  <c r="H70498" s="1"/>
  <c r="A70499"/>
  <c r="F70499"/>
  <c r="H70499"/>
  <c r="A70500"/>
  <c r="F70500"/>
  <c r="H70500" s="1"/>
  <c r="A70501"/>
  <c r="F70501"/>
  <c r="H70501"/>
  <c r="A70502"/>
  <c r="F70502"/>
  <c r="H70502" s="1"/>
  <c r="A70503"/>
  <c r="F70503"/>
  <c r="H70503"/>
  <c r="A70504"/>
  <c r="F70504"/>
  <c r="H70504" s="1"/>
  <c r="A70505"/>
  <c r="F70505"/>
  <c r="H70505"/>
  <c r="A70506"/>
  <c r="F70506"/>
  <c r="H70506" s="1"/>
  <c r="A70507"/>
  <c r="F70507"/>
  <c r="H70507"/>
  <c r="A70508"/>
  <c r="F70508"/>
  <c r="H70508" s="1"/>
  <c r="A70509"/>
  <c r="F70509"/>
  <c r="H70509"/>
  <c r="A70510"/>
  <c r="F70510"/>
  <c r="H70510" s="1"/>
  <c r="A70511"/>
  <c r="F70511"/>
  <c r="H70511"/>
  <c r="A70512"/>
  <c r="F70512"/>
  <c r="H70512" s="1"/>
  <c r="A70513"/>
  <c r="F70513"/>
  <c r="H70513"/>
  <c r="A70514"/>
  <c r="F70514"/>
  <c r="H70514" s="1"/>
  <c r="A70515"/>
  <c r="F70515"/>
  <c r="H70515"/>
  <c r="A70516"/>
  <c r="F70516"/>
  <c r="H70516" s="1"/>
  <c r="A70517"/>
  <c r="F70517"/>
  <c r="H70517"/>
  <c r="A70518"/>
  <c r="F70518"/>
  <c r="H70518" s="1"/>
  <c r="A70519"/>
  <c r="F70519"/>
  <c r="H70519"/>
  <c r="A70520"/>
  <c r="F70520"/>
  <c r="H70520" s="1"/>
  <c r="A70521"/>
  <c r="F70521"/>
  <c r="H70521"/>
  <c r="A70522"/>
  <c r="F70522"/>
  <c r="H70522" s="1"/>
  <c r="A70523"/>
  <c r="F70523"/>
  <c r="H70523"/>
  <c r="A70524"/>
  <c r="F70524"/>
  <c r="H70524" s="1"/>
  <c r="A70525"/>
  <c r="F70525"/>
  <c r="H70525"/>
  <c r="A70526"/>
  <c r="F70526"/>
  <c r="H70526" s="1"/>
  <c r="A70527"/>
  <c r="F70527"/>
  <c r="H70527"/>
  <c r="A70528"/>
  <c r="F70528"/>
  <c r="H70528" s="1"/>
  <c r="A70529"/>
  <c r="F70529"/>
  <c r="H70529"/>
  <c r="A70530"/>
  <c r="F70530"/>
  <c r="H70530" s="1"/>
  <c r="A70531"/>
  <c r="F70531"/>
  <c r="H70531"/>
  <c r="A70532"/>
  <c r="F70532"/>
  <c r="H70532" s="1"/>
  <c r="A70533"/>
  <c r="F70533"/>
  <c r="H70533"/>
  <c r="A70534"/>
  <c r="F70534"/>
  <c r="H70534" s="1"/>
  <c r="A70535"/>
  <c r="F70535"/>
  <c r="H70535"/>
  <c r="A70536"/>
  <c r="F70536"/>
  <c r="H70536" s="1"/>
  <c r="A70537"/>
  <c r="F70537"/>
  <c r="H70537"/>
  <c r="A70538"/>
  <c r="F70538"/>
  <c r="H70538" s="1"/>
  <c r="A70539"/>
  <c r="F70539"/>
  <c r="H70539"/>
  <c r="A70540"/>
  <c r="F70540"/>
  <c r="H70540" s="1"/>
  <c r="A70541"/>
  <c r="F70541"/>
  <c r="H70541"/>
  <c r="A70542"/>
  <c r="F70542"/>
  <c r="H70542" s="1"/>
  <c r="A70543"/>
  <c r="F70543"/>
  <c r="H70543"/>
  <c r="A70544"/>
  <c r="F70544"/>
  <c r="H70544" s="1"/>
  <c r="A70545"/>
  <c r="F70545"/>
  <c r="H70545"/>
  <c r="A70546"/>
  <c r="F70546"/>
  <c r="H70546" s="1"/>
  <c r="A70547"/>
  <c r="F70547"/>
  <c r="H70547"/>
  <c r="A70548"/>
  <c r="F70548"/>
  <c r="H70548" s="1"/>
  <c r="A70549"/>
  <c r="F70549"/>
  <c r="H70549"/>
  <c r="A70550"/>
  <c r="F70550"/>
  <c r="H70550" s="1"/>
  <c r="A70551"/>
  <c r="F70551"/>
  <c r="H70551"/>
  <c r="A70552"/>
  <c r="F70552"/>
  <c r="H70552" s="1"/>
  <c r="A70553"/>
  <c r="F70553"/>
  <c r="H70553"/>
  <c r="A70554"/>
  <c r="F70554"/>
  <c r="H70554" s="1"/>
  <c r="A70555"/>
  <c r="F70555"/>
  <c r="H70555"/>
  <c r="A70556"/>
  <c r="F70556"/>
  <c r="H70556" s="1"/>
  <c r="A70557"/>
  <c r="F70557"/>
  <c r="H70557"/>
  <c r="A70558"/>
  <c r="F70558"/>
  <c r="H70558" s="1"/>
  <c r="A70559"/>
  <c r="F70559"/>
  <c r="H70559"/>
  <c r="A70560"/>
  <c r="F70560"/>
  <c r="H70560" s="1"/>
  <c r="A70561"/>
  <c r="F70561"/>
  <c r="H70561"/>
  <c r="A70562"/>
  <c r="F70562"/>
  <c r="H70562" s="1"/>
  <c r="A70563"/>
  <c r="F70563"/>
  <c r="H70563"/>
  <c r="A70564"/>
  <c r="F70564"/>
  <c r="H70564" s="1"/>
  <c r="A70565"/>
  <c r="F70565"/>
  <c r="H70565"/>
  <c r="A70566"/>
  <c r="F70566"/>
  <c r="H70566" s="1"/>
  <c r="A70567"/>
  <c r="F70567"/>
  <c r="H70567"/>
  <c r="A70568"/>
  <c r="F70568"/>
  <c r="H70568" s="1"/>
  <c r="A70569"/>
  <c r="F70569"/>
  <c r="H70569"/>
  <c r="A70570"/>
  <c r="F70570"/>
  <c r="H70570" s="1"/>
  <c r="A70571"/>
  <c r="F70571"/>
  <c r="H70571"/>
  <c r="A70572"/>
  <c r="F70572"/>
  <c r="H70572" s="1"/>
  <c r="A70573"/>
  <c r="F70573"/>
  <c r="H70573"/>
  <c r="A70574"/>
  <c r="F70574"/>
  <c r="H70574" s="1"/>
  <c r="A70575"/>
  <c r="F70575"/>
  <c r="H70575"/>
  <c r="A70576"/>
  <c r="F70576"/>
  <c r="H70576" s="1"/>
  <c r="A70577"/>
  <c r="F70577"/>
  <c r="H70577"/>
  <c r="A70578"/>
  <c r="F70578"/>
  <c r="H70578" s="1"/>
  <c r="A70579"/>
  <c r="F70579"/>
  <c r="H70579"/>
  <c r="A70580"/>
  <c r="F70580"/>
  <c r="H70580" s="1"/>
  <c r="A70581"/>
  <c r="F70581"/>
  <c r="H70581"/>
  <c r="A70582"/>
  <c r="F70582"/>
  <c r="H70582" s="1"/>
  <c r="A70583"/>
  <c r="F70583"/>
  <c r="H70583"/>
  <c r="A70584"/>
  <c r="F70584"/>
  <c r="H70584" s="1"/>
  <c r="A70585"/>
  <c r="F70585"/>
  <c r="H70585"/>
  <c r="A70586"/>
  <c r="F70586"/>
  <c r="H70586" s="1"/>
  <c r="A70587"/>
  <c r="F70587"/>
  <c r="H70587"/>
  <c r="A70588"/>
  <c r="F70588"/>
  <c r="H70588" s="1"/>
  <c r="A70589"/>
  <c r="F70589"/>
  <c r="H70589"/>
  <c r="A70590"/>
  <c r="F70590"/>
  <c r="H70590" s="1"/>
  <c r="A70591"/>
  <c r="F70591"/>
  <c r="H70591"/>
  <c r="A70592"/>
  <c r="F70592"/>
  <c r="H70592" s="1"/>
  <c r="A70593"/>
  <c r="F70593"/>
  <c r="H70593"/>
  <c r="A70594"/>
  <c r="F70594"/>
  <c r="H70594" s="1"/>
  <c r="A70595"/>
  <c r="F70595"/>
  <c r="H70595"/>
  <c r="A70596"/>
  <c r="F70596"/>
  <c r="H70596" s="1"/>
  <c r="A70597"/>
  <c r="F70597"/>
  <c r="H70597"/>
  <c r="A70598"/>
  <c r="F70598"/>
  <c r="H70598" s="1"/>
  <c r="A70599"/>
  <c r="F70599"/>
  <c r="H70599"/>
  <c r="A70600"/>
  <c r="F70600"/>
  <c r="H70600" s="1"/>
  <c r="A70601"/>
  <c r="F70601"/>
  <c r="H70601"/>
  <c r="A70602"/>
  <c r="F70602"/>
  <c r="H70602" s="1"/>
  <c r="A70603"/>
  <c r="F70603"/>
  <c r="H70603"/>
  <c r="A70604"/>
  <c r="F70604"/>
  <c r="H70604" s="1"/>
  <c r="A70605"/>
  <c r="F70605"/>
  <c r="H70605"/>
  <c r="A70606"/>
  <c r="F70606"/>
  <c r="H70606" s="1"/>
  <c r="A70607"/>
  <c r="F70607"/>
  <c r="H70607"/>
  <c r="A70608"/>
  <c r="F70608"/>
  <c r="H70608" s="1"/>
  <c r="A70609"/>
  <c r="F70609"/>
  <c r="H70609"/>
  <c r="A70610"/>
  <c r="F70610"/>
  <c r="H70610" s="1"/>
  <c r="A70611"/>
  <c r="F70611"/>
  <c r="H70611"/>
  <c r="A70612"/>
  <c r="F70612"/>
  <c r="H70612" s="1"/>
  <c r="A70613"/>
  <c r="F70613"/>
  <c r="H70613"/>
  <c r="A70614"/>
  <c r="F70614"/>
  <c r="H70614" s="1"/>
  <c r="A70615"/>
  <c r="F70615"/>
  <c r="H70615"/>
  <c r="A70616"/>
  <c r="F70616"/>
  <c r="H70616" s="1"/>
  <c r="A70617"/>
  <c r="F70617"/>
  <c r="H70617"/>
  <c r="A70618"/>
  <c r="F70618"/>
  <c r="H70618" s="1"/>
  <c r="A70619"/>
  <c r="F70619"/>
  <c r="H70619"/>
  <c r="A70620"/>
  <c r="F70620"/>
  <c r="H70620" s="1"/>
  <c r="A70621"/>
  <c r="F70621"/>
  <c r="H70621"/>
  <c r="A70622"/>
  <c r="F70622"/>
  <c r="H70622" s="1"/>
  <c r="A70623"/>
  <c r="F70623"/>
  <c r="H70623"/>
  <c r="A70624"/>
  <c r="F70624"/>
  <c r="H70624" s="1"/>
  <c r="A70625"/>
  <c r="F70625"/>
  <c r="H70625"/>
  <c r="A70626"/>
  <c r="F70626"/>
  <c r="H70626" s="1"/>
  <c r="A70627"/>
  <c r="F70627"/>
  <c r="H70627"/>
  <c r="A70628"/>
  <c r="F70628"/>
  <c r="H70628" s="1"/>
  <c r="A70629"/>
  <c r="F70629"/>
  <c r="H70629"/>
  <c r="A70630"/>
  <c r="F70630"/>
  <c r="H70630" s="1"/>
  <c r="A70631"/>
  <c r="F70631"/>
  <c r="H70631"/>
  <c r="A70632"/>
  <c r="F70632"/>
  <c r="H70632" s="1"/>
  <c r="A70633"/>
  <c r="F70633"/>
  <c r="H70633"/>
  <c r="A70634"/>
  <c r="F70634"/>
  <c r="H70634" s="1"/>
  <c r="A70635"/>
  <c r="F70635"/>
  <c r="H70635"/>
  <c r="A70636"/>
  <c r="F70636"/>
  <c r="H70636" s="1"/>
  <c r="A70637"/>
  <c r="F70637"/>
  <c r="H70637"/>
  <c r="A68638"/>
  <c r="F68638"/>
  <c r="H68638"/>
  <c r="A68639"/>
  <c r="F68639"/>
  <c r="H68639" s="1"/>
  <c r="A68640"/>
  <c r="F68640"/>
  <c r="H68640"/>
  <c r="A68641"/>
  <c r="F68641"/>
  <c r="H68641" s="1"/>
  <c r="A68642"/>
  <c r="F68642"/>
  <c r="H68642"/>
  <c r="A68643"/>
  <c r="F68643"/>
  <c r="H68643" s="1"/>
  <c r="A68644"/>
  <c r="F68644"/>
  <c r="H68644"/>
  <c r="A68645"/>
  <c r="F68645"/>
  <c r="H68645" s="1"/>
  <c r="A68646"/>
  <c r="F68646"/>
  <c r="H68646"/>
  <c r="A68647"/>
  <c r="F68647"/>
  <c r="H68647" s="1"/>
  <c r="A68648"/>
  <c r="F68648"/>
  <c r="H68648"/>
  <c r="A68649"/>
  <c r="F68649"/>
  <c r="H68649" s="1"/>
  <c r="A68650"/>
  <c r="F68650"/>
  <c r="H68650"/>
  <c r="A68651"/>
  <c r="F68651"/>
  <c r="H68651" s="1"/>
  <c r="A68652"/>
  <c r="F68652"/>
  <c r="H68652"/>
  <c r="A68653"/>
  <c r="F68653"/>
  <c r="H68653" s="1"/>
  <c r="A68654"/>
  <c r="F68654"/>
  <c r="H68654"/>
  <c r="A68655"/>
  <c r="F68655"/>
  <c r="H68655" s="1"/>
  <c r="A68656"/>
  <c r="F68656"/>
  <c r="H68656"/>
  <c r="A68657"/>
  <c r="F68657"/>
  <c r="H68657" s="1"/>
  <c r="A68658"/>
  <c r="F68658"/>
  <c r="H68658"/>
  <c r="A68659"/>
  <c r="F68659"/>
  <c r="H68659" s="1"/>
  <c r="A68660"/>
  <c r="F68660"/>
  <c r="H68660"/>
  <c r="A68661"/>
  <c r="F68661"/>
  <c r="H68661" s="1"/>
  <c r="A68662"/>
  <c r="F68662"/>
  <c r="H68662"/>
  <c r="A68663"/>
  <c r="F68663"/>
  <c r="H68663" s="1"/>
  <c r="A68664"/>
  <c r="F68664"/>
  <c r="H68664"/>
  <c r="A68665"/>
  <c r="F68665"/>
  <c r="H68665" s="1"/>
  <c r="A68666"/>
  <c r="F68666"/>
  <c r="H68666"/>
  <c r="A68667"/>
  <c r="F68667"/>
  <c r="H68667" s="1"/>
  <c r="A68668"/>
  <c r="F68668"/>
  <c r="H68668"/>
  <c r="A68669"/>
  <c r="F68669"/>
  <c r="H68669" s="1"/>
  <c r="A68670"/>
  <c r="F68670"/>
  <c r="H68670"/>
  <c r="A68671"/>
  <c r="F68671"/>
  <c r="H68671" s="1"/>
  <c r="A68672"/>
  <c r="F68672"/>
  <c r="H68672"/>
  <c r="A68673"/>
  <c r="F68673"/>
  <c r="H68673" s="1"/>
  <c r="A68674"/>
  <c r="F68674"/>
  <c r="H68674"/>
  <c r="A68675"/>
  <c r="F68675"/>
  <c r="H68675" s="1"/>
  <c r="A68676"/>
  <c r="F68676"/>
  <c r="H68676"/>
  <c r="A68677"/>
  <c r="F68677"/>
  <c r="H68677" s="1"/>
  <c r="A68678"/>
  <c r="F68678"/>
  <c r="H68678"/>
  <c r="A68679"/>
  <c r="F68679"/>
  <c r="H68679" s="1"/>
  <c r="A68680"/>
  <c r="F68680"/>
  <c r="H68680"/>
  <c r="A68681"/>
  <c r="F68681"/>
  <c r="H68681" s="1"/>
  <c r="A68682"/>
  <c r="F68682"/>
  <c r="H68682"/>
  <c r="A68683"/>
  <c r="F68683"/>
  <c r="H68683" s="1"/>
  <c r="A68684"/>
  <c r="F68684"/>
  <c r="H68684"/>
  <c r="A68685"/>
  <c r="F68685"/>
  <c r="H68685" s="1"/>
  <c r="A68686"/>
  <c r="F68686"/>
  <c r="H68686"/>
  <c r="A68687"/>
  <c r="F68687"/>
  <c r="H68687" s="1"/>
  <c r="A68688"/>
  <c r="F68688"/>
  <c r="H68688"/>
  <c r="A68689"/>
  <c r="F68689"/>
  <c r="H68689" s="1"/>
  <c r="A68690"/>
  <c r="F68690"/>
  <c r="H68690"/>
  <c r="A68691"/>
  <c r="F68691"/>
  <c r="H68691" s="1"/>
  <c r="A68692"/>
  <c r="F68692"/>
  <c r="H68692"/>
  <c r="A68693"/>
  <c r="F68693"/>
  <c r="H68693" s="1"/>
  <c r="A68694"/>
  <c r="F68694"/>
  <c r="H68694"/>
  <c r="A68695"/>
  <c r="F68695"/>
  <c r="H68695" s="1"/>
  <c r="A68696"/>
  <c r="F68696"/>
  <c r="H68696"/>
  <c r="A68697"/>
  <c r="F68697"/>
  <c r="H68697" s="1"/>
  <c r="A68698"/>
  <c r="F68698"/>
  <c r="H68698"/>
  <c r="A68699"/>
  <c r="F68699"/>
  <c r="H68699" s="1"/>
  <c r="A68700"/>
  <c r="F68700"/>
  <c r="H68700"/>
  <c r="A68701"/>
  <c r="F68701"/>
  <c r="H68701" s="1"/>
  <c r="A68702"/>
  <c r="F68702"/>
  <c r="H68702"/>
  <c r="A68703"/>
  <c r="F68703"/>
  <c r="H68703" s="1"/>
  <c r="A68704"/>
  <c r="F68704"/>
  <c r="H68704"/>
  <c r="A68705"/>
  <c r="F68705"/>
  <c r="H68705" s="1"/>
  <c r="A68706"/>
  <c r="F68706"/>
  <c r="H68706"/>
  <c r="A68707"/>
  <c r="F68707"/>
  <c r="H68707" s="1"/>
  <c r="A68708"/>
  <c r="F68708"/>
  <c r="H68708"/>
  <c r="A68709"/>
  <c r="F68709"/>
  <c r="H68709" s="1"/>
  <c r="A68710"/>
  <c r="F68710"/>
  <c r="H68710"/>
  <c r="A68711"/>
  <c r="F68711"/>
  <c r="H68711" s="1"/>
  <c r="A68712"/>
  <c r="F68712"/>
  <c r="H68712"/>
  <c r="A68713"/>
  <c r="F68713"/>
  <c r="H68713" s="1"/>
  <c r="A68714"/>
  <c r="F68714"/>
  <c r="H68714"/>
  <c r="A68715"/>
  <c r="F68715"/>
  <c r="H68715" s="1"/>
  <c r="A68716"/>
  <c r="F68716"/>
  <c r="H68716"/>
  <c r="A68717"/>
  <c r="F68717"/>
  <c r="H68717" s="1"/>
  <c r="A68718"/>
  <c r="F68718"/>
  <c r="H68718"/>
  <c r="A68719"/>
  <c r="F68719"/>
  <c r="H68719" s="1"/>
  <c r="A68720"/>
  <c r="F68720"/>
  <c r="H68720"/>
  <c r="A68721"/>
  <c r="F68721"/>
  <c r="H68721" s="1"/>
  <c r="A68722"/>
  <c r="F68722"/>
  <c r="H68722"/>
  <c r="A68723"/>
  <c r="F68723"/>
  <c r="H68723" s="1"/>
  <c r="A68724"/>
  <c r="F68724"/>
  <c r="H68724"/>
  <c r="A68725"/>
  <c r="F68725"/>
  <c r="H68725" s="1"/>
  <c r="A68726"/>
  <c r="F68726"/>
  <c r="H68726"/>
  <c r="A68727"/>
  <c r="F68727"/>
  <c r="H68727" s="1"/>
  <c r="A68728"/>
  <c r="F68728"/>
  <c r="H68728"/>
  <c r="A68729"/>
  <c r="F68729"/>
  <c r="H68729" s="1"/>
  <c r="A68730"/>
  <c r="F68730"/>
  <c r="H68730"/>
  <c r="A68731"/>
  <c r="F68731"/>
  <c r="H68731" s="1"/>
  <c r="A68732"/>
  <c r="F68732"/>
  <c r="H68732"/>
  <c r="A68733"/>
  <c r="F68733"/>
  <c r="H68733" s="1"/>
  <c r="A68734"/>
  <c r="F68734"/>
  <c r="H68734"/>
  <c r="A68735"/>
  <c r="F68735"/>
  <c r="H68735" s="1"/>
  <c r="A68736"/>
  <c r="F68736"/>
  <c r="H68736"/>
  <c r="A68737"/>
  <c r="F68737"/>
  <c r="H68737" s="1"/>
  <c r="A68738"/>
  <c r="F68738"/>
  <c r="H68738"/>
  <c r="A68739"/>
  <c r="F68739"/>
  <c r="H68739" s="1"/>
  <c r="A68740"/>
  <c r="F68740"/>
  <c r="H68740"/>
  <c r="A68741"/>
  <c r="F68741"/>
  <c r="H68741" s="1"/>
  <c r="A68742"/>
  <c r="F68742"/>
  <c r="H68742"/>
  <c r="A68743"/>
  <c r="F68743"/>
  <c r="H68743" s="1"/>
  <c r="A68744"/>
  <c r="F68744"/>
  <c r="H68744"/>
  <c r="A68745"/>
  <c r="F68745"/>
  <c r="H68745" s="1"/>
  <c r="A68746"/>
  <c r="F68746"/>
  <c r="H68746"/>
  <c r="A68747"/>
  <c r="F68747"/>
  <c r="H68747" s="1"/>
  <c r="A68748"/>
  <c r="F68748"/>
  <c r="H68748"/>
  <c r="A68749"/>
  <c r="F68749"/>
  <c r="H68749" s="1"/>
  <c r="A68750"/>
  <c r="F68750"/>
  <c r="H68750"/>
  <c r="A68751"/>
  <c r="F68751"/>
  <c r="H68751" s="1"/>
  <c r="A68752"/>
  <c r="F68752"/>
  <c r="H68752"/>
  <c r="A68753"/>
  <c r="F68753"/>
  <c r="H68753" s="1"/>
  <c r="A68754"/>
  <c r="F68754"/>
  <c r="H68754"/>
  <c r="A68755"/>
  <c r="F68755"/>
  <c r="H68755" s="1"/>
  <c r="A68756"/>
  <c r="F68756"/>
  <c r="H68756"/>
  <c r="A68757"/>
  <c r="F68757"/>
  <c r="H68757" s="1"/>
  <c r="A68758"/>
  <c r="F68758"/>
  <c r="H68758"/>
  <c r="A68759"/>
  <c r="F68759"/>
  <c r="H68759" s="1"/>
  <c r="A68760"/>
  <c r="F68760"/>
  <c r="H68760"/>
  <c r="A68761"/>
  <c r="F68761"/>
  <c r="H68761" s="1"/>
  <c r="A68762"/>
  <c r="F68762"/>
  <c r="H68762"/>
  <c r="A68763"/>
  <c r="F68763"/>
  <c r="H68763" s="1"/>
  <c r="A68764"/>
  <c r="F68764"/>
  <c r="H68764"/>
  <c r="A68765"/>
  <c r="F68765"/>
  <c r="H68765" s="1"/>
  <c r="A68766"/>
  <c r="F68766"/>
  <c r="H68766"/>
  <c r="A68767"/>
  <c r="F68767"/>
  <c r="H68767" s="1"/>
  <c r="A68768"/>
  <c r="F68768"/>
  <c r="H68768"/>
  <c r="A68769"/>
  <c r="F68769"/>
  <c r="H68769" s="1"/>
  <c r="A68770"/>
  <c r="F68770"/>
  <c r="H68770"/>
  <c r="A68771"/>
  <c r="F68771"/>
  <c r="H68771" s="1"/>
  <c r="A68772"/>
  <c r="F68772"/>
  <c r="H68772"/>
  <c r="A68773"/>
  <c r="F68773"/>
  <c r="H68773" s="1"/>
  <c r="A68774"/>
  <c r="F68774"/>
  <c r="H68774"/>
  <c r="A68775"/>
  <c r="F68775"/>
  <c r="H68775" s="1"/>
  <c r="A68776"/>
  <c r="F68776"/>
  <c r="H68776"/>
  <c r="A68777"/>
  <c r="F68777"/>
  <c r="H68777" s="1"/>
  <c r="A68778"/>
  <c r="F68778"/>
  <c r="H68778"/>
  <c r="A68779"/>
  <c r="F68779"/>
  <c r="H68779" s="1"/>
  <c r="A68780"/>
  <c r="F68780"/>
  <c r="H68780"/>
  <c r="A68781"/>
  <c r="F68781"/>
  <c r="H68781" s="1"/>
  <c r="A68782"/>
  <c r="F68782"/>
  <c r="H68782"/>
  <c r="A68783"/>
  <c r="F68783"/>
  <c r="H68783" s="1"/>
  <c r="A68784"/>
  <c r="F68784"/>
  <c r="H68784"/>
  <c r="A68785"/>
  <c r="F68785"/>
  <c r="H68785" s="1"/>
  <c r="A68786"/>
  <c r="F68786"/>
  <c r="H68786"/>
  <c r="A68787"/>
  <c r="F68787"/>
  <c r="H68787" s="1"/>
  <c r="A68788"/>
  <c r="F68788"/>
  <c r="H68788"/>
  <c r="A68789"/>
  <c r="F68789"/>
  <c r="H68789" s="1"/>
  <c r="A68790"/>
  <c r="F68790"/>
  <c r="H68790"/>
  <c r="A68791"/>
  <c r="F68791"/>
  <c r="H68791" s="1"/>
  <c r="A68792"/>
  <c r="F68792"/>
  <c r="H68792"/>
  <c r="A68793"/>
  <c r="F68793"/>
  <c r="H68793" s="1"/>
  <c r="A68794"/>
  <c r="F68794"/>
  <c r="H68794"/>
  <c r="A68795"/>
  <c r="F68795"/>
  <c r="H68795" s="1"/>
  <c r="A68796"/>
  <c r="F68796"/>
  <c r="H68796"/>
  <c r="A68797"/>
  <c r="F68797"/>
  <c r="H68797" s="1"/>
  <c r="A68798"/>
  <c r="F68798"/>
  <c r="H68798"/>
  <c r="A68799"/>
  <c r="F68799"/>
  <c r="H68799" s="1"/>
  <c r="A68800"/>
  <c r="F68800"/>
  <c r="H68800"/>
  <c r="A68801"/>
  <c r="F68801"/>
  <c r="H68801" s="1"/>
  <c r="A68802"/>
  <c r="F68802"/>
  <c r="H68802"/>
  <c r="A68803"/>
  <c r="F68803"/>
  <c r="H68803" s="1"/>
  <c r="A68804"/>
  <c r="F68804"/>
  <c r="H68804"/>
  <c r="A68805"/>
  <c r="F68805"/>
  <c r="H68805" s="1"/>
  <c r="A68806"/>
  <c r="F68806"/>
  <c r="H68806"/>
  <c r="A68807"/>
  <c r="F68807"/>
  <c r="H68807" s="1"/>
  <c r="A68808"/>
  <c r="F68808"/>
  <c r="H68808"/>
  <c r="A68809"/>
  <c r="F68809"/>
  <c r="H68809" s="1"/>
  <c r="A68810"/>
  <c r="F68810"/>
  <c r="H68810"/>
  <c r="A68811"/>
  <c r="F68811"/>
  <c r="H68811" s="1"/>
  <c r="A68812"/>
  <c r="F68812"/>
  <c r="H68812"/>
  <c r="A68813"/>
  <c r="F68813"/>
  <c r="H68813" s="1"/>
  <c r="A68814"/>
  <c r="F68814"/>
  <c r="H68814"/>
  <c r="A68815"/>
  <c r="F68815"/>
  <c r="H68815" s="1"/>
  <c r="A68816"/>
  <c r="F68816"/>
  <c r="H68816"/>
  <c r="A68817"/>
  <c r="F68817"/>
  <c r="H68817" s="1"/>
  <c r="A68818"/>
  <c r="F68818"/>
  <c r="H68818"/>
  <c r="A68819"/>
  <c r="F68819"/>
  <c r="H68819" s="1"/>
  <c r="A68820"/>
  <c r="F68820"/>
  <c r="H68820"/>
  <c r="A68821"/>
  <c r="F68821"/>
  <c r="H68821" s="1"/>
  <c r="A68822"/>
  <c r="F68822"/>
  <c r="H68822"/>
  <c r="A68823"/>
  <c r="F68823"/>
  <c r="H68823" s="1"/>
  <c r="A68824"/>
  <c r="F68824"/>
  <c r="H68824"/>
  <c r="A68825"/>
  <c r="F68825"/>
  <c r="H68825" s="1"/>
  <c r="A68826"/>
  <c r="F68826"/>
  <c r="H68826"/>
  <c r="A68827"/>
  <c r="F68827"/>
  <c r="H68827" s="1"/>
  <c r="A68828"/>
  <c r="F68828"/>
  <c r="H68828"/>
  <c r="A68829"/>
  <c r="F68829"/>
  <c r="H68829" s="1"/>
  <c r="A68830"/>
  <c r="F68830"/>
  <c r="H68830"/>
  <c r="A68831"/>
  <c r="F68831"/>
  <c r="H68831" s="1"/>
  <c r="A68832"/>
  <c r="F68832"/>
  <c r="H68832"/>
  <c r="A68833"/>
  <c r="F68833"/>
  <c r="H68833" s="1"/>
  <c r="A68834"/>
  <c r="F68834"/>
  <c r="H68834"/>
  <c r="A68835"/>
  <c r="F68835"/>
  <c r="H68835" s="1"/>
  <c r="A68836"/>
  <c r="F68836"/>
  <c r="H68836"/>
  <c r="A68837"/>
  <c r="F68837"/>
  <c r="H68837" s="1"/>
  <c r="A68838"/>
  <c r="F68838"/>
  <c r="H68838"/>
  <c r="A68839"/>
  <c r="F68839"/>
  <c r="H68839" s="1"/>
  <c r="A68840"/>
  <c r="F68840"/>
  <c r="H68840"/>
  <c r="A68841"/>
  <c r="F68841"/>
  <c r="H68841" s="1"/>
  <c r="A68842"/>
  <c r="F68842"/>
  <c r="H68842"/>
  <c r="A68843"/>
  <c r="F68843"/>
  <c r="H68843" s="1"/>
  <c r="A68844"/>
  <c r="F68844"/>
  <c r="H68844"/>
  <c r="A68845"/>
  <c r="F68845"/>
  <c r="H68845" s="1"/>
  <c r="A68846"/>
  <c r="F68846"/>
  <c r="H68846"/>
  <c r="A68847"/>
  <c r="F68847"/>
  <c r="H68847" s="1"/>
  <c r="A68848"/>
  <c r="F68848"/>
  <c r="H68848"/>
  <c r="A68849"/>
  <c r="F68849"/>
  <c r="H68849" s="1"/>
  <c r="A68850"/>
  <c r="F68850"/>
  <c r="H68850"/>
  <c r="A68851"/>
  <c r="F68851"/>
  <c r="H68851" s="1"/>
  <c r="A68852"/>
  <c r="F68852"/>
  <c r="H68852"/>
  <c r="A68853"/>
  <c r="F68853"/>
  <c r="H68853" s="1"/>
  <c r="A68854"/>
  <c r="F68854"/>
  <c r="H68854"/>
  <c r="A68855"/>
  <c r="F68855"/>
  <c r="H68855" s="1"/>
  <c r="A68856"/>
  <c r="F68856"/>
  <c r="H68856"/>
  <c r="A68857"/>
  <c r="F68857"/>
  <c r="H68857" s="1"/>
  <c r="A68858"/>
  <c r="F68858"/>
  <c r="H68858"/>
  <c r="A68859"/>
  <c r="F68859"/>
  <c r="H68859" s="1"/>
  <c r="A68860"/>
  <c r="F68860"/>
  <c r="H68860"/>
  <c r="A68861"/>
  <c r="F68861"/>
  <c r="H68861" s="1"/>
  <c r="A68862"/>
  <c r="F68862"/>
  <c r="H68862"/>
  <c r="A68863"/>
  <c r="F68863"/>
  <c r="H68863" s="1"/>
  <c r="A68864"/>
  <c r="F68864"/>
  <c r="H68864"/>
  <c r="A68865"/>
  <c r="F68865"/>
  <c r="H68865" s="1"/>
  <c r="A68866"/>
  <c r="F68866"/>
  <c r="H68866"/>
  <c r="A68867"/>
  <c r="F68867"/>
  <c r="H68867" s="1"/>
  <c r="A68868"/>
  <c r="F68868"/>
  <c r="H68868"/>
  <c r="A68869"/>
  <c r="F68869"/>
  <c r="H68869" s="1"/>
  <c r="A68870"/>
  <c r="F68870"/>
  <c r="H68870"/>
  <c r="A68871"/>
  <c r="F68871"/>
  <c r="H68871" s="1"/>
  <c r="A68872"/>
  <c r="F68872"/>
  <c r="H68872"/>
  <c r="A68873"/>
  <c r="F68873"/>
  <c r="H68873" s="1"/>
  <c r="A68874"/>
  <c r="F68874"/>
  <c r="H68874"/>
  <c r="A68875"/>
  <c r="F68875"/>
  <c r="H68875" s="1"/>
  <c r="A68876"/>
  <c r="F68876"/>
  <c r="H68876"/>
  <c r="A68877"/>
  <c r="F68877"/>
  <c r="H68877" s="1"/>
  <c r="A68878"/>
  <c r="F68878"/>
  <c r="H68878"/>
  <c r="A68879"/>
  <c r="F68879"/>
  <c r="H68879" s="1"/>
  <c r="A68880"/>
  <c r="F68880"/>
  <c r="H68880"/>
  <c r="A68881"/>
  <c r="F68881"/>
  <c r="H68881" s="1"/>
  <c r="A68882"/>
  <c r="F68882"/>
  <c r="H68882"/>
  <c r="A68883"/>
  <c r="F68883"/>
  <c r="H68883" s="1"/>
  <c r="A68884"/>
  <c r="F68884"/>
  <c r="H68884"/>
  <c r="A68885"/>
  <c r="F68885"/>
  <c r="H68885" s="1"/>
  <c r="A68886"/>
  <c r="F68886"/>
  <c r="H68886"/>
  <c r="A68887"/>
  <c r="F68887"/>
  <c r="H68887" s="1"/>
  <c r="A68888"/>
  <c r="F68888"/>
  <c r="H68888"/>
  <c r="A68889"/>
  <c r="F68889"/>
  <c r="H68889" s="1"/>
  <c r="A68890"/>
  <c r="F68890"/>
  <c r="H68890"/>
  <c r="A68891"/>
  <c r="F68891"/>
  <c r="H68891" s="1"/>
  <c r="A68892"/>
  <c r="F68892"/>
  <c r="H68892"/>
  <c r="A68893"/>
  <c r="F68893"/>
  <c r="H68893" s="1"/>
  <c r="A68894"/>
  <c r="F68894"/>
  <c r="H68894"/>
  <c r="A68895"/>
  <c r="F68895"/>
  <c r="H68895" s="1"/>
  <c r="A68896"/>
  <c r="F68896"/>
  <c r="H68896"/>
  <c r="A68897"/>
  <c r="F68897"/>
  <c r="H68897" s="1"/>
  <c r="A68898"/>
  <c r="F68898"/>
  <c r="H68898"/>
  <c r="A68899"/>
  <c r="F68899"/>
  <c r="H68899" s="1"/>
  <c r="A68900"/>
  <c r="F68900"/>
  <c r="H68900"/>
  <c r="A68901"/>
  <c r="F68901"/>
  <c r="H68901" s="1"/>
  <c r="A68902"/>
  <c r="F68902"/>
  <c r="H68902"/>
  <c r="A68903"/>
  <c r="F68903"/>
  <c r="H68903" s="1"/>
  <c r="A68904"/>
  <c r="F68904"/>
  <c r="H68904"/>
  <c r="A68905"/>
  <c r="F68905"/>
  <c r="H68905" s="1"/>
  <c r="A68906"/>
  <c r="F68906"/>
  <c r="H68906"/>
  <c r="A68907"/>
  <c r="F68907"/>
  <c r="H68907" s="1"/>
  <c r="A68908"/>
  <c r="F68908"/>
  <c r="H68908"/>
  <c r="A68909"/>
  <c r="F68909"/>
  <c r="H68909" s="1"/>
  <c r="A68910"/>
  <c r="F68910"/>
  <c r="H68910"/>
  <c r="A68911"/>
  <c r="F68911"/>
  <c r="H68911" s="1"/>
  <c r="A68912"/>
  <c r="F68912"/>
  <c r="H68912"/>
  <c r="A68913"/>
  <c r="F68913"/>
  <c r="H68913" s="1"/>
  <c r="A68914"/>
  <c r="F68914"/>
  <c r="H68914"/>
  <c r="A68915"/>
  <c r="F68915"/>
  <c r="H68915" s="1"/>
  <c r="A68916"/>
  <c r="F68916"/>
  <c r="H68916"/>
  <c r="A68917"/>
  <c r="F68917"/>
  <c r="H68917" s="1"/>
  <c r="A68918"/>
  <c r="F68918"/>
  <c r="H68918"/>
  <c r="A68919"/>
  <c r="F68919"/>
  <c r="H68919" s="1"/>
  <c r="A68920"/>
  <c r="F68920"/>
  <c r="H68920"/>
  <c r="A68921"/>
  <c r="F68921"/>
  <c r="H68921" s="1"/>
  <c r="A68922"/>
  <c r="F68922"/>
  <c r="H68922"/>
  <c r="A68923"/>
  <c r="F68923"/>
  <c r="H68923" s="1"/>
  <c r="A68924"/>
  <c r="F68924"/>
  <c r="H68924"/>
  <c r="A68925"/>
  <c r="F68925"/>
  <c r="H68925" s="1"/>
  <c r="A68926"/>
  <c r="F68926"/>
  <c r="H68926"/>
  <c r="A68927"/>
  <c r="F68927"/>
  <c r="H68927" s="1"/>
  <c r="A68928"/>
  <c r="F68928"/>
  <c r="H68928"/>
  <c r="A68929"/>
  <c r="F68929"/>
  <c r="H68929" s="1"/>
  <c r="A68930"/>
  <c r="F68930"/>
  <c r="H68930"/>
  <c r="A68931"/>
  <c r="F68931"/>
  <c r="H68931" s="1"/>
  <c r="A68932"/>
  <c r="F68932"/>
  <c r="H68932"/>
  <c r="A68933"/>
  <c r="F68933"/>
  <c r="H68933" s="1"/>
  <c r="A68934"/>
  <c r="F68934"/>
  <c r="H68934"/>
  <c r="A68935"/>
  <c r="F68935"/>
  <c r="H68935" s="1"/>
  <c r="A68936"/>
  <c r="F68936"/>
  <c r="H68936"/>
  <c r="A68937"/>
  <c r="F68937"/>
  <c r="H68937" s="1"/>
  <c r="A68938"/>
  <c r="F68938"/>
  <c r="H68938"/>
  <c r="A68939"/>
  <c r="F68939"/>
  <c r="H68939" s="1"/>
  <c r="A68940"/>
  <c r="F68940"/>
  <c r="H68940"/>
  <c r="A68941"/>
  <c r="F68941"/>
  <c r="H68941" s="1"/>
  <c r="A68942"/>
  <c r="F68942"/>
  <c r="H68942"/>
  <c r="A68943"/>
  <c r="F68943"/>
  <c r="H68943" s="1"/>
  <c r="A68944"/>
  <c r="F68944"/>
  <c r="H68944"/>
  <c r="A68945"/>
  <c r="F68945"/>
  <c r="H68945" s="1"/>
  <c r="A68946"/>
  <c r="F68946"/>
  <c r="H68946"/>
  <c r="A68947"/>
  <c r="F68947"/>
  <c r="H68947" s="1"/>
  <c r="A68948"/>
  <c r="F68948"/>
  <c r="H68948"/>
  <c r="A68949"/>
  <c r="F68949"/>
  <c r="H68949" s="1"/>
  <c r="A68950"/>
  <c r="F68950"/>
  <c r="H68950"/>
  <c r="A68951"/>
  <c r="F68951"/>
  <c r="H68951" s="1"/>
  <c r="A68952"/>
  <c r="F68952"/>
  <c r="H68952"/>
  <c r="A68953"/>
  <c r="F68953"/>
  <c r="H68953" s="1"/>
  <c r="A68954"/>
  <c r="F68954"/>
  <c r="H68954"/>
  <c r="A68955"/>
  <c r="F68955"/>
  <c r="H68955" s="1"/>
  <c r="A68956"/>
  <c r="F68956"/>
  <c r="H68956"/>
  <c r="A68957"/>
  <c r="F68957"/>
  <c r="H68957" s="1"/>
  <c r="A68958"/>
  <c r="F68958"/>
  <c r="H68958"/>
  <c r="A68959"/>
  <c r="F68959"/>
  <c r="H68959" s="1"/>
  <c r="A68960"/>
  <c r="F68960"/>
  <c r="H68960"/>
  <c r="A68961"/>
  <c r="F68961"/>
  <c r="H68961" s="1"/>
  <c r="A68962"/>
  <c r="F68962"/>
  <c r="H68962"/>
  <c r="A68963"/>
  <c r="F68963"/>
  <c r="H68963" s="1"/>
  <c r="A68964"/>
  <c r="F68964"/>
  <c r="H68964"/>
  <c r="A68965"/>
  <c r="F68965"/>
  <c r="H68965" s="1"/>
  <c r="A68966"/>
  <c r="F68966"/>
  <c r="H68966"/>
  <c r="A68967"/>
  <c r="F68967"/>
  <c r="H68967" s="1"/>
  <c r="A68968"/>
  <c r="F68968"/>
  <c r="H68968"/>
  <c r="A68969"/>
  <c r="F68969"/>
  <c r="H68969" s="1"/>
  <c r="A68970"/>
  <c r="F68970"/>
  <c r="H68970"/>
  <c r="A68971"/>
  <c r="F68971"/>
  <c r="H68971" s="1"/>
  <c r="A68972"/>
  <c r="F68972"/>
  <c r="H68972"/>
  <c r="A68973"/>
  <c r="F68973"/>
  <c r="H68973" s="1"/>
  <c r="A68974"/>
  <c r="F68974"/>
  <c r="H68974"/>
  <c r="A68975"/>
  <c r="F68975"/>
  <c r="H68975" s="1"/>
  <c r="A68976"/>
  <c r="F68976"/>
  <c r="H68976"/>
  <c r="A68977"/>
  <c r="F68977"/>
  <c r="H68977" s="1"/>
  <c r="A68978"/>
  <c r="F68978"/>
  <c r="H68978"/>
  <c r="A68979"/>
  <c r="F68979"/>
  <c r="H68979" s="1"/>
  <c r="A68980"/>
  <c r="F68980"/>
  <c r="H68980"/>
  <c r="A68981"/>
  <c r="F68981"/>
  <c r="H68981" s="1"/>
  <c r="A68982"/>
  <c r="F68982"/>
  <c r="H68982"/>
  <c r="A68983"/>
  <c r="F68983"/>
  <c r="H68983" s="1"/>
  <c r="A68984"/>
  <c r="F68984"/>
  <c r="H68984"/>
  <c r="A68985"/>
  <c r="F68985"/>
  <c r="H68985" s="1"/>
  <c r="A68986"/>
  <c r="F68986"/>
  <c r="H68986"/>
  <c r="A68987"/>
  <c r="F68987"/>
  <c r="H68987" s="1"/>
  <c r="A68988"/>
  <c r="F68988"/>
  <c r="H68988"/>
  <c r="A68989"/>
  <c r="F68989"/>
  <c r="H68989" s="1"/>
  <c r="A68990"/>
  <c r="F68990"/>
  <c r="H68990"/>
  <c r="A68991"/>
  <c r="F68991"/>
  <c r="H68991" s="1"/>
  <c r="A68992"/>
  <c r="F68992"/>
  <c r="H68992"/>
  <c r="A68993"/>
  <c r="F68993"/>
  <c r="H68993" s="1"/>
  <c r="A68994"/>
  <c r="F68994"/>
  <c r="H68994"/>
  <c r="A68995"/>
  <c r="F68995"/>
  <c r="H68995" s="1"/>
  <c r="A68996"/>
  <c r="F68996"/>
  <c r="H68996"/>
  <c r="A68997"/>
  <c r="F68997"/>
  <c r="H68997" s="1"/>
  <c r="A68998"/>
  <c r="F68998"/>
  <c r="H68998"/>
  <c r="A68999"/>
  <c r="F68999"/>
  <c r="H68999" s="1"/>
  <c r="A69000"/>
  <c r="F69000"/>
  <c r="H69000"/>
  <c r="A69001"/>
  <c r="F69001"/>
  <c r="H69001" s="1"/>
  <c r="A69002"/>
  <c r="F69002"/>
  <c r="H69002"/>
  <c r="A69003"/>
  <c r="F69003"/>
  <c r="H69003" s="1"/>
  <c r="A69004"/>
  <c r="F69004"/>
  <c r="H69004"/>
  <c r="A69005"/>
  <c r="F69005"/>
  <c r="H69005" s="1"/>
  <c r="A69006"/>
  <c r="F69006"/>
  <c r="H69006"/>
  <c r="A69007"/>
  <c r="F69007"/>
  <c r="H69007" s="1"/>
  <c r="A69008"/>
  <c r="F69008"/>
  <c r="H69008"/>
  <c r="A69009"/>
  <c r="F69009"/>
  <c r="H69009" s="1"/>
  <c r="A69010"/>
  <c r="F69010"/>
  <c r="H69010"/>
  <c r="A69011"/>
  <c r="F69011"/>
  <c r="H69011" s="1"/>
  <c r="A69012"/>
  <c r="F69012"/>
  <c r="H69012"/>
  <c r="A69013"/>
  <c r="F69013"/>
  <c r="H69013" s="1"/>
  <c r="A69014"/>
  <c r="F69014"/>
  <c r="H69014"/>
  <c r="A69015"/>
  <c r="F69015"/>
  <c r="H69015" s="1"/>
  <c r="A69016"/>
  <c r="F69016"/>
  <c r="H69016"/>
  <c r="A69017"/>
  <c r="F69017"/>
  <c r="H69017" s="1"/>
  <c r="A69018"/>
  <c r="F69018"/>
  <c r="H69018"/>
  <c r="A69019"/>
  <c r="F69019"/>
  <c r="H69019" s="1"/>
  <c r="A69020"/>
  <c r="F69020"/>
  <c r="H69020"/>
  <c r="A69021"/>
  <c r="F69021"/>
  <c r="H69021" s="1"/>
  <c r="A69022"/>
  <c r="F69022"/>
  <c r="H69022"/>
  <c r="A69023"/>
  <c r="F69023"/>
  <c r="H69023" s="1"/>
  <c r="A69024"/>
  <c r="F69024"/>
  <c r="H69024"/>
  <c r="A69025"/>
  <c r="F69025"/>
  <c r="H69025" s="1"/>
  <c r="A69026"/>
  <c r="F69026"/>
  <c r="H69026"/>
  <c r="A69027"/>
  <c r="F69027"/>
  <c r="H69027" s="1"/>
  <c r="A69028"/>
  <c r="F69028"/>
  <c r="H69028"/>
  <c r="A69029"/>
  <c r="F69029"/>
  <c r="H69029" s="1"/>
  <c r="A69030"/>
  <c r="F69030"/>
  <c r="H69030"/>
  <c r="A69031"/>
  <c r="F69031"/>
  <c r="H69031" s="1"/>
  <c r="A69032"/>
  <c r="F69032"/>
  <c r="H69032"/>
  <c r="A69033"/>
  <c r="F69033"/>
  <c r="H69033" s="1"/>
  <c r="A69034"/>
  <c r="F69034"/>
  <c r="H69034"/>
  <c r="A69035"/>
  <c r="F69035"/>
  <c r="H69035" s="1"/>
  <c r="A69036"/>
  <c r="F69036"/>
  <c r="H69036"/>
  <c r="A69037"/>
  <c r="F69037"/>
  <c r="H69037" s="1"/>
  <c r="A69038"/>
  <c r="F69038"/>
  <c r="H69038"/>
  <c r="A69039"/>
  <c r="F69039"/>
  <c r="H69039" s="1"/>
  <c r="A69040"/>
  <c r="F69040"/>
  <c r="H69040"/>
  <c r="A69041"/>
  <c r="F69041"/>
  <c r="H69041" s="1"/>
  <c r="A69042"/>
  <c r="F69042"/>
  <c r="H69042"/>
  <c r="A69043"/>
  <c r="F69043"/>
  <c r="H69043" s="1"/>
  <c r="A69044"/>
  <c r="F69044"/>
  <c r="H69044"/>
  <c r="A69045"/>
  <c r="F69045"/>
  <c r="H69045" s="1"/>
  <c r="A69046"/>
  <c r="F69046"/>
  <c r="H69046"/>
  <c r="A69047"/>
  <c r="F69047"/>
  <c r="H69047" s="1"/>
  <c r="A69048"/>
  <c r="F69048"/>
  <c r="H69048"/>
  <c r="A69049"/>
  <c r="F69049"/>
  <c r="H69049" s="1"/>
  <c r="A69050"/>
  <c r="F69050"/>
  <c r="H69050"/>
  <c r="A69051"/>
  <c r="F69051"/>
  <c r="H69051" s="1"/>
  <c r="A69052"/>
  <c r="F69052"/>
  <c r="H69052"/>
  <c r="A69053"/>
  <c r="F69053"/>
  <c r="H69053" s="1"/>
  <c r="A69054"/>
  <c r="F69054"/>
  <c r="H69054"/>
  <c r="A69055"/>
  <c r="F69055"/>
  <c r="H69055" s="1"/>
  <c r="A69056"/>
  <c r="F69056"/>
  <c r="H69056"/>
  <c r="A69057"/>
  <c r="F69057"/>
  <c r="H69057" s="1"/>
  <c r="A69058"/>
  <c r="F69058"/>
  <c r="H69058"/>
  <c r="A69059"/>
  <c r="F69059"/>
  <c r="H69059" s="1"/>
  <c r="A69060"/>
  <c r="F69060"/>
  <c r="H69060"/>
  <c r="A69061"/>
  <c r="F69061"/>
  <c r="H69061" s="1"/>
  <c r="A69062"/>
  <c r="F69062"/>
  <c r="H69062"/>
  <c r="A69063"/>
  <c r="F69063"/>
  <c r="H69063" s="1"/>
  <c r="A69064"/>
  <c r="F69064"/>
  <c r="H69064"/>
  <c r="A69065"/>
  <c r="F69065"/>
  <c r="H69065" s="1"/>
  <c r="A69066"/>
  <c r="F69066"/>
  <c r="H69066"/>
  <c r="A69067"/>
  <c r="F69067"/>
  <c r="H69067" s="1"/>
  <c r="A69068"/>
  <c r="F69068"/>
  <c r="H69068"/>
  <c r="A69069"/>
  <c r="F69069"/>
  <c r="H69069" s="1"/>
  <c r="A69070"/>
  <c r="F69070"/>
  <c r="H69070"/>
  <c r="A69071"/>
  <c r="F69071"/>
  <c r="H69071" s="1"/>
  <c r="A69072"/>
  <c r="F69072"/>
  <c r="H69072"/>
  <c r="A69073"/>
  <c r="F69073"/>
  <c r="H69073" s="1"/>
  <c r="A69074"/>
  <c r="F69074"/>
  <c r="H69074"/>
  <c r="A69075"/>
  <c r="F69075"/>
  <c r="H69075" s="1"/>
  <c r="A69076"/>
  <c r="F69076"/>
  <c r="H69076"/>
  <c r="A69077"/>
  <c r="F69077"/>
  <c r="H69077" s="1"/>
  <c r="A69078"/>
  <c r="F69078"/>
  <c r="H69078"/>
  <c r="A69079"/>
  <c r="F69079"/>
  <c r="H69079" s="1"/>
  <c r="A69080"/>
  <c r="F69080"/>
  <c r="H69080"/>
  <c r="A69081"/>
  <c r="F69081"/>
  <c r="H69081" s="1"/>
  <c r="A69082"/>
  <c r="F69082"/>
  <c r="H69082"/>
  <c r="A69083"/>
  <c r="F69083"/>
  <c r="H69083" s="1"/>
  <c r="A69084"/>
  <c r="F69084"/>
  <c r="H69084"/>
  <c r="A69085"/>
  <c r="F69085"/>
  <c r="H69085" s="1"/>
  <c r="A69086"/>
  <c r="F69086"/>
  <c r="H69086"/>
  <c r="A69087"/>
  <c r="F69087"/>
  <c r="H69087" s="1"/>
  <c r="A69088"/>
  <c r="F69088"/>
  <c r="H69088"/>
  <c r="A69089"/>
  <c r="F69089"/>
  <c r="H69089" s="1"/>
  <c r="A69090"/>
  <c r="F69090"/>
  <c r="H69090"/>
  <c r="A69091"/>
  <c r="F69091"/>
  <c r="H69091" s="1"/>
  <c r="A69092"/>
  <c r="F69092"/>
  <c r="H69092"/>
  <c r="A69093"/>
  <c r="F69093"/>
  <c r="H69093" s="1"/>
  <c r="A69094"/>
  <c r="F69094"/>
  <c r="H69094"/>
  <c r="A69095"/>
  <c r="F69095"/>
  <c r="H69095" s="1"/>
  <c r="A69096"/>
  <c r="F69096"/>
  <c r="H69096"/>
  <c r="A69097"/>
  <c r="F69097"/>
  <c r="H69097" s="1"/>
  <c r="A69098"/>
  <c r="F69098"/>
  <c r="H69098"/>
  <c r="A69099"/>
  <c r="F69099"/>
  <c r="H69099" s="1"/>
  <c r="A69100"/>
  <c r="F69100"/>
  <c r="H69100"/>
  <c r="A69101"/>
  <c r="F69101"/>
  <c r="H69101" s="1"/>
  <c r="A69102"/>
  <c r="F69102"/>
  <c r="H69102"/>
  <c r="A69103"/>
  <c r="F69103"/>
  <c r="H69103" s="1"/>
  <c r="A69104"/>
  <c r="F69104"/>
  <c r="H69104"/>
  <c r="A69105"/>
  <c r="F69105"/>
  <c r="H69105" s="1"/>
  <c r="A69106"/>
  <c r="F69106"/>
  <c r="H69106"/>
  <c r="A69107"/>
  <c r="F69107"/>
  <c r="H69107" s="1"/>
  <c r="A69108"/>
  <c r="F69108"/>
  <c r="H69108"/>
  <c r="A69109"/>
  <c r="F69109"/>
  <c r="H69109" s="1"/>
  <c r="A69110"/>
  <c r="F69110"/>
  <c r="H69110"/>
  <c r="A69111"/>
  <c r="F69111"/>
  <c r="H69111" s="1"/>
  <c r="A69112"/>
  <c r="F69112"/>
  <c r="H69112"/>
  <c r="A69113"/>
  <c r="F69113"/>
  <c r="H69113" s="1"/>
  <c r="A69114"/>
  <c r="F69114"/>
  <c r="H69114"/>
  <c r="A69115"/>
  <c r="F69115"/>
  <c r="H69115" s="1"/>
  <c r="A69116"/>
  <c r="F69116"/>
  <c r="H69116"/>
  <c r="A69117"/>
  <c r="F69117"/>
  <c r="H69117" s="1"/>
  <c r="A69118"/>
  <c r="F69118"/>
  <c r="H69118"/>
  <c r="A69119"/>
  <c r="F69119"/>
  <c r="H69119" s="1"/>
  <c r="A69120"/>
  <c r="F69120"/>
  <c r="H69120"/>
  <c r="A69121"/>
  <c r="F69121"/>
  <c r="H69121" s="1"/>
  <c r="A69122"/>
  <c r="F69122"/>
  <c r="H69122"/>
  <c r="A69123"/>
  <c r="F69123"/>
  <c r="H69123" s="1"/>
  <c r="A69124"/>
  <c r="F69124"/>
  <c r="H69124"/>
  <c r="A69125"/>
  <c r="F69125"/>
  <c r="H69125" s="1"/>
  <c r="A69126"/>
  <c r="F69126"/>
  <c r="H69126"/>
  <c r="A69127"/>
  <c r="F69127"/>
  <c r="H69127" s="1"/>
  <c r="A69128"/>
  <c r="F69128"/>
  <c r="H69128"/>
  <c r="A69129"/>
  <c r="F69129"/>
  <c r="H69129" s="1"/>
  <c r="A69130"/>
  <c r="F69130"/>
  <c r="H69130"/>
  <c r="A69131"/>
  <c r="F69131"/>
  <c r="H69131" s="1"/>
  <c r="A69132"/>
  <c r="F69132"/>
  <c r="H69132"/>
  <c r="A69133"/>
  <c r="F69133"/>
  <c r="H69133" s="1"/>
  <c r="A69134"/>
  <c r="F69134"/>
  <c r="H69134"/>
  <c r="A69135"/>
  <c r="F69135"/>
  <c r="H69135" s="1"/>
  <c r="A69136"/>
  <c r="F69136"/>
  <c r="H69136"/>
  <c r="A69137"/>
  <c r="F69137"/>
  <c r="H69137" s="1"/>
  <c r="A69138"/>
  <c r="F69138"/>
  <c r="H69138"/>
  <c r="A69139"/>
  <c r="F69139"/>
  <c r="H69139" s="1"/>
  <c r="A69140"/>
  <c r="F69140"/>
  <c r="H69140"/>
  <c r="A69141"/>
  <c r="F69141"/>
  <c r="H69141" s="1"/>
  <c r="A69142"/>
  <c r="F69142"/>
  <c r="H69142"/>
  <c r="A69143"/>
  <c r="F69143"/>
  <c r="H69143" s="1"/>
  <c r="A69144"/>
  <c r="F69144"/>
  <c r="H69144"/>
  <c r="A69145"/>
  <c r="F69145"/>
  <c r="H69145" s="1"/>
  <c r="A69146"/>
  <c r="F69146"/>
  <c r="H69146"/>
  <c r="A69147"/>
  <c r="F69147"/>
  <c r="H69147" s="1"/>
  <c r="A69148"/>
  <c r="F69148"/>
  <c r="H69148"/>
  <c r="A69149"/>
  <c r="F69149"/>
  <c r="H69149" s="1"/>
  <c r="A69150"/>
  <c r="F69150"/>
  <c r="H69150"/>
  <c r="A69151"/>
  <c r="F69151"/>
  <c r="H69151" s="1"/>
  <c r="A69152"/>
  <c r="F69152"/>
  <c r="H69152"/>
  <c r="A69153"/>
  <c r="F69153"/>
  <c r="H69153" s="1"/>
  <c r="A69154"/>
  <c r="F69154"/>
  <c r="H69154"/>
  <c r="A69155"/>
  <c r="F69155"/>
  <c r="H69155" s="1"/>
  <c r="A69156"/>
  <c r="F69156"/>
  <c r="H69156"/>
  <c r="A69157"/>
  <c r="F69157"/>
  <c r="H69157" s="1"/>
  <c r="A69158"/>
  <c r="F69158"/>
  <c r="H69158"/>
  <c r="A69159"/>
  <c r="F69159"/>
  <c r="H69159" s="1"/>
  <c r="A69160"/>
  <c r="F69160"/>
  <c r="H69160"/>
  <c r="A69161"/>
  <c r="F69161"/>
  <c r="H69161" s="1"/>
  <c r="A69162"/>
  <c r="F69162"/>
  <c r="H69162"/>
  <c r="A69163"/>
  <c r="F69163"/>
  <c r="H69163" s="1"/>
  <c r="A69164"/>
  <c r="F69164"/>
  <c r="H69164"/>
  <c r="A69165"/>
  <c r="F69165"/>
  <c r="H69165" s="1"/>
  <c r="A69166"/>
  <c r="F69166"/>
  <c r="H69166"/>
  <c r="A69167"/>
  <c r="F69167"/>
  <c r="H69167" s="1"/>
  <c r="A69168"/>
  <c r="F69168"/>
  <c r="H69168"/>
  <c r="A69169"/>
  <c r="F69169"/>
  <c r="H69169" s="1"/>
  <c r="A69170"/>
  <c r="F69170"/>
  <c r="H69170"/>
  <c r="A69171"/>
  <c r="F69171"/>
  <c r="H69171" s="1"/>
  <c r="A69172"/>
  <c r="F69172"/>
  <c r="H69172"/>
  <c r="A69173"/>
  <c r="F69173"/>
  <c r="H69173" s="1"/>
  <c r="A69174"/>
  <c r="F69174"/>
  <c r="H69174"/>
  <c r="A69175"/>
  <c r="F69175"/>
  <c r="H69175" s="1"/>
  <c r="A69176"/>
  <c r="F69176"/>
  <c r="H69176"/>
  <c r="A69177"/>
  <c r="F69177"/>
  <c r="H69177" s="1"/>
  <c r="A69178"/>
  <c r="F69178"/>
  <c r="H69178"/>
  <c r="A69179"/>
  <c r="F69179"/>
  <c r="H69179" s="1"/>
  <c r="A69180"/>
  <c r="F69180"/>
  <c r="H69180"/>
  <c r="A69181"/>
  <c r="F69181"/>
  <c r="H69181" s="1"/>
  <c r="A69182"/>
  <c r="F69182"/>
  <c r="H69182"/>
  <c r="A69183"/>
  <c r="F69183"/>
  <c r="H69183" s="1"/>
  <c r="A69184"/>
  <c r="F69184"/>
  <c r="H69184"/>
  <c r="A69185"/>
  <c r="F69185"/>
  <c r="H69185" s="1"/>
  <c r="A69186"/>
  <c r="F69186"/>
  <c r="H69186"/>
  <c r="A69187"/>
  <c r="F69187"/>
  <c r="H69187" s="1"/>
  <c r="A69188"/>
  <c r="F69188"/>
  <c r="H69188"/>
  <c r="A69189"/>
  <c r="F69189"/>
  <c r="H69189" s="1"/>
  <c r="A69190"/>
  <c r="F69190"/>
  <c r="H69190"/>
  <c r="A69191"/>
  <c r="F69191"/>
  <c r="H69191" s="1"/>
  <c r="A69192"/>
  <c r="F69192"/>
  <c r="H69192"/>
  <c r="A69193"/>
  <c r="F69193"/>
  <c r="H69193" s="1"/>
  <c r="A69194"/>
  <c r="F69194"/>
  <c r="H69194"/>
  <c r="A69195"/>
  <c r="F69195"/>
  <c r="H69195" s="1"/>
  <c r="A69196"/>
  <c r="F69196"/>
  <c r="H69196"/>
  <c r="A69197"/>
  <c r="F69197"/>
  <c r="H69197" s="1"/>
  <c r="A69198"/>
  <c r="F69198"/>
  <c r="H69198"/>
  <c r="A69199"/>
  <c r="F69199"/>
  <c r="H69199" s="1"/>
  <c r="A69200"/>
  <c r="F69200"/>
  <c r="H69200"/>
  <c r="A69201"/>
  <c r="F69201"/>
  <c r="H69201" s="1"/>
  <c r="A69202"/>
  <c r="F69202"/>
  <c r="H69202"/>
  <c r="A69203"/>
  <c r="F69203"/>
  <c r="H69203" s="1"/>
  <c r="A69204"/>
  <c r="F69204"/>
  <c r="H69204"/>
  <c r="A69205"/>
  <c r="F69205"/>
  <c r="H69205" s="1"/>
  <c r="A69206"/>
  <c r="F69206"/>
  <c r="H69206"/>
  <c r="A69207"/>
  <c r="F69207"/>
  <c r="H69207" s="1"/>
  <c r="A69208"/>
  <c r="F69208"/>
  <c r="H69208"/>
  <c r="A69209"/>
  <c r="F69209"/>
  <c r="H69209" s="1"/>
  <c r="A69210"/>
  <c r="F69210"/>
  <c r="H69210"/>
  <c r="A69211"/>
  <c r="F69211"/>
  <c r="H69211" s="1"/>
  <c r="A69212"/>
  <c r="F69212"/>
  <c r="H69212"/>
  <c r="A69213"/>
  <c r="F69213"/>
  <c r="H69213" s="1"/>
  <c r="A69214"/>
  <c r="F69214"/>
  <c r="H69214"/>
  <c r="A69215"/>
  <c r="F69215"/>
  <c r="H69215" s="1"/>
  <c r="A69216"/>
  <c r="F69216"/>
  <c r="H69216"/>
  <c r="A69217"/>
  <c r="F69217"/>
  <c r="H69217" s="1"/>
  <c r="A69218"/>
  <c r="F69218"/>
  <c r="H69218"/>
  <c r="A69219"/>
  <c r="F69219"/>
  <c r="H69219" s="1"/>
  <c r="A69220"/>
  <c r="F69220"/>
  <c r="H69220"/>
  <c r="A69221"/>
  <c r="F69221"/>
  <c r="H69221" s="1"/>
  <c r="A69222"/>
  <c r="F69222"/>
  <c r="H69222"/>
  <c r="A69223"/>
  <c r="F69223"/>
  <c r="H69223" s="1"/>
  <c r="A69224"/>
  <c r="F69224"/>
  <c r="H69224"/>
  <c r="A69225"/>
  <c r="F69225"/>
  <c r="H69225" s="1"/>
  <c r="A69226"/>
  <c r="F69226"/>
  <c r="H69226"/>
  <c r="A69227"/>
  <c r="F69227"/>
  <c r="H69227" s="1"/>
  <c r="A69228"/>
  <c r="F69228"/>
  <c r="H69228"/>
  <c r="A69229"/>
  <c r="F69229"/>
  <c r="H69229" s="1"/>
  <c r="A69230"/>
  <c r="F69230"/>
  <c r="H69230"/>
  <c r="A69231"/>
  <c r="F69231"/>
  <c r="H69231" s="1"/>
  <c r="A69232"/>
  <c r="F69232"/>
  <c r="H69232"/>
  <c r="A69233"/>
  <c r="F69233"/>
  <c r="H69233" s="1"/>
  <c r="A69234"/>
  <c r="F69234"/>
  <c r="H69234"/>
  <c r="A69235"/>
  <c r="F69235"/>
  <c r="H69235" s="1"/>
  <c r="A69236"/>
  <c r="F69236"/>
  <c r="H69236"/>
  <c r="A69237"/>
  <c r="F69237"/>
  <c r="H69237" s="1"/>
  <c r="A69238"/>
  <c r="F69238"/>
  <c r="H69238"/>
  <c r="A69239"/>
  <c r="F69239"/>
  <c r="H69239" s="1"/>
  <c r="A69240"/>
  <c r="F69240"/>
  <c r="H69240"/>
  <c r="A69241"/>
  <c r="F69241"/>
  <c r="H69241" s="1"/>
  <c r="A69242"/>
  <c r="F69242"/>
  <c r="H69242"/>
  <c r="A69243"/>
  <c r="F69243"/>
  <c r="H69243" s="1"/>
  <c r="A69244"/>
  <c r="F69244"/>
  <c r="H69244"/>
  <c r="A69245"/>
  <c r="F69245"/>
  <c r="H69245" s="1"/>
  <c r="A69246"/>
  <c r="F69246"/>
  <c r="H69246"/>
  <c r="A69247"/>
  <c r="F69247"/>
  <c r="H69247" s="1"/>
  <c r="A69248"/>
  <c r="F69248"/>
  <c r="H69248"/>
  <c r="A69249"/>
  <c r="F69249"/>
  <c r="H69249" s="1"/>
  <c r="A69250"/>
  <c r="F69250"/>
  <c r="H69250"/>
  <c r="A69251"/>
  <c r="F69251"/>
  <c r="H69251" s="1"/>
  <c r="A69252"/>
  <c r="F69252"/>
  <c r="H69252"/>
  <c r="A69253"/>
  <c r="F69253"/>
  <c r="H69253" s="1"/>
  <c r="A69254"/>
  <c r="F69254"/>
  <c r="H69254"/>
  <c r="A69255"/>
  <c r="F69255"/>
  <c r="H69255" s="1"/>
  <c r="A69256"/>
  <c r="F69256"/>
  <c r="H69256"/>
  <c r="A69257"/>
  <c r="F69257"/>
  <c r="H69257" s="1"/>
  <c r="A69258"/>
  <c r="F69258"/>
  <c r="H69258"/>
  <c r="A69259"/>
  <c r="F69259"/>
  <c r="H69259" s="1"/>
  <c r="A69260"/>
  <c r="F69260"/>
  <c r="H69260"/>
  <c r="A69261"/>
  <c r="F69261"/>
  <c r="H69261" s="1"/>
  <c r="A69262"/>
  <c r="F69262"/>
  <c r="H69262"/>
  <c r="A69263"/>
  <c r="F69263"/>
  <c r="H69263" s="1"/>
  <c r="A69264"/>
  <c r="F69264"/>
  <c r="H69264"/>
  <c r="A69265"/>
  <c r="F69265"/>
  <c r="H69265" s="1"/>
  <c r="A69266"/>
  <c r="F69266"/>
  <c r="H69266"/>
  <c r="A69267"/>
  <c r="F69267"/>
  <c r="H69267" s="1"/>
  <c r="A69268"/>
  <c r="F69268"/>
  <c r="H69268"/>
  <c r="A69269"/>
  <c r="F69269"/>
  <c r="H69269" s="1"/>
  <c r="A69270"/>
  <c r="F69270"/>
  <c r="H69270"/>
  <c r="A69271"/>
  <c r="F69271"/>
  <c r="H69271" s="1"/>
  <c r="A69272"/>
  <c r="F69272"/>
  <c r="H69272"/>
  <c r="A69273"/>
  <c r="F69273"/>
  <c r="H69273" s="1"/>
  <c r="A69274"/>
  <c r="F69274"/>
  <c r="H69274"/>
  <c r="A69275"/>
  <c r="F69275"/>
  <c r="H69275" s="1"/>
  <c r="A69276"/>
  <c r="F69276"/>
  <c r="H69276"/>
  <c r="A69277"/>
  <c r="F69277"/>
  <c r="H69277" s="1"/>
  <c r="A69278"/>
  <c r="F69278"/>
  <c r="H69278"/>
  <c r="A69279"/>
  <c r="F69279"/>
  <c r="H69279" s="1"/>
  <c r="A69280"/>
  <c r="F69280"/>
  <c r="H69280"/>
  <c r="A69281"/>
  <c r="F69281"/>
  <c r="H69281" s="1"/>
  <c r="A69282"/>
  <c r="F69282"/>
  <c r="H69282"/>
  <c r="A69283"/>
  <c r="F69283"/>
  <c r="H69283" s="1"/>
  <c r="A69284"/>
  <c r="F69284"/>
  <c r="H69284"/>
  <c r="A69285"/>
  <c r="F69285"/>
  <c r="H69285" s="1"/>
  <c r="A69286"/>
  <c r="F69286"/>
  <c r="H69286"/>
  <c r="A69287"/>
  <c r="F69287"/>
  <c r="H69287" s="1"/>
  <c r="A69288"/>
  <c r="F69288"/>
  <c r="H69288"/>
  <c r="A69289"/>
  <c r="F69289"/>
  <c r="H69289" s="1"/>
  <c r="A69290"/>
  <c r="F69290"/>
  <c r="H69290"/>
  <c r="A69291"/>
  <c r="F69291"/>
  <c r="H69291" s="1"/>
  <c r="A69292"/>
  <c r="F69292"/>
  <c r="H69292"/>
  <c r="A69293"/>
  <c r="F69293"/>
  <c r="H69293" s="1"/>
  <c r="A69294"/>
  <c r="F69294"/>
  <c r="H69294"/>
  <c r="A69295"/>
  <c r="F69295"/>
  <c r="H69295" s="1"/>
  <c r="A69296"/>
  <c r="F69296"/>
  <c r="H69296"/>
  <c r="A69297"/>
  <c r="F69297"/>
  <c r="H69297" s="1"/>
  <c r="A69298"/>
  <c r="F69298"/>
  <c r="H69298"/>
  <c r="A69299"/>
  <c r="F69299"/>
  <c r="H69299" s="1"/>
  <c r="A69300"/>
  <c r="F69300"/>
  <c r="H69300"/>
  <c r="A69301"/>
  <c r="F69301"/>
  <c r="H69301" s="1"/>
  <c r="A69302"/>
  <c r="F69302"/>
  <c r="H69302"/>
  <c r="A69303"/>
  <c r="F69303"/>
  <c r="H69303" s="1"/>
  <c r="A69304"/>
  <c r="F69304"/>
  <c r="H69304"/>
  <c r="A69305"/>
  <c r="F69305"/>
  <c r="H69305" s="1"/>
  <c r="A69306"/>
  <c r="F69306"/>
  <c r="H69306"/>
  <c r="A69307"/>
  <c r="F69307"/>
  <c r="H69307" s="1"/>
  <c r="A69308"/>
  <c r="F69308"/>
  <c r="H69308"/>
  <c r="A69309"/>
  <c r="F69309"/>
  <c r="H69309" s="1"/>
  <c r="A69310"/>
  <c r="F69310"/>
  <c r="H69310"/>
  <c r="A69311"/>
  <c r="F69311"/>
  <c r="H69311" s="1"/>
  <c r="A69312"/>
  <c r="F69312"/>
  <c r="H69312"/>
  <c r="A69313"/>
  <c r="F69313"/>
  <c r="H69313" s="1"/>
  <c r="A69314"/>
  <c r="F69314"/>
  <c r="H69314"/>
  <c r="A69315"/>
  <c r="F69315"/>
  <c r="H69315" s="1"/>
  <c r="A69316"/>
  <c r="F69316"/>
  <c r="H69316"/>
  <c r="A69317"/>
  <c r="F69317"/>
  <c r="H69317" s="1"/>
  <c r="A69318"/>
  <c r="F69318"/>
  <c r="H69318"/>
  <c r="A69319"/>
  <c r="F69319"/>
  <c r="H69319" s="1"/>
  <c r="A69320"/>
  <c r="F69320"/>
  <c r="H69320"/>
  <c r="A69321"/>
  <c r="F69321"/>
  <c r="H69321" s="1"/>
  <c r="A69322"/>
  <c r="F69322"/>
  <c r="H69322"/>
  <c r="A69323"/>
  <c r="F69323"/>
  <c r="H69323" s="1"/>
  <c r="A69324"/>
  <c r="F69324"/>
  <c r="H69324"/>
  <c r="A69325"/>
  <c r="F69325"/>
  <c r="H69325" s="1"/>
  <c r="A69326"/>
  <c r="F69326"/>
  <c r="H69326"/>
  <c r="A69327"/>
  <c r="F69327"/>
  <c r="H69327" s="1"/>
  <c r="A69328"/>
  <c r="F69328"/>
  <c r="H69328"/>
  <c r="A69329"/>
  <c r="F69329"/>
  <c r="H69329" s="1"/>
  <c r="A69330"/>
  <c r="F69330"/>
  <c r="H69330"/>
  <c r="A69331"/>
  <c r="F69331"/>
  <c r="H69331" s="1"/>
  <c r="A69332"/>
  <c r="F69332"/>
  <c r="H69332"/>
  <c r="A69333"/>
  <c r="F69333"/>
  <c r="H69333" s="1"/>
  <c r="A69334"/>
  <c r="F69334"/>
  <c r="H69334"/>
  <c r="A69335"/>
  <c r="F69335"/>
  <c r="H69335" s="1"/>
  <c r="A69336"/>
  <c r="F69336"/>
  <c r="H69336"/>
  <c r="A69337"/>
  <c r="F69337"/>
  <c r="H69337" s="1"/>
  <c r="A69338"/>
  <c r="F69338"/>
  <c r="H69338"/>
  <c r="A69339"/>
  <c r="F69339"/>
  <c r="H69339" s="1"/>
  <c r="A69340"/>
  <c r="F69340"/>
  <c r="H69340"/>
  <c r="A69341"/>
  <c r="F69341"/>
  <c r="H69341" s="1"/>
  <c r="A69342"/>
  <c r="F69342"/>
  <c r="H69342"/>
  <c r="A69343"/>
  <c r="F69343"/>
  <c r="H69343" s="1"/>
  <c r="A69344"/>
  <c r="F69344"/>
  <c r="H69344"/>
  <c r="A69345"/>
  <c r="F69345"/>
  <c r="H69345" s="1"/>
  <c r="A69346"/>
  <c r="F69346"/>
  <c r="H69346"/>
  <c r="A69347"/>
  <c r="F69347"/>
  <c r="H69347" s="1"/>
  <c r="A69348"/>
  <c r="F69348"/>
  <c r="H69348"/>
  <c r="A69349"/>
  <c r="F69349"/>
  <c r="H69349" s="1"/>
  <c r="A69350"/>
  <c r="F69350"/>
  <c r="H69350"/>
  <c r="A69351"/>
  <c r="F69351"/>
  <c r="H69351" s="1"/>
  <c r="A69352"/>
  <c r="F69352"/>
  <c r="H69352"/>
  <c r="A69353"/>
  <c r="F69353"/>
  <c r="H69353" s="1"/>
  <c r="A69354"/>
  <c r="F69354"/>
  <c r="H69354"/>
  <c r="A69355"/>
  <c r="F69355"/>
  <c r="H69355" s="1"/>
  <c r="A69356"/>
  <c r="F69356"/>
  <c r="H69356"/>
  <c r="A69357"/>
  <c r="F69357"/>
  <c r="H69357" s="1"/>
  <c r="A69358"/>
  <c r="F69358"/>
  <c r="H69358"/>
  <c r="A69359"/>
  <c r="F69359"/>
  <c r="H69359" s="1"/>
  <c r="A69360"/>
  <c r="F69360"/>
  <c r="H69360"/>
  <c r="A69361"/>
  <c r="F69361"/>
  <c r="H69361" s="1"/>
  <c r="A69362"/>
  <c r="F69362"/>
  <c r="H69362"/>
  <c r="A69363"/>
  <c r="F69363"/>
  <c r="H69363" s="1"/>
  <c r="A69364"/>
  <c r="F69364"/>
  <c r="H69364"/>
  <c r="A69365"/>
  <c r="F69365"/>
  <c r="H69365" s="1"/>
  <c r="A69366"/>
  <c r="F69366"/>
  <c r="H69366"/>
  <c r="A69367"/>
  <c r="F69367"/>
  <c r="H69367" s="1"/>
  <c r="A69368"/>
  <c r="F69368"/>
  <c r="H69368"/>
  <c r="A69369"/>
  <c r="F69369"/>
  <c r="H69369" s="1"/>
  <c r="A69370"/>
  <c r="F69370"/>
  <c r="H69370"/>
  <c r="A69371"/>
  <c r="F69371"/>
  <c r="H69371" s="1"/>
  <c r="A69372"/>
  <c r="F69372"/>
  <c r="H69372"/>
  <c r="A69373"/>
  <c r="F69373"/>
  <c r="H69373" s="1"/>
  <c r="A69374"/>
  <c r="F69374"/>
  <c r="H69374"/>
  <c r="A69375"/>
  <c r="F69375"/>
  <c r="H69375" s="1"/>
  <c r="A69376"/>
  <c r="F69376"/>
  <c r="H69376"/>
  <c r="A69377"/>
  <c r="F69377"/>
  <c r="H69377" s="1"/>
  <c r="A69378"/>
  <c r="F69378"/>
  <c r="H69378"/>
  <c r="A69379"/>
  <c r="F69379"/>
  <c r="H69379" s="1"/>
  <c r="A69380"/>
  <c r="F69380"/>
  <c r="H69380"/>
  <c r="A69381"/>
  <c r="F69381"/>
  <c r="H69381" s="1"/>
  <c r="A69382"/>
  <c r="F69382"/>
  <c r="H69382"/>
  <c r="A69383"/>
  <c r="F69383"/>
  <c r="H69383" s="1"/>
  <c r="A69384"/>
  <c r="F69384"/>
  <c r="H69384"/>
  <c r="A69385"/>
  <c r="F69385"/>
  <c r="H69385" s="1"/>
  <c r="A69386"/>
  <c r="F69386"/>
  <c r="H69386"/>
  <c r="A69387"/>
  <c r="F69387"/>
  <c r="H69387" s="1"/>
  <c r="A69388"/>
  <c r="F69388"/>
  <c r="H69388"/>
  <c r="A69389"/>
  <c r="F69389"/>
  <c r="H69389" s="1"/>
  <c r="A69390"/>
  <c r="F69390"/>
  <c r="H69390"/>
  <c r="A69391"/>
  <c r="F69391"/>
  <c r="H69391" s="1"/>
  <c r="A69392"/>
  <c r="F69392"/>
  <c r="H69392"/>
  <c r="A69393"/>
  <c r="F69393"/>
  <c r="H69393" s="1"/>
  <c r="A69394"/>
  <c r="F69394"/>
  <c r="H69394"/>
  <c r="A69395"/>
  <c r="F69395"/>
  <c r="H69395" s="1"/>
  <c r="A69396"/>
  <c r="F69396"/>
  <c r="H69396"/>
  <c r="A69397"/>
  <c r="F69397"/>
  <c r="H69397" s="1"/>
  <c r="A69398"/>
  <c r="F69398"/>
  <c r="H69398"/>
  <c r="A69399"/>
  <c r="F69399"/>
  <c r="H69399" s="1"/>
  <c r="A69400"/>
  <c r="F69400"/>
  <c r="H69400"/>
  <c r="A69401"/>
  <c r="F69401"/>
  <c r="H69401" s="1"/>
  <c r="A69402"/>
  <c r="F69402"/>
  <c r="H69402"/>
  <c r="A69403"/>
  <c r="F69403"/>
  <c r="H69403" s="1"/>
  <c r="A69404"/>
  <c r="F69404"/>
  <c r="H69404"/>
  <c r="A69405"/>
  <c r="F69405"/>
  <c r="H69405" s="1"/>
  <c r="A69406"/>
  <c r="F69406"/>
  <c r="H69406"/>
  <c r="A69407"/>
  <c r="F69407"/>
  <c r="H69407" s="1"/>
  <c r="A69408"/>
  <c r="F69408"/>
  <c r="H69408"/>
  <c r="A69409"/>
  <c r="F69409"/>
  <c r="H69409" s="1"/>
  <c r="A69410"/>
  <c r="F69410"/>
  <c r="H69410"/>
  <c r="A69411"/>
  <c r="F69411"/>
  <c r="H69411" s="1"/>
  <c r="A69412"/>
  <c r="F69412"/>
  <c r="H69412"/>
  <c r="A69413"/>
  <c r="F69413"/>
  <c r="H69413" s="1"/>
  <c r="A69414"/>
  <c r="F69414"/>
  <c r="H69414"/>
  <c r="A69415"/>
  <c r="F69415"/>
  <c r="H69415" s="1"/>
  <c r="A69416"/>
  <c r="F69416"/>
  <c r="H69416"/>
  <c r="A69417"/>
  <c r="F69417"/>
  <c r="H69417" s="1"/>
  <c r="A69418"/>
  <c r="F69418"/>
  <c r="H69418"/>
  <c r="A69419"/>
  <c r="F69419"/>
  <c r="H69419" s="1"/>
  <c r="A69420"/>
  <c r="F69420"/>
  <c r="H69420"/>
  <c r="A69421"/>
  <c r="F69421"/>
  <c r="H69421" s="1"/>
  <c r="A69422"/>
  <c r="F69422"/>
  <c r="H69422"/>
  <c r="A69423"/>
  <c r="F69423"/>
  <c r="H69423" s="1"/>
  <c r="A69424"/>
  <c r="F69424"/>
  <c r="H69424"/>
  <c r="A69425"/>
  <c r="F69425"/>
  <c r="H69425" s="1"/>
  <c r="A69426"/>
  <c r="F69426"/>
  <c r="H69426"/>
  <c r="A69427"/>
  <c r="F69427"/>
  <c r="H69427" s="1"/>
  <c r="A69428"/>
  <c r="F69428"/>
  <c r="H69428"/>
  <c r="A69429"/>
  <c r="F69429"/>
  <c r="H69429" s="1"/>
  <c r="A69430"/>
  <c r="F69430"/>
  <c r="H69430"/>
  <c r="A69431"/>
  <c r="F69431"/>
  <c r="H69431" s="1"/>
  <c r="A69432"/>
  <c r="F69432"/>
  <c r="H69432"/>
  <c r="A69433"/>
  <c r="F69433"/>
  <c r="H69433" s="1"/>
  <c r="A69434"/>
  <c r="F69434"/>
  <c r="H69434"/>
  <c r="A69435"/>
  <c r="F69435"/>
  <c r="H69435" s="1"/>
  <c r="A69436"/>
  <c r="F69436"/>
  <c r="H69436"/>
  <c r="A69437"/>
  <c r="F69437"/>
  <c r="H69437" s="1"/>
  <c r="A69438"/>
  <c r="F69438"/>
  <c r="H69438"/>
  <c r="A69439"/>
  <c r="F69439"/>
  <c r="H69439" s="1"/>
  <c r="A69440"/>
  <c r="F69440"/>
  <c r="H69440"/>
  <c r="A69441"/>
  <c r="F69441"/>
  <c r="H69441" s="1"/>
  <c r="A69442"/>
  <c r="F69442"/>
  <c r="H69442"/>
  <c r="A69443"/>
  <c r="F69443"/>
  <c r="H69443" s="1"/>
  <c r="A69444"/>
  <c r="F69444"/>
  <c r="H69444"/>
  <c r="A69445"/>
  <c r="F69445"/>
  <c r="H69445" s="1"/>
  <c r="A69446"/>
  <c r="F69446"/>
  <c r="H69446"/>
  <c r="A69447"/>
  <c r="F69447"/>
  <c r="H69447" s="1"/>
  <c r="A69448"/>
  <c r="F69448"/>
  <c r="H69448"/>
  <c r="A69449"/>
  <c r="F69449"/>
  <c r="H69449" s="1"/>
  <c r="A69450"/>
  <c r="F69450"/>
  <c r="H69450"/>
  <c r="A69451"/>
  <c r="F69451"/>
  <c r="H69451" s="1"/>
  <c r="A69452"/>
  <c r="F69452"/>
  <c r="H69452"/>
  <c r="A69453"/>
  <c r="F69453"/>
  <c r="H69453" s="1"/>
  <c r="A69454"/>
  <c r="F69454"/>
  <c r="H69454"/>
  <c r="A69455"/>
  <c r="F69455"/>
  <c r="H69455" s="1"/>
  <c r="A69456"/>
  <c r="F69456"/>
  <c r="H69456"/>
  <c r="A69457"/>
  <c r="F69457"/>
  <c r="H69457" s="1"/>
  <c r="A69458"/>
  <c r="F69458"/>
  <c r="H69458"/>
  <c r="A69459"/>
  <c r="F69459"/>
  <c r="H69459" s="1"/>
  <c r="A69460"/>
  <c r="F69460"/>
  <c r="H69460"/>
  <c r="A69461"/>
  <c r="F69461"/>
  <c r="H69461" s="1"/>
  <c r="A69462"/>
  <c r="F69462"/>
  <c r="H69462"/>
  <c r="A69463"/>
  <c r="F69463"/>
  <c r="H69463" s="1"/>
  <c r="A69464"/>
  <c r="F69464"/>
  <c r="H69464"/>
  <c r="A69465"/>
  <c r="F69465"/>
  <c r="H69465" s="1"/>
  <c r="A69466"/>
  <c r="F69466"/>
  <c r="H69466"/>
  <c r="A69467"/>
  <c r="F69467"/>
  <c r="H69467" s="1"/>
  <c r="A69468"/>
  <c r="F69468"/>
  <c r="H69468"/>
  <c r="A69469"/>
  <c r="F69469"/>
  <c r="H69469" s="1"/>
  <c r="A69470"/>
  <c r="F69470"/>
  <c r="H69470"/>
  <c r="A69471"/>
  <c r="F69471"/>
  <c r="H69471" s="1"/>
  <c r="A69472"/>
  <c r="F69472"/>
  <c r="H69472"/>
  <c r="A69473"/>
  <c r="F69473"/>
  <c r="H69473" s="1"/>
  <c r="A69474"/>
  <c r="F69474"/>
  <c r="H69474"/>
  <c r="A69475"/>
  <c r="F69475"/>
  <c r="H69475" s="1"/>
  <c r="A69476"/>
  <c r="F69476"/>
  <c r="H69476"/>
  <c r="A69477"/>
  <c r="F69477"/>
  <c r="H69477" s="1"/>
  <c r="A69478"/>
  <c r="F69478"/>
  <c r="H69478"/>
  <c r="A69479"/>
  <c r="F69479"/>
  <c r="H69479" s="1"/>
  <c r="A69480"/>
  <c r="F69480"/>
  <c r="H69480"/>
  <c r="A69481"/>
  <c r="F69481"/>
  <c r="H69481" s="1"/>
  <c r="A69482"/>
  <c r="F69482"/>
  <c r="H69482"/>
  <c r="A69483"/>
  <c r="F69483"/>
  <c r="H69483" s="1"/>
  <c r="A69484"/>
  <c r="F69484"/>
  <c r="H69484"/>
  <c r="A69485"/>
  <c r="F69485"/>
  <c r="H69485" s="1"/>
  <c r="A69486"/>
  <c r="F69486"/>
  <c r="H69486"/>
  <c r="A69487"/>
  <c r="F69487"/>
  <c r="H69487" s="1"/>
  <c r="A69488"/>
  <c r="F69488"/>
  <c r="H69488"/>
  <c r="A69489"/>
  <c r="F69489"/>
  <c r="H69489" s="1"/>
  <c r="A69490"/>
  <c r="F69490"/>
  <c r="H69490"/>
  <c r="A69491"/>
  <c r="F69491"/>
  <c r="H69491" s="1"/>
  <c r="A69492"/>
  <c r="F69492"/>
  <c r="H69492"/>
  <c r="A69493"/>
  <c r="F69493"/>
  <c r="H69493" s="1"/>
  <c r="A69494"/>
  <c r="F69494"/>
  <c r="H69494"/>
  <c r="A69495"/>
  <c r="F69495"/>
  <c r="H69495" s="1"/>
  <c r="A69496"/>
  <c r="F69496"/>
  <c r="H69496"/>
  <c r="A69497"/>
  <c r="F69497"/>
  <c r="H69497" s="1"/>
  <c r="A69498"/>
  <c r="F69498"/>
  <c r="H69498"/>
  <c r="A69499"/>
  <c r="F69499"/>
  <c r="H69499" s="1"/>
  <c r="A69500"/>
  <c r="F69500"/>
  <c r="H69500"/>
  <c r="A69501"/>
  <c r="F69501"/>
  <c r="H69501" s="1"/>
  <c r="A69502"/>
  <c r="F69502"/>
  <c r="H69502"/>
  <c r="A69503"/>
  <c r="F69503"/>
  <c r="H69503" s="1"/>
  <c r="A69504"/>
  <c r="F69504"/>
  <c r="H69504"/>
  <c r="A69505"/>
  <c r="F69505"/>
  <c r="H69505" s="1"/>
  <c r="A69506"/>
  <c r="F69506"/>
  <c r="H69506"/>
  <c r="A69507"/>
  <c r="F69507"/>
  <c r="H69507" s="1"/>
  <c r="A69508"/>
  <c r="F69508"/>
  <c r="H69508"/>
  <c r="A69509"/>
  <c r="F69509"/>
  <c r="H69509" s="1"/>
  <c r="A69510"/>
  <c r="F69510"/>
  <c r="H69510"/>
  <c r="A69511"/>
  <c r="F69511"/>
  <c r="H69511" s="1"/>
  <c r="A69512"/>
  <c r="F69512"/>
  <c r="H69512"/>
  <c r="A69513"/>
  <c r="F69513"/>
  <c r="H69513" s="1"/>
  <c r="A69514"/>
  <c r="F69514"/>
  <c r="H69514"/>
  <c r="A69515"/>
  <c r="F69515"/>
  <c r="H69515" s="1"/>
  <c r="A69516"/>
  <c r="F69516"/>
  <c r="H69516"/>
  <c r="A69517"/>
  <c r="F69517"/>
  <c r="H69517" s="1"/>
  <c r="A69518"/>
  <c r="F69518"/>
  <c r="H69518"/>
  <c r="A69519"/>
  <c r="F69519"/>
  <c r="H69519" s="1"/>
  <c r="A69520"/>
  <c r="F69520"/>
  <c r="H69520"/>
  <c r="A69521"/>
  <c r="F69521"/>
  <c r="H69521" s="1"/>
  <c r="A69522"/>
  <c r="F69522"/>
  <c r="H69522"/>
  <c r="A69523"/>
  <c r="F69523"/>
  <c r="H69523" s="1"/>
  <c r="A69524"/>
  <c r="F69524"/>
  <c r="H69524"/>
  <c r="A69525"/>
  <c r="F69525"/>
  <c r="H69525" s="1"/>
  <c r="A69526"/>
  <c r="F69526"/>
  <c r="H69526"/>
  <c r="A69527"/>
  <c r="F69527"/>
  <c r="H69527" s="1"/>
  <c r="A69528"/>
  <c r="F69528"/>
  <c r="H69528"/>
  <c r="A69529"/>
  <c r="F69529"/>
  <c r="H69529" s="1"/>
  <c r="A69530"/>
  <c r="F69530"/>
  <c r="H69530"/>
  <c r="A69531"/>
  <c r="F69531"/>
  <c r="H69531" s="1"/>
  <c r="A69532"/>
  <c r="F69532"/>
  <c r="H69532"/>
  <c r="A69533"/>
  <c r="F69533"/>
  <c r="H69533" s="1"/>
  <c r="A69534"/>
  <c r="F69534"/>
  <c r="H69534"/>
  <c r="A69535"/>
  <c r="F69535"/>
  <c r="H69535" s="1"/>
  <c r="A69536"/>
  <c r="F69536"/>
  <c r="H69536"/>
  <c r="A69537"/>
  <c r="F69537"/>
  <c r="H69537" s="1"/>
  <c r="A69538"/>
  <c r="F69538"/>
  <c r="H69538"/>
  <c r="A69539"/>
  <c r="F69539"/>
  <c r="H69539" s="1"/>
  <c r="A69540"/>
  <c r="F69540"/>
  <c r="H69540"/>
  <c r="A69541"/>
  <c r="F69541"/>
  <c r="H69541" s="1"/>
  <c r="A69542"/>
  <c r="F69542"/>
  <c r="H69542"/>
  <c r="A69543"/>
  <c r="F69543"/>
  <c r="H69543" s="1"/>
  <c r="A69544"/>
  <c r="F69544"/>
  <c r="H69544"/>
  <c r="A69545"/>
  <c r="F69545"/>
  <c r="H69545" s="1"/>
  <c r="A69546"/>
  <c r="F69546"/>
  <c r="H69546"/>
  <c r="A69547"/>
  <c r="F69547"/>
  <c r="H69547" s="1"/>
  <c r="A69548"/>
  <c r="F69548"/>
  <c r="H69548"/>
  <c r="A69549"/>
  <c r="F69549"/>
  <c r="H69549" s="1"/>
  <c r="A69550"/>
  <c r="F69550"/>
  <c r="H69550"/>
  <c r="A69551"/>
  <c r="F69551"/>
  <c r="H69551" s="1"/>
  <c r="A69552"/>
  <c r="F69552"/>
  <c r="H69552"/>
  <c r="A69553"/>
  <c r="F69553"/>
  <c r="H69553" s="1"/>
  <c r="A69554"/>
  <c r="F69554"/>
  <c r="H69554"/>
  <c r="A69555"/>
  <c r="F69555"/>
  <c r="H69555" s="1"/>
  <c r="A69556"/>
  <c r="F69556"/>
  <c r="H69556"/>
  <c r="A69557"/>
  <c r="F69557"/>
  <c r="H69557" s="1"/>
  <c r="A69558"/>
  <c r="F69558"/>
  <c r="H69558"/>
  <c r="A69559"/>
  <c r="F69559"/>
  <c r="H69559" s="1"/>
  <c r="A69560"/>
  <c r="F69560"/>
  <c r="H69560"/>
  <c r="A69561"/>
  <c r="F69561"/>
  <c r="H69561" s="1"/>
  <c r="A69562"/>
  <c r="F69562"/>
  <c r="H69562"/>
  <c r="A69563"/>
  <c r="F69563"/>
  <c r="H69563" s="1"/>
  <c r="A69564"/>
  <c r="F69564"/>
  <c r="H69564"/>
  <c r="A69565"/>
  <c r="F69565"/>
  <c r="H69565" s="1"/>
  <c r="A69566"/>
  <c r="F69566"/>
  <c r="H69566"/>
  <c r="A69567"/>
  <c r="F69567"/>
  <c r="H69567" s="1"/>
  <c r="A69568"/>
  <c r="F69568"/>
  <c r="H69568"/>
  <c r="A69569"/>
  <c r="F69569"/>
  <c r="H69569" s="1"/>
  <c r="A69570"/>
  <c r="F69570"/>
  <c r="H69570"/>
  <c r="A69571"/>
  <c r="F69571"/>
  <c r="H69571" s="1"/>
  <c r="A69572"/>
  <c r="F69572"/>
  <c r="H69572"/>
  <c r="A69573"/>
  <c r="F69573"/>
  <c r="H69573" s="1"/>
  <c r="A69574"/>
  <c r="F69574"/>
  <c r="H69574"/>
  <c r="A69575"/>
  <c r="F69575"/>
  <c r="H69575" s="1"/>
  <c r="A69576"/>
  <c r="F69576"/>
  <c r="H69576"/>
  <c r="A69577"/>
  <c r="F69577"/>
  <c r="H69577" s="1"/>
  <c r="A69578"/>
  <c r="F69578"/>
  <c r="H69578"/>
  <c r="A69579"/>
  <c r="F69579"/>
  <c r="H69579" s="1"/>
  <c r="A69580"/>
  <c r="F69580"/>
  <c r="H69580"/>
  <c r="A69581"/>
  <c r="F69581"/>
  <c r="H69581" s="1"/>
  <c r="A69582"/>
  <c r="F69582"/>
  <c r="H69582"/>
  <c r="A69583"/>
  <c r="F69583"/>
  <c r="H69583" s="1"/>
  <c r="A69584"/>
  <c r="F69584"/>
  <c r="H69584"/>
  <c r="A69585"/>
  <c r="F69585"/>
  <c r="H69585" s="1"/>
  <c r="A69586"/>
  <c r="F69586"/>
  <c r="H69586"/>
  <c r="A69587"/>
  <c r="F69587"/>
  <c r="H69587" s="1"/>
  <c r="A69588"/>
  <c r="F69588"/>
  <c r="H69588"/>
  <c r="A69589"/>
  <c r="F69589"/>
  <c r="H69589" s="1"/>
  <c r="A69590"/>
  <c r="F69590"/>
  <c r="H69590"/>
  <c r="A69591"/>
  <c r="F69591"/>
  <c r="H69591" s="1"/>
  <c r="A69592"/>
  <c r="F69592"/>
  <c r="H69592"/>
  <c r="A69593"/>
  <c r="F69593"/>
  <c r="H69593" s="1"/>
  <c r="A69594"/>
  <c r="F69594"/>
  <c r="H69594"/>
  <c r="A69595"/>
  <c r="F69595"/>
  <c r="H69595" s="1"/>
  <c r="A69596"/>
  <c r="F69596"/>
  <c r="H69596"/>
  <c r="A69597"/>
  <c r="F69597"/>
  <c r="H69597" s="1"/>
  <c r="A69598"/>
  <c r="F69598"/>
  <c r="H69598"/>
  <c r="A69599"/>
  <c r="F69599"/>
  <c r="H69599" s="1"/>
  <c r="A69600"/>
  <c r="F69600"/>
  <c r="H69600"/>
  <c r="A69601"/>
  <c r="F69601"/>
  <c r="H69601" s="1"/>
  <c r="A69602"/>
  <c r="F69602"/>
  <c r="H69602"/>
  <c r="A69603"/>
  <c r="F69603"/>
  <c r="H69603" s="1"/>
  <c r="A69604"/>
  <c r="F69604"/>
  <c r="H69604"/>
  <c r="A69605"/>
  <c r="F69605"/>
  <c r="H69605" s="1"/>
  <c r="A69606"/>
  <c r="F69606"/>
  <c r="H69606"/>
  <c r="A69607"/>
  <c r="F69607"/>
  <c r="H69607" s="1"/>
  <c r="A69608"/>
  <c r="F69608"/>
  <c r="H69608"/>
  <c r="A69609"/>
  <c r="F69609"/>
  <c r="H69609" s="1"/>
  <c r="A69610"/>
  <c r="F69610"/>
  <c r="H69610"/>
  <c r="A69611"/>
  <c r="F69611"/>
  <c r="H69611" s="1"/>
  <c r="A69612"/>
  <c r="F69612"/>
  <c r="H69612"/>
  <c r="A69613"/>
  <c r="F69613"/>
  <c r="H69613" s="1"/>
  <c r="A69614"/>
  <c r="F69614"/>
  <c r="H69614"/>
  <c r="A69615"/>
  <c r="F69615"/>
  <c r="H69615" s="1"/>
  <c r="A69616"/>
  <c r="F69616"/>
  <c r="H69616"/>
  <c r="A69617"/>
  <c r="F69617"/>
  <c r="H69617" s="1"/>
  <c r="A69618"/>
  <c r="F69618"/>
  <c r="H69618"/>
  <c r="A69619"/>
  <c r="F69619"/>
  <c r="H69619" s="1"/>
  <c r="A69620"/>
  <c r="F69620"/>
  <c r="H69620"/>
  <c r="A69621"/>
  <c r="F69621"/>
  <c r="H69621" s="1"/>
  <c r="A69622"/>
  <c r="F69622"/>
  <c r="H69622"/>
  <c r="A69623"/>
  <c r="F69623"/>
  <c r="H69623" s="1"/>
  <c r="A69624"/>
  <c r="F69624"/>
  <c r="H69624"/>
  <c r="A69625"/>
  <c r="F69625"/>
  <c r="H69625" s="1"/>
  <c r="A69626"/>
  <c r="F69626"/>
  <c r="H69626"/>
  <c r="A69627"/>
  <c r="F69627"/>
  <c r="H69627" s="1"/>
  <c r="A69628"/>
  <c r="F69628"/>
  <c r="H69628"/>
  <c r="A69629"/>
  <c r="F69629"/>
  <c r="H69629" s="1"/>
  <c r="A69630"/>
  <c r="F69630"/>
  <c r="H69630"/>
  <c r="A69631"/>
  <c r="F69631"/>
  <c r="H69631" s="1"/>
  <c r="A69632"/>
  <c r="F69632"/>
  <c r="H69632"/>
  <c r="A69633"/>
  <c r="F69633"/>
  <c r="H69633" s="1"/>
  <c r="A69634"/>
  <c r="F69634"/>
  <c r="H69634"/>
  <c r="A69635"/>
  <c r="F69635"/>
  <c r="H69635" s="1"/>
  <c r="A69636"/>
  <c r="F69636"/>
  <c r="H69636"/>
  <c r="A69637"/>
  <c r="F69637"/>
  <c r="H69637" s="1"/>
  <c r="A67638"/>
  <c r="F67638"/>
  <c r="H67638"/>
  <c r="A67639"/>
  <c r="F67639"/>
  <c r="H67639" s="1"/>
  <c r="A67640"/>
  <c r="F67640"/>
  <c r="H67640"/>
  <c r="A67641"/>
  <c r="F67641"/>
  <c r="H67641" s="1"/>
  <c r="A67642"/>
  <c r="F67642"/>
  <c r="H67642"/>
  <c r="A67643"/>
  <c r="F67643"/>
  <c r="H67643" s="1"/>
  <c r="A67644"/>
  <c r="F67644"/>
  <c r="H67644"/>
  <c r="A67645"/>
  <c r="F67645"/>
  <c r="H67645" s="1"/>
  <c r="A67646"/>
  <c r="F67646"/>
  <c r="H67646"/>
  <c r="A67647"/>
  <c r="F67647"/>
  <c r="H67647" s="1"/>
  <c r="A67648"/>
  <c r="F67648"/>
  <c r="H67648"/>
  <c r="A67649"/>
  <c r="F67649"/>
  <c r="H67649" s="1"/>
  <c r="A67650"/>
  <c r="F67650"/>
  <c r="H67650"/>
  <c r="A67651"/>
  <c r="F67651"/>
  <c r="H67651" s="1"/>
  <c r="A67652"/>
  <c r="F67652"/>
  <c r="H67652"/>
  <c r="A67653"/>
  <c r="F67653"/>
  <c r="H67653" s="1"/>
  <c r="A67654"/>
  <c r="F67654"/>
  <c r="H67654"/>
  <c r="A67655"/>
  <c r="F67655"/>
  <c r="H67655" s="1"/>
  <c r="A67656"/>
  <c r="F67656"/>
  <c r="H67656"/>
  <c r="A67657"/>
  <c r="F67657"/>
  <c r="H67657" s="1"/>
  <c r="A67658"/>
  <c r="F67658"/>
  <c r="H67658"/>
  <c r="A67659"/>
  <c r="F67659"/>
  <c r="H67659" s="1"/>
  <c r="A67660"/>
  <c r="F67660"/>
  <c r="H67660"/>
  <c r="A67661"/>
  <c r="F67661"/>
  <c r="H67661" s="1"/>
  <c r="A67662"/>
  <c r="F67662"/>
  <c r="H67662"/>
  <c r="A67663"/>
  <c r="F67663"/>
  <c r="H67663" s="1"/>
  <c r="A67664"/>
  <c r="F67664"/>
  <c r="H67664"/>
  <c r="A67665"/>
  <c r="F67665"/>
  <c r="H67665" s="1"/>
  <c r="A67666"/>
  <c r="F67666"/>
  <c r="H67666"/>
  <c r="A67667"/>
  <c r="F67667"/>
  <c r="H67667" s="1"/>
  <c r="A67668"/>
  <c r="F67668"/>
  <c r="H67668"/>
  <c r="A67669"/>
  <c r="F67669"/>
  <c r="H67669" s="1"/>
  <c r="A67670"/>
  <c r="F67670"/>
  <c r="H67670"/>
  <c r="A67671"/>
  <c r="F67671"/>
  <c r="H67671" s="1"/>
  <c r="A67672"/>
  <c r="F67672"/>
  <c r="H67672"/>
  <c r="A67673"/>
  <c r="F67673"/>
  <c r="H67673" s="1"/>
  <c r="A67674"/>
  <c r="F67674"/>
  <c r="H67674"/>
  <c r="A67675"/>
  <c r="F67675"/>
  <c r="H67675" s="1"/>
  <c r="A67676"/>
  <c r="F67676"/>
  <c r="H67676"/>
  <c r="A67677"/>
  <c r="F67677"/>
  <c r="H67677" s="1"/>
  <c r="A67678"/>
  <c r="F67678"/>
  <c r="H67678"/>
  <c r="A67679"/>
  <c r="F67679"/>
  <c r="H67679" s="1"/>
  <c r="A67680"/>
  <c r="F67680"/>
  <c r="H67680"/>
  <c r="A67681"/>
  <c r="F67681"/>
  <c r="H67681" s="1"/>
  <c r="A67682"/>
  <c r="F67682"/>
  <c r="H67682"/>
  <c r="A67683"/>
  <c r="F67683"/>
  <c r="H67683" s="1"/>
  <c r="A67684"/>
  <c r="F67684"/>
  <c r="H67684"/>
  <c r="A67685"/>
  <c r="F67685"/>
  <c r="H67685" s="1"/>
  <c r="A67686"/>
  <c r="F67686"/>
  <c r="H67686"/>
  <c r="A67687"/>
  <c r="F67687"/>
  <c r="H67687" s="1"/>
  <c r="A67688"/>
  <c r="F67688"/>
  <c r="H67688"/>
  <c r="A67689"/>
  <c r="F67689"/>
  <c r="H67689" s="1"/>
  <c r="A67690"/>
  <c r="F67690"/>
  <c r="H67690"/>
  <c r="A67691"/>
  <c r="F67691"/>
  <c r="H67691" s="1"/>
  <c r="A67692"/>
  <c r="F67692"/>
  <c r="H67692"/>
  <c r="A67693"/>
  <c r="F67693"/>
  <c r="H67693" s="1"/>
  <c r="A67694"/>
  <c r="F67694"/>
  <c r="H67694"/>
  <c r="A67695"/>
  <c r="F67695"/>
  <c r="H67695" s="1"/>
  <c r="A67696"/>
  <c r="F67696"/>
  <c r="H67696"/>
  <c r="A67697"/>
  <c r="F67697"/>
  <c r="H67697" s="1"/>
  <c r="A67698"/>
  <c r="F67698"/>
  <c r="H67698"/>
  <c r="A67699"/>
  <c r="F67699"/>
  <c r="H67699" s="1"/>
  <c r="A67700"/>
  <c r="F67700"/>
  <c r="H67700"/>
  <c r="A67701"/>
  <c r="F67701"/>
  <c r="H67701" s="1"/>
  <c r="A67702"/>
  <c r="F67702"/>
  <c r="H67702"/>
  <c r="A67703"/>
  <c r="F67703"/>
  <c r="H67703" s="1"/>
  <c r="A67704"/>
  <c r="F67704"/>
  <c r="H67704"/>
  <c r="A67705"/>
  <c r="F67705"/>
  <c r="H67705" s="1"/>
  <c r="A67706"/>
  <c r="F67706"/>
  <c r="H67706"/>
  <c r="A67707"/>
  <c r="F67707"/>
  <c r="H67707" s="1"/>
  <c r="A67708"/>
  <c r="F67708"/>
  <c r="H67708"/>
  <c r="A67709"/>
  <c r="F67709"/>
  <c r="H67709" s="1"/>
  <c r="A67710"/>
  <c r="F67710"/>
  <c r="H67710"/>
  <c r="A67711"/>
  <c r="F67711"/>
  <c r="H67711" s="1"/>
  <c r="A67712"/>
  <c r="F67712"/>
  <c r="H67712"/>
  <c r="A67713"/>
  <c r="F67713"/>
  <c r="H67713" s="1"/>
  <c r="A67714"/>
  <c r="F67714"/>
  <c r="H67714"/>
  <c r="A67715"/>
  <c r="F67715"/>
  <c r="H67715" s="1"/>
  <c r="A67716"/>
  <c r="F67716"/>
  <c r="H67716"/>
  <c r="A67717"/>
  <c r="F67717"/>
  <c r="H67717" s="1"/>
  <c r="A67718"/>
  <c r="F67718"/>
  <c r="H67718"/>
  <c r="A67719"/>
  <c r="F67719"/>
  <c r="H67719" s="1"/>
  <c r="A67720"/>
  <c r="F67720"/>
  <c r="H67720"/>
  <c r="A67721"/>
  <c r="F67721"/>
  <c r="H67721" s="1"/>
  <c r="A67722"/>
  <c r="F67722"/>
  <c r="H67722"/>
  <c r="A67723"/>
  <c r="F67723"/>
  <c r="H67723" s="1"/>
  <c r="A67724"/>
  <c r="F67724"/>
  <c r="H67724"/>
  <c r="A67725"/>
  <c r="F67725"/>
  <c r="H67725" s="1"/>
  <c r="A67726"/>
  <c r="F67726"/>
  <c r="H67726"/>
  <c r="A67727"/>
  <c r="F67727"/>
  <c r="H67727" s="1"/>
  <c r="A67728"/>
  <c r="F67728"/>
  <c r="H67728"/>
  <c r="A67729"/>
  <c r="F67729"/>
  <c r="H67729" s="1"/>
  <c r="A67730"/>
  <c r="F67730"/>
  <c r="H67730"/>
  <c r="A67731"/>
  <c r="F67731"/>
  <c r="H67731" s="1"/>
  <c r="A67732"/>
  <c r="F67732"/>
  <c r="H67732"/>
  <c r="A67733"/>
  <c r="F67733"/>
  <c r="H67733" s="1"/>
  <c r="A67734"/>
  <c r="F67734"/>
  <c r="H67734"/>
  <c r="A67735"/>
  <c r="F67735"/>
  <c r="H67735" s="1"/>
  <c r="A67736"/>
  <c r="F67736"/>
  <c r="H67736"/>
  <c r="A67737"/>
  <c r="F67737"/>
  <c r="H67737" s="1"/>
  <c r="A67738"/>
  <c r="F67738"/>
  <c r="H67738"/>
  <c r="A67739"/>
  <c r="F67739"/>
  <c r="H67739" s="1"/>
  <c r="A67740"/>
  <c r="F67740"/>
  <c r="H67740"/>
  <c r="A67741"/>
  <c r="F67741"/>
  <c r="H67741" s="1"/>
  <c r="A67742"/>
  <c r="F67742"/>
  <c r="H67742"/>
  <c r="A67743"/>
  <c r="F67743"/>
  <c r="H67743" s="1"/>
  <c r="A67744"/>
  <c r="F67744"/>
  <c r="H67744"/>
  <c r="A67745"/>
  <c r="F67745"/>
  <c r="H67745" s="1"/>
  <c r="A67746"/>
  <c r="F67746"/>
  <c r="H67746"/>
  <c r="A67747"/>
  <c r="F67747"/>
  <c r="H67747" s="1"/>
  <c r="A67748"/>
  <c r="F67748"/>
  <c r="H67748"/>
  <c r="A67749"/>
  <c r="F67749"/>
  <c r="H67749" s="1"/>
  <c r="A67750"/>
  <c r="F67750"/>
  <c r="H67750"/>
  <c r="A67751"/>
  <c r="F67751"/>
  <c r="H67751" s="1"/>
  <c r="A67752"/>
  <c r="F67752"/>
  <c r="H67752"/>
  <c r="A67753"/>
  <c r="F67753"/>
  <c r="H67753" s="1"/>
  <c r="A67754"/>
  <c r="F67754"/>
  <c r="H67754"/>
  <c r="A67755"/>
  <c r="F67755"/>
  <c r="H67755" s="1"/>
  <c r="A67756"/>
  <c r="F67756"/>
  <c r="H67756"/>
  <c r="A67757"/>
  <c r="F67757"/>
  <c r="H67757" s="1"/>
  <c r="A67758"/>
  <c r="F67758"/>
  <c r="H67758"/>
  <c r="A67759"/>
  <c r="F67759"/>
  <c r="H67759" s="1"/>
  <c r="A67760"/>
  <c r="F67760"/>
  <c r="H67760"/>
  <c r="A67761"/>
  <c r="F67761"/>
  <c r="H67761" s="1"/>
  <c r="A67762"/>
  <c r="F67762"/>
  <c r="H67762"/>
  <c r="A67763"/>
  <c r="F67763"/>
  <c r="H67763" s="1"/>
  <c r="A67764"/>
  <c r="F67764"/>
  <c r="H67764"/>
  <c r="A67765"/>
  <c r="F67765"/>
  <c r="H67765" s="1"/>
  <c r="A67766"/>
  <c r="F67766"/>
  <c r="H67766"/>
  <c r="A67767"/>
  <c r="F67767"/>
  <c r="H67767" s="1"/>
  <c r="A67768"/>
  <c r="F67768"/>
  <c r="H67768"/>
  <c r="A67769"/>
  <c r="F67769"/>
  <c r="H67769" s="1"/>
  <c r="A67770"/>
  <c r="F67770"/>
  <c r="H67770"/>
  <c r="A67771"/>
  <c r="F67771"/>
  <c r="H67771" s="1"/>
  <c r="A67772"/>
  <c r="F67772"/>
  <c r="H67772"/>
  <c r="A67773"/>
  <c r="F67773"/>
  <c r="H67773" s="1"/>
  <c r="A67774"/>
  <c r="F67774"/>
  <c r="H67774"/>
  <c r="A67775"/>
  <c r="F67775"/>
  <c r="H67775" s="1"/>
  <c r="A67776"/>
  <c r="F67776"/>
  <c r="H67776"/>
  <c r="A67777"/>
  <c r="F67777"/>
  <c r="H67777" s="1"/>
  <c r="A67778"/>
  <c r="F67778"/>
  <c r="H67778"/>
  <c r="A67779"/>
  <c r="F67779"/>
  <c r="H67779" s="1"/>
  <c r="A67780"/>
  <c r="F67780"/>
  <c r="H67780"/>
  <c r="A67781"/>
  <c r="F67781"/>
  <c r="H67781" s="1"/>
  <c r="A67782"/>
  <c r="F67782"/>
  <c r="H67782"/>
  <c r="A67783"/>
  <c r="F67783"/>
  <c r="H67783" s="1"/>
  <c r="A67784"/>
  <c r="F67784"/>
  <c r="H67784"/>
  <c r="A67785"/>
  <c r="F67785"/>
  <c r="H67785" s="1"/>
  <c r="A67786"/>
  <c r="F67786"/>
  <c r="H67786"/>
  <c r="A67787"/>
  <c r="F67787"/>
  <c r="H67787" s="1"/>
  <c r="A67788"/>
  <c r="F67788"/>
  <c r="H67788"/>
  <c r="A67789"/>
  <c r="F67789"/>
  <c r="H67789" s="1"/>
  <c r="A67790"/>
  <c r="F67790"/>
  <c r="H67790"/>
  <c r="A67791"/>
  <c r="F67791"/>
  <c r="H67791" s="1"/>
  <c r="A67792"/>
  <c r="F67792"/>
  <c r="H67792"/>
  <c r="A67793"/>
  <c r="F67793"/>
  <c r="H67793" s="1"/>
  <c r="A67794"/>
  <c r="F67794"/>
  <c r="H67794"/>
  <c r="A67795"/>
  <c r="F67795"/>
  <c r="H67795" s="1"/>
  <c r="A67796"/>
  <c r="F67796"/>
  <c r="H67796"/>
  <c r="A67797"/>
  <c r="F67797"/>
  <c r="H67797" s="1"/>
  <c r="A67798"/>
  <c r="F67798"/>
  <c r="H67798"/>
  <c r="A67799"/>
  <c r="F67799"/>
  <c r="H67799" s="1"/>
  <c r="A67800"/>
  <c r="F67800"/>
  <c r="H67800"/>
  <c r="A67801"/>
  <c r="F67801"/>
  <c r="H67801" s="1"/>
  <c r="A67802"/>
  <c r="F67802"/>
  <c r="H67802"/>
  <c r="A67803"/>
  <c r="F67803"/>
  <c r="H67803" s="1"/>
  <c r="A67804"/>
  <c r="F67804"/>
  <c r="H67804"/>
  <c r="A67805"/>
  <c r="F67805"/>
  <c r="H67805" s="1"/>
  <c r="A67806"/>
  <c r="F67806"/>
  <c r="H67806"/>
  <c r="A67807"/>
  <c r="F67807"/>
  <c r="H67807" s="1"/>
  <c r="A67808"/>
  <c r="F67808"/>
  <c r="H67808"/>
  <c r="A67809"/>
  <c r="F67809"/>
  <c r="H67809" s="1"/>
  <c r="A67810"/>
  <c r="F67810"/>
  <c r="H67810"/>
  <c r="A67811"/>
  <c r="F67811"/>
  <c r="H67811" s="1"/>
  <c r="A67812"/>
  <c r="F67812"/>
  <c r="H67812"/>
  <c r="A67813"/>
  <c r="F67813"/>
  <c r="H67813" s="1"/>
  <c r="A67814"/>
  <c r="F67814"/>
  <c r="H67814"/>
  <c r="A67815"/>
  <c r="F67815"/>
  <c r="H67815" s="1"/>
  <c r="A67816"/>
  <c r="F67816"/>
  <c r="H67816"/>
  <c r="A67817"/>
  <c r="F67817"/>
  <c r="H67817" s="1"/>
  <c r="A67818"/>
  <c r="F67818"/>
  <c r="H67818"/>
  <c r="A67819"/>
  <c r="F67819"/>
  <c r="H67819" s="1"/>
  <c r="A67820"/>
  <c r="F67820"/>
  <c r="H67820"/>
  <c r="A67821"/>
  <c r="F67821"/>
  <c r="H67821" s="1"/>
  <c r="A67822"/>
  <c r="F67822"/>
  <c r="H67822"/>
  <c r="A67823"/>
  <c r="F67823"/>
  <c r="H67823" s="1"/>
  <c r="A67824"/>
  <c r="F67824"/>
  <c r="H67824"/>
  <c r="A67825"/>
  <c r="F67825"/>
  <c r="H67825" s="1"/>
  <c r="A67826"/>
  <c r="F67826"/>
  <c r="H67826"/>
  <c r="A67827"/>
  <c r="F67827"/>
  <c r="H67827" s="1"/>
  <c r="A67828"/>
  <c r="F67828"/>
  <c r="H67828"/>
  <c r="A67829"/>
  <c r="F67829"/>
  <c r="H67829" s="1"/>
  <c r="A67830"/>
  <c r="F67830"/>
  <c r="H67830"/>
  <c r="A67831"/>
  <c r="F67831"/>
  <c r="H67831" s="1"/>
  <c r="A67832"/>
  <c r="F67832"/>
  <c r="H67832"/>
  <c r="A67833"/>
  <c r="F67833"/>
  <c r="H67833" s="1"/>
  <c r="A67834"/>
  <c r="F67834"/>
  <c r="H67834"/>
  <c r="A67835"/>
  <c r="F67835"/>
  <c r="H67835" s="1"/>
  <c r="A67836"/>
  <c r="F67836"/>
  <c r="H67836"/>
  <c r="A67837"/>
  <c r="F67837"/>
  <c r="H67837" s="1"/>
  <c r="A67838"/>
  <c r="F67838"/>
  <c r="H67838"/>
  <c r="A67839"/>
  <c r="F67839"/>
  <c r="H67839" s="1"/>
  <c r="A67840"/>
  <c r="F67840"/>
  <c r="H67840"/>
  <c r="A67841"/>
  <c r="F67841"/>
  <c r="H67841" s="1"/>
  <c r="A67842"/>
  <c r="F67842"/>
  <c r="H67842"/>
  <c r="A67843"/>
  <c r="F67843"/>
  <c r="H67843" s="1"/>
  <c r="A67844"/>
  <c r="F67844"/>
  <c r="H67844"/>
  <c r="A67845"/>
  <c r="F67845"/>
  <c r="H67845" s="1"/>
  <c r="A67846"/>
  <c r="F67846"/>
  <c r="H67846"/>
  <c r="A67847"/>
  <c r="F67847"/>
  <c r="H67847" s="1"/>
  <c r="A67848"/>
  <c r="F67848"/>
  <c r="H67848"/>
  <c r="A67849"/>
  <c r="F67849"/>
  <c r="H67849" s="1"/>
  <c r="A67850"/>
  <c r="F67850"/>
  <c r="H67850"/>
  <c r="A67851"/>
  <c r="F67851"/>
  <c r="H67851" s="1"/>
  <c r="A67852"/>
  <c r="F67852"/>
  <c r="H67852"/>
  <c r="A67853"/>
  <c r="F67853"/>
  <c r="H67853" s="1"/>
  <c r="A67854"/>
  <c r="F67854"/>
  <c r="H67854"/>
  <c r="A67855"/>
  <c r="F67855"/>
  <c r="H67855" s="1"/>
  <c r="A67856"/>
  <c r="F67856"/>
  <c r="H67856"/>
  <c r="A67857"/>
  <c r="F67857"/>
  <c r="H67857" s="1"/>
  <c r="A67858"/>
  <c r="F67858"/>
  <c r="H67858"/>
  <c r="A67859"/>
  <c r="F67859"/>
  <c r="H67859" s="1"/>
  <c r="A67860"/>
  <c r="F67860"/>
  <c r="H67860"/>
  <c r="A67861"/>
  <c r="F67861"/>
  <c r="H67861" s="1"/>
  <c r="A67862"/>
  <c r="F67862"/>
  <c r="H67862"/>
  <c r="A67863"/>
  <c r="F67863"/>
  <c r="H67863" s="1"/>
  <c r="A67864"/>
  <c r="F67864"/>
  <c r="H67864"/>
  <c r="A67865"/>
  <c r="F67865"/>
  <c r="H67865" s="1"/>
  <c r="A67866"/>
  <c r="F67866"/>
  <c r="H67866"/>
  <c r="A67867"/>
  <c r="F67867"/>
  <c r="H67867" s="1"/>
  <c r="A67868"/>
  <c r="F67868"/>
  <c r="H67868"/>
  <c r="A67869"/>
  <c r="F67869"/>
  <c r="H67869" s="1"/>
  <c r="A67870"/>
  <c r="F67870"/>
  <c r="H67870"/>
  <c r="A67871"/>
  <c r="F67871"/>
  <c r="H67871" s="1"/>
  <c r="A67872"/>
  <c r="F67872"/>
  <c r="H67872"/>
  <c r="A67873"/>
  <c r="F67873"/>
  <c r="H67873" s="1"/>
  <c r="A67874"/>
  <c r="F67874"/>
  <c r="H67874"/>
  <c r="A67875"/>
  <c r="F67875"/>
  <c r="H67875" s="1"/>
  <c r="A67876"/>
  <c r="F67876"/>
  <c r="H67876"/>
  <c r="A67877"/>
  <c r="F67877"/>
  <c r="H67877" s="1"/>
  <c r="A67878"/>
  <c r="F67878"/>
  <c r="H67878"/>
  <c r="A67879"/>
  <c r="F67879"/>
  <c r="H67879" s="1"/>
  <c r="A67880"/>
  <c r="F67880"/>
  <c r="H67880"/>
  <c r="A67881"/>
  <c r="F67881"/>
  <c r="H67881" s="1"/>
  <c r="A67882"/>
  <c r="F67882"/>
  <c r="H67882"/>
  <c r="A67883"/>
  <c r="F67883"/>
  <c r="H67883" s="1"/>
  <c r="A67884"/>
  <c r="F67884"/>
  <c r="H67884"/>
  <c r="A67885"/>
  <c r="F67885"/>
  <c r="H67885" s="1"/>
  <c r="A67886"/>
  <c r="F67886"/>
  <c r="H67886"/>
  <c r="A67887"/>
  <c r="F67887"/>
  <c r="H67887" s="1"/>
  <c r="A67888"/>
  <c r="F67888"/>
  <c r="H67888"/>
  <c r="A67889"/>
  <c r="F67889"/>
  <c r="H67889" s="1"/>
  <c r="A67890"/>
  <c r="F67890"/>
  <c r="H67890"/>
  <c r="A67891"/>
  <c r="F67891"/>
  <c r="H67891" s="1"/>
  <c r="A67892"/>
  <c r="F67892"/>
  <c r="H67892"/>
  <c r="A67893"/>
  <c r="F67893"/>
  <c r="H67893" s="1"/>
  <c r="A67894"/>
  <c r="F67894"/>
  <c r="H67894"/>
  <c r="A67895"/>
  <c r="F67895"/>
  <c r="H67895" s="1"/>
  <c r="A67896"/>
  <c r="F67896"/>
  <c r="H67896"/>
  <c r="A67897"/>
  <c r="F67897"/>
  <c r="H67897" s="1"/>
  <c r="A67898"/>
  <c r="F67898"/>
  <c r="H67898"/>
  <c r="A67899"/>
  <c r="F67899"/>
  <c r="H67899" s="1"/>
  <c r="A67900"/>
  <c r="F67900"/>
  <c r="H67900"/>
  <c r="A67901"/>
  <c r="F67901"/>
  <c r="H67901" s="1"/>
  <c r="A67902"/>
  <c r="F67902"/>
  <c r="H67902"/>
  <c r="A67903"/>
  <c r="F67903"/>
  <c r="H67903" s="1"/>
  <c r="A67904"/>
  <c r="F67904"/>
  <c r="H67904"/>
  <c r="A67905"/>
  <c r="F67905"/>
  <c r="H67905" s="1"/>
  <c r="A67906"/>
  <c r="F67906"/>
  <c r="H67906"/>
  <c r="A67907"/>
  <c r="F67907"/>
  <c r="H67907" s="1"/>
  <c r="A67908"/>
  <c r="F67908"/>
  <c r="H67908"/>
  <c r="A67909"/>
  <c r="F67909"/>
  <c r="H67909" s="1"/>
  <c r="A67910"/>
  <c r="F67910"/>
  <c r="H67910"/>
  <c r="A67911"/>
  <c r="F67911"/>
  <c r="H67911" s="1"/>
  <c r="A67912"/>
  <c r="F67912"/>
  <c r="H67912"/>
  <c r="A67913"/>
  <c r="F67913"/>
  <c r="H67913" s="1"/>
  <c r="A67914"/>
  <c r="F67914"/>
  <c r="H67914"/>
  <c r="A67915"/>
  <c r="F67915"/>
  <c r="H67915" s="1"/>
  <c r="A67916"/>
  <c r="F67916"/>
  <c r="H67916"/>
  <c r="A67917"/>
  <c r="F67917"/>
  <c r="H67917" s="1"/>
  <c r="A67918"/>
  <c r="F67918"/>
  <c r="H67918"/>
  <c r="A67919"/>
  <c r="F67919"/>
  <c r="H67919" s="1"/>
  <c r="A67920"/>
  <c r="F67920"/>
  <c r="H67920"/>
  <c r="A67921"/>
  <c r="F67921"/>
  <c r="H67921" s="1"/>
  <c r="A67922"/>
  <c r="F67922"/>
  <c r="H67922"/>
  <c r="A67923"/>
  <c r="F67923"/>
  <c r="H67923" s="1"/>
  <c r="A67924"/>
  <c r="F67924"/>
  <c r="H67924"/>
  <c r="A67925"/>
  <c r="F67925"/>
  <c r="H67925" s="1"/>
  <c r="A67926"/>
  <c r="F67926"/>
  <c r="H67926"/>
  <c r="A67927"/>
  <c r="F67927"/>
  <c r="H67927" s="1"/>
  <c r="A67928"/>
  <c r="F67928"/>
  <c r="H67928"/>
  <c r="A67929"/>
  <c r="F67929"/>
  <c r="H67929" s="1"/>
  <c r="A67930"/>
  <c r="F67930"/>
  <c r="H67930"/>
  <c r="A67931"/>
  <c r="F67931"/>
  <c r="H67931" s="1"/>
  <c r="A67932"/>
  <c r="F67932"/>
  <c r="H67932"/>
  <c r="A67933"/>
  <c r="F67933"/>
  <c r="H67933" s="1"/>
  <c r="A67934"/>
  <c r="F67934"/>
  <c r="H67934"/>
  <c r="A67935"/>
  <c r="F67935"/>
  <c r="H67935" s="1"/>
  <c r="A67936"/>
  <c r="F67936"/>
  <c r="H67936"/>
  <c r="A67937"/>
  <c r="F67937"/>
  <c r="H67937" s="1"/>
  <c r="A67938"/>
  <c r="F67938"/>
  <c r="H67938"/>
  <c r="A67939"/>
  <c r="F67939"/>
  <c r="H67939" s="1"/>
  <c r="A67940"/>
  <c r="F67940"/>
  <c r="H67940"/>
  <c r="A67941"/>
  <c r="F67941"/>
  <c r="H67941" s="1"/>
  <c r="A67942"/>
  <c r="F67942"/>
  <c r="H67942"/>
  <c r="A67943"/>
  <c r="F67943"/>
  <c r="H67943" s="1"/>
  <c r="A67944"/>
  <c r="F67944"/>
  <c r="H67944"/>
  <c r="A67945"/>
  <c r="F67945"/>
  <c r="H67945" s="1"/>
  <c r="A67946"/>
  <c r="F67946"/>
  <c r="H67946"/>
  <c r="A67947"/>
  <c r="F67947"/>
  <c r="H67947" s="1"/>
  <c r="A67948"/>
  <c r="F67948"/>
  <c r="H67948"/>
  <c r="A67949"/>
  <c r="F67949"/>
  <c r="H67949" s="1"/>
  <c r="A67950"/>
  <c r="F67950"/>
  <c r="H67950"/>
  <c r="A67951"/>
  <c r="F67951"/>
  <c r="H67951" s="1"/>
  <c r="A67952"/>
  <c r="F67952"/>
  <c r="H67952"/>
  <c r="A67953"/>
  <c r="F67953"/>
  <c r="H67953" s="1"/>
  <c r="A67954"/>
  <c r="F67954"/>
  <c r="H67954"/>
  <c r="A67955"/>
  <c r="F67955"/>
  <c r="H67955" s="1"/>
  <c r="A67956"/>
  <c r="F67956"/>
  <c r="H67956"/>
  <c r="A67957"/>
  <c r="F67957"/>
  <c r="H67957" s="1"/>
  <c r="A67958"/>
  <c r="F67958"/>
  <c r="H67958"/>
  <c r="A67959"/>
  <c r="F67959"/>
  <c r="H67959" s="1"/>
  <c r="A67960"/>
  <c r="F67960"/>
  <c r="H67960"/>
  <c r="A67961"/>
  <c r="F67961"/>
  <c r="H67961" s="1"/>
  <c r="A67962"/>
  <c r="F67962"/>
  <c r="H67962"/>
  <c r="A67963"/>
  <c r="F67963"/>
  <c r="H67963" s="1"/>
  <c r="A67964"/>
  <c r="F67964"/>
  <c r="H67964"/>
  <c r="A67965"/>
  <c r="F67965"/>
  <c r="H67965" s="1"/>
  <c r="A67966"/>
  <c r="F67966"/>
  <c r="H67966"/>
  <c r="A67967"/>
  <c r="F67967"/>
  <c r="H67967" s="1"/>
  <c r="A67968"/>
  <c r="F67968"/>
  <c r="H67968"/>
  <c r="A67969"/>
  <c r="F67969"/>
  <c r="H67969" s="1"/>
  <c r="A67970"/>
  <c r="F67970"/>
  <c r="H67970"/>
  <c r="A67971"/>
  <c r="F67971"/>
  <c r="H67971" s="1"/>
  <c r="A67972"/>
  <c r="F67972"/>
  <c r="H67972"/>
  <c r="A67973"/>
  <c r="F67973"/>
  <c r="H67973" s="1"/>
  <c r="A67974"/>
  <c r="F67974"/>
  <c r="H67974"/>
  <c r="A67975"/>
  <c r="F67975"/>
  <c r="H67975" s="1"/>
  <c r="A67976"/>
  <c r="F67976"/>
  <c r="H67976"/>
  <c r="A67977"/>
  <c r="F67977"/>
  <c r="H67977" s="1"/>
  <c r="A67978"/>
  <c r="F67978"/>
  <c r="H67978"/>
  <c r="A67979"/>
  <c r="F67979"/>
  <c r="H67979" s="1"/>
  <c r="A67980"/>
  <c r="F67980"/>
  <c r="H67980"/>
  <c r="A67981"/>
  <c r="F67981"/>
  <c r="H67981" s="1"/>
  <c r="A67982"/>
  <c r="F67982"/>
  <c r="H67982"/>
  <c r="A67983"/>
  <c r="F67983"/>
  <c r="H67983" s="1"/>
  <c r="A67984"/>
  <c r="F67984"/>
  <c r="H67984"/>
  <c r="A67985"/>
  <c r="F67985"/>
  <c r="H67985" s="1"/>
  <c r="A67986"/>
  <c r="F67986"/>
  <c r="H67986"/>
  <c r="A67987"/>
  <c r="F67987"/>
  <c r="H67987" s="1"/>
  <c r="A67988"/>
  <c r="F67988"/>
  <c r="H67988"/>
  <c r="A67989"/>
  <c r="F67989"/>
  <c r="H67989" s="1"/>
  <c r="A67990"/>
  <c r="F67990"/>
  <c r="H67990"/>
  <c r="A67991"/>
  <c r="F67991"/>
  <c r="H67991" s="1"/>
  <c r="A67992"/>
  <c r="F67992"/>
  <c r="H67992"/>
  <c r="A67993"/>
  <c r="F67993"/>
  <c r="H67993" s="1"/>
  <c r="A67994"/>
  <c r="F67994"/>
  <c r="H67994"/>
  <c r="A67995"/>
  <c r="F67995"/>
  <c r="H67995" s="1"/>
  <c r="A67996"/>
  <c r="F67996"/>
  <c r="H67996"/>
  <c r="A67997"/>
  <c r="F67997"/>
  <c r="H67997" s="1"/>
  <c r="A67998"/>
  <c r="F67998"/>
  <c r="H67998"/>
  <c r="A67999"/>
  <c r="F67999"/>
  <c r="H67999" s="1"/>
  <c r="A68000"/>
  <c r="F68000"/>
  <c r="H68000"/>
  <c r="A68001"/>
  <c r="F68001"/>
  <c r="H68001" s="1"/>
  <c r="A68002"/>
  <c r="F68002"/>
  <c r="H68002"/>
  <c r="A68003"/>
  <c r="F68003"/>
  <c r="H68003" s="1"/>
  <c r="A68004"/>
  <c r="F68004"/>
  <c r="H68004"/>
  <c r="A68005"/>
  <c r="F68005"/>
  <c r="H68005" s="1"/>
  <c r="A68006"/>
  <c r="F68006"/>
  <c r="H68006"/>
  <c r="A68007"/>
  <c r="F68007"/>
  <c r="H68007" s="1"/>
  <c r="A68008"/>
  <c r="F68008"/>
  <c r="H68008"/>
  <c r="A68009"/>
  <c r="F68009"/>
  <c r="H68009" s="1"/>
  <c r="A68010"/>
  <c r="F68010"/>
  <c r="H68010"/>
  <c r="A68011"/>
  <c r="F68011"/>
  <c r="H68011" s="1"/>
  <c r="A68012"/>
  <c r="F68012"/>
  <c r="H68012"/>
  <c r="A68013"/>
  <c r="F68013"/>
  <c r="H68013" s="1"/>
  <c r="A68014"/>
  <c r="F68014"/>
  <c r="H68014"/>
  <c r="A68015"/>
  <c r="F68015"/>
  <c r="H68015" s="1"/>
  <c r="A68016"/>
  <c r="F68016"/>
  <c r="H68016"/>
  <c r="A68017"/>
  <c r="F68017"/>
  <c r="H68017" s="1"/>
  <c r="A68018"/>
  <c r="F68018"/>
  <c r="H68018"/>
  <c r="A68019"/>
  <c r="F68019"/>
  <c r="H68019" s="1"/>
  <c r="A68020"/>
  <c r="F68020"/>
  <c r="H68020"/>
  <c r="A68021"/>
  <c r="F68021"/>
  <c r="H68021" s="1"/>
  <c r="A68022"/>
  <c r="F68022"/>
  <c r="H68022"/>
  <c r="A68023"/>
  <c r="F68023"/>
  <c r="H68023" s="1"/>
  <c r="A68024"/>
  <c r="F68024"/>
  <c r="H68024"/>
  <c r="A68025"/>
  <c r="F68025"/>
  <c r="H68025" s="1"/>
  <c r="A68026"/>
  <c r="F68026"/>
  <c r="H68026"/>
  <c r="A68027"/>
  <c r="F68027"/>
  <c r="H68027" s="1"/>
  <c r="A68028"/>
  <c r="F68028"/>
  <c r="H68028"/>
  <c r="A68029"/>
  <c r="F68029"/>
  <c r="H68029" s="1"/>
  <c r="A68030"/>
  <c r="F68030"/>
  <c r="H68030"/>
  <c r="A68031"/>
  <c r="F68031"/>
  <c r="H68031" s="1"/>
  <c r="A68032"/>
  <c r="F68032"/>
  <c r="H68032"/>
  <c r="A68033"/>
  <c r="F68033"/>
  <c r="H68033" s="1"/>
  <c r="A68034"/>
  <c r="F68034"/>
  <c r="H68034"/>
  <c r="A68035"/>
  <c r="F68035"/>
  <c r="H68035" s="1"/>
  <c r="A68036"/>
  <c r="F68036"/>
  <c r="H68036"/>
  <c r="A68037"/>
  <c r="F68037"/>
  <c r="H68037" s="1"/>
  <c r="A68038"/>
  <c r="F68038"/>
  <c r="H68038"/>
  <c r="A68039"/>
  <c r="F68039"/>
  <c r="H68039" s="1"/>
  <c r="A68040"/>
  <c r="F68040"/>
  <c r="H68040"/>
  <c r="A68041"/>
  <c r="F68041"/>
  <c r="H68041" s="1"/>
  <c r="A68042"/>
  <c r="F68042"/>
  <c r="H68042"/>
  <c r="A68043"/>
  <c r="F68043"/>
  <c r="H68043" s="1"/>
  <c r="A68044"/>
  <c r="F68044"/>
  <c r="H68044"/>
  <c r="A68045"/>
  <c r="F68045"/>
  <c r="H68045" s="1"/>
  <c r="A68046"/>
  <c r="F68046"/>
  <c r="H68046"/>
  <c r="A68047"/>
  <c r="F68047"/>
  <c r="H68047" s="1"/>
  <c r="A68048"/>
  <c r="F68048"/>
  <c r="H68048"/>
  <c r="A68049"/>
  <c r="F68049"/>
  <c r="H68049" s="1"/>
  <c r="A68050"/>
  <c r="F68050"/>
  <c r="H68050"/>
  <c r="A68051"/>
  <c r="F68051"/>
  <c r="H68051" s="1"/>
  <c r="A68052"/>
  <c r="F68052"/>
  <c r="H68052"/>
  <c r="A68053"/>
  <c r="F68053"/>
  <c r="H68053" s="1"/>
  <c r="A68054"/>
  <c r="F68054"/>
  <c r="H68054"/>
  <c r="A68055"/>
  <c r="F68055"/>
  <c r="H68055" s="1"/>
  <c r="A68056"/>
  <c r="F68056"/>
  <c r="H68056"/>
  <c r="A68057"/>
  <c r="F68057"/>
  <c r="H68057" s="1"/>
  <c r="A68058"/>
  <c r="F68058"/>
  <c r="H68058"/>
  <c r="A68059"/>
  <c r="F68059"/>
  <c r="H68059" s="1"/>
  <c r="A68060"/>
  <c r="F68060"/>
  <c r="H68060"/>
  <c r="A68061"/>
  <c r="F68061"/>
  <c r="H68061" s="1"/>
  <c r="A68062"/>
  <c r="F68062"/>
  <c r="H68062"/>
  <c r="A68063"/>
  <c r="F68063"/>
  <c r="H68063" s="1"/>
  <c r="A68064"/>
  <c r="F68064"/>
  <c r="H68064"/>
  <c r="A68065"/>
  <c r="F68065"/>
  <c r="H68065" s="1"/>
  <c r="A68066"/>
  <c r="F68066"/>
  <c r="H68066"/>
  <c r="A68067"/>
  <c r="F68067"/>
  <c r="H68067" s="1"/>
  <c r="A68068"/>
  <c r="F68068"/>
  <c r="H68068"/>
  <c r="A68069"/>
  <c r="F68069"/>
  <c r="H68069" s="1"/>
  <c r="A68070"/>
  <c r="F68070"/>
  <c r="H68070"/>
  <c r="A68071"/>
  <c r="F68071"/>
  <c r="H68071" s="1"/>
  <c r="A68072"/>
  <c r="F68072"/>
  <c r="H68072"/>
  <c r="A68073"/>
  <c r="F68073"/>
  <c r="H68073" s="1"/>
  <c r="A68074"/>
  <c r="F68074"/>
  <c r="H68074"/>
  <c r="A68075"/>
  <c r="F68075"/>
  <c r="H68075" s="1"/>
  <c r="A68076"/>
  <c r="F68076"/>
  <c r="H68076"/>
  <c r="A68077"/>
  <c r="F68077"/>
  <c r="H68077" s="1"/>
  <c r="A68078"/>
  <c r="F68078"/>
  <c r="H68078"/>
  <c r="A68079"/>
  <c r="F68079"/>
  <c r="H68079" s="1"/>
  <c r="A68080"/>
  <c r="F68080"/>
  <c r="H68080"/>
  <c r="A68081"/>
  <c r="F68081"/>
  <c r="H68081" s="1"/>
  <c r="A68082"/>
  <c r="F68082"/>
  <c r="H68082"/>
  <c r="A68083"/>
  <c r="F68083"/>
  <c r="H68083" s="1"/>
  <c r="A68084"/>
  <c r="F68084"/>
  <c r="H68084"/>
  <c r="A68085"/>
  <c r="F68085"/>
  <c r="H68085" s="1"/>
  <c r="A68086"/>
  <c r="F68086"/>
  <c r="H68086"/>
  <c r="A68087"/>
  <c r="F68087"/>
  <c r="H68087" s="1"/>
  <c r="A68088"/>
  <c r="F68088"/>
  <c r="H68088"/>
  <c r="A68089"/>
  <c r="F68089"/>
  <c r="H68089" s="1"/>
  <c r="A68090"/>
  <c r="F68090"/>
  <c r="H68090"/>
  <c r="A68091"/>
  <c r="F68091"/>
  <c r="H68091" s="1"/>
  <c r="A68092"/>
  <c r="F68092"/>
  <c r="H68092"/>
  <c r="A68093"/>
  <c r="F68093"/>
  <c r="H68093" s="1"/>
  <c r="A68094"/>
  <c r="F68094"/>
  <c r="H68094"/>
  <c r="A68095"/>
  <c r="F68095"/>
  <c r="H68095" s="1"/>
  <c r="A68096"/>
  <c r="F68096"/>
  <c r="H68096"/>
  <c r="A68097"/>
  <c r="F68097"/>
  <c r="H68097" s="1"/>
  <c r="A68098"/>
  <c r="F68098"/>
  <c r="H68098"/>
  <c r="A68099"/>
  <c r="F68099"/>
  <c r="H68099" s="1"/>
  <c r="A68100"/>
  <c r="F68100"/>
  <c r="H68100"/>
  <c r="A68101"/>
  <c r="F68101"/>
  <c r="H68101" s="1"/>
  <c r="A68102"/>
  <c r="F68102"/>
  <c r="H68102"/>
  <c r="A68103"/>
  <c r="F68103"/>
  <c r="H68103" s="1"/>
  <c r="A68104"/>
  <c r="F68104"/>
  <c r="H68104"/>
  <c r="A68105"/>
  <c r="F68105"/>
  <c r="H68105" s="1"/>
  <c r="A68106"/>
  <c r="F68106"/>
  <c r="H68106"/>
  <c r="A68107"/>
  <c r="F68107"/>
  <c r="H68107" s="1"/>
  <c r="A68108"/>
  <c r="F68108"/>
  <c r="H68108"/>
  <c r="A68109"/>
  <c r="F68109"/>
  <c r="H68109" s="1"/>
  <c r="A68110"/>
  <c r="F68110"/>
  <c r="H68110"/>
  <c r="A68111"/>
  <c r="F68111"/>
  <c r="H68111" s="1"/>
  <c r="A68112"/>
  <c r="F68112"/>
  <c r="H68112"/>
  <c r="A68113"/>
  <c r="F68113"/>
  <c r="H68113" s="1"/>
  <c r="A68114"/>
  <c r="F68114"/>
  <c r="H68114"/>
  <c r="A68115"/>
  <c r="F68115"/>
  <c r="H68115" s="1"/>
  <c r="A68116"/>
  <c r="F68116"/>
  <c r="H68116"/>
  <c r="A68117"/>
  <c r="F68117"/>
  <c r="H68117" s="1"/>
  <c r="A68118"/>
  <c r="F68118"/>
  <c r="H68118"/>
  <c r="A68119"/>
  <c r="F68119"/>
  <c r="H68119" s="1"/>
  <c r="A68120"/>
  <c r="F68120"/>
  <c r="H68120"/>
  <c r="A68121"/>
  <c r="F68121"/>
  <c r="H68121" s="1"/>
  <c r="A68122"/>
  <c r="F68122"/>
  <c r="H68122"/>
  <c r="A68123"/>
  <c r="F68123"/>
  <c r="H68123" s="1"/>
  <c r="A68124"/>
  <c r="F68124"/>
  <c r="H68124"/>
  <c r="A68125"/>
  <c r="F68125"/>
  <c r="H68125" s="1"/>
  <c r="A68126"/>
  <c r="F68126"/>
  <c r="H68126"/>
  <c r="A68127"/>
  <c r="F68127"/>
  <c r="H68127" s="1"/>
  <c r="A68128"/>
  <c r="F68128"/>
  <c r="H68128"/>
  <c r="A68129"/>
  <c r="F68129"/>
  <c r="H68129" s="1"/>
  <c r="A68130"/>
  <c r="F68130"/>
  <c r="H68130"/>
  <c r="A68131"/>
  <c r="F68131"/>
  <c r="H68131" s="1"/>
  <c r="A68132"/>
  <c r="F68132"/>
  <c r="H68132"/>
  <c r="A68133"/>
  <c r="F68133"/>
  <c r="H68133" s="1"/>
  <c r="A68134"/>
  <c r="F68134"/>
  <c r="H68134"/>
  <c r="A68135"/>
  <c r="F68135"/>
  <c r="H68135" s="1"/>
  <c r="A68136"/>
  <c r="F68136"/>
  <c r="H68136"/>
  <c r="A68137"/>
  <c r="F68137"/>
  <c r="H68137" s="1"/>
  <c r="A68138"/>
  <c r="F68138"/>
  <c r="H68138"/>
  <c r="A68139"/>
  <c r="F68139"/>
  <c r="H68139" s="1"/>
  <c r="A68140"/>
  <c r="F68140"/>
  <c r="H68140"/>
  <c r="A68141"/>
  <c r="F68141"/>
  <c r="H68141" s="1"/>
  <c r="A68142"/>
  <c r="F68142"/>
  <c r="H68142"/>
  <c r="A68143"/>
  <c r="F68143"/>
  <c r="H68143" s="1"/>
  <c r="A68144"/>
  <c r="F68144"/>
  <c r="H68144"/>
  <c r="A68145"/>
  <c r="F68145"/>
  <c r="H68145" s="1"/>
  <c r="A68146"/>
  <c r="F68146"/>
  <c r="H68146"/>
  <c r="A68147"/>
  <c r="F68147"/>
  <c r="H68147" s="1"/>
  <c r="A68148"/>
  <c r="F68148"/>
  <c r="H68148"/>
  <c r="A68149"/>
  <c r="F68149"/>
  <c r="H68149" s="1"/>
  <c r="A68150"/>
  <c r="F68150"/>
  <c r="H68150" s="1"/>
  <c r="A68151"/>
  <c r="F68151"/>
  <c r="H68151"/>
  <c r="A68152"/>
  <c r="F68152"/>
  <c r="H68152" s="1"/>
  <c r="A68153"/>
  <c r="F68153"/>
  <c r="H68153"/>
  <c r="A68154"/>
  <c r="F68154"/>
  <c r="H68154" s="1"/>
  <c r="A68155"/>
  <c r="F68155"/>
  <c r="H68155"/>
  <c r="A68156"/>
  <c r="F68156"/>
  <c r="H68156" s="1"/>
  <c r="A68157"/>
  <c r="F68157"/>
  <c r="H68157"/>
  <c r="A68158"/>
  <c r="F68158"/>
  <c r="H68158" s="1"/>
  <c r="A68159"/>
  <c r="F68159"/>
  <c r="H68159"/>
  <c r="A68160"/>
  <c r="F68160"/>
  <c r="H68160" s="1"/>
  <c r="A68161"/>
  <c r="F68161"/>
  <c r="H68161"/>
  <c r="A68162"/>
  <c r="F68162"/>
  <c r="H68162" s="1"/>
  <c r="A68163"/>
  <c r="F68163"/>
  <c r="H68163"/>
  <c r="A68164"/>
  <c r="F68164"/>
  <c r="H68164" s="1"/>
  <c r="A68165"/>
  <c r="F68165"/>
  <c r="H68165"/>
  <c r="A68166"/>
  <c r="F68166"/>
  <c r="H68166" s="1"/>
  <c r="A68167"/>
  <c r="F68167"/>
  <c r="H68167"/>
  <c r="A68168"/>
  <c r="F68168"/>
  <c r="H68168" s="1"/>
  <c r="A68169"/>
  <c r="F68169"/>
  <c r="H68169"/>
  <c r="A68170"/>
  <c r="F68170"/>
  <c r="H68170" s="1"/>
  <c r="A68171"/>
  <c r="F68171"/>
  <c r="H68171"/>
  <c r="A68172"/>
  <c r="F68172"/>
  <c r="H68172" s="1"/>
  <c r="A68173"/>
  <c r="F68173"/>
  <c r="H68173"/>
  <c r="A68174"/>
  <c r="F68174"/>
  <c r="H68174" s="1"/>
  <c r="A68175"/>
  <c r="F68175"/>
  <c r="H68175"/>
  <c r="A68176"/>
  <c r="F68176"/>
  <c r="H68176" s="1"/>
  <c r="A68177"/>
  <c r="F68177"/>
  <c r="H68177"/>
  <c r="A68178"/>
  <c r="F68178"/>
  <c r="H68178" s="1"/>
  <c r="A68179"/>
  <c r="F68179"/>
  <c r="H68179"/>
  <c r="A68180"/>
  <c r="F68180"/>
  <c r="H68180" s="1"/>
  <c r="A68181"/>
  <c r="F68181"/>
  <c r="H68181"/>
  <c r="A68182"/>
  <c r="F68182"/>
  <c r="H68182" s="1"/>
  <c r="A68183"/>
  <c r="F68183"/>
  <c r="H68183"/>
  <c r="A68184"/>
  <c r="F68184"/>
  <c r="H68184" s="1"/>
  <c r="A68185"/>
  <c r="F68185"/>
  <c r="H68185"/>
  <c r="A68186"/>
  <c r="F68186"/>
  <c r="H68186" s="1"/>
  <c r="A68187"/>
  <c r="F68187"/>
  <c r="H68187"/>
  <c r="A68188"/>
  <c r="F68188"/>
  <c r="H68188" s="1"/>
  <c r="A68189"/>
  <c r="F68189"/>
  <c r="H68189"/>
  <c r="A68190"/>
  <c r="F68190"/>
  <c r="H68190" s="1"/>
  <c r="A68191"/>
  <c r="F68191"/>
  <c r="H68191"/>
  <c r="A68192"/>
  <c r="F68192"/>
  <c r="H68192" s="1"/>
  <c r="A68193"/>
  <c r="F68193"/>
  <c r="H68193"/>
  <c r="A68194"/>
  <c r="F68194"/>
  <c r="H68194" s="1"/>
  <c r="A68195"/>
  <c r="F68195"/>
  <c r="H68195"/>
  <c r="A68196"/>
  <c r="F68196"/>
  <c r="H68196" s="1"/>
  <c r="A68197"/>
  <c r="F68197"/>
  <c r="H68197"/>
  <c r="A68198"/>
  <c r="F68198"/>
  <c r="H68198" s="1"/>
  <c r="A68199"/>
  <c r="F68199"/>
  <c r="H68199"/>
  <c r="A68200"/>
  <c r="F68200"/>
  <c r="H68200" s="1"/>
  <c r="A68201"/>
  <c r="F68201"/>
  <c r="H68201"/>
  <c r="A68202"/>
  <c r="F68202"/>
  <c r="H68202" s="1"/>
  <c r="A68203"/>
  <c r="F68203"/>
  <c r="H68203"/>
  <c r="A68204"/>
  <c r="F68204"/>
  <c r="H68204" s="1"/>
  <c r="A68205"/>
  <c r="F68205"/>
  <c r="H68205"/>
  <c r="A68206"/>
  <c r="F68206"/>
  <c r="H68206" s="1"/>
  <c r="A68207"/>
  <c r="F68207"/>
  <c r="H68207"/>
  <c r="A68208"/>
  <c r="F68208"/>
  <c r="H68208" s="1"/>
  <c r="A68209"/>
  <c r="F68209"/>
  <c r="H68209"/>
  <c r="A68210"/>
  <c r="F68210"/>
  <c r="H68210" s="1"/>
  <c r="A68211"/>
  <c r="F68211"/>
  <c r="H68211"/>
  <c r="A68212"/>
  <c r="F68212"/>
  <c r="H68212" s="1"/>
  <c r="A68213"/>
  <c r="F68213"/>
  <c r="H68213"/>
  <c r="A68214"/>
  <c r="F68214"/>
  <c r="H68214" s="1"/>
  <c r="A68215"/>
  <c r="F68215"/>
  <c r="H68215"/>
  <c r="A68216"/>
  <c r="F68216"/>
  <c r="H68216" s="1"/>
  <c r="A68217"/>
  <c r="F68217"/>
  <c r="H68217"/>
  <c r="A68218"/>
  <c r="F68218"/>
  <c r="H68218" s="1"/>
  <c r="A68219"/>
  <c r="F68219"/>
  <c r="H68219"/>
  <c r="A68220"/>
  <c r="F68220"/>
  <c r="H68220" s="1"/>
  <c r="A68221"/>
  <c r="F68221"/>
  <c r="H68221"/>
  <c r="A68222"/>
  <c r="F68222"/>
  <c r="H68222" s="1"/>
  <c r="A68223"/>
  <c r="F68223"/>
  <c r="H68223"/>
  <c r="A68224"/>
  <c r="F68224"/>
  <c r="H68224" s="1"/>
  <c r="A68225"/>
  <c r="F68225"/>
  <c r="H68225"/>
  <c r="A68226"/>
  <c r="F68226"/>
  <c r="H68226" s="1"/>
  <c r="A68227"/>
  <c r="F68227"/>
  <c r="H68227"/>
  <c r="A68228"/>
  <c r="F68228"/>
  <c r="H68228" s="1"/>
  <c r="A68229"/>
  <c r="F68229"/>
  <c r="H68229"/>
  <c r="A68230"/>
  <c r="F68230"/>
  <c r="H68230" s="1"/>
  <c r="A68231"/>
  <c r="F68231"/>
  <c r="H68231"/>
  <c r="A68232"/>
  <c r="F68232"/>
  <c r="H68232" s="1"/>
  <c r="A68233"/>
  <c r="F68233"/>
  <c r="H68233"/>
  <c r="A68234"/>
  <c r="F68234"/>
  <c r="H68234" s="1"/>
  <c r="A68235"/>
  <c r="F68235"/>
  <c r="H68235"/>
  <c r="A68236"/>
  <c r="F68236"/>
  <c r="H68236" s="1"/>
  <c r="A68237"/>
  <c r="F68237"/>
  <c r="H68237"/>
  <c r="A68238"/>
  <c r="F68238"/>
  <c r="H68238" s="1"/>
  <c r="A68239"/>
  <c r="F68239"/>
  <c r="H68239"/>
  <c r="A68240"/>
  <c r="F68240"/>
  <c r="H68240" s="1"/>
  <c r="A68241"/>
  <c r="F68241"/>
  <c r="H68241"/>
  <c r="A68242"/>
  <c r="F68242"/>
  <c r="H68242" s="1"/>
  <c r="A68243"/>
  <c r="F68243"/>
  <c r="H68243"/>
  <c r="A68244"/>
  <c r="F68244"/>
  <c r="H68244" s="1"/>
  <c r="A68245"/>
  <c r="F68245"/>
  <c r="H68245"/>
  <c r="A68246"/>
  <c r="F68246"/>
  <c r="H68246" s="1"/>
  <c r="A68247"/>
  <c r="F68247"/>
  <c r="H68247"/>
  <c r="A68248"/>
  <c r="F68248"/>
  <c r="H68248" s="1"/>
  <c r="A68249"/>
  <c r="F68249"/>
  <c r="H68249"/>
  <c r="A68250"/>
  <c r="F68250"/>
  <c r="H68250" s="1"/>
  <c r="A68251"/>
  <c r="F68251"/>
  <c r="H68251"/>
  <c r="A68252"/>
  <c r="F68252"/>
  <c r="H68252" s="1"/>
  <c r="A68253"/>
  <c r="F68253"/>
  <c r="H68253"/>
  <c r="A68254"/>
  <c r="F68254"/>
  <c r="H68254" s="1"/>
  <c r="A68255"/>
  <c r="F68255"/>
  <c r="H68255"/>
  <c r="A68256"/>
  <c r="F68256"/>
  <c r="H68256" s="1"/>
  <c r="A68257"/>
  <c r="F68257"/>
  <c r="H68257"/>
  <c r="A68258"/>
  <c r="F68258"/>
  <c r="H68258" s="1"/>
  <c r="A68259"/>
  <c r="F68259"/>
  <c r="H68259"/>
  <c r="A68260"/>
  <c r="F68260"/>
  <c r="H68260" s="1"/>
  <c r="A68261"/>
  <c r="F68261"/>
  <c r="H68261"/>
  <c r="A68262"/>
  <c r="F68262"/>
  <c r="H68262" s="1"/>
  <c r="A68263"/>
  <c r="F68263"/>
  <c r="H68263"/>
  <c r="A68264"/>
  <c r="F68264"/>
  <c r="H68264" s="1"/>
  <c r="A68265"/>
  <c r="F68265"/>
  <c r="H68265"/>
  <c r="A68266"/>
  <c r="F68266"/>
  <c r="H68266" s="1"/>
  <c r="A68267"/>
  <c r="F68267"/>
  <c r="H68267"/>
  <c r="A68268"/>
  <c r="F68268"/>
  <c r="H68268" s="1"/>
  <c r="A68269"/>
  <c r="F68269"/>
  <c r="H68269"/>
  <c r="A68270"/>
  <c r="F68270"/>
  <c r="H68270" s="1"/>
  <c r="A68271"/>
  <c r="F68271"/>
  <c r="H68271"/>
  <c r="A68272"/>
  <c r="F68272"/>
  <c r="H68272" s="1"/>
  <c r="A68273"/>
  <c r="F68273"/>
  <c r="H68273"/>
  <c r="A68274"/>
  <c r="F68274"/>
  <c r="H68274" s="1"/>
  <c r="A68275"/>
  <c r="F68275"/>
  <c r="H68275"/>
  <c r="A68276"/>
  <c r="F68276"/>
  <c r="H68276" s="1"/>
  <c r="A68277"/>
  <c r="F68277"/>
  <c r="H68277"/>
  <c r="A68278"/>
  <c r="F68278"/>
  <c r="H68278" s="1"/>
  <c r="A68279"/>
  <c r="F68279"/>
  <c r="H68279"/>
  <c r="A68280"/>
  <c r="F68280"/>
  <c r="H68280" s="1"/>
  <c r="A68281"/>
  <c r="F68281"/>
  <c r="H68281"/>
  <c r="A68282"/>
  <c r="F68282"/>
  <c r="H68282" s="1"/>
  <c r="A68283"/>
  <c r="F68283"/>
  <c r="H68283"/>
  <c r="A68284"/>
  <c r="F68284"/>
  <c r="H68284" s="1"/>
  <c r="A68285"/>
  <c r="F68285"/>
  <c r="H68285"/>
  <c r="A68286"/>
  <c r="F68286"/>
  <c r="H68286" s="1"/>
  <c r="A68287"/>
  <c r="F68287"/>
  <c r="H68287"/>
  <c r="A68288"/>
  <c r="F68288"/>
  <c r="H68288" s="1"/>
  <c r="A68289"/>
  <c r="F68289"/>
  <c r="H68289"/>
  <c r="A68290"/>
  <c r="F68290"/>
  <c r="H68290" s="1"/>
  <c r="A68291"/>
  <c r="F68291"/>
  <c r="H68291"/>
  <c r="A68292"/>
  <c r="F68292"/>
  <c r="H68292" s="1"/>
  <c r="A68293"/>
  <c r="F68293"/>
  <c r="H68293"/>
  <c r="A68294"/>
  <c r="F68294"/>
  <c r="H68294" s="1"/>
  <c r="A68295"/>
  <c r="F68295"/>
  <c r="H68295"/>
  <c r="A68296"/>
  <c r="F68296"/>
  <c r="H68296" s="1"/>
  <c r="A68297"/>
  <c r="F68297"/>
  <c r="H68297"/>
  <c r="A68298"/>
  <c r="F68298"/>
  <c r="H68298" s="1"/>
  <c r="A68299"/>
  <c r="F68299"/>
  <c r="H68299"/>
  <c r="A68300"/>
  <c r="F68300"/>
  <c r="H68300" s="1"/>
  <c r="A68301"/>
  <c r="F68301"/>
  <c r="H68301"/>
  <c r="A68302"/>
  <c r="F68302"/>
  <c r="H68302" s="1"/>
  <c r="A68303"/>
  <c r="F68303"/>
  <c r="H68303"/>
  <c r="A68304"/>
  <c r="F68304"/>
  <c r="H68304" s="1"/>
  <c r="A68305"/>
  <c r="F68305"/>
  <c r="H68305"/>
  <c r="A68306"/>
  <c r="F68306"/>
  <c r="H68306" s="1"/>
  <c r="A68307"/>
  <c r="F68307"/>
  <c r="H68307"/>
  <c r="A68308"/>
  <c r="F68308"/>
  <c r="H68308" s="1"/>
  <c r="A68309"/>
  <c r="F68309"/>
  <c r="H68309"/>
  <c r="A68310"/>
  <c r="F68310"/>
  <c r="H68310" s="1"/>
  <c r="A68311"/>
  <c r="F68311"/>
  <c r="H68311"/>
  <c r="A68312"/>
  <c r="F68312"/>
  <c r="H68312" s="1"/>
  <c r="A68313"/>
  <c r="F68313"/>
  <c r="H68313"/>
  <c r="A68314"/>
  <c r="F68314"/>
  <c r="H68314" s="1"/>
  <c r="A68315"/>
  <c r="F68315"/>
  <c r="H68315"/>
  <c r="A68316"/>
  <c r="F68316"/>
  <c r="H68316" s="1"/>
  <c r="A68317"/>
  <c r="F68317"/>
  <c r="H68317"/>
  <c r="A68318"/>
  <c r="F68318"/>
  <c r="H68318" s="1"/>
  <c r="A68319"/>
  <c r="F68319"/>
  <c r="H68319"/>
  <c r="A68320"/>
  <c r="F68320"/>
  <c r="H68320" s="1"/>
  <c r="A68321"/>
  <c r="F68321"/>
  <c r="H68321"/>
  <c r="A68322"/>
  <c r="F68322"/>
  <c r="H68322" s="1"/>
  <c r="A68323"/>
  <c r="F68323"/>
  <c r="H68323"/>
  <c r="A68324"/>
  <c r="F68324"/>
  <c r="H68324" s="1"/>
  <c r="A68325"/>
  <c r="F68325"/>
  <c r="H68325"/>
  <c r="A68326"/>
  <c r="F68326"/>
  <c r="H68326" s="1"/>
  <c r="A68327"/>
  <c r="F68327"/>
  <c r="H68327"/>
  <c r="A68328"/>
  <c r="F68328"/>
  <c r="H68328" s="1"/>
  <c r="A68329"/>
  <c r="F68329"/>
  <c r="H68329"/>
  <c r="A68330"/>
  <c r="F68330"/>
  <c r="H68330" s="1"/>
  <c r="A68331"/>
  <c r="F68331"/>
  <c r="H68331"/>
  <c r="A68332"/>
  <c r="F68332"/>
  <c r="H68332" s="1"/>
  <c r="A68333"/>
  <c r="F68333"/>
  <c r="H68333"/>
  <c r="A68334"/>
  <c r="F68334"/>
  <c r="H68334" s="1"/>
  <c r="A68335"/>
  <c r="F68335"/>
  <c r="H68335"/>
  <c r="A68336"/>
  <c r="F68336"/>
  <c r="H68336" s="1"/>
  <c r="A68337"/>
  <c r="F68337"/>
  <c r="H68337"/>
  <c r="A68338"/>
  <c r="F68338"/>
  <c r="H68338" s="1"/>
  <c r="A68339"/>
  <c r="F68339"/>
  <c r="H68339"/>
  <c r="A68340"/>
  <c r="F68340"/>
  <c r="H68340" s="1"/>
  <c r="A68341"/>
  <c r="F68341"/>
  <c r="H68341"/>
  <c r="A68342"/>
  <c r="F68342"/>
  <c r="H68342" s="1"/>
  <c r="A68343"/>
  <c r="F68343"/>
  <c r="H68343"/>
  <c r="A68344"/>
  <c r="F68344"/>
  <c r="H68344" s="1"/>
  <c r="A68345"/>
  <c r="F68345"/>
  <c r="H68345"/>
  <c r="A68346"/>
  <c r="F68346"/>
  <c r="H68346" s="1"/>
  <c r="A68347"/>
  <c r="F68347"/>
  <c r="H68347"/>
  <c r="A68348"/>
  <c r="F68348"/>
  <c r="H68348" s="1"/>
  <c r="A68349"/>
  <c r="F68349"/>
  <c r="H68349"/>
  <c r="A68350"/>
  <c r="F68350"/>
  <c r="H68350" s="1"/>
  <c r="A68351"/>
  <c r="F68351"/>
  <c r="H68351"/>
  <c r="A68352"/>
  <c r="F68352"/>
  <c r="H68352" s="1"/>
  <c r="A68353"/>
  <c r="F68353"/>
  <c r="H68353"/>
  <c r="A68354"/>
  <c r="F68354"/>
  <c r="H68354" s="1"/>
  <c r="A68355"/>
  <c r="F68355"/>
  <c r="H68355"/>
  <c r="A68356"/>
  <c r="F68356"/>
  <c r="H68356" s="1"/>
  <c r="A68357"/>
  <c r="F68357"/>
  <c r="H68357"/>
  <c r="A68358"/>
  <c r="F68358"/>
  <c r="H68358" s="1"/>
  <c r="A68359"/>
  <c r="F68359"/>
  <c r="H68359"/>
  <c r="A68360"/>
  <c r="F68360"/>
  <c r="H68360" s="1"/>
  <c r="A68361"/>
  <c r="F68361"/>
  <c r="H68361"/>
  <c r="A68362"/>
  <c r="F68362"/>
  <c r="H68362" s="1"/>
  <c r="A68363"/>
  <c r="F68363"/>
  <c r="H68363"/>
  <c r="A68364"/>
  <c r="F68364"/>
  <c r="H68364" s="1"/>
  <c r="A68365"/>
  <c r="F68365"/>
  <c r="H68365"/>
  <c r="A68366"/>
  <c r="F68366"/>
  <c r="H68366" s="1"/>
  <c r="A68367"/>
  <c r="F68367"/>
  <c r="H68367"/>
  <c r="A68368"/>
  <c r="F68368"/>
  <c r="H68368" s="1"/>
  <c r="A68369"/>
  <c r="F68369"/>
  <c r="H68369"/>
  <c r="A68370"/>
  <c r="F68370"/>
  <c r="H68370" s="1"/>
  <c r="A68371"/>
  <c r="F68371"/>
  <c r="H68371"/>
  <c r="A68372"/>
  <c r="F68372"/>
  <c r="H68372" s="1"/>
  <c r="A68373"/>
  <c r="F68373"/>
  <c r="H68373"/>
  <c r="A68374"/>
  <c r="F68374"/>
  <c r="H68374" s="1"/>
  <c r="A68375"/>
  <c r="F68375"/>
  <c r="H68375"/>
  <c r="A68376"/>
  <c r="F68376"/>
  <c r="H68376" s="1"/>
  <c r="A68377"/>
  <c r="F68377"/>
  <c r="H68377"/>
  <c r="A68378"/>
  <c r="F68378"/>
  <c r="H68378" s="1"/>
  <c r="A68379"/>
  <c r="F68379"/>
  <c r="H68379"/>
  <c r="A68380"/>
  <c r="F68380"/>
  <c r="H68380" s="1"/>
  <c r="A68381"/>
  <c r="F68381"/>
  <c r="H68381"/>
  <c r="A68382"/>
  <c r="F68382"/>
  <c r="H68382" s="1"/>
  <c r="A68383"/>
  <c r="F68383"/>
  <c r="H68383"/>
  <c r="A68384"/>
  <c r="F68384"/>
  <c r="H68384" s="1"/>
  <c r="A68385"/>
  <c r="F68385"/>
  <c r="H68385"/>
  <c r="A68386"/>
  <c r="F68386"/>
  <c r="H68386" s="1"/>
  <c r="A68387"/>
  <c r="F68387"/>
  <c r="H68387"/>
  <c r="A68388"/>
  <c r="F68388"/>
  <c r="H68388" s="1"/>
  <c r="A68389"/>
  <c r="F68389"/>
  <c r="H68389"/>
  <c r="A68390"/>
  <c r="F68390"/>
  <c r="H68390" s="1"/>
  <c r="A68391"/>
  <c r="F68391"/>
  <c r="H68391"/>
  <c r="A68392"/>
  <c r="F68392"/>
  <c r="H68392" s="1"/>
  <c r="A68393"/>
  <c r="F68393"/>
  <c r="H68393"/>
  <c r="A68394"/>
  <c r="F68394"/>
  <c r="H68394" s="1"/>
  <c r="A68395"/>
  <c r="F68395"/>
  <c r="H68395"/>
  <c r="A68396"/>
  <c r="F68396"/>
  <c r="H68396" s="1"/>
  <c r="A68397"/>
  <c r="F68397"/>
  <c r="H68397"/>
  <c r="A68398"/>
  <c r="F68398"/>
  <c r="H68398" s="1"/>
  <c r="A68399"/>
  <c r="F68399"/>
  <c r="H68399"/>
  <c r="A68400"/>
  <c r="F68400"/>
  <c r="H68400" s="1"/>
  <c r="A68401"/>
  <c r="F68401"/>
  <c r="H68401"/>
  <c r="A68402"/>
  <c r="F68402"/>
  <c r="H68402" s="1"/>
  <c r="A68403"/>
  <c r="F68403"/>
  <c r="H68403"/>
  <c r="A68404"/>
  <c r="F68404"/>
  <c r="H68404" s="1"/>
  <c r="A68405"/>
  <c r="F68405"/>
  <c r="H68405"/>
  <c r="A68406"/>
  <c r="F68406"/>
  <c r="H68406" s="1"/>
  <c r="A68407"/>
  <c r="F68407"/>
  <c r="H68407"/>
  <c r="A68408"/>
  <c r="F68408"/>
  <c r="H68408" s="1"/>
  <c r="A68409"/>
  <c r="F68409"/>
  <c r="H68409"/>
  <c r="A68410"/>
  <c r="F68410"/>
  <c r="H68410" s="1"/>
  <c r="A68411"/>
  <c r="F68411"/>
  <c r="H68411"/>
  <c r="A68412"/>
  <c r="F68412"/>
  <c r="H68412" s="1"/>
  <c r="A68413"/>
  <c r="F68413"/>
  <c r="H68413"/>
  <c r="A68414"/>
  <c r="F68414"/>
  <c r="H68414" s="1"/>
  <c r="A68415"/>
  <c r="F68415"/>
  <c r="H68415"/>
  <c r="A68416"/>
  <c r="F68416"/>
  <c r="H68416" s="1"/>
  <c r="A68417"/>
  <c r="F68417"/>
  <c r="H68417"/>
  <c r="A68418"/>
  <c r="F68418"/>
  <c r="H68418" s="1"/>
  <c r="A68419"/>
  <c r="F68419"/>
  <c r="H68419"/>
  <c r="A68420"/>
  <c r="F68420"/>
  <c r="H68420" s="1"/>
  <c r="A68421"/>
  <c r="F68421"/>
  <c r="H68421"/>
  <c r="A68422"/>
  <c r="F68422"/>
  <c r="H68422" s="1"/>
  <c r="A68423"/>
  <c r="F68423"/>
  <c r="H68423"/>
  <c r="A68424"/>
  <c r="F68424"/>
  <c r="H68424" s="1"/>
  <c r="A68425"/>
  <c r="F68425"/>
  <c r="H68425"/>
  <c r="A68426"/>
  <c r="F68426"/>
  <c r="H68426" s="1"/>
  <c r="A68427"/>
  <c r="F68427"/>
  <c r="H68427"/>
  <c r="A68428"/>
  <c r="F68428"/>
  <c r="H68428" s="1"/>
  <c r="A68429"/>
  <c r="F68429"/>
  <c r="H68429"/>
  <c r="A68430"/>
  <c r="F68430"/>
  <c r="H68430" s="1"/>
  <c r="A68431"/>
  <c r="F68431"/>
  <c r="H68431"/>
  <c r="A68432"/>
  <c r="F68432"/>
  <c r="H68432" s="1"/>
  <c r="A68433"/>
  <c r="F68433"/>
  <c r="H68433"/>
  <c r="A68434"/>
  <c r="F68434"/>
  <c r="H68434" s="1"/>
  <c r="A68435"/>
  <c r="F68435"/>
  <c r="H68435"/>
  <c r="A68436"/>
  <c r="F68436"/>
  <c r="H68436" s="1"/>
  <c r="A68437"/>
  <c r="F68437"/>
  <c r="H68437"/>
  <c r="A68438"/>
  <c r="F68438"/>
  <c r="H68438" s="1"/>
  <c r="A68439"/>
  <c r="F68439"/>
  <c r="H68439"/>
  <c r="A68440"/>
  <c r="F68440"/>
  <c r="H68440" s="1"/>
  <c r="A68441"/>
  <c r="F68441"/>
  <c r="H68441"/>
  <c r="A68442"/>
  <c r="F68442"/>
  <c r="H68442" s="1"/>
  <c r="A68443"/>
  <c r="F68443"/>
  <c r="H68443"/>
  <c r="A68444"/>
  <c r="F68444"/>
  <c r="H68444" s="1"/>
  <c r="A68445"/>
  <c r="F68445"/>
  <c r="H68445"/>
  <c r="A68446"/>
  <c r="F68446"/>
  <c r="H68446" s="1"/>
  <c r="A68447"/>
  <c r="F68447"/>
  <c r="H68447"/>
  <c r="A68448"/>
  <c r="F68448"/>
  <c r="H68448" s="1"/>
  <c r="A68449"/>
  <c r="F68449"/>
  <c r="H68449"/>
  <c r="A68450"/>
  <c r="F68450"/>
  <c r="H68450" s="1"/>
  <c r="A68451"/>
  <c r="F68451"/>
  <c r="H68451"/>
  <c r="A68452"/>
  <c r="F68452"/>
  <c r="H68452" s="1"/>
  <c r="A68453"/>
  <c r="F68453"/>
  <c r="H68453"/>
  <c r="A68454"/>
  <c r="F68454"/>
  <c r="H68454" s="1"/>
  <c r="A68455"/>
  <c r="F68455"/>
  <c r="H68455"/>
  <c r="A68456"/>
  <c r="F68456"/>
  <c r="H68456" s="1"/>
  <c r="A68457"/>
  <c r="F68457"/>
  <c r="H68457"/>
  <c r="A68458"/>
  <c r="F68458"/>
  <c r="H68458" s="1"/>
  <c r="A68459"/>
  <c r="F68459"/>
  <c r="H68459"/>
  <c r="A68460"/>
  <c r="F68460"/>
  <c r="H68460" s="1"/>
  <c r="A68461"/>
  <c r="F68461"/>
  <c r="H68461"/>
  <c r="A68462"/>
  <c r="F68462"/>
  <c r="H68462" s="1"/>
  <c r="A68463"/>
  <c r="F68463"/>
  <c r="H68463"/>
  <c r="A68464"/>
  <c r="F68464"/>
  <c r="H68464" s="1"/>
  <c r="A68465"/>
  <c r="F68465"/>
  <c r="H68465"/>
  <c r="A68466"/>
  <c r="F68466"/>
  <c r="H68466" s="1"/>
  <c r="A68467"/>
  <c r="F68467"/>
  <c r="H68467"/>
  <c r="A68468"/>
  <c r="F68468"/>
  <c r="H68468" s="1"/>
  <c r="A68469"/>
  <c r="F68469"/>
  <c r="H68469"/>
  <c r="A68470"/>
  <c r="F68470"/>
  <c r="H68470" s="1"/>
  <c r="A68471"/>
  <c r="F68471"/>
  <c r="H68471"/>
  <c r="A68472"/>
  <c r="F68472"/>
  <c r="H68472" s="1"/>
  <c r="A68473"/>
  <c r="F68473"/>
  <c r="H68473"/>
  <c r="A68474"/>
  <c r="F68474"/>
  <c r="H68474" s="1"/>
  <c r="A68475"/>
  <c r="F68475"/>
  <c r="H68475"/>
  <c r="A68476"/>
  <c r="F68476"/>
  <c r="H68476" s="1"/>
  <c r="A68477"/>
  <c r="F68477"/>
  <c r="H68477"/>
  <c r="A68478"/>
  <c r="F68478"/>
  <c r="H68478" s="1"/>
  <c r="A68479"/>
  <c r="F68479"/>
  <c r="H68479"/>
  <c r="A68480"/>
  <c r="F68480"/>
  <c r="H68480" s="1"/>
  <c r="A68481"/>
  <c r="F68481"/>
  <c r="H68481"/>
  <c r="A68482"/>
  <c r="F68482"/>
  <c r="H68482" s="1"/>
  <c r="A68483"/>
  <c r="F68483"/>
  <c r="H68483"/>
  <c r="A68484"/>
  <c r="F68484"/>
  <c r="H68484" s="1"/>
  <c r="A68485"/>
  <c r="F68485"/>
  <c r="H68485"/>
  <c r="A68486"/>
  <c r="F68486"/>
  <c r="H68486" s="1"/>
  <c r="A68487"/>
  <c r="F68487"/>
  <c r="H68487"/>
  <c r="A68488"/>
  <c r="F68488"/>
  <c r="H68488" s="1"/>
  <c r="A68489"/>
  <c r="F68489"/>
  <c r="H68489"/>
  <c r="A68490"/>
  <c r="F68490"/>
  <c r="H68490" s="1"/>
  <c r="A68491"/>
  <c r="F68491"/>
  <c r="H68491"/>
  <c r="A68492"/>
  <c r="F68492"/>
  <c r="H68492" s="1"/>
  <c r="A68493"/>
  <c r="F68493"/>
  <c r="H68493"/>
  <c r="A68494"/>
  <c r="F68494"/>
  <c r="H68494" s="1"/>
  <c r="A68495"/>
  <c r="F68495"/>
  <c r="H68495"/>
  <c r="A68496"/>
  <c r="F68496"/>
  <c r="H68496" s="1"/>
  <c r="A68497"/>
  <c r="F68497"/>
  <c r="H68497"/>
  <c r="A68498"/>
  <c r="F68498"/>
  <c r="H68498" s="1"/>
  <c r="A68499"/>
  <c r="F68499"/>
  <c r="H68499"/>
  <c r="A68500"/>
  <c r="F68500"/>
  <c r="H68500" s="1"/>
  <c r="A68501"/>
  <c r="F68501"/>
  <c r="H68501"/>
  <c r="A68502"/>
  <c r="F68502"/>
  <c r="H68502" s="1"/>
  <c r="A68503"/>
  <c r="F68503"/>
  <c r="H68503"/>
  <c r="A68504"/>
  <c r="F68504"/>
  <c r="H68504" s="1"/>
  <c r="A68505"/>
  <c r="F68505"/>
  <c r="H68505"/>
  <c r="A68506"/>
  <c r="F68506"/>
  <c r="H68506" s="1"/>
  <c r="A68507"/>
  <c r="F68507"/>
  <c r="H68507"/>
  <c r="A68508"/>
  <c r="F68508"/>
  <c r="H68508" s="1"/>
  <c r="A68509"/>
  <c r="F68509"/>
  <c r="H68509"/>
  <c r="A68510"/>
  <c r="F68510"/>
  <c r="H68510" s="1"/>
  <c r="A68511"/>
  <c r="F68511"/>
  <c r="H68511"/>
  <c r="A68512"/>
  <c r="F68512"/>
  <c r="H68512" s="1"/>
  <c r="A68513"/>
  <c r="F68513"/>
  <c r="H68513"/>
  <c r="A68514"/>
  <c r="F68514"/>
  <c r="H68514" s="1"/>
  <c r="A68515"/>
  <c r="F68515"/>
  <c r="H68515"/>
  <c r="A68516"/>
  <c r="F68516"/>
  <c r="H68516" s="1"/>
  <c r="A68517"/>
  <c r="F68517"/>
  <c r="H68517"/>
  <c r="A68518"/>
  <c r="F68518"/>
  <c r="H68518" s="1"/>
  <c r="A68519"/>
  <c r="F68519"/>
  <c r="H68519"/>
  <c r="A68520"/>
  <c r="F68520"/>
  <c r="H68520" s="1"/>
  <c r="A68521"/>
  <c r="F68521"/>
  <c r="H68521"/>
  <c r="A68522"/>
  <c r="F68522"/>
  <c r="H68522" s="1"/>
  <c r="A68523"/>
  <c r="F68523"/>
  <c r="H68523"/>
  <c r="A68524"/>
  <c r="F68524"/>
  <c r="H68524" s="1"/>
  <c r="A68525"/>
  <c r="F68525"/>
  <c r="H68525"/>
  <c r="A68526"/>
  <c r="F68526"/>
  <c r="H68526" s="1"/>
  <c r="A68527"/>
  <c r="F68527"/>
  <c r="H68527"/>
  <c r="A68528"/>
  <c r="F68528"/>
  <c r="H68528" s="1"/>
  <c r="A68529"/>
  <c r="F68529"/>
  <c r="H68529"/>
  <c r="A68530"/>
  <c r="F68530"/>
  <c r="H68530" s="1"/>
  <c r="A68531"/>
  <c r="F68531"/>
  <c r="H68531"/>
  <c r="A68532"/>
  <c r="F68532"/>
  <c r="H68532" s="1"/>
  <c r="A68533"/>
  <c r="F68533"/>
  <c r="H68533"/>
  <c r="A68534"/>
  <c r="F68534"/>
  <c r="H68534" s="1"/>
  <c r="A68535"/>
  <c r="F68535"/>
  <c r="H68535"/>
  <c r="A68536"/>
  <c r="F68536"/>
  <c r="H68536" s="1"/>
  <c r="A68537"/>
  <c r="F68537"/>
  <c r="H68537"/>
  <c r="A68538"/>
  <c r="F68538"/>
  <c r="H68538" s="1"/>
  <c r="A68539"/>
  <c r="F68539"/>
  <c r="H68539"/>
  <c r="A68540"/>
  <c r="F68540"/>
  <c r="H68540" s="1"/>
  <c r="A68541"/>
  <c r="F68541"/>
  <c r="H68541"/>
  <c r="A68542"/>
  <c r="F68542"/>
  <c r="H68542" s="1"/>
  <c r="A68543"/>
  <c r="F68543"/>
  <c r="H68543"/>
  <c r="A68544"/>
  <c r="F68544"/>
  <c r="H68544" s="1"/>
  <c r="A68545"/>
  <c r="F68545"/>
  <c r="H68545"/>
  <c r="A68546"/>
  <c r="F68546"/>
  <c r="H68546" s="1"/>
  <c r="A68547"/>
  <c r="F68547"/>
  <c r="H68547"/>
  <c r="A68548"/>
  <c r="F68548"/>
  <c r="H68548" s="1"/>
  <c r="A68549"/>
  <c r="F68549"/>
  <c r="H68549"/>
  <c r="A68550"/>
  <c r="F68550"/>
  <c r="H68550" s="1"/>
  <c r="A68551"/>
  <c r="F68551"/>
  <c r="H68551"/>
  <c r="A68552"/>
  <c r="F68552"/>
  <c r="H68552" s="1"/>
  <c r="A68553"/>
  <c r="F68553"/>
  <c r="H68553"/>
  <c r="A68554"/>
  <c r="F68554"/>
  <c r="H68554" s="1"/>
  <c r="A68555"/>
  <c r="F68555"/>
  <c r="H68555"/>
  <c r="A68556"/>
  <c r="F68556"/>
  <c r="H68556" s="1"/>
  <c r="A68557"/>
  <c r="F68557"/>
  <c r="H68557"/>
  <c r="A68558"/>
  <c r="F68558"/>
  <c r="H68558" s="1"/>
  <c r="A68559"/>
  <c r="F68559"/>
  <c r="H68559"/>
  <c r="A68560"/>
  <c r="F68560"/>
  <c r="H68560" s="1"/>
  <c r="A68561"/>
  <c r="F68561"/>
  <c r="H68561"/>
  <c r="A68562"/>
  <c r="F68562"/>
  <c r="H68562" s="1"/>
  <c r="A68563"/>
  <c r="F68563"/>
  <c r="H68563"/>
  <c r="A68564"/>
  <c r="F68564"/>
  <c r="H68564" s="1"/>
  <c r="A68565"/>
  <c r="F68565"/>
  <c r="H68565"/>
  <c r="A68566"/>
  <c r="F68566"/>
  <c r="H68566" s="1"/>
  <c r="A68567"/>
  <c r="F68567"/>
  <c r="H68567"/>
  <c r="A68568"/>
  <c r="F68568"/>
  <c r="H68568" s="1"/>
  <c r="A68569"/>
  <c r="F68569"/>
  <c r="H68569"/>
  <c r="A68570"/>
  <c r="F68570"/>
  <c r="H68570" s="1"/>
  <c r="A68571"/>
  <c r="F68571"/>
  <c r="H68571"/>
  <c r="A68572"/>
  <c r="F68572"/>
  <c r="H68572" s="1"/>
  <c r="A68573"/>
  <c r="F68573"/>
  <c r="H68573"/>
  <c r="A68574"/>
  <c r="F68574"/>
  <c r="H68574" s="1"/>
  <c r="A68575"/>
  <c r="F68575"/>
  <c r="H68575"/>
  <c r="A68576"/>
  <c r="F68576"/>
  <c r="H68576" s="1"/>
  <c r="A68577"/>
  <c r="F68577"/>
  <c r="H68577"/>
  <c r="A68578"/>
  <c r="F68578"/>
  <c r="H68578" s="1"/>
  <c r="A68579"/>
  <c r="F68579"/>
  <c r="H68579"/>
  <c r="A68580"/>
  <c r="F68580"/>
  <c r="H68580" s="1"/>
  <c r="A68581"/>
  <c r="F68581"/>
  <c r="H68581"/>
  <c r="A68582"/>
  <c r="F68582"/>
  <c r="H68582" s="1"/>
  <c r="A68583"/>
  <c r="F68583"/>
  <c r="H68583"/>
  <c r="A68584"/>
  <c r="F68584"/>
  <c r="H68584" s="1"/>
  <c r="A68585"/>
  <c r="F68585"/>
  <c r="H68585"/>
  <c r="A68586"/>
  <c r="F68586"/>
  <c r="H68586" s="1"/>
  <c r="A68587"/>
  <c r="F68587"/>
  <c r="H68587"/>
  <c r="A68588"/>
  <c r="F68588"/>
  <c r="H68588" s="1"/>
  <c r="A68589"/>
  <c r="F68589"/>
  <c r="H68589"/>
  <c r="A68590"/>
  <c r="F68590"/>
  <c r="H68590" s="1"/>
  <c r="A68591"/>
  <c r="F68591"/>
  <c r="H68591"/>
  <c r="A68592"/>
  <c r="F68592"/>
  <c r="H68592" s="1"/>
  <c r="A68593"/>
  <c r="F68593"/>
  <c r="H68593"/>
  <c r="A68594"/>
  <c r="F68594"/>
  <c r="H68594" s="1"/>
  <c r="A68595"/>
  <c r="F68595"/>
  <c r="H68595"/>
  <c r="A68596"/>
  <c r="F68596"/>
  <c r="H68596" s="1"/>
  <c r="A68597"/>
  <c r="F68597"/>
  <c r="H68597"/>
  <c r="A68598"/>
  <c r="F68598"/>
  <c r="H68598" s="1"/>
  <c r="A68599"/>
  <c r="F68599"/>
  <c r="H68599"/>
  <c r="A68600"/>
  <c r="F68600"/>
  <c r="H68600" s="1"/>
  <c r="A68601"/>
  <c r="F68601"/>
  <c r="H68601"/>
  <c r="A68602"/>
  <c r="F68602"/>
  <c r="H68602" s="1"/>
  <c r="A68603"/>
  <c r="F68603"/>
  <c r="H68603"/>
  <c r="A68604"/>
  <c r="F68604"/>
  <c r="H68604" s="1"/>
  <c r="A68605"/>
  <c r="F68605"/>
  <c r="H68605"/>
  <c r="A68606"/>
  <c r="F68606"/>
  <c r="H68606" s="1"/>
  <c r="A68607"/>
  <c r="F68607"/>
  <c r="H68607"/>
  <c r="A68608"/>
  <c r="F68608"/>
  <c r="H68608" s="1"/>
  <c r="A68609"/>
  <c r="F68609"/>
  <c r="H68609"/>
  <c r="A68610"/>
  <c r="F68610"/>
  <c r="H68610" s="1"/>
  <c r="A68611"/>
  <c r="F68611"/>
  <c r="H68611"/>
  <c r="A68612"/>
  <c r="F68612"/>
  <c r="H68612" s="1"/>
  <c r="A68613"/>
  <c r="F68613"/>
  <c r="H68613"/>
  <c r="A68614"/>
  <c r="F68614"/>
  <c r="H68614" s="1"/>
  <c r="A68615"/>
  <c r="F68615"/>
  <c r="H68615"/>
  <c r="A68616"/>
  <c r="F68616"/>
  <c r="H68616" s="1"/>
  <c r="A68617"/>
  <c r="F68617"/>
  <c r="H68617"/>
  <c r="A68618"/>
  <c r="F68618"/>
  <c r="H68618" s="1"/>
  <c r="A68619"/>
  <c r="F68619"/>
  <c r="H68619"/>
  <c r="A68620"/>
  <c r="F68620"/>
  <c r="H68620" s="1"/>
  <c r="A68621"/>
  <c r="F68621"/>
  <c r="H68621"/>
  <c r="A68622"/>
  <c r="F68622"/>
  <c r="H68622" s="1"/>
  <c r="A68623"/>
  <c r="F68623"/>
  <c r="H68623"/>
  <c r="A68624"/>
  <c r="F68624"/>
  <c r="H68624" s="1"/>
  <c r="A68625"/>
  <c r="F68625"/>
  <c r="H68625"/>
  <c r="A68626"/>
  <c r="F68626"/>
  <c r="H68626" s="1"/>
  <c r="A68627"/>
  <c r="F68627"/>
  <c r="H68627"/>
  <c r="A68628"/>
  <c r="F68628"/>
  <c r="H68628" s="1"/>
  <c r="A68629"/>
  <c r="F68629"/>
  <c r="H68629"/>
  <c r="A68630"/>
  <c r="F68630"/>
  <c r="H68630" s="1"/>
  <c r="A68631"/>
  <c r="F68631"/>
  <c r="H68631"/>
  <c r="A68632"/>
  <c r="F68632"/>
  <c r="H68632" s="1"/>
  <c r="A68633"/>
  <c r="F68633"/>
  <c r="H68633"/>
  <c r="A68634"/>
  <c r="F68634"/>
  <c r="H68634" s="1"/>
  <c r="A68635"/>
  <c r="F68635"/>
  <c r="H68635"/>
  <c r="A68636"/>
  <c r="F68636"/>
  <c r="H68636" s="1"/>
  <c r="A68637"/>
  <c r="F68637"/>
  <c r="H68637"/>
  <c r="A66638"/>
  <c r="F66638"/>
  <c r="H66638"/>
  <c r="A66639"/>
  <c r="F66639"/>
  <c r="H66639" s="1"/>
  <c r="A66640"/>
  <c r="F66640"/>
  <c r="H66640"/>
  <c r="A66641"/>
  <c r="F66641"/>
  <c r="H66641" s="1"/>
  <c r="A66642"/>
  <c r="F66642"/>
  <c r="H66642"/>
  <c r="A66643"/>
  <c r="F66643"/>
  <c r="H66643" s="1"/>
  <c r="A66644"/>
  <c r="F66644"/>
  <c r="H66644"/>
  <c r="A66645"/>
  <c r="F66645"/>
  <c r="H66645" s="1"/>
  <c r="A66646"/>
  <c r="F66646"/>
  <c r="H66646"/>
  <c r="A66647"/>
  <c r="F66647"/>
  <c r="H66647" s="1"/>
  <c r="A66648"/>
  <c r="F66648"/>
  <c r="H66648"/>
  <c r="A66649"/>
  <c r="F66649"/>
  <c r="H66649" s="1"/>
  <c r="A66650"/>
  <c r="F66650"/>
  <c r="H66650"/>
  <c r="A66651"/>
  <c r="F66651"/>
  <c r="H66651" s="1"/>
  <c r="A66652"/>
  <c r="F66652"/>
  <c r="H66652"/>
  <c r="A66653"/>
  <c r="F66653"/>
  <c r="H66653" s="1"/>
  <c r="A66654"/>
  <c r="F66654"/>
  <c r="H66654"/>
  <c r="A66655"/>
  <c r="F66655"/>
  <c r="H66655" s="1"/>
  <c r="A66656"/>
  <c r="F66656"/>
  <c r="H66656"/>
  <c r="A66657"/>
  <c r="F66657"/>
  <c r="H66657" s="1"/>
  <c r="A66658"/>
  <c r="F66658"/>
  <c r="H66658"/>
  <c r="A66659"/>
  <c r="F66659"/>
  <c r="H66659" s="1"/>
  <c r="A66660"/>
  <c r="F66660"/>
  <c r="H66660"/>
  <c r="A66661"/>
  <c r="F66661"/>
  <c r="H66661" s="1"/>
  <c r="A66662"/>
  <c r="F66662"/>
  <c r="H66662"/>
  <c r="A66663"/>
  <c r="F66663"/>
  <c r="H66663" s="1"/>
  <c r="A66664"/>
  <c r="F66664"/>
  <c r="H66664"/>
  <c r="A66665"/>
  <c r="F66665"/>
  <c r="H66665" s="1"/>
  <c r="A66666"/>
  <c r="F66666"/>
  <c r="H66666"/>
  <c r="A66667"/>
  <c r="F66667"/>
  <c r="H66667" s="1"/>
  <c r="A66668"/>
  <c r="F66668"/>
  <c r="H66668"/>
  <c r="A66669"/>
  <c r="F66669"/>
  <c r="H66669" s="1"/>
  <c r="A66670"/>
  <c r="F66670"/>
  <c r="H66670"/>
  <c r="A66671"/>
  <c r="F66671"/>
  <c r="H66671" s="1"/>
  <c r="A66672"/>
  <c r="F66672"/>
  <c r="H66672"/>
  <c r="A66673"/>
  <c r="F66673"/>
  <c r="H66673" s="1"/>
  <c r="A66674"/>
  <c r="F66674"/>
  <c r="H66674"/>
  <c r="A66675"/>
  <c r="F66675"/>
  <c r="H66675" s="1"/>
  <c r="A66676"/>
  <c r="F66676"/>
  <c r="H66676"/>
  <c r="A66677"/>
  <c r="F66677"/>
  <c r="H66677" s="1"/>
  <c r="A66678"/>
  <c r="F66678"/>
  <c r="H66678"/>
  <c r="A66679"/>
  <c r="F66679"/>
  <c r="H66679" s="1"/>
  <c r="A66680"/>
  <c r="F66680"/>
  <c r="H66680"/>
  <c r="A66681"/>
  <c r="F66681"/>
  <c r="H66681" s="1"/>
  <c r="A66682"/>
  <c r="F66682"/>
  <c r="H66682"/>
  <c r="A66683"/>
  <c r="F66683"/>
  <c r="H66683" s="1"/>
  <c r="A66684"/>
  <c r="F66684"/>
  <c r="H66684"/>
  <c r="A66685"/>
  <c r="F66685"/>
  <c r="H66685" s="1"/>
  <c r="A66686"/>
  <c r="F66686"/>
  <c r="H66686"/>
  <c r="A66687"/>
  <c r="F66687"/>
  <c r="H66687" s="1"/>
  <c r="A66688"/>
  <c r="F66688"/>
  <c r="H66688"/>
  <c r="A66689"/>
  <c r="F66689"/>
  <c r="H66689" s="1"/>
  <c r="A66690"/>
  <c r="F66690"/>
  <c r="H66690"/>
  <c r="A66691"/>
  <c r="F66691"/>
  <c r="H66691" s="1"/>
  <c r="A66692"/>
  <c r="F66692"/>
  <c r="H66692"/>
  <c r="A66693"/>
  <c r="F66693"/>
  <c r="H66693" s="1"/>
  <c r="A66694"/>
  <c r="F66694"/>
  <c r="H66694"/>
  <c r="A66695"/>
  <c r="F66695"/>
  <c r="H66695" s="1"/>
  <c r="A66696"/>
  <c r="F66696"/>
  <c r="H66696"/>
  <c r="A66697"/>
  <c r="F66697"/>
  <c r="H66697" s="1"/>
  <c r="A66698"/>
  <c r="F66698"/>
  <c r="H66698"/>
  <c r="A66699"/>
  <c r="F66699"/>
  <c r="H66699" s="1"/>
  <c r="A66700"/>
  <c r="F66700"/>
  <c r="H66700"/>
  <c r="A66701"/>
  <c r="F66701"/>
  <c r="H66701" s="1"/>
  <c r="A66702"/>
  <c r="F66702"/>
  <c r="H66702"/>
  <c r="A66703"/>
  <c r="F66703"/>
  <c r="H66703" s="1"/>
  <c r="A66704"/>
  <c r="F66704"/>
  <c r="H66704"/>
  <c r="A66705"/>
  <c r="F66705"/>
  <c r="H66705" s="1"/>
  <c r="A66706"/>
  <c r="F66706"/>
  <c r="H66706"/>
  <c r="A66707"/>
  <c r="F66707"/>
  <c r="H66707" s="1"/>
  <c r="A66708"/>
  <c r="F66708"/>
  <c r="H66708"/>
  <c r="A66709"/>
  <c r="F66709"/>
  <c r="H66709" s="1"/>
  <c r="A66710"/>
  <c r="F66710"/>
  <c r="H66710"/>
  <c r="A66711"/>
  <c r="F66711"/>
  <c r="H66711" s="1"/>
  <c r="A66712"/>
  <c r="F66712"/>
  <c r="H66712"/>
  <c r="A66713"/>
  <c r="F66713"/>
  <c r="H66713" s="1"/>
  <c r="A66714"/>
  <c r="F66714"/>
  <c r="H66714"/>
  <c r="A66715"/>
  <c r="F66715"/>
  <c r="H66715" s="1"/>
  <c r="A66716"/>
  <c r="F66716"/>
  <c r="H66716"/>
  <c r="A66717"/>
  <c r="F66717"/>
  <c r="H66717" s="1"/>
  <c r="A66718"/>
  <c r="F66718"/>
  <c r="H66718"/>
  <c r="A66719"/>
  <c r="F66719"/>
  <c r="H66719" s="1"/>
  <c r="A66720"/>
  <c r="F66720"/>
  <c r="H66720"/>
  <c r="A66721"/>
  <c r="F66721"/>
  <c r="H66721" s="1"/>
  <c r="A66722"/>
  <c r="F66722"/>
  <c r="H66722"/>
  <c r="A66723"/>
  <c r="F66723"/>
  <c r="H66723" s="1"/>
  <c r="A66724"/>
  <c r="F66724"/>
  <c r="H66724"/>
  <c r="A66725"/>
  <c r="F66725"/>
  <c r="H66725" s="1"/>
  <c r="A66726"/>
  <c r="F66726"/>
  <c r="H66726"/>
  <c r="A66727"/>
  <c r="F66727"/>
  <c r="H66727" s="1"/>
  <c r="A66728"/>
  <c r="F66728"/>
  <c r="H66728"/>
  <c r="A66729"/>
  <c r="F66729"/>
  <c r="H66729" s="1"/>
  <c r="A66730"/>
  <c r="F66730"/>
  <c r="H66730"/>
  <c r="A66731"/>
  <c r="F66731"/>
  <c r="H66731" s="1"/>
  <c r="A66732"/>
  <c r="F66732"/>
  <c r="H66732"/>
  <c r="A66733"/>
  <c r="F66733"/>
  <c r="H66733" s="1"/>
  <c r="A66734"/>
  <c r="F66734"/>
  <c r="H66734"/>
  <c r="A66735"/>
  <c r="F66735"/>
  <c r="H66735" s="1"/>
  <c r="A66736"/>
  <c r="F66736"/>
  <c r="H66736"/>
  <c r="A66737"/>
  <c r="F66737"/>
  <c r="H66737" s="1"/>
  <c r="A66738"/>
  <c r="F66738"/>
  <c r="H66738"/>
  <c r="A66739"/>
  <c r="F66739"/>
  <c r="H66739" s="1"/>
  <c r="A66740"/>
  <c r="F66740"/>
  <c r="H66740"/>
  <c r="A66741"/>
  <c r="F66741"/>
  <c r="H66741" s="1"/>
  <c r="A66742"/>
  <c r="F66742"/>
  <c r="H66742"/>
  <c r="A66743"/>
  <c r="F66743"/>
  <c r="H66743" s="1"/>
  <c r="A66744"/>
  <c r="F66744"/>
  <c r="H66744"/>
  <c r="A66745"/>
  <c r="F66745"/>
  <c r="H66745" s="1"/>
  <c r="A66746"/>
  <c r="F66746"/>
  <c r="H66746"/>
  <c r="A66747"/>
  <c r="F66747"/>
  <c r="H66747" s="1"/>
  <c r="A66748"/>
  <c r="F66748"/>
  <c r="H66748"/>
  <c r="A66749"/>
  <c r="F66749"/>
  <c r="H66749" s="1"/>
  <c r="A66750"/>
  <c r="F66750"/>
  <c r="H66750"/>
  <c r="A66751"/>
  <c r="F66751"/>
  <c r="H66751" s="1"/>
  <c r="A66752"/>
  <c r="F66752"/>
  <c r="H66752"/>
  <c r="A66753"/>
  <c r="F66753"/>
  <c r="H66753" s="1"/>
  <c r="A66754"/>
  <c r="F66754"/>
  <c r="H66754"/>
  <c r="A66755"/>
  <c r="F66755"/>
  <c r="H66755" s="1"/>
  <c r="A66756"/>
  <c r="F66756"/>
  <c r="H66756"/>
  <c r="A66757"/>
  <c r="F66757"/>
  <c r="H66757" s="1"/>
  <c r="A66758"/>
  <c r="F66758"/>
  <c r="H66758"/>
  <c r="A66759"/>
  <c r="F66759"/>
  <c r="H66759" s="1"/>
  <c r="A66760"/>
  <c r="F66760"/>
  <c r="H66760"/>
  <c r="A66761"/>
  <c r="F66761"/>
  <c r="H66761" s="1"/>
  <c r="A66762"/>
  <c r="F66762"/>
  <c r="H66762"/>
  <c r="A66763"/>
  <c r="F66763"/>
  <c r="H66763" s="1"/>
  <c r="A66764"/>
  <c r="F66764"/>
  <c r="H66764"/>
  <c r="A66765"/>
  <c r="F66765"/>
  <c r="H66765" s="1"/>
  <c r="A66766"/>
  <c r="F66766"/>
  <c r="H66766"/>
  <c r="A66767"/>
  <c r="F66767"/>
  <c r="H66767" s="1"/>
  <c r="A66768"/>
  <c r="F66768"/>
  <c r="H66768"/>
  <c r="A66769"/>
  <c r="F66769"/>
  <c r="H66769" s="1"/>
  <c r="A66770"/>
  <c r="F66770"/>
  <c r="H66770"/>
  <c r="A66771"/>
  <c r="F66771"/>
  <c r="H66771" s="1"/>
  <c r="A66772"/>
  <c r="F66772"/>
  <c r="H66772"/>
  <c r="A66773"/>
  <c r="F66773"/>
  <c r="H66773" s="1"/>
  <c r="A66774"/>
  <c r="F66774"/>
  <c r="H66774"/>
  <c r="A66775"/>
  <c r="F66775"/>
  <c r="H66775" s="1"/>
  <c r="A66776"/>
  <c r="F66776"/>
  <c r="H66776"/>
  <c r="A66777"/>
  <c r="F66777"/>
  <c r="H66777" s="1"/>
  <c r="A66778"/>
  <c r="F66778"/>
  <c r="H66778"/>
  <c r="A66779"/>
  <c r="F66779"/>
  <c r="H66779" s="1"/>
  <c r="A66780"/>
  <c r="F66780"/>
  <c r="H66780"/>
  <c r="A66781"/>
  <c r="F66781"/>
  <c r="H66781" s="1"/>
  <c r="A66782"/>
  <c r="F66782"/>
  <c r="H66782"/>
  <c r="A66783"/>
  <c r="F66783"/>
  <c r="H66783" s="1"/>
  <c r="A66784"/>
  <c r="F66784"/>
  <c r="H66784"/>
  <c r="A66785"/>
  <c r="F66785"/>
  <c r="H66785" s="1"/>
  <c r="A66786"/>
  <c r="F66786"/>
  <c r="H66786"/>
  <c r="A66787"/>
  <c r="F66787"/>
  <c r="H66787" s="1"/>
  <c r="A66788"/>
  <c r="F66788"/>
  <c r="H66788"/>
  <c r="A66789"/>
  <c r="F66789"/>
  <c r="H66789" s="1"/>
  <c r="A66790"/>
  <c r="F66790"/>
  <c r="H66790"/>
  <c r="A66791"/>
  <c r="F66791"/>
  <c r="H66791" s="1"/>
  <c r="A66792"/>
  <c r="F66792"/>
  <c r="H66792"/>
  <c r="A66793"/>
  <c r="F66793"/>
  <c r="H66793" s="1"/>
  <c r="A66794"/>
  <c r="F66794"/>
  <c r="H66794"/>
  <c r="A66795"/>
  <c r="F66795"/>
  <c r="H66795" s="1"/>
  <c r="A66796"/>
  <c r="F66796"/>
  <c r="H66796"/>
  <c r="A66797"/>
  <c r="F66797"/>
  <c r="H66797" s="1"/>
  <c r="A66798"/>
  <c r="F66798"/>
  <c r="H66798"/>
  <c r="A66799"/>
  <c r="F66799"/>
  <c r="H66799" s="1"/>
  <c r="A66800"/>
  <c r="F66800"/>
  <c r="H66800"/>
  <c r="A66801"/>
  <c r="F66801"/>
  <c r="H66801" s="1"/>
  <c r="A66802"/>
  <c r="F66802"/>
  <c r="H66802"/>
  <c r="A66803"/>
  <c r="F66803"/>
  <c r="H66803" s="1"/>
  <c r="A66804"/>
  <c r="F66804"/>
  <c r="H66804"/>
  <c r="A66805"/>
  <c r="F66805"/>
  <c r="H66805" s="1"/>
  <c r="A66806"/>
  <c r="F66806"/>
  <c r="H66806"/>
  <c r="A66807"/>
  <c r="F66807"/>
  <c r="H66807" s="1"/>
  <c r="A66808"/>
  <c r="F66808"/>
  <c r="H66808"/>
  <c r="A66809"/>
  <c r="F66809"/>
  <c r="H66809" s="1"/>
  <c r="A66810"/>
  <c r="F66810"/>
  <c r="H66810"/>
  <c r="A66811"/>
  <c r="F66811"/>
  <c r="H66811" s="1"/>
  <c r="A66812"/>
  <c r="F66812"/>
  <c r="H66812"/>
  <c r="A66813"/>
  <c r="F66813"/>
  <c r="H66813" s="1"/>
  <c r="A66814"/>
  <c r="F66814"/>
  <c r="H66814"/>
  <c r="A66815"/>
  <c r="F66815"/>
  <c r="H66815" s="1"/>
  <c r="A66816"/>
  <c r="F66816"/>
  <c r="H66816"/>
  <c r="A66817"/>
  <c r="F66817"/>
  <c r="H66817" s="1"/>
  <c r="A66818"/>
  <c r="F66818"/>
  <c r="H66818"/>
  <c r="A66819"/>
  <c r="F66819"/>
  <c r="H66819" s="1"/>
  <c r="A66820"/>
  <c r="F66820"/>
  <c r="H66820"/>
  <c r="A66821"/>
  <c r="F66821"/>
  <c r="H66821" s="1"/>
  <c r="A66822"/>
  <c r="F66822"/>
  <c r="H66822"/>
  <c r="A66823"/>
  <c r="F66823"/>
  <c r="H66823" s="1"/>
  <c r="A66824"/>
  <c r="F66824"/>
  <c r="H66824"/>
  <c r="A66825"/>
  <c r="F66825"/>
  <c r="H66825" s="1"/>
  <c r="A66826"/>
  <c r="F66826"/>
  <c r="H66826"/>
  <c r="A66827"/>
  <c r="F66827"/>
  <c r="H66827" s="1"/>
  <c r="A66828"/>
  <c r="F66828"/>
  <c r="H66828"/>
  <c r="A66829"/>
  <c r="F66829"/>
  <c r="H66829" s="1"/>
  <c r="A66830"/>
  <c r="F66830"/>
  <c r="H66830"/>
  <c r="A66831"/>
  <c r="F66831"/>
  <c r="H66831" s="1"/>
  <c r="A66832"/>
  <c r="F66832"/>
  <c r="H66832"/>
  <c r="A66833"/>
  <c r="F66833"/>
  <c r="H66833" s="1"/>
  <c r="A66834"/>
  <c r="F66834"/>
  <c r="H66834"/>
  <c r="A66835"/>
  <c r="F66835"/>
  <c r="H66835" s="1"/>
  <c r="A66836"/>
  <c r="F66836"/>
  <c r="H66836"/>
  <c r="A66837"/>
  <c r="F66837"/>
  <c r="H66837" s="1"/>
  <c r="A66838"/>
  <c r="F66838"/>
  <c r="H66838"/>
  <c r="A66839"/>
  <c r="F66839"/>
  <c r="H66839" s="1"/>
  <c r="A66840"/>
  <c r="F66840"/>
  <c r="H66840"/>
  <c r="A66841"/>
  <c r="F66841"/>
  <c r="H66841" s="1"/>
  <c r="A66842"/>
  <c r="F66842"/>
  <c r="H66842"/>
  <c r="A66843"/>
  <c r="F66843"/>
  <c r="H66843" s="1"/>
  <c r="A66844"/>
  <c r="F66844"/>
  <c r="H66844"/>
  <c r="A66845"/>
  <c r="F66845"/>
  <c r="H66845" s="1"/>
  <c r="A66846"/>
  <c r="F66846"/>
  <c r="H66846"/>
  <c r="A66847"/>
  <c r="F66847"/>
  <c r="H66847" s="1"/>
  <c r="A66848"/>
  <c r="F66848"/>
  <c r="H66848"/>
  <c r="A66849"/>
  <c r="F66849"/>
  <c r="H66849" s="1"/>
  <c r="A66850"/>
  <c r="F66850"/>
  <c r="H66850"/>
  <c r="A66851"/>
  <c r="F66851"/>
  <c r="H66851" s="1"/>
  <c r="A66852"/>
  <c r="F66852"/>
  <c r="H66852"/>
  <c r="A66853"/>
  <c r="F66853"/>
  <c r="H66853" s="1"/>
  <c r="A66854"/>
  <c r="F66854"/>
  <c r="H66854"/>
  <c r="A66855"/>
  <c r="F66855"/>
  <c r="H66855" s="1"/>
  <c r="A66856"/>
  <c r="F66856"/>
  <c r="H66856"/>
  <c r="A66857"/>
  <c r="F66857"/>
  <c r="H66857" s="1"/>
  <c r="A66858"/>
  <c r="F66858"/>
  <c r="H66858"/>
  <c r="A66859"/>
  <c r="F66859"/>
  <c r="H66859" s="1"/>
  <c r="A66860"/>
  <c r="F66860"/>
  <c r="H66860"/>
  <c r="A66861"/>
  <c r="F66861"/>
  <c r="H66861" s="1"/>
  <c r="A66862"/>
  <c r="F66862"/>
  <c r="H66862"/>
  <c r="A66863"/>
  <c r="F66863"/>
  <c r="H66863" s="1"/>
  <c r="A66864"/>
  <c r="F66864"/>
  <c r="H66864"/>
  <c r="A66865"/>
  <c r="F66865"/>
  <c r="H66865" s="1"/>
  <c r="A66866"/>
  <c r="F66866"/>
  <c r="H66866"/>
  <c r="A66867"/>
  <c r="F66867"/>
  <c r="H66867" s="1"/>
  <c r="A66868"/>
  <c r="F66868"/>
  <c r="H66868"/>
  <c r="A66869"/>
  <c r="F66869"/>
  <c r="H66869" s="1"/>
  <c r="A66870"/>
  <c r="F66870"/>
  <c r="H66870"/>
  <c r="A66871"/>
  <c r="F66871"/>
  <c r="H66871" s="1"/>
  <c r="A66872"/>
  <c r="F66872"/>
  <c r="H66872"/>
  <c r="A66873"/>
  <c r="F66873"/>
  <c r="H66873" s="1"/>
  <c r="A66874"/>
  <c r="F66874"/>
  <c r="H66874"/>
  <c r="A66875"/>
  <c r="F66875"/>
  <c r="H66875" s="1"/>
  <c r="A66876"/>
  <c r="F66876"/>
  <c r="H66876"/>
  <c r="A66877"/>
  <c r="F66877"/>
  <c r="H66877" s="1"/>
  <c r="A66878"/>
  <c r="F66878"/>
  <c r="H66878"/>
  <c r="A66879"/>
  <c r="F66879"/>
  <c r="H66879" s="1"/>
  <c r="A66880"/>
  <c r="F66880"/>
  <c r="H66880"/>
  <c r="A66881"/>
  <c r="F66881"/>
  <c r="H66881" s="1"/>
  <c r="A66882"/>
  <c r="F66882"/>
  <c r="H66882"/>
  <c r="A66883"/>
  <c r="F66883"/>
  <c r="H66883" s="1"/>
  <c r="A66884"/>
  <c r="F66884"/>
  <c r="H66884"/>
  <c r="A66885"/>
  <c r="F66885"/>
  <c r="H66885" s="1"/>
  <c r="A66886"/>
  <c r="F66886"/>
  <c r="H66886"/>
  <c r="A66887"/>
  <c r="F66887"/>
  <c r="H66887" s="1"/>
  <c r="A66888"/>
  <c r="F66888"/>
  <c r="H66888"/>
  <c r="A66889"/>
  <c r="F66889"/>
  <c r="H66889" s="1"/>
  <c r="A66890"/>
  <c r="F66890"/>
  <c r="H66890"/>
  <c r="A66891"/>
  <c r="F66891"/>
  <c r="H66891" s="1"/>
  <c r="A66892"/>
  <c r="F66892"/>
  <c r="H66892"/>
  <c r="A66893"/>
  <c r="F66893"/>
  <c r="H66893" s="1"/>
  <c r="A66894"/>
  <c r="F66894"/>
  <c r="H66894"/>
  <c r="A66895"/>
  <c r="F66895"/>
  <c r="H66895" s="1"/>
  <c r="A66896"/>
  <c r="F66896"/>
  <c r="H66896"/>
  <c r="A66897"/>
  <c r="F66897"/>
  <c r="H66897" s="1"/>
  <c r="A66898"/>
  <c r="F66898"/>
  <c r="H66898"/>
  <c r="A66899"/>
  <c r="F66899"/>
  <c r="H66899" s="1"/>
  <c r="A66900"/>
  <c r="F66900"/>
  <c r="H66900"/>
  <c r="A66901"/>
  <c r="F66901"/>
  <c r="H66901" s="1"/>
  <c r="A66902"/>
  <c r="F66902"/>
  <c r="H66902"/>
  <c r="A66903"/>
  <c r="F66903"/>
  <c r="H66903" s="1"/>
  <c r="A66904"/>
  <c r="F66904"/>
  <c r="H66904"/>
  <c r="A66905"/>
  <c r="F66905"/>
  <c r="H66905" s="1"/>
  <c r="A66906"/>
  <c r="F66906"/>
  <c r="H66906"/>
  <c r="A66907"/>
  <c r="F66907"/>
  <c r="H66907" s="1"/>
  <c r="A66908"/>
  <c r="F66908"/>
  <c r="H66908"/>
  <c r="A66909"/>
  <c r="F66909"/>
  <c r="H66909" s="1"/>
  <c r="A66910"/>
  <c r="F66910"/>
  <c r="H66910"/>
  <c r="A66911"/>
  <c r="F66911"/>
  <c r="H66911" s="1"/>
  <c r="A66912"/>
  <c r="F66912"/>
  <c r="H66912"/>
  <c r="A66913"/>
  <c r="F66913"/>
  <c r="H66913" s="1"/>
  <c r="A66914"/>
  <c r="F66914"/>
  <c r="H66914"/>
  <c r="A66915"/>
  <c r="F66915"/>
  <c r="H66915" s="1"/>
  <c r="A66916"/>
  <c r="F66916"/>
  <c r="H66916"/>
  <c r="A66917"/>
  <c r="F66917"/>
  <c r="H66917" s="1"/>
  <c r="A66918"/>
  <c r="F66918"/>
  <c r="H66918"/>
  <c r="A66919"/>
  <c r="F66919"/>
  <c r="H66919" s="1"/>
  <c r="A66920"/>
  <c r="F66920"/>
  <c r="H66920"/>
  <c r="A66921"/>
  <c r="F66921"/>
  <c r="H66921" s="1"/>
  <c r="A66922"/>
  <c r="F66922"/>
  <c r="H66922"/>
  <c r="A66923"/>
  <c r="F66923"/>
  <c r="H66923" s="1"/>
  <c r="A66924"/>
  <c r="F66924"/>
  <c r="H66924"/>
  <c r="A66925"/>
  <c r="F66925"/>
  <c r="H66925" s="1"/>
  <c r="A66926"/>
  <c r="F66926"/>
  <c r="H66926"/>
  <c r="A66927"/>
  <c r="F66927"/>
  <c r="H66927" s="1"/>
  <c r="A66928"/>
  <c r="F66928"/>
  <c r="H66928"/>
  <c r="A66929"/>
  <c r="F66929"/>
  <c r="H66929" s="1"/>
  <c r="A66930"/>
  <c r="F66930"/>
  <c r="H66930"/>
  <c r="A66931"/>
  <c r="F66931"/>
  <c r="H66931" s="1"/>
  <c r="A66932"/>
  <c r="F66932"/>
  <c r="H66932"/>
  <c r="A66933"/>
  <c r="F66933"/>
  <c r="H66933" s="1"/>
  <c r="A66934"/>
  <c r="F66934"/>
  <c r="H66934"/>
  <c r="A66935"/>
  <c r="F66935"/>
  <c r="H66935" s="1"/>
  <c r="A66936"/>
  <c r="F66936"/>
  <c r="H66936"/>
  <c r="A66937"/>
  <c r="F66937"/>
  <c r="H66937" s="1"/>
  <c r="A66938"/>
  <c r="F66938"/>
  <c r="H66938"/>
  <c r="A66939"/>
  <c r="F66939"/>
  <c r="H66939" s="1"/>
  <c r="A66940"/>
  <c r="F66940"/>
  <c r="H66940"/>
  <c r="A66941"/>
  <c r="F66941"/>
  <c r="H66941" s="1"/>
  <c r="A66942"/>
  <c r="F66942"/>
  <c r="H66942"/>
  <c r="A66943"/>
  <c r="F66943"/>
  <c r="H66943" s="1"/>
  <c r="A66944"/>
  <c r="F66944"/>
  <c r="H66944"/>
  <c r="A66945"/>
  <c r="F66945"/>
  <c r="H66945" s="1"/>
  <c r="A66946"/>
  <c r="F66946"/>
  <c r="H66946"/>
  <c r="A66947"/>
  <c r="F66947"/>
  <c r="H66947" s="1"/>
  <c r="A66948"/>
  <c r="F66948"/>
  <c r="H66948"/>
  <c r="A66949"/>
  <c r="F66949"/>
  <c r="H66949" s="1"/>
  <c r="A66950"/>
  <c r="F66950"/>
  <c r="H66950"/>
  <c r="A66951"/>
  <c r="F66951"/>
  <c r="H66951" s="1"/>
  <c r="A66952"/>
  <c r="F66952"/>
  <c r="H66952"/>
  <c r="A66953"/>
  <c r="F66953"/>
  <c r="H66953" s="1"/>
  <c r="A66954"/>
  <c r="F66954"/>
  <c r="H66954"/>
  <c r="A66955"/>
  <c r="F66955"/>
  <c r="H66955" s="1"/>
  <c r="A66956"/>
  <c r="F66956"/>
  <c r="H66956"/>
  <c r="A66957"/>
  <c r="F66957"/>
  <c r="H66957" s="1"/>
  <c r="A66958"/>
  <c r="F66958"/>
  <c r="H66958"/>
  <c r="A66959"/>
  <c r="F66959"/>
  <c r="H66959" s="1"/>
  <c r="A66960"/>
  <c r="F66960"/>
  <c r="H66960"/>
  <c r="A66961"/>
  <c r="F66961"/>
  <c r="H66961" s="1"/>
  <c r="A66962"/>
  <c r="F66962"/>
  <c r="H66962"/>
  <c r="A66963"/>
  <c r="F66963"/>
  <c r="H66963" s="1"/>
  <c r="A66964"/>
  <c r="F66964"/>
  <c r="H66964"/>
  <c r="A66965"/>
  <c r="F66965"/>
  <c r="H66965" s="1"/>
  <c r="A66966"/>
  <c r="F66966"/>
  <c r="H66966"/>
  <c r="A66967"/>
  <c r="F66967"/>
  <c r="H66967" s="1"/>
  <c r="A66968"/>
  <c r="F66968"/>
  <c r="H66968"/>
  <c r="A66969"/>
  <c r="F66969"/>
  <c r="H66969" s="1"/>
  <c r="A66970"/>
  <c r="F66970"/>
  <c r="H66970"/>
  <c r="A66971"/>
  <c r="F66971"/>
  <c r="H66971" s="1"/>
  <c r="A66972"/>
  <c r="F66972"/>
  <c r="H66972"/>
  <c r="A66973"/>
  <c r="F66973"/>
  <c r="H66973" s="1"/>
  <c r="A66974"/>
  <c r="F66974"/>
  <c r="H66974"/>
  <c r="A66975"/>
  <c r="F66975"/>
  <c r="H66975" s="1"/>
  <c r="A66976"/>
  <c r="F66976"/>
  <c r="H66976"/>
  <c r="A66977"/>
  <c r="F66977"/>
  <c r="H66977" s="1"/>
  <c r="A66978"/>
  <c r="F66978"/>
  <c r="H66978"/>
  <c r="A66979"/>
  <c r="F66979"/>
  <c r="H66979" s="1"/>
  <c r="A66980"/>
  <c r="F66980"/>
  <c r="H66980"/>
  <c r="A66981"/>
  <c r="F66981"/>
  <c r="H66981" s="1"/>
  <c r="A66982"/>
  <c r="F66982"/>
  <c r="H66982"/>
  <c r="A66983"/>
  <c r="F66983"/>
  <c r="H66983" s="1"/>
  <c r="A66984"/>
  <c r="F66984"/>
  <c r="H66984"/>
  <c r="A66985"/>
  <c r="F66985"/>
  <c r="H66985" s="1"/>
  <c r="A66986"/>
  <c r="F66986"/>
  <c r="H66986"/>
  <c r="A66987"/>
  <c r="F66987"/>
  <c r="H66987" s="1"/>
  <c r="A66988"/>
  <c r="F66988"/>
  <c r="H66988"/>
  <c r="A66989"/>
  <c r="F66989"/>
  <c r="H66989" s="1"/>
  <c r="A66990"/>
  <c r="F66990"/>
  <c r="H66990"/>
  <c r="A66991"/>
  <c r="F66991"/>
  <c r="H66991" s="1"/>
  <c r="A66992"/>
  <c r="F66992"/>
  <c r="H66992"/>
  <c r="A66993"/>
  <c r="F66993"/>
  <c r="H66993" s="1"/>
  <c r="A66994"/>
  <c r="F66994"/>
  <c r="H66994"/>
  <c r="A66995"/>
  <c r="F66995"/>
  <c r="H66995" s="1"/>
  <c r="A66996"/>
  <c r="F66996"/>
  <c r="H66996"/>
  <c r="A66997"/>
  <c r="F66997"/>
  <c r="H66997" s="1"/>
  <c r="A66998"/>
  <c r="F66998"/>
  <c r="H66998"/>
  <c r="A66999"/>
  <c r="F66999"/>
  <c r="H66999" s="1"/>
  <c r="A67000"/>
  <c r="F67000"/>
  <c r="H67000"/>
  <c r="A67001"/>
  <c r="F67001"/>
  <c r="H67001" s="1"/>
  <c r="A67002"/>
  <c r="F67002"/>
  <c r="H67002"/>
  <c r="A67003"/>
  <c r="F67003"/>
  <c r="H67003" s="1"/>
  <c r="A67004"/>
  <c r="F67004"/>
  <c r="H67004"/>
  <c r="A67005"/>
  <c r="F67005"/>
  <c r="H67005" s="1"/>
  <c r="A67006"/>
  <c r="F67006"/>
  <c r="H67006"/>
  <c r="A67007"/>
  <c r="F67007"/>
  <c r="H67007" s="1"/>
  <c r="A67008"/>
  <c r="F67008"/>
  <c r="H67008"/>
  <c r="A67009"/>
  <c r="F67009"/>
  <c r="H67009" s="1"/>
  <c r="A67010"/>
  <c r="F67010"/>
  <c r="H67010"/>
  <c r="A67011"/>
  <c r="F67011"/>
  <c r="H67011" s="1"/>
  <c r="A67012"/>
  <c r="F67012"/>
  <c r="H67012"/>
  <c r="A67013"/>
  <c r="F67013"/>
  <c r="H67013" s="1"/>
  <c r="A67014"/>
  <c r="F67014"/>
  <c r="H67014"/>
  <c r="A67015"/>
  <c r="F67015"/>
  <c r="H67015" s="1"/>
  <c r="A67016"/>
  <c r="F67016"/>
  <c r="H67016"/>
  <c r="A67017"/>
  <c r="F67017"/>
  <c r="H67017" s="1"/>
  <c r="A67018"/>
  <c r="F67018"/>
  <c r="H67018"/>
  <c r="A67019"/>
  <c r="F67019"/>
  <c r="H67019" s="1"/>
  <c r="A67020"/>
  <c r="F67020"/>
  <c r="H67020"/>
  <c r="A67021"/>
  <c r="F67021"/>
  <c r="H67021" s="1"/>
  <c r="A67022"/>
  <c r="F67022"/>
  <c r="H67022"/>
  <c r="A67023"/>
  <c r="F67023"/>
  <c r="H67023" s="1"/>
  <c r="A67024"/>
  <c r="F67024"/>
  <c r="H67024"/>
  <c r="A67025"/>
  <c r="F67025"/>
  <c r="H67025" s="1"/>
  <c r="A67026"/>
  <c r="F67026"/>
  <c r="H67026"/>
  <c r="A67027"/>
  <c r="F67027"/>
  <c r="H67027" s="1"/>
  <c r="A67028"/>
  <c r="F67028"/>
  <c r="H67028"/>
  <c r="A67029"/>
  <c r="F67029"/>
  <c r="H67029" s="1"/>
  <c r="A67030"/>
  <c r="F67030"/>
  <c r="H67030"/>
  <c r="A67031"/>
  <c r="F67031"/>
  <c r="H67031" s="1"/>
  <c r="A67032"/>
  <c r="F67032"/>
  <c r="H67032"/>
  <c r="A67033"/>
  <c r="F67033"/>
  <c r="H67033" s="1"/>
  <c r="A67034"/>
  <c r="F67034"/>
  <c r="H67034"/>
  <c r="A67035"/>
  <c r="F67035"/>
  <c r="H67035" s="1"/>
  <c r="A67036"/>
  <c r="F67036"/>
  <c r="H67036"/>
  <c r="A67037"/>
  <c r="F67037"/>
  <c r="H67037" s="1"/>
  <c r="A67038"/>
  <c r="F67038"/>
  <c r="H67038"/>
  <c r="A67039"/>
  <c r="F67039"/>
  <c r="H67039" s="1"/>
  <c r="A67040"/>
  <c r="F67040"/>
  <c r="H67040"/>
  <c r="A67041"/>
  <c r="F67041"/>
  <c r="H67041" s="1"/>
  <c r="A67042"/>
  <c r="F67042"/>
  <c r="H67042"/>
  <c r="A67043"/>
  <c r="F67043"/>
  <c r="H67043" s="1"/>
  <c r="A67044"/>
  <c r="F67044"/>
  <c r="H67044"/>
  <c r="A67045"/>
  <c r="F67045"/>
  <c r="H67045" s="1"/>
  <c r="A67046"/>
  <c r="F67046"/>
  <c r="H67046"/>
  <c r="A67047"/>
  <c r="F67047"/>
  <c r="H67047" s="1"/>
  <c r="A67048"/>
  <c r="F67048"/>
  <c r="H67048"/>
  <c r="A67049"/>
  <c r="F67049"/>
  <c r="H67049" s="1"/>
  <c r="A67050"/>
  <c r="F67050"/>
  <c r="H67050"/>
  <c r="A67051"/>
  <c r="F67051"/>
  <c r="H67051" s="1"/>
  <c r="A67052"/>
  <c r="F67052"/>
  <c r="H67052"/>
  <c r="A67053"/>
  <c r="F67053"/>
  <c r="H67053" s="1"/>
  <c r="A67054"/>
  <c r="F67054"/>
  <c r="H67054"/>
  <c r="A67055"/>
  <c r="F67055"/>
  <c r="H67055" s="1"/>
  <c r="A67056"/>
  <c r="F67056"/>
  <c r="H67056"/>
  <c r="A67057"/>
  <c r="F67057"/>
  <c r="H67057" s="1"/>
  <c r="A67058"/>
  <c r="F67058"/>
  <c r="H67058"/>
  <c r="A67059"/>
  <c r="F67059"/>
  <c r="H67059" s="1"/>
  <c r="A67060"/>
  <c r="F67060"/>
  <c r="H67060"/>
  <c r="A67061"/>
  <c r="F67061"/>
  <c r="H67061" s="1"/>
  <c r="A67062"/>
  <c r="F67062"/>
  <c r="H67062"/>
  <c r="A67063"/>
  <c r="F67063"/>
  <c r="H67063" s="1"/>
  <c r="A67064"/>
  <c r="F67064"/>
  <c r="H67064"/>
  <c r="A67065"/>
  <c r="F67065"/>
  <c r="H67065" s="1"/>
  <c r="A67066"/>
  <c r="F67066"/>
  <c r="H67066"/>
  <c r="A67067"/>
  <c r="F67067"/>
  <c r="H67067" s="1"/>
  <c r="A67068"/>
  <c r="F67068"/>
  <c r="H67068"/>
  <c r="A67069"/>
  <c r="F67069"/>
  <c r="H67069" s="1"/>
  <c r="A67070"/>
  <c r="F67070"/>
  <c r="H67070"/>
  <c r="A67071"/>
  <c r="F67071"/>
  <c r="H67071" s="1"/>
  <c r="A67072"/>
  <c r="F67072"/>
  <c r="H67072"/>
  <c r="A67073"/>
  <c r="F67073"/>
  <c r="H67073" s="1"/>
  <c r="A67074"/>
  <c r="F67074"/>
  <c r="H67074"/>
  <c r="A67075"/>
  <c r="F67075"/>
  <c r="H67075" s="1"/>
  <c r="A67076"/>
  <c r="F67076"/>
  <c r="H67076"/>
  <c r="A67077"/>
  <c r="F67077"/>
  <c r="H67077" s="1"/>
  <c r="A67078"/>
  <c r="F67078"/>
  <c r="H67078"/>
  <c r="A67079"/>
  <c r="F67079"/>
  <c r="H67079" s="1"/>
  <c r="A67080"/>
  <c r="F67080"/>
  <c r="H67080"/>
  <c r="A67081"/>
  <c r="F67081"/>
  <c r="H67081" s="1"/>
  <c r="A67082"/>
  <c r="F67082"/>
  <c r="H67082"/>
  <c r="A67083"/>
  <c r="F67083"/>
  <c r="H67083" s="1"/>
  <c r="A67084"/>
  <c r="F67084"/>
  <c r="H67084"/>
  <c r="A67085"/>
  <c r="F67085"/>
  <c r="H67085" s="1"/>
  <c r="A67086"/>
  <c r="F67086"/>
  <c r="H67086"/>
  <c r="A67087"/>
  <c r="F67087"/>
  <c r="H67087" s="1"/>
  <c r="A67088"/>
  <c r="F67088"/>
  <c r="H67088"/>
  <c r="A67089"/>
  <c r="F67089"/>
  <c r="H67089" s="1"/>
  <c r="A67090"/>
  <c r="F67090"/>
  <c r="H67090"/>
  <c r="A67091"/>
  <c r="F67091"/>
  <c r="H67091" s="1"/>
  <c r="A67092"/>
  <c r="F67092"/>
  <c r="H67092"/>
  <c r="A67093"/>
  <c r="F67093"/>
  <c r="H67093" s="1"/>
  <c r="A67094"/>
  <c r="F67094"/>
  <c r="H67094"/>
  <c r="A67095"/>
  <c r="F67095"/>
  <c r="H67095" s="1"/>
  <c r="A67096"/>
  <c r="F67096"/>
  <c r="H67096"/>
  <c r="A67097"/>
  <c r="F67097"/>
  <c r="H67097" s="1"/>
  <c r="A67098"/>
  <c r="F67098"/>
  <c r="H67098"/>
  <c r="A67099"/>
  <c r="F67099"/>
  <c r="H67099" s="1"/>
  <c r="A67100"/>
  <c r="F67100"/>
  <c r="H67100"/>
  <c r="A67101"/>
  <c r="F67101"/>
  <c r="H67101" s="1"/>
  <c r="A67102"/>
  <c r="F67102"/>
  <c r="H67102"/>
  <c r="A67103"/>
  <c r="F67103"/>
  <c r="H67103" s="1"/>
  <c r="A67104"/>
  <c r="F67104"/>
  <c r="H67104"/>
  <c r="A67105"/>
  <c r="F67105"/>
  <c r="H67105" s="1"/>
  <c r="A67106"/>
  <c r="F67106"/>
  <c r="H67106"/>
  <c r="A67107"/>
  <c r="F67107"/>
  <c r="H67107" s="1"/>
  <c r="A67108"/>
  <c r="F67108"/>
  <c r="H67108"/>
  <c r="A67109"/>
  <c r="F67109"/>
  <c r="H67109" s="1"/>
  <c r="A67110"/>
  <c r="F67110"/>
  <c r="H67110"/>
  <c r="A67111"/>
  <c r="F67111"/>
  <c r="H67111" s="1"/>
  <c r="A67112"/>
  <c r="F67112"/>
  <c r="H67112"/>
  <c r="A67113"/>
  <c r="F67113"/>
  <c r="H67113" s="1"/>
  <c r="A67114"/>
  <c r="F67114"/>
  <c r="H67114"/>
  <c r="A67115"/>
  <c r="F67115"/>
  <c r="H67115" s="1"/>
  <c r="A67116"/>
  <c r="F67116"/>
  <c r="H67116"/>
  <c r="A67117"/>
  <c r="F67117"/>
  <c r="H67117" s="1"/>
  <c r="A67118"/>
  <c r="F67118"/>
  <c r="H67118"/>
  <c r="A67119"/>
  <c r="F67119"/>
  <c r="H67119" s="1"/>
  <c r="A67120"/>
  <c r="F67120"/>
  <c r="H67120"/>
  <c r="A67121"/>
  <c r="F67121"/>
  <c r="H67121" s="1"/>
  <c r="A67122"/>
  <c r="F67122"/>
  <c r="H67122"/>
  <c r="A67123"/>
  <c r="F67123"/>
  <c r="H67123" s="1"/>
  <c r="A67124"/>
  <c r="F67124"/>
  <c r="H67124"/>
  <c r="A67125"/>
  <c r="F67125"/>
  <c r="H67125" s="1"/>
  <c r="A67126"/>
  <c r="F67126"/>
  <c r="H67126"/>
  <c r="A67127"/>
  <c r="F67127"/>
  <c r="H67127" s="1"/>
  <c r="A67128"/>
  <c r="F67128"/>
  <c r="H67128"/>
  <c r="A67129"/>
  <c r="F67129"/>
  <c r="H67129" s="1"/>
  <c r="A67130"/>
  <c r="F67130"/>
  <c r="H67130"/>
  <c r="A67131"/>
  <c r="F67131"/>
  <c r="H67131" s="1"/>
  <c r="A67132"/>
  <c r="F67132"/>
  <c r="H67132"/>
  <c r="A67133"/>
  <c r="F67133"/>
  <c r="H67133" s="1"/>
  <c r="A67134"/>
  <c r="F67134"/>
  <c r="H67134"/>
  <c r="A67135"/>
  <c r="F67135"/>
  <c r="H67135" s="1"/>
  <c r="A67136"/>
  <c r="F67136"/>
  <c r="H67136"/>
  <c r="A67137"/>
  <c r="F67137"/>
  <c r="H67137" s="1"/>
  <c r="A67138"/>
  <c r="F67138"/>
  <c r="H67138"/>
  <c r="A67139"/>
  <c r="F67139"/>
  <c r="H67139" s="1"/>
  <c r="A67140"/>
  <c r="F67140"/>
  <c r="H67140"/>
  <c r="A67141"/>
  <c r="F67141"/>
  <c r="H67141" s="1"/>
  <c r="A67142"/>
  <c r="F67142"/>
  <c r="H67142"/>
  <c r="A67143"/>
  <c r="F67143"/>
  <c r="H67143" s="1"/>
  <c r="A67144"/>
  <c r="F67144"/>
  <c r="H67144"/>
  <c r="A67145"/>
  <c r="F67145"/>
  <c r="H67145" s="1"/>
  <c r="A67146"/>
  <c r="F67146"/>
  <c r="H67146"/>
  <c r="A67147"/>
  <c r="F67147"/>
  <c r="H67147" s="1"/>
  <c r="A67148"/>
  <c r="F67148"/>
  <c r="H67148"/>
  <c r="A67149"/>
  <c r="F67149"/>
  <c r="H67149" s="1"/>
  <c r="A67150"/>
  <c r="F67150"/>
  <c r="H67150" s="1"/>
  <c r="A67151"/>
  <c r="F67151"/>
  <c r="H67151" s="1"/>
  <c r="A67152"/>
  <c r="F67152"/>
  <c r="H67152" s="1"/>
  <c r="A67153"/>
  <c r="F67153"/>
  <c r="H67153" s="1"/>
  <c r="A67154"/>
  <c r="F67154"/>
  <c r="H67154" s="1"/>
  <c r="A67155"/>
  <c r="F67155"/>
  <c r="H67155" s="1"/>
  <c r="A67156"/>
  <c r="F67156"/>
  <c r="H67156" s="1"/>
  <c r="A67157"/>
  <c r="F67157"/>
  <c r="H67157" s="1"/>
  <c r="A67158"/>
  <c r="F67158"/>
  <c r="H67158" s="1"/>
  <c r="A67159"/>
  <c r="F67159"/>
  <c r="H67159" s="1"/>
  <c r="A67160"/>
  <c r="F67160"/>
  <c r="H67160" s="1"/>
  <c r="A67161"/>
  <c r="F67161"/>
  <c r="H67161" s="1"/>
  <c r="A67162"/>
  <c r="F67162"/>
  <c r="H67162" s="1"/>
  <c r="A67163"/>
  <c r="F67163"/>
  <c r="H67163" s="1"/>
  <c r="A67164"/>
  <c r="F67164"/>
  <c r="H67164" s="1"/>
  <c r="A67165"/>
  <c r="F67165"/>
  <c r="H67165" s="1"/>
  <c r="A67166"/>
  <c r="F67166"/>
  <c r="H67166" s="1"/>
  <c r="A67167"/>
  <c r="F67167"/>
  <c r="H67167"/>
  <c r="A67168"/>
  <c r="F67168"/>
  <c r="H67168" s="1"/>
  <c r="A67169"/>
  <c r="F67169"/>
  <c r="H67169" s="1"/>
  <c r="A67170"/>
  <c r="F67170"/>
  <c r="H67170" s="1"/>
  <c r="A67171"/>
  <c r="F67171"/>
  <c r="H67171" s="1"/>
  <c r="A67172"/>
  <c r="F67172"/>
  <c r="H67172" s="1"/>
  <c r="A67173"/>
  <c r="F67173"/>
  <c r="H67173" s="1"/>
  <c r="A67174"/>
  <c r="F67174"/>
  <c r="H67174" s="1"/>
  <c r="A67175"/>
  <c r="F67175"/>
  <c r="H67175" s="1"/>
  <c r="A67176"/>
  <c r="F67176"/>
  <c r="H67176" s="1"/>
  <c r="A67177"/>
  <c r="F67177"/>
  <c r="H67177" s="1"/>
  <c r="A67178"/>
  <c r="F67178"/>
  <c r="H67178"/>
  <c r="A67179"/>
  <c r="F67179"/>
  <c r="H67179" s="1"/>
  <c r="A67180"/>
  <c r="F67180"/>
  <c r="H67180"/>
  <c r="A67181"/>
  <c r="F67181"/>
  <c r="H67181" s="1"/>
  <c r="A67182"/>
  <c r="F67182"/>
  <c r="H67182"/>
  <c r="A67183"/>
  <c r="F67183"/>
  <c r="H67183" s="1"/>
  <c r="A67184"/>
  <c r="F67184"/>
  <c r="H67184"/>
  <c r="A67185"/>
  <c r="F67185"/>
  <c r="H67185" s="1"/>
  <c r="A67186"/>
  <c r="F67186"/>
  <c r="H67186"/>
  <c r="A67187"/>
  <c r="F67187"/>
  <c r="H67187" s="1"/>
  <c r="A67188"/>
  <c r="F67188"/>
  <c r="H67188"/>
  <c r="A67189"/>
  <c r="F67189"/>
  <c r="H67189" s="1"/>
  <c r="A67190"/>
  <c r="F67190"/>
  <c r="H67190"/>
  <c r="A67191"/>
  <c r="F67191"/>
  <c r="H67191" s="1"/>
  <c r="A67192"/>
  <c r="F67192"/>
  <c r="H67192"/>
  <c r="A67193"/>
  <c r="F67193"/>
  <c r="H67193" s="1"/>
  <c r="A67194"/>
  <c r="F67194"/>
  <c r="H67194"/>
  <c r="A67195"/>
  <c r="F67195"/>
  <c r="H67195" s="1"/>
  <c r="A67196"/>
  <c r="F67196"/>
  <c r="H67196"/>
  <c r="A67197"/>
  <c r="F67197"/>
  <c r="H67197" s="1"/>
  <c r="A67198"/>
  <c r="F67198"/>
  <c r="H67198"/>
  <c r="A67199"/>
  <c r="F67199"/>
  <c r="H67199" s="1"/>
  <c r="A67200"/>
  <c r="F67200"/>
  <c r="H67200"/>
  <c r="A67201"/>
  <c r="F67201"/>
  <c r="H67201" s="1"/>
  <c r="A67202"/>
  <c r="F67202"/>
  <c r="H67202"/>
  <c r="A67203"/>
  <c r="F67203"/>
  <c r="H67203" s="1"/>
  <c r="A67204"/>
  <c r="F67204"/>
  <c r="H67204"/>
  <c r="A67205"/>
  <c r="F67205"/>
  <c r="H67205" s="1"/>
  <c r="A67206"/>
  <c r="F67206"/>
  <c r="H67206"/>
  <c r="A67207"/>
  <c r="F67207"/>
  <c r="H67207" s="1"/>
  <c r="A67208"/>
  <c r="F67208"/>
  <c r="H67208"/>
  <c r="A67209"/>
  <c r="F67209"/>
  <c r="H67209" s="1"/>
  <c r="A67210"/>
  <c r="F67210"/>
  <c r="H67210"/>
  <c r="A67211"/>
  <c r="F67211"/>
  <c r="H67211" s="1"/>
  <c r="A67212"/>
  <c r="F67212"/>
  <c r="H67212"/>
  <c r="A67213"/>
  <c r="F67213"/>
  <c r="H67213" s="1"/>
  <c r="A67214"/>
  <c r="F67214"/>
  <c r="H67214"/>
  <c r="A67215"/>
  <c r="F67215"/>
  <c r="H67215" s="1"/>
  <c r="A67216"/>
  <c r="F67216"/>
  <c r="H67216"/>
  <c r="A67217"/>
  <c r="F67217"/>
  <c r="H67217" s="1"/>
  <c r="A67218"/>
  <c r="F67218"/>
  <c r="H67218"/>
  <c r="A67219"/>
  <c r="F67219"/>
  <c r="H67219" s="1"/>
  <c r="A67220"/>
  <c r="F67220"/>
  <c r="H67220"/>
  <c r="A67221"/>
  <c r="F67221"/>
  <c r="H67221" s="1"/>
  <c r="A67222"/>
  <c r="F67222"/>
  <c r="H67222"/>
  <c r="A67223"/>
  <c r="F67223"/>
  <c r="H67223" s="1"/>
  <c r="A67224"/>
  <c r="F67224"/>
  <c r="H67224"/>
  <c r="A67225"/>
  <c r="F67225"/>
  <c r="H67225" s="1"/>
  <c r="A67226"/>
  <c r="F67226"/>
  <c r="H67226"/>
  <c r="A67227"/>
  <c r="F67227"/>
  <c r="H67227" s="1"/>
  <c r="A67228"/>
  <c r="F67228"/>
  <c r="H67228"/>
  <c r="A67229"/>
  <c r="F67229"/>
  <c r="H67229" s="1"/>
  <c r="A67230"/>
  <c r="F67230"/>
  <c r="H67230"/>
  <c r="A67231"/>
  <c r="F67231"/>
  <c r="H67231" s="1"/>
  <c r="A67232"/>
  <c r="F67232"/>
  <c r="H67232"/>
  <c r="A67233"/>
  <c r="F67233"/>
  <c r="H67233" s="1"/>
  <c r="A67234"/>
  <c r="F67234"/>
  <c r="H67234"/>
  <c r="A67235"/>
  <c r="F67235"/>
  <c r="H67235" s="1"/>
  <c r="A67236"/>
  <c r="F67236"/>
  <c r="H67236"/>
  <c r="A67237"/>
  <c r="F67237"/>
  <c r="H67237" s="1"/>
  <c r="A67238"/>
  <c r="F67238"/>
  <c r="H67238"/>
  <c r="A67239"/>
  <c r="F67239"/>
  <c r="H67239" s="1"/>
  <c r="A67240"/>
  <c r="F67240"/>
  <c r="H67240"/>
  <c r="A67241"/>
  <c r="F67241"/>
  <c r="H67241" s="1"/>
  <c r="A67242"/>
  <c r="F67242"/>
  <c r="H67242"/>
  <c r="A67243"/>
  <c r="F67243"/>
  <c r="H67243" s="1"/>
  <c r="A67244"/>
  <c r="F67244"/>
  <c r="H67244"/>
  <c r="A67245"/>
  <c r="F67245"/>
  <c r="H67245" s="1"/>
  <c r="A67246"/>
  <c r="F67246"/>
  <c r="H67246"/>
  <c r="A67247"/>
  <c r="F67247"/>
  <c r="H67247" s="1"/>
  <c r="A67248"/>
  <c r="F67248"/>
  <c r="H67248"/>
  <c r="A67249"/>
  <c r="F67249"/>
  <c r="H67249" s="1"/>
  <c r="A67250"/>
  <c r="F67250"/>
  <c r="H67250"/>
  <c r="A67251"/>
  <c r="F67251"/>
  <c r="H67251" s="1"/>
  <c r="A67252"/>
  <c r="F67252"/>
  <c r="H67252"/>
  <c r="A67253"/>
  <c r="F67253"/>
  <c r="H67253" s="1"/>
  <c r="A67254"/>
  <c r="F67254"/>
  <c r="H67254"/>
  <c r="A67255"/>
  <c r="F67255"/>
  <c r="H67255" s="1"/>
  <c r="A67256"/>
  <c r="F67256"/>
  <c r="H67256"/>
  <c r="A67257"/>
  <c r="F67257"/>
  <c r="H67257" s="1"/>
  <c r="A67258"/>
  <c r="F67258"/>
  <c r="H67258"/>
  <c r="A67259"/>
  <c r="F67259"/>
  <c r="H67259" s="1"/>
  <c r="A67260"/>
  <c r="F67260"/>
  <c r="H67260"/>
  <c r="A67261"/>
  <c r="F67261"/>
  <c r="H67261" s="1"/>
  <c r="A67262"/>
  <c r="F67262"/>
  <c r="H67262"/>
  <c r="A67263"/>
  <c r="F67263"/>
  <c r="H67263" s="1"/>
  <c r="A67264"/>
  <c r="F67264"/>
  <c r="H67264"/>
  <c r="A67265"/>
  <c r="F67265"/>
  <c r="H67265" s="1"/>
  <c r="A67266"/>
  <c r="F67266"/>
  <c r="H67266"/>
  <c r="A67267"/>
  <c r="F67267"/>
  <c r="H67267" s="1"/>
  <c r="A67268"/>
  <c r="F67268"/>
  <c r="H67268"/>
  <c r="A67269"/>
  <c r="F67269"/>
  <c r="H67269" s="1"/>
  <c r="A67270"/>
  <c r="F67270"/>
  <c r="H67270"/>
  <c r="A67271"/>
  <c r="F67271"/>
  <c r="H67271" s="1"/>
  <c r="A67272"/>
  <c r="F67272"/>
  <c r="H67272"/>
  <c r="A67273"/>
  <c r="F67273"/>
  <c r="H67273" s="1"/>
  <c r="A67274"/>
  <c r="F67274"/>
  <c r="H67274"/>
  <c r="A67275"/>
  <c r="F67275"/>
  <c r="H67275" s="1"/>
  <c r="A67276"/>
  <c r="F67276"/>
  <c r="H67276"/>
  <c r="A67277"/>
  <c r="F67277"/>
  <c r="H67277" s="1"/>
  <c r="A67278"/>
  <c r="F67278"/>
  <c r="H67278"/>
  <c r="A67279"/>
  <c r="F67279"/>
  <c r="H67279" s="1"/>
  <c r="A67280"/>
  <c r="F67280"/>
  <c r="H67280"/>
  <c r="A67281"/>
  <c r="F67281"/>
  <c r="H67281" s="1"/>
  <c r="A67282"/>
  <c r="F67282"/>
  <c r="H67282"/>
  <c r="A67283"/>
  <c r="F67283"/>
  <c r="H67283" s="1"/>
  <c r="A67284"/>
  <c r="F67284"/>
  <c r="H67284"/>
  <c r="A67285"/>
  <c r="F67285"/>
  <c r="H67285" s="1"/>
  <c r="A67286"/>
  <c r="F67286"/>
  <c r="H67286"/>
  <c r="A67287"/>
  <c r="F67287"/>
  <c r="H67287" s="1"/>
  <c r="A67288"/>
  <c r="F67288"/>
  <c r="H67288"/>
  <c r="A67289"/>
  <c r="F67289"/>
  <c r="H67289" s="1"/>
  <c r="A67290"/>
  <c r="F67290"/>
  <c r="H67290"/>
  <c r="A67291"/>
  <c r="F67291"/>
  <c r="H67291" s="1"/>
  <c r="A67292"/>
  <c r="F67292"/>
  <c r="H67292"/>
  <c r="A67293"/>
  <c r="F67293"/>
  <c r="H67293" s="1"/>
  <c r="A67294"/>
  <c r="F67294"/>
  <c r="H67294"/>
  <c r="A67295"/>
  <c r="F67295"/>
  <c r="H67295" s="1"/>
  <c r="A67296"/>
  <c r="F67296"/>
  <c r="H67296"/>
  <c r="A67297"/>
  <c r="F67297"/>
  <c r="H67297" s="1"/>
  <c r="A67298"/>
  <c r="F67298"/>
  <c r="H67298"/>
  <c r="A67299"/>
  <c r="F67299"/>
  <c r="H67299" s="1"/>
  <c r="A67300"/>
  <c r="F67300"/>
  <c r="H67300"/>
  <c r="A67301"/>
  <c r="F67301"/>
  <c r="H67301" s="1"/>
  <c r="A67302"/>
  <c r="F67302"/>
  <c r="H67302"/>
  <c r="A67303"/>
  <c r="F67303"/>
  <c r="H67303" s="1"/>
  <c r="A67304"/>
  <c r="F67304"/>
  <c r="H67304"/>
  <c r="A67305"/>
  <c r="F67305"/>
  <c r="H67305" s="1"/>
  <c r="A67306"/>
  <c r="F67306"/>
  <c r="H67306"/>
  <c r="A67307"/>
  <c r="F67307"/>
  <c r="H67307" s="1"/>
  <c r="A67308"/>
  <c r="F67308"/>
  <c r="H67308"/>
  <c r="A67309"/>
  <c r="F67309"/>
  <c r="H67309" s="1"/>
  <c r="A67310"/>
  <c r="F67310"/>
  <c r="H67310"/>
  <c r="A67311"/>
  <c r="F67311"/>
  <c r="H67311" s="1"/>
  <c r="A67312"/>
  <c r="F67312"/>
  <c r="H67312"/>
  <c r="A67313"/>
  <c r="F67313"/>
  <c r="H67313" s="1"/>
  <c r="A67314"/>
  <c r="F67314"/>
  <c r="H67314"/>
  <c r="A67315"/>
  <c r="F67315"/>
  <c r="H67315" s="1"/>
  <c r="A67316"/>
  <c r="F67316"/>
  <c r="H67316"/>
  <c r="A67317"/>
  <c r="F67317"/>
  <c r="H67317" s="1"/>
  <c r="A67318"/>
  <c r="F67318"/>
  <c r="H67318"/>
  <c r="A67319"/>
  <c r="F67319"/>
  <c r="H67319" s="1"/>
  <c r="A67320"/>
  <c r="F67320"/>
  <c r="H67320"/>
  <c r="A67321"/>
  <c r="F67321"/>
  <c r="H67321" s="1"/>
  <c r="A67322"/>
  <c r="F67322"/>
  <c r="H67322"/>
  <c r="A67323"/>
  <c r="F67323"/>
  <c r="H67323" s="1"/>
  <c r="A67324"/>
  <c r="F67324"/>
  <c r="H67324"/>
  <c r="A67325"/>
  <c r="F67325"/>
  <c r="H67325" s="1"/>
  <c r="A67326"/>
  <c r="F67326"/>
  <c r="H67326"/>
  <c r="A67327"/>
  <c r="F67327"/>
  <c r="H67327" s="1"/>
  <c r="A67328"/>
  <c r="F67328"/>
  <c r="H67328"/>
  <c r="A67329"/>
  <c r="F67329"/>
  <c r="H67329" s="1"/>
  <c r="A67330"/>
  <c r="F67330"/>
  <c r="H67330"/>
  <c r="A67331"/>
  <c r="F67331"/>
  <c r="H67331" s="1"/>
  <c r="A67332"/>
  <c r="F67332"/>
  <c r="H67332"/>
  <c r="A67333"/>
  <c r="F67333"/>
  <c r="H67333" s="1"/>
  <c r="A67334"/>
  <c r="F67334"/>
  <c r="H67334"/>
  <c r="A67335"/>
  <c r="F67335"/>
  <c r="H67335" s="1"/>
  <c r="A67336"/>
  <c r="F67336"/>
  <c r="H67336"/>
  <c r="A67337"/>
  <c r="F67337"/>
  <c r="H67337" s="1"/>
  <c r="A67338"/>
  <c r="F67338"/>
  <c r="H67338"/>
  <c r="A67339"/>
  <c r="F67339"/>
  <c r="H67339" s="1"/>
  <c r="A67340"/>
  <c r="F67340"/>
  <c r="H67340"/>
  <c r="A67341"/>
  <c r="F67341"/>
  <c r="H67341" s="1"/>
  <c r="A67342"/>
  <c r="F67342"/>
  <c r="H67342"/>
  <c r="A67343"/>
  <c r="F67343"/>
  <c r="H67343" s="1"/>
  <c r="A67344"/>
  <c r="F67344"/>
  <c r="H67344"/>
  <c r="A67345"/>
  <c r="F67345"/>
  <c r="H67345" s="1"/>
  <c r="A67346"/>
  <c r="F67346"/>
  <c r="H67346"/>
  <c r="A67347"/>
  <c r="F67347"/>
  <c r="H67347" s="1"/>
  <c r="A67348"/>
  <c r="F67348"/>
  <c r="H67348"/>
  <c r="A67349"/>
  <c r="F67349"/>
  <c r="H67349" s="1"/>
  <c r="A67350"/>
  <c r="F67350"/>
  <c r="H67350"/>
  <c r="A67351"/>
  <c r="F67351"/>
  <c r="H67351" s="1"/>
  <c r="A67352"/>
  <c r="F67352"/>
  <c r="H67352"/>
  <c r="A67353"/>
  <c r="F67353"/>
  <c r="H67353" s="1"/>
  <c r="A67354"/>
  <c r="F67354"/>
  <c r="H67354"/>
  <c r="A67355"/>
  <c r="F67355"/>
  <c r="H67355" s="1"/>
  <c r="A67356"/>
  <c r="F67356"/>
  <c r="H67356"/>
  <c r="A67357"/>
  <c r="F67357"/>
  <c r="H67357" s="1"/>
  <c r="A67358"/>
  <c r="F67358"/>
  <c r="H67358"/>
  <c r="A67359"/>
  <c r="F67359"/>
  <c r="H67359" s="1"/>
  <c r="A67360"/>
  <c r="F67360"/>
  <c r="H67360"/>
  <c r="A67361"/>
  <c r="F67361"/>
  <c r="H67361" s="1"/>
  <c r="A67362"/>
  <c r="F67362"/>
  <c r="H67362"/>
  <c r="A67363"/>
  <c r="F67363"/>
  <c r="H67363" s="1"/>
  <c r="A67364"/>
  <c r="F67364"/>
  <c r="H67364"/>
  <c r="A67365"/>
  <c r="F67365"/>
  <c r="H67365" s="1"/>
  <c r="A67366"/>
  <c r="F67366"/>
  <c r="H67366"/>
  <c r="A67367"/>
  <c r="F67367"/>
  <c r="H67367" s="1"/>
  <c r="A67368"/>
  <c r="F67368"/>
  <c r="H67368"/>
  <c r="A67369"/>
  <c r="F67369"/>
  <c r="H67369" s="1"/>
  <c r="A67370"/>
  <c r="F67370"/>
  <c r="H67370"/>
  <c r="A67371"/>
  <c r="F67371"/>
  <c r="H67371" s="1"/>
  <c r="A67372"/>
  <c r="F67372"/>
  <c r="H67372"/>
  <c r="A67373"/>
  <c r="F67373"/>
  <c r="H67373" s="1"/>
  <c r="A67374"/>
  <c r="F67374"/>
  <c r="H67374"/>
  <c r="A67375"/>
  <c r="F67375"/>
  <c r="H67375" s="1"/>
  <c r="A67376"/>
  <c r="F67376"/>
  <c r="H67376"/>
  <c r="A67377"/>
  <c r="F67377"/>
  <c r="H67377" s="1"/>
  <c r="A67378"/>
  <c r="F67378"/>
  <c r="H67378"/>
  <c r="A67379"/>
  <c r="F67379"/>
  <c r="H67379" s="1"/>
  <c r="A67380"/>
  <c r="F67380"/>
  <c r="H67380"/>
  <c r="A67381"/>
  <c r="F67381"/>
  <c r="H67381" s="1"/>
  <c r="A67382"/>
  <c r="F67382"/>
  <c r="H67382"/>
  <c r="A67383"/>
  <c r="F67383"/>
  <c r="H67383" s="1"/>
  <c r="A67384"/>
  <c r="F67384"/>
  <c r="H67384"/>
  <c r="A67385"/>
  <c r="F67385"/>
  <c r="H67385" s="1"/>
  <c r="A67386"/>
  <c r="F67386"/>
  <c r="H67386"/>
  <c r="A67387"/>
  <c r="F67387"/>
  <c r="H67387" s="1"/>
  <c r="A67388"/>
  <c r="F67388"/>
  <c r="H67388"/>
  <c r="A67389"/>
  <c r="F67389"/>
  <c r="H67389" s="1"/>
  <c r="A67390"/>
  <c r="F67390"/>
  <c r="H67390"/>
  <c r="A67391"/>
  <c r="F67391"/>
  <c r="H67391" s="1"/>
  <c r="A67392"/>
  <c r="F67392"/>
  <c r="H67392"/>
  <c r="A67393"/>
  <c r="F67393"/>
  <c r="H67393" s="1"/>
  <c r="A67394"/>
  <c r="F67394"/>
  <c r="H67394"/>
  <c r="A67395"/>
  <c r="F67395"/>
  <c r="H67395" s="1"/>
  <c r="A67396"/>
  <c r="F67396"/>
  <c r="H67396"/>
  <c r="A67397"/>
  <c r="F67397"/>
  <c r="H67397" s="1"/>
  <c r="A67398"/>
  <c r="F67398"/>
  <c r="H67398"/>
  <c r="A67399"/>
  <c r="F67399"/>
  <c r="H67399" s="1"/>
  <c r="A67400"/>
  <c r="F67400"/>
  <c r="H67400"/>
  <c r="A67401"/>
  <c r="F67401"/>
  <c r="H67401" s="1"/>
  <c r="A67402"/>
  <c r="F67402"/>
  <c r="H67402"/>
  <c r="A67403"/>
  <c r="F67403"/>
  <c r="H67403" s="1"/>
  <c r="A67404"/>
  <c r="F67404"/>
  <c r="H67404"/>
  <c r="A67405"/>
  <c r="F67405"/>
  <c r="H67405" s="1"/>
  <c r="A67406"/>
  <c r="F67406"/>
  <c r="H67406"/>
  <c r="A67407"/>
  <c r="F67407"/>
  <c r="H67407" s="1"/>
  <c r="A67408"/>
  <c r="F67408"/>
  <c r="H67408"/>
  <c r="A67409"/>
  <c r="F67409"/>
  <c r="H67409" s="1"/>
  <c r="A67410"/>
  <c r="F67410"/>
  <c r="H67410"/>
  <c r="A67411"/>
  <c r="F67411"/>
  <c r="H67411" s="1"/>
  <c r="A67412"/>
  <c r="F67412"/>
  <c r="H67412"/>
  <c r="A67413"/>
  <c r="F67413"/>
  <c r="H67413" s="1"/>
  <c r="A67414"/>
  <c r="F67414"/>
  <c r="H67414"/>
  <c r="A67415"/>
  <c r="F67415"/>
  <c r="H67415" s="1"/>
  <c r="A67416"/>
  <c r="F67416"/>
  <c r="H67416"/>
  <c r="A67417"/>
  <c r="F67417"/>
  <c r="H67417" s="1"/>
  <c r="A67418"/>
  <c r="F67418"/>
  <c r="H67418"/>
  <c r="A67419"/>
  <c r="F67419"/>
  <c r="H67419" s="1"/>
  <c r="A67420"/>
  <c r="F67420"/>
  <c r="H67420"/>
  <c r="A67421"/>
  <c r="F67421"/>
  <c r="H67421" s="1"/>
  <c r="A67422"/>
  <c r="F67422"/>
  <c r="H67422"/>
  <c r="A67423"/>
  <c r="F67423"/>
  <c r="H67423" s="1"/>
  <c r="A67424"/>
  <c r="F67424"/>
  <c r="H67424"/>
  <c r="A67425"/>
  <c r="F67425"/>
  <c r="H67425" s="1"/>
  <c r="A67426"/>
  <c r="F67426"/>
  <c r="H67426"/>
  <c r="A67427"/>
  <c r="F67427"/>
  <c r="H67427" s="1"/>
  <c r="A67428"/>
  <c r="F67428"/>
  <c r="H67428"/>
  <c r="A67429"/>
  <c r="F67429"/>
  <c r="H67429" s="1"/>
  <c r="A67430"/>
  <c r="F67430"/>
  <c r="H67430"/>
  <c r="A67431"/>
  <c r="F67431"/>
  <c r="H67431" s="1"/>
  <c r="A67432"/>
  <c r="F67432"/>
  <c r="H67432"/>
  <c r="A67433"/>
  <c r="F67433"/>
  <c r="H67433" s="1"/>
  <c r="A67434"/>
  <c r="F67434"/>
  <c r="H67434"/>
  <c r="A67435"/>
  <c r="F67435"/>
  <c r="H67435" s="1"/>
  <c r="A67436"/>
  <c r="F67436"/>
  <c r="H67436"/>
  <c r="A67437"/>
  <c r="F67437"/>
  <c r="H67437" s="1"/>
  <c r="A67438"/>
  <c r="F67438"/>
  <c r="H67438"/>
  <c r="A67439"/>
  <c r="F67439"/>
  <c r="H67439" s="1"/>
  <c r="A67440"/>
  <c r="F67440"/>
  <c r="H67440"/>
  <c r="A67441"/>
  <c r="F67441"/>
  <c r="H67441" s="1"/>
  <c r="A67442"/>
  <c r="F67442"/>
  <c r="H67442"/>
  <c r="A67443"/>
  <c r="F67443"/>
  <c r="H67443" s="1"/>
  <c r="A67444"/>
  <c r="F67444"/>
  <c r="H67444"/>
  <c r="A67445"/>
  <c r="F67445"/>
  <c r="H67445" s="1"/>
  <c r="A67446"/>
  <c r="F67446"/>
  <c r="H67446"/>
  <c r="A67447"/>
  <c r="F67447"/>
  <c r="H67447" s="1"/>
  <c r="A67448"/>
  <c r="F67448"/>
  <c r="H67448"/>
  <c r="A67449"/>
  <c r="F67449"/>
  <c r="H67449" s="1"/>
  <c r="A67450"/>
  <c r="F67450"/>
  <c r="H67450"/>
  <c r="A67451"/>
  <c r="F67451"/>
  <c r="H67451" s="1"/>
  <c r="A67452"/>
  <c r="F67452"/>
  <c r="H67452"/>
  <c r="A67453"/>
  <c r="F67453"/>
  <c r="H67453" s="1"/>
  <c r="A67454"/>
  <c r="F67454"/>
  <c r="H67454"/>
  <c r="A67455"/>
  <c r="F67455"/>
  <c r="H67455" s="1"/>
  <c r="A67456"/>
  <c r="F67456"/>
  <c r="H67456"/>
  <c r="A67457"/>
  <c r="F67457"/>
  <c r="H67457" s="1"/>
  <c r="A67458"/>
  <c r="F67458"/>
  <c r="H67458"/>
  <c r="A67459"/>
  <c r="F67459"/>
  <c r="H67459" s="1"/>
  <c r="A67460"/>
  <c r="F67460"/>
  <c r="H67460"/>
  <c r="A67461"/>
  <c r="F67461"/>
  <c r="H67461" s="1"/>
  <c r="A67462"/>
  <c r="F67462"/>
  <c r="H67462"/>
  <c r="A67463"/>
  <c r="F67463"/>
  <c r="H67463" s="1"/>
  <c r="A67464"/>
  <c r="F67464"/>
  <c r="H67464"/>
  <c r="A67465"/>
  <c r="F67465"/>
  <c r="H67465" s="1"/>
  <c r="A67466"/>
  <c r="F67466"/>
  <c r="H67466"/>
  <c r="A67467"/>
  <c r="F67467"/>
  <c r="H67467" s="1"/>
  <c r="A67468"/>
  <c r="F67468"/>
  <c r="H67468"/>
  <c r="A67469"/>
  <c r="F67469"/>
  <c r="H67469" s="1"/>
  <c r="A67470"/>
  <c r="F67470"/>
  <c r="H67470"/>
  <c r="A67471"/>
  <c r="F67471"/>
  <c r="H67471" s="1"/>
  <c r="A67472"/>
  <c r="F67472"/>
  <c r="H67472"/>
  <c r="A67473"/>
  <c r="F67473"/>
  <c r="H67473" s="1"/>
  <c r="A67474"/>
  <c r="F67474"/>
  <c r="H67474"/>
  <c r="A67475"/>
  <c r="F67475"/>
  <c r="H67475" s="1"/>
  <c r="A67476"/>
  <c r="F67476"/>
  <c r="H67476"/>
  <c r="A67477"/>
  <c r="F67477"/>
  <c r="H67477" s="1"/>
  <c r="A67478"/>
  <c r="F67478"/>
  <c r="H67478"/>
  <c r="A67479"/>
  <c r="F67479"/>
  <c r="H67479" s="1"/>
  <c r="A67480"/>
  <c r="F67480"/>
  <c r="H67480"/>
  <c r="A67481"/>
  <c r="F67481"/>
  <c r="H67481" s="1"/>
  <c r="A67482"/>
  <c r="F67482"/>
  <c r="H67482"/>
  <c r="A67483"/>
  <c r="F67483"/>
  <c r="H67483" s="1"/>
  <c r="A67484"/>
  <c r="F67484"/>
  <c r="H67484"/>
  <c r="A67485"/>
  <c r="F67485"/>
  <c r="H67485" s="1"/>
  <c r="A67486"/>
  <c r="F67486"/>
  <c r="H67486"/>
  <c r="A67487"/>
  <c r="F67487"/>
  <c r="H67487" s="1"/>
  <c r="A67488"/>
  <c r="F67488"/>
  <c r="H67488"/>
  <c r="A67489"/>
  <c r="F67489"/>
  <c r="H67489" s="1"/>
  <c r="A67490"/>
  <c r="F67490"/>
  <c r="H67490"/>
  <c r="A67491"/>
  <c r="F67491"/>
  <c r="H67491" s="1"/>
  <c r="A67492"/>
  <c r="F67492"/>
  <c r="H67492"/>
  <c r="A67493"/>
  <c r="F67493"/>
  <c r="H67493" s="1"/>
  <c r="A67494"/>
  <c r="F67494"/>
  <c r="H67494"/>
  <c r="A67495"/>
  <c r="F67495"/>
  <c r="H67495" s="1"/>
  <c r="A67496"/>
  <c r="F67496"/>
  <c r="H67496"/>
  <c r="A67497"/>
  <c r="F67497"/>
  <c r="H67497" s="1"/>
  <c r="A67498"/>
  <c r="F67498"/>
  <c r="H67498"/>
  <c r="A67499"/>
  <c r="F67499"/>
  <c r="H67499" s="1"/>
  <c r="A67500"/>
  <c r="F67500"/>
  <c r="H67500"/>
  <c r="A67501"/>
  <c r="F67501"/>
  <c r="H67501" s="1"/>
  <c r="A67502"/>
  <c r="F67502"/>
  <c r="H67502"/>
  <c r="A67503"/>
  <c r="F67503"/>
  <c r="H67503" s="1"/>
  <c r="A67504"/>
  <c r="F67504"/>
  <c r="H67504"/>
  <c r="A67505"/>
  <c r="F67505"/>
  <c r="H67505" s="1"/>
  <c r="A67506"/>
  <c r="F67506"/>
  <c r="H67506"/>
  <c r="A67507"/>
  <c r="F67507"/>
  <c r="H67507" s="1"/>
  <c r="A67508"/>
  <c r="F67508"/>
  <c r="H67508"/>
  <c r="A67509"/>
  <c r="F67509"/>
  <c r="H67509" s="1"/>
  <c r="A67510"/>
  <c r="F67510"/>
  <c r="H67510"/>
  <c r="A67511"/>
  <c r="F67511"/>
  <c r="H67511" s="1"/>
  <c r="A67512"/>
  <c r="F67512"/>
  <c r="H67512"/>
  <c r="A67513"/>
  <c r="F67513"/>
  <c r="H67513" s="1"/>
  <c r="A67514"/>
  <c r="F67514"/>
  <c r="H67514"/>
  <c r="A67515"/>
  <c r="F67515"/>
  <c r="H67515" s="1"/>
  <c r="A67516"/>
  <c r="F67516"/>
  <c r="H67516"/>
  <c r="A67517"/>
  <c r="F67517"/>
  <c r="H67517" s="1"/>
  <c r="A67518"/>
  <c r="F67518"/>
  <c r="H67518"/>
  <c r="A67519"/>
  <c r="F67519"/>
  <c r="H67519" s="1"/>
  <c r="A67520"/>
  <c r="F67520"/>
  <c r="H67520"/>
  <c r="A67521"/>
  <c r="F67521"/>
  <c r="H67521" s="1"/>
  <c r="A67522"/>
  <c r="F67522"/>
  <c r="H67522"/>
  <c r="A67523"/>
  <c r="F67523"/>
  <c r="H67523" s="1"/>
  <c r="A67524"/>
  <c r="F67524"/>
  <c r="H67524"/>
  <c r="A67525"/>
  <c r="F67525"/>
  <c r="H67525" s="1"/>
  <c r="A67526"/>
  <c r="F67526"/>
  <c r="H67526"/>
  <c r="A67527"/>
  <c r="F67527"/>
  <c r="H67527" s="1"/>
  <c r="A67528"/>
  <c r="F67528"/>
  <c r="H67528"/>
  <c r="A67529"/>
  <c r="F67529"/>
  <c r="H67529" s="1"/>
  <c r="A67530"/>
  <c r="F67530"/>
  <c r="H67530"/>
  <c r="A67531"/>
  <c r="F67531"/>
  <c r="H67531" s="1"/>
  <c r="A67532"/>
  <c r="F67532"/>
  <c r="H67532"/>
  <c r="A67533"/>
  <c r="F67533"/>
  <c r="H67533" s="1"/>
  <c r="A67534"/>
  <c r="F67534"/>
  <c r="H67534"/>
  <c r="A67535"/>
  <c r="F67535"/>
  <c r="H67535" s="1"/>
  <c r="A67536"/>
  <c r="F67536"/>
  <c r="H67536"/>
  <c r="A67537"/>
  <c r="F67537"/>
  <c r="H67537" s="1"/>
  <c r="A67538"/>
  <c r="F67538"/>
  <c r="H67538"/>
  <c r="A67539"/>
  <c r="F67539"/>
  <c r="H67539" s="1"/>
  <c r="A67540"/>
  <c r="F67540"/>
  <c r="H67540"/>
  <c r="A67541"/>
  <c r="F67541"/>
  <c r="H67541" s="1"/>
  <c r="A67542"/>
  <c r="F67542"/>
  <c r="H67542"/>
  <c r="A67543"/>
  <c r="F67543"/>
  <c r="H67543" s="1"/>
  <c r="A67544"/>
  <c r="F67544"/>
  <c r="H67544"/>
  <c r="A67545"/>
  <c r="F67545"/>
  <c r="H67545" s="1"/>
  <c r="A67546"/>
  <c r="F67546"/>
  <c r="H67546"/>
  <c r="A67547"/>
  <c r="F67547"/>
  <c r="H67547" s="1"/>
  <c r="A67548"/>
  <c r="F67548"/>
  <c r="H67548"/>
  <c r="A67549"/>
  <c r="F67549"/>
  <c r="H67549" s="1"/>
  <c r="A67550"/>
  <c r="F67550"/>
  <c r="H67550"/>
  <c r="A67551"/>
  <c r="F67551"/>
  <c r="H67551" s="1"/>
  <c r="A67552"/>
  <c r="F67552"/>
  <c r="H67552"/>
  <c r="A67553"/>
  <c r="F67553"/>
  <c r="H67553" s="1"/>
  <c r="A67554"/>
  <c r="F67554"/>
  <c r="H67554"/>
  <c r="A67555"/>
  <c r="F67555"/>
  <c r="H67555" s="1"/>
  <c r="A67556"/>
  <c r="F67556"/>
  <c r="H67556"/>
  <c r="A67557"/>
  <c r="F67557"/>
  <c r="H67557" s="1"/>
  <c r="A67558"/>
  <c r="F67558"/>
  <c r="H67558"/>
  <c r="A67559"/>
  <c r="F67559"/>
  <c r="H67559" s="1"/>
  <c r="A67560"/>
  <c r="F67560"/>
  <c r="H67560"/>
  <c r="A67561"/>
  <c r="F67561"/>
  <c r="H67561" s="1"/>
  <c r="A67562"/>
  <c r="F67562"/>
  <c r="H67562"/>
  <c r="A67563"/>
  <c r="F67563"/>
  <c r="H67563" s="1"/>
  <c r="A67564"/>
  <c r="F67564"/>
  <c r="H67564"/>
  <c r="A67565"/>
  <c r="F67565"/>
  <c r="H67565" s="1"/>
  <c r="A67566"/>
  <c r="F67566"/>
  <c r="H67566"/>
  <c r="A67567"/>
  <c r="F67567"/>
  <c r="H67567" s="1"/>
  <c r="A67568"/>
  <c r="F67568"/>
  <c r="H67568"/>
  <c r="A67569"/>
  <c r="F67569"/>
  <c r="H67569" s="1"/>
  <c r="A67570"/>
  <c r="F67570"/>
  <c r="H67570"/>
  <c r="A67571"/>
  <c r="F67571"/>
  <c r="H67571" s="1"/>
  <c r="A67572"/>
  <c r="F67572"/>
  <c r="H67572"/>
  <c r="A67573"/>
  <c r="F67573"/>
  <c r="H67573" s="1"/>
  <c r="A67574"/>
  <c r="F67574"/>
  <c r="H67574"/>
  <c r="A67575"/>
  <c r="F67575"/>
  <c r="H67575" s="1"/>
  <c r="A67576"/>
  <c r="F67576"/>
  <c r="H67576"/>
  <c r="A67577"/>
  <c r="F67577"/>
  <c r="H67577" s="1"/>
  <c r="A67578"/>
  <c r="F67578"/>
  <c r="H67578"/>
  <c r="A67579"/>
  <c r="F67579"/>
  <c r="H67579" s="1"/>
  <c r="A67580"/>
  <c r="F67580"/>
  <c r="H67580"/>
  <c r="A67581"/>
  <c r="F67581"/>
  <c r="H67581" s="1"/>
  <c r="A67582"/>
  <c r="F67582"/>
  <c r="H67582"/>
  <c r="A67583"/>
  <c r="F67583"/>
  <c r="H67583" s="1"/>
  <c r="A67584"/>
  <c r="F67584"/>
  <c r="H67584"/>
  <c r="A67585"/>
  <c r="F67585"/>
  <c r="H67585" s="1"/>
  <c r="A67586"/>
  <c r="F67586"/>
  <c r="H67586"/>
  <c r="A67587"/>
  <c r="F67587"/>
  <c r="H67587" s="1"/>
  <c r="A67588"/>
  <c r="F67588"/>
  <c r="H67588"/>
  <c r="A67589"/>
  <c r="F67589"/>
  <c r="H67589" s="1"/>
  <c r="A67590"/>
  <c r="F67590"/>
  <c r="H67590"/>
  <c r="A67591"/>
  <c r="F67591"/>
  <c r="H67591" s="1"/>
  <c r="A67592"/>
  <c r="F67592"/>
  <c r="H67592"/>
  <c r="A67593"/>
  <c r="F67593"/>
  <c r="H67593" s="1"/>
  <c r="A67594"/>
  <c r="F67594"/>
  <c r="H67594"/>
  <c r="A67595"/>
  <c r="F67595"/>
  <c r="H67595" s="1"/>
  <c r="A67596"/>
  <c r="F67596"/>
  <c r="H67596"/>
  <c r="A67597"/>
  <c r="F67597"/>
  <c r="H67597" s="1"/>
  <c r="A67598"/>
  <c r="F67598"/>
  <c r="H67598"/>
  <c r="A67599"/>
  <c r="F67599"/>
  <c r="H67599" s="1"/>
  <c r="A67600"/>
  <c r="F67600"/>
  <c r="H67600"/>
  <c r="A67601"/>
  <c r="F67601"/>
  <c r="H67601" s="1"/>
  <c r="A67602"/>
  <c r="F67602"/>
  <c r="H67602"/>
  <c r="A67603"/>
  <c r="F67603"/>
  <c r="H67603" s="1"/>
  <c r="A67604"/>
  <c r="F67604"/>
  <c r="H67604"/>
  <c r="A67605"/>
  <c r="F67605"/>
  <c r="H67605" s="1"/>
  <c r="A67606"/>
  <c r="F67606"/>
  <c r="H67606"/>
  <c r="A67607"/>
  <c r="F67607"/>
  <c r="H67607" s="1"/>
  <c r="A67608"/>
  <c r="F67608"/>
  <c r="H67608"/>
  <c r="A67609"/>
  <c r="F67609"/>
  <c r="H67609" s="1"/>
  <c r="A67610"/>
  <c r="F67610"/>
  <c r="H67610"/>
  <c r="A67611"/>
  <c r="F67611"/>
  <c r="H67611" s="1"/>
  <c r="A67612"/>
  <c r="F67612"/>
  <c r="H67612"/>
  <c r="A67613"/>
  <c r="F67613"/>
  <c r="H67613" s="1"/>
  <c r="A67614"/>
  <c r="F67614"/>
  <c r="H67614"/>
  <c r="A67615"/>
  <c r="F67615"/>
  <c r="H67615" s="1"/>
  <c r="A67616"/>
  <c r="F67616"/>
  <c r="H67616"/>
  <c r="A67617"/>
  <c r="F67617"/>
  <c r="H67617" s="1"/>
  <c r="A67618"/>
  <c r="F67618"/>
  <c r="H67618"/>
  <c r="A67619"/>
  <c r="F67619"/>
  <c r="H67619" s="1"/>
  <c r="A67620"/>
  <c r="F67620"/>
  <c r="H67620"/>
  <c r="A67621"/>
  <c r="F67621"/>
  <c r="H67621" s="1"/>
  <c r="A67622"/>
  <c r="F67622"/>
  <c r="H67622"/>
  <c r="A67623"/>
  <c r="F67623"/>
  <c r="H67623" s="1"/>
  <c r="A67624"/>
  <c r="F67624"/>
  <c r="H67624"/>
  <c r="A67625"/>
  <c r="F67625"/>
  <c r="H67625" s="1"/>
  <c r="A67626"/>
  <c r="F67626"/>
  <c r="H67626"/>
  <c r="A67627"/>
  <c r="F67627"/>
  <c r="H67627" s="1"/>
  <c r="A67628"/>
  <c r="F67628"/>
  <c r="H67628"/>
  <c r="A67629"/>
  <c r="F67629"/>
  <c r="H67629" s="1"/>
  <c r="A67630"/>
  <c r="F67630"/>
  <c r="H67630"/>
  <c r="A67631"/>
  <c r="F67631"/>
  <c r="H67631" s="1"/>
  <c r="A67632"/>
  <c r="F67632"/>
  <c r="H67632"/>
  <c r="A67633"/>
  <c r="F67633"/>
  <c r="H67633" s="1"/>
  <c r="A67634"/>
  <c r="F67634"/>
  <c r="H67634"/>
  <c r="A67635"/>
  <c r="F67635"/>
  <c r="H67635" s="1"/>
  <c r="A67636"/>
  <c r="F67636"/>
  <c r="H67636"/>
  <c r="A67637"/>
  <c r="F67637"/>
  <c r="H67637" s="1"/>
  <c r="A65644"/>
  <c r="F65644"/>
  <c r="H65644" s="1"/>
  <c r="A65645"/>
  <c r="F65645"/>
  <c r="H65645" s="1"/>
  <c r="A65646"/>
  <c r="F65646"/>
  <c r="H65646" s="1"/>
  <c r="A65647"/>
  <c r="F65647"/>
  <c r="H65647" s="1"/>
  <c r="A65648"/>
  <c r="F65648"/>
  <c r="H65648" s="1"/>
  <c r="A65649"/>
  <c r="F65649"/>
  <c r="H65649" s="1"/>
  <c r="A65650"/>
  <c r="F65650"/>
  <c r="H65650" s="1"/>
  <c r="A65651"/>
  <c r="F65651"/>
  <c r="H65651" s="1"/>
  <c r="A65652"/>
  <c r="F65652"/>
  <c r="H65652" s="1"/>
  <c r="A65653"/>
  <c r="F65653"/>
  <c r="H65653" s="1"/>
  <c r="A65654"/>
  <c r="F65654"/>
  <c r="H65654" s="1"/>
  <c r="A65655"/>
  <c r="F65655"/>
  <c r="H65655" s="1"/>
  <c r="A65656"/>
  <c r="F65656"/>
  <c r="H65656" s="1"/>
  <c r="A65657"/>
  <c r="F65657"/>
  <c r="H65657" s="1"/>
  <c r="A65658"/>
  <c r="F65658"/>
  <c r="H65658"/>
  <c r="A65659"/>
  <c r="F65659"/>
  <c r="H65659" s="1"/>
  <c r="A65660"/>
  <c r="F65660"/>
  <c r="H65660" s="1"/>
  <c r="A65661"/>
  <c r="F65661"/>
  <c r="H65661" s="1"/>
  <c r="A65662"/>
  <c r="F65662"/>
  <c r="H65662"/>
  <c r="A65663"/>
  <c r="F65663"/>
  <c r="H65663" s="1"/>
  <c r="A65664"/>
  <c r="F65664"/>
  <c r="H65664" s="1"/>
  <c r="A65665"/>
  <c r="F65665"/>
  <c r="H65665" s="1"/>
  <c r="A65666"/>
  <c r="F65666"/>
  <c r="H65666"/>
  <c r="A65667"/>
  <c r="F65667"/>
  <c r="H65667" s="1"/>
  <c r="A65668"/>
  <c r="F65668"/>
  <c r="H65668" s="1"/>
  <c r="A65669"/>
  <c r="F65669"/>
  <c r="H65669" s="1"/>
  <c r="A65670"/>
  <c r="F65670"/>
  <c r="H65670"/>
  <c r="A65671"/>
  <c r="F65671"/>
  <c r="H65671" s="1"/>
  <c r="A65672"/>
  <c r="F65672"/>
  <c r="H65672"/>
  <c r="A65673"/>
  <c r="F65673"/>
  <c r="H65673" s="1"/>
  <c r="A65674"/>
  <c r="F65674"/>
  <c r="H65674"/>
  <c r="A65675"/>
  <c r="F65675"/>
  <c r="H65675" s="1"/>
  <c r="A65676"/>
  <c r="F65676"/>
  <c r="H65676"/>
  <c r="A65677"/>
  <c r="F65677"/>
  <c r="H65677" s="1"/>
  <c r="A65678"/>
  <c r="F65678"/>
  <c r="H65678"/>
  <c r="A65679"/>
  <c r="F65679"/>
  <c r="H65679" s="1"/>
  <c r="A65680"/>
  <c r="F65680"/>
  <c r="H65680"/>
  <c r="A65681"/>
  <c r="F65681"/>
  <c r="H65681" s="1"/>
  <c r="A65682"/>
  <c r="F65682"/>
  <c r="H65682"/>
  <c r="A65683"/>
  <c r="F65683"/>
  <c r="H65683" s="1"/>
  <c r="A65684"/>
  <c r="F65684"/>
  <c r="H65684"/>
  <c r="A65685"/>
  <c r="F65685"/>
  <c r="H65685" s="1"/>
  <c r="A65686"/>
  <c r="F65686"/>
  <c r="H65686"/>
  <c r="A65687"/>
  <c r="F65687"/>
  <c r="H65687" s="1"/>
  <c r="A65688"/>
  <c r="F65688"/>
  <c r="H65688"/>
  <c r="A65689"/>
  <c r="F65689"/>
  <c r="H65689" s="1"/>
  <c r="A65690"/>
  <c r="F65690"/>
  <c r="H65690"/>
  <c r="A65691"/>
  <c r="F65691"/>
  <c r="H65691" s="1"/>
  <c r="A65692"/>
  <c r="F65692"/>
  <c r="H65692"/>
  <c r="A65693"/>
  <c r="F65693"/>
  <c r="H65693" s="1"/>
  <c r="A65694"/>
  <c r="F65694"/>
  <c r="H65694"/>
  <c r="A65695"/>
  <c r="F65695"/>
  <c r="H65695" s="1"/>
  <c r="A65696"/>
  <c r="F65696"/>
  <c r="H65696"/>
  <c r="A65697"/>
  <c r="F65697"/>
  <c r="H65697" s="1"/>
  <c r="A65698"/>
  <c r="F65698"/>
  <c r="H65698"/>
  <c r="A65699"/>
  <c r="F65699"/>
  <c r="H65699" s="1"/>
  <c r="A65700"/>
  <c r="F65700"/>
  <c r="H65700"/>
  <c r="A65701"/>
  <c r="F65701"/>
  <c r="H65701" s="1"/>
  <c r="A65702"/>
  <c r="F65702"/>
  <c r="H65702"/>
  <c r="A65703"/>
  <c r="F65703"/>
  <c r="H65703" s="1"/>
  <c r="A65704"/>
  <c r="F65704"/>
  <c r="H65704"/>
  <c r="A65705"/>
  <c r="F65705"/>
  <c r="H65705" s="1"/>
  <c r="A65706"/>
  <c r="F65706"/>
  <c r="H65706"/>
  <c r="A65707"/>
  <c r="F65707"/>
  <c r="H65707" s="1"/>
  <c r="A65708"/>
  <c r="F65708"/>
  <c r="H65708"/>
  <c r="A65709"/>
  <c r="F65709"/>
  <c r="H65709" s="1"/>
  <c r="A65710"/>
  <c r="F65710"/>
  <c r="H65710"/>
  <c r="A65711"/>
  <c r="F65711"/>
  <c r="H65711" s="1"/>
  <c r="A65712"/>
  <c r="F65712"/>
  <c r="H65712"/>
  <c r="A65713"/>
  <c r="F65713"/>
  <c r="H65713" s="1"/>
  <c r="A65714"/>
  <c r="F65714"/>
  <c r="H65714"/>
  <c r="A65715"/>
  <c r="F65715"/>
  <c r="H65715" s="1"/>
  <c r="A65716"/>
  <c r="F65716"/>
  <c r="H65716"/>
  <c r="A65717"/>
  <c r="F65717"/>
  <c r="H65717" s="1"/>
  <c r="A65718"/>
  <c r="F65718"/>
  <c r="H65718"/>
  <c r="A65719"/>
  <c r="F65719"/>
  <c r="H65719" s="1"/>
  <c r="A65720"/>
  <c r="F65720"/>
  <c r="H65720"/>
  <c r="A65721"/>
  <c r="F65721"/>
  <c r="H65721" s="1"/>
  <c r="A65722"/>
  <c r="F65722"/>
  <c r="H65722"/>
  <c r="A65723"/>
  <c r="F65723"/>
  <c r="H65723" s="1"/>
  <c r="A65724"/>
  <c r="F65724"/>
  <c r="H65724"/>
  <c r="A65725"/>
  <c r="F65725"/>
  <c r="H65725" s="1"/>
  <c r="A65726"/>
  <c r="F65726"/>
  <c r="H65726"/>
  <c r="A65727"/>
  <c r="F65727"/>
  <c r="H65727" s="1"/>
  <c r="A65728"/>
  <c r="F65728"/>
  <c r="H65728"/>
  <c r="A65729"/>
  <c r="F65729"/>
  <c r="H65729" s="1"/>
  <c r="A65730"/>
  <c r="F65730"/>
  <c r="H65730"/>
  <c r="A65731"/>
  <c r="F65731"/>
  <c r="H65731" s="1"/>
  <c r="A65732"/>
  <c r="F65732"/>
  <c r="H65732"/>
  <c r="A65733"/>
  <c r="F65733"/>
  <c r="H65733" s="1"/>
  <c r="A65734"/>
  <c r="F65734"/>
  <c r="H65734"/>
  <c r="A65735"/>
  <c r="F65735"/>
  <c r="H65735" s="1"/>
  <c r="A65736"/>
  <c r="F65736"/>
  <c r="H65736"/>
  <c r="A65737"/>
  <c r="F65737"/>
  <c r="H65737" s="1"/>
  <c r="A65738"/>
  <c r="F65738"/>
  <c r="H65738"/>
  <c r="A65739"/>
  <c r="F65739"/>
  <c r="H65739" s="1"/>
  <c r="A65740"/>
  <c r="F65740"/>
  <c r="H65740"/>
  <c r="A65741"/>
  <c r="F65741"/>
  <c r="H65741" s="1"/>
  <c r="A65742"/>
  <c r="F65742"/>
  <c r="H65742"/>
  <c r="A65743"/>
  <c r="F65743"/>
  <c r="H65743" s="1"/>
  <c r="A65744"/>
  <c r="F65744"/>
  <c r="H65744"/>
  <c r="A65745"/>
  <c r="F65745"/>
  <c r="H65745" s="1"/>
  <c r="A65746"/>
  <c r="F65746"/>
  <c r="H65746"/>
  <c r="A65747"/>
  <c r="F65747"/>
  <c r="H65747" s="1"/>
  <c r="A65748"/>
  <c r="F65748"/>
  <c r="H65748"/>
  <c r="A65749"/>
  <c r="F65749"/>
  <c r="H65749" s="1"/>
  <c r="A65750"/>
  <c r="F65750"/>
  <c r="H65750"/>
  <c r="A65751"/>
  <c r="F65751"/>
  <c r="H65751" s="1"/>
  <c r="A65752"/>
  <c r="F65752"/>
  <c r="H65752"/>
  <c r="A65753"/>
  <c r="F65753"/>
  <c r="H65753" s="1"/>
  <c r="A65754"/>
  <c r="F65754"/>
  <c r="H65754"/>
  <c r="A65755"/>
  <c r="F65755"/>
  <c r="H65755" s="1"/>
  <c r="A65756"/>
  <c r="F65756"/>
  <c r="H65756"/>
  <c r="A65757"/>
  <c r="F65757"/>
  <c r="H65757" s="1"/>
  <c r="A65758"/>
  <c r="F65758"/>
  <c r="H65758"/>
  <c r="A65759"/>
  <c r="F65759"/>
  <c r="H65759" s="1"/>
  <c r="A65760"/>
  <c r="F65760"/>
  <c r="H65760"/>
  <c r="A65761"/>
  <c r="F65761"/>
  <c r="H65761" s="1"/>
  <c r="A65762"/>
  <c r="F65762"/>
  <c r="H65762"/>
  <c r="A65763"/>
  <c r="F65763"/>
  <c r="H65763" s="1"/>
  <c r="A65764"/>
  <c r="F65764"/>
  <c r="H65764"/>
  <c r="A65765"/>
  <c r="F65765"/>
  <c r="H65765" s="1"/>
  <c r="A65766"/>
  <c r="F65766"/>
  <c r="H65766"/>
  <c r="A65767"/>
  <c r="F65767"/>
  <c r="H65767" s="1"/>
  <c r="A65768"/>
  <c r="F65768"/>
  <c r="H65768"/>
  <c r="A65769"/>
  <c r="F65769"/>
  <c r="H65769" s="1"/>
  <c r="A65770"/>
  <c r="F65770"/>
  <c r="H65770"/>
  <c r="A65771"/>
  <c r="F65771"/>
  <c r="H65771" s="1"/>
  <c r="A65772"/>
  <c r="F65772"/>
  <c r="H65772"/>
  <c r="A65773"/>
  <c r="F65773"/>
  <c r="H65773" s="1"/>
  <c r="A65774"/>
  <c r="F65774"/>
  <c r="H65774"/>
  <c r="A65775"/>
  <c r="F65775"/>
  <c r="H65775" s="1"/>
  <c r="A65776"/>
  <c r="F65776"/>
  <c r="H65776"/>
  <c r="A65777"/>
  <c r="F65777"/>
  <c r="H65777" s="1"/>
  <c r="A65778"/>
  <c r="F65778"/>
  <c r="H65778"/>
  <c r="A65779"/>
  <c r="F65779"/>
  <c r="H65779" s="1"/>
  <c r="A65780"/>
  <c r="F65780"/>
  <c r="H65780"/>
  <c r="A65781"/>
  <c r="F65781"/>
  <c r="H65781" s="1"/>
  <c r="A65782"/>
  <c r="F65782"/>
  <c r="H65782"/>
  <c r="A65783"/>
  <c r="F65783"/>
  <c r="H65783" s="1"/>
  <c r="A65784"/>
  <c r="F65784"/>
  <c r="H65784"/>
  <c r="A65785"/>
  <c r="F65785"/>
  <c r="H65785" s="1"/>
  <c r="A65786"/>
  <c r="F65786"/>
  <c r="H65786"/>
  <c r="A65787"/>
  <c r="F65787"/>
  <c r="H65787" s="1"/>
  <c r="A65788"/>
  <c r="F65788"/>
  <c r="H65788"/>
  <c r="A65789"/>
  <c r="F65789"/>
  <c r="H65789" s="1"/>
  <c r="A65790"/>
  <c r="F65790"/>
  <c r="H65790"/>
  <c r="A65791"/>
  <c r="F65791"/>
  <c r="H65791" s="1"/>
  <c r="A65792"/>
  <c r="F65792"/>
  <c r="H65792"/>
  <c r="A65793"/>
  <c r="F65793"/>
  <c r="H65793" s="1"/>
  <c r="A65794"/>
  <c r="F65794"/>
  <c r="H65794"/>
  <c r="A65795"/>
  <c r="F65795"/>
  <c r="H65795" s="1"/>
  <c r="A65796"/>
  <c r="F65796"/>
  <c r="H65796"/>
  <c r="A65797"/>
  <c r="F65797"/>
  <c r="H65797" s="1"/>
  <c r="A65798"/>
  <c r="F65798"/>
  <c r="H65798"/>
  <c r="A65799"/>
  <c r="F65799"/>
  <c r="H65799" s="1"/>
  <c r="A65800"/>
  <c r="F65800"/>
  <c r="H65800"/>
  <c r="A65801"/>
  <c r="F65801"/>
  <c r="H65801" s="1"/>
  <c r="A65802"/>
  <c r="F65802"/>
  <c r="H65802"/>
  <c r="A65803"/>
  <c r="F65803"/>
  <c r="H65803" s="1"/>
  <c r="A65804"/>
  <c r="F65804"/>
  <c r="H65804"/>
  <c r="A65805"/>
  <c r="F65805"/>
  <c r="H65805" s="1"/>
  <c r="A65806"/>
  <c r="F65806"/>
  <c r="H65806"/>
  <c r="A65807"/>
  <c r="F65807"/>
  <c r="H65807" s="1"/>
  <c r="A65808"/>
  <c r="F65808"/>
  <c r="H65808"/>
  <c r="A65809"/>
  <c r="F65809"/>
  <c r="H65809" s="1"/>
  <c r="A65810"/>
  <c r="F65810"/>
  <c r="H65810"/>
  <c r="A65811"/>
  <c r="F65811"/>
  <c r="H65811" s="1"/>
  <c r="A65812"/>
  <c r="F65812"/>
  <c r="H65812"/>
  <c r="A65813"/>
  <c r="F65813"/>
  <c r="H65813" s="1"/>
  <c r="A65814"/>
  <c r="F65814"/>
  <c r="H65814"/>
  <c r="A65815"/>
  <c r="F65815"/>
  <c r="H65815" s="1"/>
  <c r="A65816"/>
  <c r="F65816"/>
  <c r="H65816"/>
  <c r="A65817"/>
  <c r="F65817"/>
  <c r="H65817" s="1"/>
  <c r="A65818"/>
  <c r="F65818"/>
  <c r="H65818"/>
  <c r="A65819"/>
  <c r="F65819"/>
  <c r="H65819" s="1"/>
  <c r="A65820"/>
  <c r="F65820"/>
  <c r="H65820"/>
  <c r="A65821"/>
  <c r="F65821"/>
  <c r="H65821" s="1"/>
  <c r="A65822"/>
  <c r="F65822"/>
  <c r="H65822"/>
  <c r="A65823"/>
  <c r="F65823"/>
  <c r="H65823" s="1"/>
  <c r="A65824"/>
  <c r="F65824"/>
  <c r="H65824"/>
  <c r="A65825"/>
  <c r="F65825"/>
  <c r="H65825" s="1"/>
  <c r="A65826"/>
  <c r="F65826"/>
  <c r="H65826"/>
  <c r="A65827"/>
  <c r="F65827"/>
  <c r="H65827" s="1"/>
  <c r="A65828"/>
  <c r="F65828"/>
  <c r="H65828"/>
  <c r="A65829"/>
  <c r="F65829"/>
  <c r="H65829" s="1"/>
  <c r="A65830"/>
  <c r="F65830"/>
  <c r="H65830"/>
  <c r="A65831"/>
  <c r="F65831"/>
  <c r="H65831" s="1"/>
  <c r="A65832"/>
  <c r="F65832"/>
  <c r="H65832"/>
  <c r="A65833"/>
  <c r="F65833"/>
  <c r="H65833" s="1"/>
  <c r="A65834"/>
  <c r="F65834"/>
  <c r="H65834"/>
  <c r="A65835"/>
  <c r="F65835"/>
  <c r="H65835" s="1"/>
  <c r="A65836"/>
  <c r="F65836"/>
  <c r="H65836"/>
  <c r="A65837"/>
  <c r="F65837"/>
  <c r="H65837" s="1"/>
  <c r="A65838"/>
  <c r="F65838"/>
  <c r="H65838"/>
  <c r="A65839"/>
  <c r="F65839"/>
  <c r="H65839" s="1"/>
  <c r="A65840"/>
  <c r="F65840"/>
  <c r="H65840"/>
  <c r="A65841"/>
  <c r="F65841"/>
  <c r="H65841" s="1"/>
  <c r="A65842"/>
  <c r="F65842"/>
  <c r="H65842"/>
  <c r="A65843"/>
  <c r="F65843"/>
  <c r="H65843" s="1"/>
  <c r="A65844"/>
  <c r="F65844"/>
  <c r="H65844"/>
  <c r="A65845"/>
  <c r="F65845"/>
  <c r="H65845" s="1"/>
  <c r="A65846"/>
  <c r="F65846"/>
  <c r="H65846"/>
  <c r="A65847"/>
  <c r="F65847"/>
  <c r="H65847" s="1"/>
  <c r="A65848"/>
  <c r="F65848"/>
  <c r="H65848"/>
  <c r="A65849"/>
  <c r="F65849"/>
  <c r="H65849" s="1"/>
  <c r="A65850"/>
  <c r="F65850"/>
  <c r="H65850"/>
  <c r="A65851"/>
  <c r="F65851"/>
  <c r="H65851" s="1"/>
  <c r="A65852"/>
  <c r="F65852"/>
  <c r="H65852"/>
  <c r="A65853"/>
  <c r="F65853"/>
  <c r="H65853" s="1"/>
  <c r="A65854"/>
  <c r="F65854"/>
  <c r="H65854"/>
  <c r="A65855"/>
  <c r="F65855"/>
  <c r="H65855" s="1"/>
  <c r="A65856"/>
  <c r="F65856"/>
  <c r="H65856"/>
  <c r="A65857"/>
  <c r="F65857"/>
  <c r="H65857" s="1"/>
  <c r="A65858"/>
  <c r="F65858"/>
  <c r="H65858"/>
  <c r="A65859"/>
  <c r="F65859"/>
  <c r="H65859" s="1"/>
  <c r="A65860"/>
  <c r="F65860"/>
  <c r="H65860"/>
  <c r="A65861"/>
  <c r="F65861"/>
  <c r="H65861" s="1"/>
  <c r="A65862"/>
  <c r="F65862"/>
  <c r="H65862"/>
  <c r="A65863"/>
  <c r="F65863"/>
  <c r="H65863" s="1"/>
  <c r="A65864"/>
  <c r="F65864"/>
  <c r="H65864"/>
  <c r="A65865"/>
  <c r="F65865"/>
  <c r="H65865" s="1"/>
  <c r="A65866"/>
  <c r="F65866"/>
  <c r="H65866"/>
  <c r="A65867"/>
  <c r="F65867"/>
  <c r="H65867" s="1"/>
  <c r="A65868"/>
  <c r="F65868"/>
  <c r="H65868"/>
  <c r="A65869"/>
  <c r="F65869"/>
  <c r="H65869" s="1"/>
  <c r="A65870"/>
  <c r="F65870"/>
  <c r="H65870"/>
  <c r="A65871"/>
  <c r="F65871"/>
  <c r="H65871" s="1"/>
  <c r="A65872"/>
  <c r="F65872"/>
  <c r="H65872"/>
  <c r="A65873"/>
  <c r="F65873"/>
  <c r="H65873" s="1"/>
  <c r="A65874"/>
  <c r="F65874"/>
  <c r="H65874"/>
  <c r="A65875"/>
  <c r="F65875"/>
  <c r="H65875" s="1"/>
  <c r="A65876"/>
  <c r="F65876"/>
  <c r="H65876"/>
  <c r="A65877"/>
  <c r="F65877"/>
  <c r="H65877" s="1"/>
  <c r="A65878"/>
  <c r="F65878"/>
  <c r="H65878"/>
  <c r="A65879"/>
  <c r="F65879"/>
  <c r="H65879" s="1"/>
  <c r="A65880"/>
  <c r="F65880"/>
  <c r="H65880"/>
  <c r="A65881"/>
  <c r="F65881"/>
  <c r="H65881" s="1"/>
  <c r="A65882"/>
  <c r="F65882"/>
  <c r="H65882"/>
  <c r="A65883"/>
  <c r="F65883"/>
  <c r="H65883" s="1"/>
  <c r="A65884"/>
  <c r="F65884"/>
  <c r="H65884"/>
  <c r="A65885"/>
  <c r="F65885"/>
  <c r="H65885" s="1"/>
  <c r="A65886"/>
  <c r="F65886"/>
  <c r="H65886"/>
  <c r="A65887"/>
  <c r="F65887"/>
  <c r="H65887" s="1"/>
  <c r="A65888"/>
  <c r="F65888"/>
  <c r="H65888"/>
  <c r="A65889"/>
  <c r="F65889"/>
  <c r="H65889" s="1"/>
  <c r="A65890"/>
  <c r="F65890"/>
  <c r="H65890"/>
  <c r="A65891"/>
  <c r="F65891"/>
  <c r="H65891" s="1"/>
  <c r="A65892"/>
  <c r="F65892"/>
  <c r="H65892"/>
  <c r="A65893"/>
  <c r="F65893"/>
  <c r="H65893" s="1"/>
  <c r="A65894"/>
  <c r="F65894"/>
  <c r="H65894"/>
  <c r="A65895"/>
  <c r="F65895"/>
  <c r="H65895" s="1"/>
  <c r="A65896"/>
  <c r="F65896"/>
  <c r="H65896"/>
  <c r="A65897"/>
  <c r="F65897"/>
  <c r="H65897" s="1"/>
  <c r="A65898"/>
  <c r="F65898"/>
  <c r="H65898"/>
  <c r="A65899"/>
  <c r="F65899"/>
  <c r="H65899" s="1"/>
  <c r="A65900"/>
  <c r="F65900"/>
  <c r="H65900"/>
  <c r="A65901"/>
  <c r="F65901"/>
  <c r="H65901" s="1"/>
  <c r="A65902"/>
  <c r="F65902"/>
  <c r="H65902"/>
  <c r="A65903"/>
  <c r="F65903"/>
  <c r="H65903" s="1"/>
  <c r="A65904"/>
  <c r="F65904"/>
  <c r="H65904"/>
  <c r="A65905"/>
  <c r="F65905"/>
  <c r="H65905" s="1"/>
  <c r="A65906"/>
  <c r="F65906"/>
  <c r="H65906"/>
  <c r="A65907"/>
  <c r="F65907"/>
  <c r="H65907" s="1"/>
  <c r="A65908"/>
  <c r="F65908"/>
  <c r="H65908"/>
  <c r="A65909"/>
  <c r="F65909"/>
  <c r="H65909" s="1"/>
  <c r="A65910"/>
  <c r="F65910"/>
  <c r="H65910"/>
  <c r="A65911"/>
  <c r="F65911"/>
  <c r="H65911" s="1"/>
  <c r="A65912"/>
  <c r="F65912"/>
  <c r="H65912"/>
  <c r="A65913"/>
  <c r="F65913"/>
  <c r="H65913" s="1"/>
  <c r="A65914"/>
  <c r="F65914"/>
  <c r="H65914"/>
  <c r="A65915"/>
  <c r="F65915"/>
  <c r="H65915" s="1"/>
  <c r="A65916"/>
  <c r="F65916"/>
  <c r="H65916"/>
  <c r="A65917"/>
  <c r="F65917"/>
  <c r="H65917" s="1"/>
  <c r="A65918"/>
  <c r="F65918"/>
  <c r="H65918"/>
  <c r="A65919"/>
  <c r="F65919"/>
  <c r="H65919" s="1"/>
  <c r="A65920"/>
  <c r="F65920"/>
  <c r="H65920"/>
  <c r="A65921"/>
  <c r="F65921"/>
  <c r="H65921" s="1"/>
  <c r="A65922"/>
  <c r="F65922"/>
  <c r="H65922"/>
  <c r="A65923"/>
  <c r="F65923"/>
  <c r="H65923" s="1"/>
  <c r="A65924"/>
  <c r="F65924"/>
  <c r="H65924"/>
  <c r="A65925"/>
  <c r="F65925"/>
  <c r="H65925" s="1"/>
  <c r="A65926"/>
  <c r="F65926"/>
  <c r="H65926"/>
  <c r="A65927"/>
  <c r="F65927"/>
  <c r="H65927" s="1"/>
  <c r="A65928"/>
  <c r="F65928"/>
  <c r="H65928"/>
  <c r="A65929"/>
  <c r="F65929"/>
  <c r="H65929" s="1"/>
  <c r="A65930"/>
  <c r="F65930"/>
  <c r="H65930"/>
  <c r="A65931"/>
  <c r="F65931"/>
  <c r="H65931" s="1"/>
  <c r="A65932"/>
  <c r="F65932"/>
  <c r="H65932"/>
  <c r="A65933"/>
  <c r="F65933"/>
  <c r="H65933" s="1"/>
  <c r="A65934"/>
  <c r="F65934"/>
  <c r="H65934"/>
  <c r="A65935"/>
  <c r="F65935"/>
  <c r="H65935" s="1"/>
  <c r="A65936"/>
  <c r="F65936"/>
  <c r="H65936"/>
  <c r="A65937"/>
  <c r="F65937"/>
  <c r="H65937" s="1"/>
  <c r="A65938"/>
  <c r="F65938"/>
  <c r="H65938"/>
  <c r="A65939"/>
  <c r="F65939"/>
  <c r="H65939" s="1"/>
  <c r="A65940"/>
  <c r="F65940"/>
  <c r="H65940"/>
  <c r="A65941"/>
  <c r="F65941"/>
  <c r="H65941" s="1"/>
  <c r="A65942"/>
  <c r="F65942"/>
  <c r="H65942"/>
  <c r="A65943"/>
  <c r="F65943"/>
  <c r="H65943" s="1"/>
  <c r="A65944"/>
  <c r="F65944"/>
  <c r="H65944"/>
  <c r="A65945"/>
  <c r="F65945"/>
  <c r="H65945" s="1"/>
  <c r="A65946"/>
  <c r="F65946"/>
  <c r="H65946"/>
  <c r="A65947"/>
  <c r="F65947"/>
  <c r="H65947" s="1"/>
  <c r="A65948"/>
  <c r="F65948"/>
  <c r="H65948"/>
  <c r="A65949"/>
  <c r="F65949"/>
  <c r="H65949" s="1"/>
  <c r="A65950"/>
  <c r="F65950"/>
  <c r="H65950"/>
  <c r="A65951"/>
  <c r="F65951"/>
  <c r="H65951" s="1"/>
  <c r="A65952"/>
  <c r="F65952"/>
  <c r="H65952"/>
  <c r="A65953"/>
  <c r="F65953"/>
  <c r="H65953" s="1"/>
  <c r="A65954"/>
  <c r="F65954"/>
  <c r="H65954"/>
  <c r="A65955"/>
  <c r="F65955"/>
  <c r="H65955" s="1"/>
  <c r="A65956"/>
  <c r="F65956"/>
  <c r="H65956"/>
  <c r="A65957"/>
  <c r="F65957"/>
  <c r="H65957" s="1"/>
  <c r="A65958"/>
  <c r="F65958"/>
  <c r="H65958"/>
  <c r="A65959"/>
  <c r="F65959"/>
  <c r="H65959" s="1"/>
  <c r="A65960"/>
  <c r="F65960"/>
  <c r="H65960"/>
  <c r="A65961"/>
  <c r="F65961"/>
  <c r="H65961" s="1"/>
  <c r="A65962"/>
  <c r="F65962"/>
  <c r="H65962"/>
  <c r="A65963"/>
  <c r="F65963"/>
  <c r="H65963" s="1"/>
  <c r="A65964"/>
  <c r="F65964"/>
  <c r="H65964"/>
  <c r="A65965"/>
  <c r="F65965"/>
  <c r="H65965" s="1"/>
  <c r="A65966"/>
  <c r="F65966"/>
  <c r="H65966"/>
  <c r="A65967"/>
  <c r="F65967"/>
  <c r="H65967" s="1"/>
  <c r="A65968"/>
  <c r="F65968"/>
  <c r="H65968"/>
  <c r="A65969"/>
  <c r="F65969"/>
  <c r="H65969" s="1"/>
  <c r="A65970"/>
  <c r="F65970"/>
  <c r="H65970"/>
  <c r="A65971"/>
  <c r="F65971"/>
  <c r="H65971" s="1"/>
  <c r="A65972"/>
  <c r="F65972"/>
  <c r="H65972"/>
  <c r="A65973"/>
  <c r="F65973"/>
  <c r="H65973" s="1"/>
  <c r="A65974"/>
  <c r="F65974"/>
  <c r="H65974"/>
  <c r="A65975"/>
  <c r="F65975"/>
  <c r="H65975" s="1"/>
  <c r="A65976"/>
  <c r="F65976"/>
  <c r="H65976"/>
  <c r="A65977"/>
  <c r="F65977"/>
  <c r="H65977" s="1"/>
  <c r="A65978"/>
  <c r="F65978"/>
  <c r="H65978"/>
  <c r="A65979"/>
  <c r="F65979"/>
  <c r="H65979" s="1"/>
  <c r="A65980"/>
  <c r="F65980"/>
  <c r="H65980"/>
  <c r="A65981"/>
  <c r="F65981"/>
  <c r="H65981" s="1"/>
  <c r="A65982"/>
  <c r="F65982"/>
  <c r="H65982"/>
  <c r="A65983"/>
  <c r="F65983"/>
  <c r="H65983" s="1"/>
  <c r="A65984"/>
  <c r="F65984"/>
  <c r="H65984"/>
  <c r="A65985"/>
  <c r="F65985"/>
  <c r="H65985" s="1"/>
  <c r="A65986"/>
  <c r="F65986"/>
  <c r="H65986"/>
  <c r="A65987"/>
  <c r="F65987"/>
  <c r="H65987" s="1"/>
  <c r="A65988"/>
  <c r="F65988"/>
  <c r="H65988"/>
  <c r="A65989"/>
  <c r="F65989"/>
  <c r="H65989" s="1"/>
  <c r="A65990"/>
  <c r="F65990"/>
  <c r="H65990"/>
  <c r="A65991"/>
  <c r="F65991"/>
  <c r="H65991" s="1"/>
  <c r="A65992"/>
  <c r="F65992"/>
  <c r="H65992"/>
  <c r="A65993"/>
  <c r="F65993"/>
  <c r="H65993" s="1"/>
  <c r="A65994"/>
  <c r="F65994"/>
  <c r="H65994"/>
  <c r="A65995"/>
  <c r="F65995"/>
  <c r="H65995" s="1"/>
  <c r="A65996"/>
  <c r="F65996"/>
  <c r="H65996"/>
  <c r="A65997"/>
  <c r="F65997"/>
  <c r="H65997" s="1"/>
  <c r="A65998"/>
  <c r="F65998"/>
  <c r="H65998"/>
  <c r="A65999"/>
  <c r="F65999"/>
  <c r="H65999" s="1"/>
  <c r="A66000"/>
  <c r="F66000"/>
  <c r="H66000"/>
  <c r="A66001"/>
  <c r="F66001"/>
  <c r="H66001" s="1"/>
  <c r="A66002"/>
  <c r="F66002"/>
  <c r="H66002"/>
  <c r="A66003"/>
  <c r="F66003"/>
  <c r="H66003" s="1"/>
  <c r="A66004"/>
  <c r="F66004"/>
  <c r="H66004"/>
  <c r="A66005"/>
  <c r="F66005"/>
  <c r="H66005" s="1"/>
  <c r="A66006"/>
  <c r="F66006"/>
  <c r="H66006"/>
  <c r="A66007"/>
  <c r="F66007"/>
  <c r="H66007" s="1"/>
  <c r="A66008"/>
  <c r="F66008"/>
  <c r="H66008"/>
  <c r="A66009"/>
  <c r="F66009"/>
  <c r="H66009" s="1"/>
  <c r="A66010"/>
  <c r="F66010"/>
  <c r="H66010"/>
  <c r="A66011"/>
  <c r="F66011"/>
  <c r="H66011" s="1"/>
  <c r="A66012"/>
  <c r="F66012"/>
  <c r="H66012"/>
  <c r="A66013"/>
  <c r="F66013"/>
  <c r="H66013" s="1"/>
  <c r="A66014"/>
  <c r="F66014"/>
  <c r="H66014"/>
  <c r="A66015"/>
  <c r="F66015"/>
  <c r="H66015" s="1"/>
  <c r="A66016"/>
  <c r="F66016"/>
  <c r="H66016"/>
  <c r="A66017"/>
  <c r="F66017"/>
  <c r="H66017" s="1"/>
  <c r="A66018"/>
  <c r="F66018"/>
  <c r="H66018"/>
  <c r="A66019"/>
  <c r="F66019"/>
  <c r="H66019" s="1"/>
  <c r="A66020"/>
  <c r="F66020"/>
  <c r="H66020"/>
  <c r="A66021"/>
  <c r="F66021"/>
  <c r="H66021" s="1"/>
  <c r="A66022"/>
  <c r="F66022"/>
  <c r="H66022"/>
  <c r="A66023"/>
  <c r="F66023"/>
  <c r="H66023" s="1"/>
  <c r="A66024"/>
  <c r="F66024"/>
  <c r="H66024"/>
  <c r="A66025"/>
  <c r="F66025"/>
  <c r="H66025" s="1"/>
  <c r="A66026"/>
  <c r="F66026"/>
  <c r="H66026"/>
  <c r="A66027"/>
  <c r="F66027"/>
  <c r="H66027" s="1"/>
  <c r="A66028"/>
  <c r="F66028"/>
  <c r="H66028"/>
  <c r="A66029"/>
  <c r="F66029"/>
  <c r="H66029" s="1"/>
  <c r="A66030"/>
  <c r="F66030"/>
  <c r="H66030"/>
  <c r="A66031"/>
  <c r="F66031"/>
  <c r="H66031" s="1"/>
  <c r="A66032"/>
  <c r="F66032"/>
  <c r="H66032"/>
  <c r="A66033"/>
  <c r="F66033"/>
  <c r="H66033" s="1"/>
  <c r="A66034"/>
  <c r="F66034"/>
  <c r="H66034"/>
  <c r="A66035"/>
  <c r="F66035"/>
  <c r="H66035" s="1"/>
  <c r="A66036"/>
  <c r="F66036"/>
  <c r="H66036"/>
  <c r="A66037"/>
  <c r="F66037"/>
  <c r="H66037" s="1"/>
  <c r="A66038"/>
  <c r="F66038"/>
  <c r="H66038"/>
  <c r="A66039"/>
  <c r="F66039"/>
  <c r="H66039" s="1"/>
  <c r="A66040"/>
  <c r="F66040"/>
  <c r="H66040"/>
  <c r="A66041"/>
  <c r="F66041"/>
  <c r="H66041" s="1"/>
  <c r="A66042"/>
  <c r="F66042"/>
  <c r="H66042"/>
  <c r="A66043"/>
  <c r="F66043"/>
  <c r="H66043" s="1"/>
  <c r="A66044"/>
  <c r="F66044"/>
  <c r="H66044"/>
  <c r="A66045"/>
  <c r="F66045"/>
  <c r="H66045" s="1"/>
  <c r="A66046"/>
  <c r="F66046"/>
  <c r="H66046"/>
  <c r="A66047"/>
  <c r="F66047"/>
  <c r="H66047" s="1"/>
  <c r="A66048"/>
  <c r="F66048"/>
  <c r="H66048"/>
  <c r="A66049"/>
  <c r="F66049"/>
  <c r="H66049" s="1"/>
  <c r="A66050"/>
  <c r="F66050"/>
  <c r="H66050"/>
  <c r="A66051"/>
  <c r="F66051"/>
  <c r="H66051" s="1"/>
  <c r="A66052"/>
  <c r="F66052"/>
  <c r="H66052"/>
  <c r="A66053"/>
  <c r="F66053"/>
  <c r="H66053" s="1"/>
  <c r="A66054"/>
  <c r="F66054"/>
  <c r="H66054"/>
  <c r="A66055"/>
  <c r="F66055"/>
  <c r="H66055" s="1"/>
  <c r="A66056"/>
  <c r="F66056"/>
  <c r="H66056"/>
  <c r="A66057"/>
  <c r="F66057"/>
  <c r="H66057" s="1"/>
  <c r="A66058"/>
  <c r="F66058"/>
  <c r="H66058"/>
  <c r="A66059"/>
  <c r="F66059"/>
  <c r="H66059" s="1"/>
  <c r="A66060"/>
  <c r="F66060"/>
  <c r="H66060"/>
  <c r="A66061"/>
  <c r="F66061"/>
  <c r="H66061" s="1"/>
  <c r="A66062"/>
  <c r="F66062"/>
  <c r="H66062"/>
  <c r="A66063"/>
  <c r="F66063"/>
  <c r="H66063" s="1"/>
  <c r="A66064"/>
  <c r="F66064"/>
  <c r="H66064"/>
  <c r="A66065"/>
  <c r="F66065"/>
  <c r="H66065" s="1"/>
  <c r="A66066"/>
  <c r="F66066"/>
  <c r="H66066"/>
  <c r="A66067"/>
  <c r="F66067"/>
  <c r="H66067" s="1"/>
  <c r="A66068"/>
  <c r="F66068"/>
  <c r="H66068"/>
  <c r="A66069"/>
  <c r="F66069"/>
  <c r="H66069" s="1"/>
  <c r="A66070"/>
  <c r="F66070"/>
  <c r="H66070"/>
  <c r="A66071"/>
  <c r="F66071"/>
  <c r="H66071" s="1"/>
  <c r="A66072"/>
  <c r="F66072"/>
  <c r="H66072"/>
  <c r="A66073"/>
  <c r="F66073"/>
  <c r="H66073" s="1"/>
  <c r="A66074"/>
  <c r="F66074"/>
  <c r="H66074"/>
  <c r="A66075"/>
  <c r="F66075"/>
  <c r="H66075" s="1"/>
  <c r="A66076"/>
  <c r="F66076"/>
  <c r="H66076"/>
  <c r="A66077"/>
  <c r="F66077"/>
  <c r="H66077" s="1"/>
  <c r="A66078"/>
  <c r="F66078"/>
  <c r="H66078"/>
  <c r="A66079"/>
  <c r="F66079"/>
  <c r="H66079" s="1"/>
  <c r="A66080"/>
  <c r="F66080"/>
  <c r="H66080"/>
  <c r="A66081"/>
  <c r="F66081"/>
  <c r="H66081" s="1"/>
  <c r="A66082"/>
  <c r="F66082"/>
  <c r="H66082"/>
  <c r="A66083"/>
  <c r="F66083"/>
  <c r="H66083" s="1"/>
  <c r="A66084"/>
  <c r="F66084"/>
  <c r="H66084"/>
  <c r="A66085"/>
  <c r="F66085"/>
  <c r="H66085" s="1"/>
  <c r="A66086"/>
  <c r="F66086"/>
  <c r="H66086"/>
  <c r="A66087"/>
  <c r="F66087"/>
  <c r="H66087" s="1"/>
  <c r="A66088"/>
  <c r="F66088"/>
  <c r="H66088"/>
  <c r="A66089"/>
  <c r="F66089"/>
  <c r="H66089" s="1"/>
  <c r="A66090"/>
  <c r="F66090"/>
  <c r="H66090"/>
  <c r="A66091"/>
  <c r="F66091"/>
  <c r="H66091" s="1"/>
  <c r="A66092"/>
  <c r="F66092"/>
  <c r="H66092"/>
  <c r="A66093"/>
  <c r="F66093"/>
  <c r="H66093" s="1"/>
  <c r="A66094"/>
  <c r="F66094"/>
  <c r="H66094"/>
  <c r="A66095"/>
  <c r="F66095"/>
  <c r="H66095" s="1"/>
  <c r="A66096"/>
  <c r="F66096"/>
  <c r="H66096"/>
  <c r="A66097"/>
  <c r="F66097"/>
  <c r="H66097" s="1"/>
  <c r="A66098"/>
  <c r="F66098"/>
  <c r="H66098"/>
  <c r="A66099"/>
  <c r="F66099"/>
  <c r="H66099" s="1"/>
  <c r="A66100"/>
  <c r="F66100"/>
  <c r="H66100"/>
  <c r="A66101"/>
  <c r="F66101"/>
  <c r="H66101" s="1"/>
  <c r="A66102"/>
  <c r="F66102"/>
  <c r="H66102"/>
  <c r="A66103"/>
  <c r="F66103"/>
  <c r="H66103" s="1"/>
  <c r="A66104"/>
  <c r="F66104"/>
  <c r="H66104"/>
  <c r="A66105"/>
  <c r="F66105"/>
  <c r="H66105" s="1"/>
  <c r="A66106"/>
  <c r="F66106"/>
  <c r="H66106"/>
  <c r="A66107"/>
  <c r="F66107"/>
  <c r="H66107" s="1"/>
  <c r="A66108"/>
  <c r="F66108"/>
  <c r="H66108"/>
  <c r="A66109"/>
  <c r="F66109"/>
  <c r="H66109" s="1"/>
  <c r="A66110"/>
  <c r="F66110"/>
  <c r="H66110"/>
  <c r="A66111"/>
  <c r="F66111"/>
  <c r="H66111" s="1"/>
  <c r="A66112"/>
  <c r="F66112"/>
  <c r="H66112"/>
  <c r="A66113"/>
  <c r="F66113"/>
  <c r="H66113" s="1"/>
  <c r="A66114"/>
  <c r="F66114"/>
  <c r="H66114"/>
  <c r="A66115"/>
  <c r="F66115"/>
  <c r="H66115" s="1"/>
  <c r="A66116"/>
  <c r="F66116"/>
  <c r="H66116"/>
  <c r="A66117"/>
  <c r="F66117"/>
  <c r="H66117" s="1"/>
  <c r="A66118"/>
  <c r="F66118"/>
  <c r="H66118"/>
  <c r="A66119"/>
  <c r="F66119"/>
  <c r="H66119" s="1"/>
  <c r="A66120"/>
  <c r="F66120"/>
  <c r="H66120"/>
  <c r="A66121"/>
  <c r="F66121"/>
  <c r="H66121" s="1"/>
  <c r="A66122"/>
  <c r="F66122"/>
  <c r="H66122"/>
  <c r="A66123"/>
  <c r="F66123"/>
  <c r="H66123" s="1"/>
  <c r="A66124"/>
  <c r="F66124"/>
  <c r="H66124"/>
  <c r="A66125"/>
  <c r="F66125"/>
  <c r="H66125" s="1"/>
  <c r="A66126"/>
  <c r="F66126"/>
  <c r="H66126"/>
  <c r="A66127"/>
  <c r="F66127"/>
  <c r="H66127" s="1"/>
  <c r="A66128"/>
  <c r="F66128"/>
  <c r="H66128"/>
  <c r="A66129"/>
  <c r="F66129"/>
  <c r="H66129" s="1"/>
  <c r="A66130"/>
  <c r="F66130"/>
  <c r="H66130"/>
  <c r="A66131"/>
  <c r="F66131"/>
  <c r="H66131" s="1"/>
  <c r="A66132"/>
  <c r="F66132"/>
  <c r="H66132"/>
  <c r="A66133"/>
  <c r="F66133"/>
  <c r="H66133" s="1"/>
  <c r="A66134"/>
  <c r="F66134"/>
  <c r="H66134"/>
  <c r="A66135"/>
  <c r="F66135"/>
  <c r="H66135" s="1"/>
  <c r="A66136"/>
  <c r="F66136"/>
  <c r="H66136"/>
  <c r="A66137"/>
  <c r="F66137"/>
  <c r="H66137" s="1"/>
  <c r="A66138"/>
  <c r="F66138"/>
  <c r="H66138"/>
  <c r="A66139"/>
  <c r="F66139"/>
  <c r="H66139" s="1"/>
  <c r="A66140"/>
  <c r="F66140"/>
  <c r="H66140"/>
  <c r="A66141"/>
  <c r="F66141"/>
  <c r="H66141" s="1"/>
  <c r="A66142"/>
  <c r="F66142"/>
  <c r="H66142"/>
  <c r="A66143"/>
  <c r="F66143"/>
  <c r="H66143" s="1"/>
  <c r="A66144"/>
  <c r="F66144"/>
  <c r="H66144"/>
  <c r="A66145"/>
  <c r="F66145"/>
  <c r="H66145" s="1"/>
  <c r="A66146"/>
  <c r="F66146"/>
  <c r="H66146"/>
  <c r="A66147"/>
  <c r="F66147"/>
  <c r="H66147" s="1"/>
  <c r="A66148"/>
  <c r="F66148"/>
  <c r="H66148"/>
  <c r="A66149"/>
  <c r="F66149"/>
  <c r="H66149" s="1"/>
  <c r="A66150"/>
  <c r="F66150"/>
  <c r="H66150"/>
  <c r="A66151"/>
  <c r="F66151"/>
  <c r="H66151" s="1"/>
  <c r="A66152"/>
  <c r="F66152"/>
  <c r="H66152"/>
  <c r="A66153"/>
  <c r="F66153"/>
  <c r="H66153" s="1"/>
  <c r="A66154"/>
  <c r="F66154"/>
  <c r="H66154"/>
  <c r="A66155"/>
  <c r="F66155"/>
  <c r="H66155" s="1"/>
  <c r="A66156"/>
  <c r="F66156"/>
  <c r="H66156" s="1"/>
  <c r="A66157"/>
  <c r="F66157"/>
  <c r="H66157"/>
  <c r="A66158"/>
  <c r="F66158"/>
  <c r="H66158" s="1"/>
  <c r="A66159"/>
  <c r="F66159"/>
  <c r="H66159"/>
  <c r="A66160"/>
  <c r="F66160"/>
  <c r="H66160" s="1"/>
  <c r="A66161"/>
  <c r="F66161"/>
  <c r="H66161"/>
  <c r="A66162"/>
  <c r="F66162"/>
  <c r="H66162" s="1"/>
  <c r="A66163"/>
  <c r="F66163"/>
  <c r="H66163"/>
  <c r="A66164"/>
  <c r="F66164"/>
  <c r="H66164" s="1"/>
  <c r="A66165"/>
  <c r="F66165"/>
  <c r="H66165"/>
  <c r="A66166"/>
  <c r="F66166"/>
  <c r="H66166" s="1"/>
  <c r="A66167"/>
  <c r="F66167"/>
  <c r="H66167"/>
  <c r="A66168"/>
  <c r="F66168"/>
  <c r="H66168" s="1"/>
  <c r="A66169"/>
  <c r="F66169"/>
  <c r="H66169"/>
  <c r="A66170"/>
  <c r="F66170"/>
  <c r="H66170" s="1"/>
  <c r="A66171"/>
  <c r="F66171"/>
  <c r="H66171"/>
  <c r="A66172"/>
  <c r="F66172"/>
  <c r="H66172" s="1"/>
  <c r="A66173"/>
  <c r="F66173"/>
  <c r="H66173"/>
  <c r="A66174"/>
  <c r="F66174"/>
  <c r="H66174" s="1"/>
  <c r="A66175"/>
  <c r="F66175"/>
  <c r="H66175"/>
  <c r="A66176"/>
  <c r="F66176"/>
  <c r="H66176" s="1"/>
  <c r="A66177"/>
  <c r="F66177"/>
  <c r="H66177"/>
  <c r="A66178"/>
  <c r="F66178"/>
  <c r="H66178" s="1"/>
  <c r="A66179"/>
  <c r="F66179"/>
  <c r="H66179"/>
  <c r="A66180"/>
  <c r="F66180"/>
  <c r="H66180" s="1"/>
  <c r="A66181"/>
  <c r="F66181"/>
  <c r="H66181"/>
  <c r="A66182"/>
  <c r="F66182"/>
  <c r="H66182" s="1"/>
  <c r="A66183"/>
  <c r="F66183"/>
  <c r="H66183"/>
  <c r="A66184"/>
  <c r="F66184"/>
  <c r="H66184" s="1"/>
  <c r="A66185"/>
  <c r="F66185"/>
  <c r="H66185"/>
  <c r="A66186"/>
  <c r="F66186"/>
  <c r="H66186" s="1"/>
  <c r="A66187"/>
  <c r="F66187"/>
  <c r="H66187"/>
  <c r="A66188"/>
  <c r="F66188"/>
  <c r="H66188" s="1"/>
  <c r="A66189"/>
  <c r="F66189"/>
  <c r="H66189"/>
  <c r="A66190"/>
  <c r="F66190"/>
  <c r="H66190" s="1"/>
  <c r="A66191"/>
  <c r="F66191"/>
  <c r="H66191"/>
  <c r="A66192"/>
  <c r="F66192"/>
  <c r="H66192" s="1"/>
  <c r="A66193"/>
  <c r="F66193"/>
  <c r="H66193"/>
  <c r="A66194"/>
  <c r="F66194"/>
  <c r="H66194" s="1"/>
  <c r="A66195"/>
  <c r="F66195"/>
  <c r="H66195"/>
  <c r="A66196"/>
  <c r="F66196"/>
  <c r="H66196" s="1"/>
  <c r="A66197"/>
  <c r="F66197"/>
  <c r="H66197"/>
  <c r="A66198"/>
  <c r="F66198"/>
  <c r="H66198" s="1"/>
  <c r="A66199"/>
  <c r="F66199"/>
  <c r="H66199"/>
  <c r="A66200"/>
  <c r="F66200"/>
  <c r="H66200" s="1"/>
  <c r="A66201"/>
  <c r="F66201"/>
  <c r="H66201"/>
  <c r="A66202"/>
  <c r="F66202"/>
  <c r="H66202" s="1"/>
  <c r="A66203"/>
  <c r="F66203"/>
  <c r="H66203"/>
  <c r="A66204"/>
  <c r="F66204"/>
  <c r="H66204" s="1"/>
  <c r="A66205"/>
  <c r="F66205"/>
  <c r="H66205"/>
  <c r="A66206"/>
  <c r="F66206"/>
  <c r="H66206" s="1"/>
  <c r="A66207"/>
  <c r="F66207"/>
  <c r="H66207"/>
  <c r="A66208"/>
  <c r="F66208"/>
  <c r="H66208" s="1"/>
  <c r="A66209"/>
  <c r="F66209"/>
  <c r="H66209"/>
  <c r="A66210"/>
  <c r="F66210"/>
  <c r="H66210" s="1"/>
  <c r="A66211"/>
  <c r="F66211"/>
  <c r="H66211"/>
  <c r="A66212"/>
  <c r="F66212"/>
  <c r="H66212" s="1"/>
  <c r="A66213"/>
  <c r="F66213"/>
  <c r="H66213"/>
  <c r="A66214"/>
  <c r="F66214"/>
  <c r="H66214" s="1"/>
  <c r="A66215"/>
  <c r="F66215"/>
  <c r="H66215"/>
  <c r="A66216"/>
  <c r="F66216"/>
  <c r="H66216" s="1"/>
  <c r="A66217"/>
  <c r="F66217"/>
  <c r="H66217"/>
  <c r="A66218"/>
  <c r="F66218"/>
  <c r="H66218" s="1"/>
  <c r="A66219"/>
  <c r="F66219"/>
  <c r="H66219"/>
  <c r="A66220"/>
  <c r="F66220"/>
  <c r="H66220" s="1"/>
  <c r="A66221"/>
  <c r="F66221"/>
  <c r="H66221"/>
  <c r="A66222"/>
  <c r="F66222"/>
  <c r="H66222" s="1"/>
  <c r="A66223"/>
  <c r="F66223"/>
  <c r="H66223"/>
  <c r="A66224"/>
  <c r="F66224"/>
  <c r="H66224" s="1"/>
  <c r="A66225"/>
  <c r="F66225"/>
  <c r="H66225"/>
  <c r="A66226"/>
  <c r="F66226"/>
  <c r="H66226" s="1"/>
  <c r="A66227"/>
  <c r="F66227"/>
  <c r="H66227"/>
  <c r="A66228"/>
  <c r="F66228"/>
  <c r="H66228" s="1"/>
  <c r="A66229"/>
  <c r="F66229"/>
  <c r="H66229"/>
  <c r="A66230"/>
  <c r="F66230"/>
  <c r="H66230" s="1"/>
  <c r="A66231"/>
  <c r="F66231"/>
  <c r="H66231"/>
  <c r="A66232"/>
  <c r="F66232"/>
  <c r="H66232" s="1"/>
  <c r="A66233"/>
  <c r="F66233"/>
  <c r="H66233"/>
  <c r="A66234"/>
  <c r="F66234"/>
  <c r="H66234" s="1"/>
  <c r="A66235"/>
  <c r="F66235"/>
  <c r="H66235"/>
  <c r="A66236"/>
  <c r="F66236"/>
  <c r="H66236" s="1"/>
  <c r="A66237"/>
  <c r="F66237"/>
  <c r="H66237"/>
  <c r="A66238"/>
  <c r="F66238"/>
  <c r="H66238" s="1"/>
  <c r="A66239"/>
  <c r="F66239"/>
  <c r="H66239"/>
  <c r="A66240"/>
  <c r="F66240"/>
  <c r="H66240" s="1"/>
  <c r="A66241"/>
  <c r="F66241"/>
  <c r="H66241"/>
  <c r="A66242"/>
  <c r="F66242"/>
  <c r="H66242" s="1"/>
  <c r="A66243"/>
  <c r="F66243"/>
  <c r="H66243"/>
  <c r="A66244"/>
  <c r="F66244"/>
  <c r="H66244" s="1"/>
  <c r="A66245"/>
  <c r="F66245"/>
  <c r="H66245"/>
  <c r="A66246"/>
  <c r="F66246"/>
  <c r="H66246" s="1"/>
  <c r="A66247"/>
  <c r="F66247"/>
  <c r="H66247"/>
  <c r="A66248"/>
  <c r="F66248"/>
  <c r="H66248" s="1"/>
  <c r="A66249"/>
  <c r="F66249"/>
  <c r="H66249"/>
  <c r="A66250"/>
  <c r="F66250"/>
  <c r="H66250" s="1"/>
  <c r="A66251"/>
  <c r="F66251"/>
  <c r="H66251"/>
  <c r="A66252"/>
  <c r="F66252"/>
  <c r="H66252" s="1"/>
  <c r="A66253"/>
  <c r="F66253"/>
  <c r="H66253"/>
  <c r="A66254"/>
  <c r="F66254"/>
  <c r="H66254" s="1"/>
  <c r="A66255"/>
  <c r="F66255"/>
  <c r="H66255"/>
  <c r="A66256"/>
  <c r="F66256"/>
  <c r="H66256" s="1"/>
  <c r="A66257"/>
  <c r="F66257"/>
  <c r="H66257"/>
  <c r="A66258"/>
  <c r="F66258"/>
  <c r="H66258" s="1"/>
  <c r="A66259"/>
  <c r="F66259"/>
  <c r="H66259"/>
  <c r="A66260"/>
  <c r="F66260"/>
  <c r="H66260" s="1"/>
  <c r="A66261"/>
  <c r="F66261"/>
  <c r="H66261"/>
  <c r="A66262"/>
  <c r="F66262"/>
  <c r="H66262" s="1"/>
  <c r="A66263"/>
  <c r="F66263"/>
  <c r="H66263"/>
  <c r="A66264"/>
  <c r="F66264"/>
  <c r="H66264" s="1"/>
  <c r="A66265"/>
  <c r="F66265"/>
  <c r="H66265"/>
  <c r="A66266"/>
  <c r="F66266"/>
  <c r="H66266" s="1"/>
  <c r="A66267"/>
  <c r="F66267"/>
  <c r="H66267"/>
  <c r="A66268"/>
  <c r="F66268"/>
  <c r="H66268" s="1"/>
  <c r="A66269"/>
  <c r="F66269"/>
  <c r="H66269"/>
  <c r="A66270"/>
  <c r="F66270"/>
  <c r="H66270" s="1"/>
  <c r="A66271"/>
  <c r="F66271"/>
  <c r="H66271"/>
  <c r="A66272"/>
  <c r="F66272"/>
  <c r="H66272" s="1"/>
  <c r="A66273"/>
  <c r="F66273"/>
  <c r="H66273"/>
  <c r="A66274"/>
  <c r="F66274"/>
  <c r="H66274" s="1"/>
  <c r="A66275"/>
  <c r="F66275"/>
  <c r="H66275"/>
  <c r="A66276"/>
  <c r="F66276"/>
  <c r="H66276" s="1"/>
  <c r="A66277"/>
  <c r="F66277"/>
  <c r="H66277"/>
  <c r="A66278"/>
  <c r="F66278"/>
  <c r="H66278" s="1"/>
  <c r="A66279"/>
  <c r="F66279"/>
  <c r="H66279"/>
  <c r="A66280"/>
  <c r="F66280"/>
  <c r="H66280" s="1"/>
  <c r="A66281"/>
  <c r="F66281"/>
  <c r="H66281"/>
  <c r="A66282"/>
  <c r="F66282"/>
  <c r="H66282" s="1"/>
  <c r="A66283"/>
  <c r="F66283"/>
  <c r="H66283"/>
  <c r="A66284"/>
  <c r="F66284"/>
  <c r="H66284" s="1"/>
  <c r="A66285"/>
  <c r="F66285"/>
  <c r="H66285"/>
  <c r="A66286"/>
  <c r="F66286"/>
  <c r="H66286" s="1"/>
  <c r="A66287"/>
  <c r="F66287"/>
  <c r="H66287"/>
  <c r="A66288"/>
  <c r="F66288"/>
  <c r="H66288" s="1"/>
  <c r="A66289"/>
  <c r="F66289"/>
  <c r="H66289"/>
  <c r="A66290"/>
  <c r="F66290"/>
  <c r="H66290" s="1"/>
  <c r="A66291"/>
  <c r="F66291"/>
  <c r="H66291"/>
  <c r="A66292"/>
  <c r="F66292"/>
  <c r="H66292" s="1"/>
  <c r="A66293"/>
  <c r="F66293"/>
  <c r="H66293"/>
  <c r="A66294"/>
  <c r="F66294"/>
  <c r="H66294" s="1"/>
  <c r="A66295"/>
  <c r="F66295"/>
  <c r="H66295"/>
  <c r="A66296"/>
  <c r="F66296"/>
  <c r="H66296" s="1"/>
  <c r="A66297"/>
  <c r="F66297"/>
  <c r="H66297"/>
  <c r="A66298"/>
  <c r="F66298"/>
  <c r="H66298" s="1"/>
  <c r="A66299"/>
  <c r="F66299"/>
  <c r="H66299"/>
  <c r="A66300"/>
  <c r="F66300"/>
  <c r="H66300" s="1"/>
  <c r="A66301"/>
  <c r="F66301"/>
  <c r="H66301"/>
  <c r="A66302"/>
  <c r="F66302"/>
  <c r="H66302" s="1"/>
  <c r="A66303"/>
  <c r="F66303"/>
  <c r="H66303"/>
  <c r="A66304"/>
  <c r="F66304"/>
  <c r="H66304" s="1"/>
  <c r="A66305"/>
  <c r="F66305"/>
  <c r="H66305"/>
  <c r="A66306"/>
  <c r="F66306"/>
  <c r="H66306" s="1"/>
  <c r="A66307"/>
  <c r="F66307"/>
  <c r="H66307"/>
  <c r="A66308"/>
  <c r="F66308"/>
  <c r="H66308" s="1"/>
  <c r="A66309"/>
  <c r="F66309"/>
  <c r="H66309"/>
  <c r="A66310"/>
  <c r="F66310"/>
  <c r="H66310" s="1"/>
  <c r="A66311"/>
  <c r="F66311"/>
  <c r="H66311"/>
  <c r="A66312"/>
  <c r="F66312"/>
  <c r="H66312" s="1"/>
  <c r="A66313"/>
  <c r="F66313"/>
  <c r="H66313"/>
  <c r="A66314"/>
  <c r="F66314"/>
  <c r="H66314" s="1"/>
  <c r="A66315"/>
  <c r="F66315"/>
  <c r="H66315"/>
  <c r="A66316"/>
  <c r="F66316"/>
  <c r="H66316" s="1"/>
  <c r="A66317"/>
  <c r="F66317"/>
  <c r="H66317"/>
  <c r="A66318"/>
  <c r="F66318"/>
  <c r="H66318" s="1"/>
  <c r="A66319"/>
  <c r="F66319"/>
  <c r="H66319"/>
  <c r="A66320"/>
  <c r="F66320"/>
  <c r="H66320" s="1"/>
  <c r="A66321"/>
  <c r="F66321"/>
  <c r="H66321"/>
  <c r="A66322"/>
  <c r="F66322"/>
  <c r="H66322" s="1"/>
  <c r="A66323"/>
  <c r="F66323"/>
  <c r="H66323"/>
  <c r="A66324"/>
  <c r="F66324"/>
  <c r="H66324" s="1"/>
  <c r="A66325"/>
  <c r="F66325"/>
  <c r="H66325"/>
  <c r="A66326"/>
  <c r="F66326"/>
  <c r="H66326" s="1"/>
  <c r="A66327"/>
  <c r="F66327"/>
  <c r="H66327"/>
  <c r="A66328"/>
  <c r="F66328"/>
  <c r="H66328" s="1"/>
  <c r="A66329"/>
  <c r="F66329"/>
  <c r="H66329"/>
  <c r="A66330"/>
  <c r="F66330"/>
  <c r="H66330" s="1"/>
  <c r="A66331"/>
  <c r="F66331"/>
  <c r="H66331"/>
  <c r="A66332"/>
  <c r="F66332"/>
  <c r="H66332" s="1"/>
  <c r="A66333"/>
  <c r="F66333"/>
  <c r="H66333"/>
  <c r="A66334"/>
  <c r="F66334"/>
  <c r="H66334" s="1"/>
  <c r="A66335"/>
  <c r="F66335"/>
  <c r="H66335"/>
  <c r="A66336"/>
  <c r="F66336"/>
  <c r="H66336" s="1"/>
  <c r="A66337"/>
  <c r="F66337"/>
  <c r="H66337"/>
  <c r="A66338"/>
  <c r="F66338"/>
  <c r="H66338" s="1"/>
  <c r="A66339"/>
  <c r="F66339"/>
  <c r="H66339"/>
  <c r="A66340"/>
  <c r="F66340"/>
  <c r="H66340" s="1"/>
  <c r="A66341"/>
  <c r="F66341"/>
  <c r="H66341"/>
  <c r="A66342"/>
  <c r="F66342"/>
  <c r="H66342" s="1"/>
  <c r="A66343"/>
  <c r="F66343"/>
  <c r="H66343"/>
  <c r="A66344"/>
  <c r="F66344"/>
  <c r="H66344" s="1"/>
  <c r="A66345"/>
  <c r="F66345"/>
  <c r="H66345"/>
  <c r="A66346"/>
  <c r="F66346"/>
  <c r="H66346" s="1"/>
  <c r="A66347"/>
  <c r="F66347"/>
  <c r="H66347"/>
  <c r="A66348"/>
  <c r="F66348"/>
  <c r="H66348" s="1"/>
  <c r="A66349"/>
  <c r="F66349"/>
  <c r="H66349"/>
  <c r="A66350"/>
  <c r="F66350"/>
  <c r="H66350" s="1"/>
  <c r="A66351"/>
  <c r="F66351"/>
  <c r="H66351"/>
  <c r="A66352"/>
  <c r="F66352"/>
  <c r="H66352" s="1"/>
  <c r="A66353"/>
  <c r="F66353"/>
  <c r="H66353"/>
  <c r="A66354"/>
  <c r="F66354"/>
  <c r="H66354" s="1"/>
  <c r="A66355"/>
  <c r="F66355"/>
  <c r="H66355"/>
  <c r="A66356"/>
  <c r="F66356"/>
  <c r="H66356" s="1"/>
  <c r="A66357"/>
  <c r="F66357"/>
  <c r="H66357"/>
  <c r="A66358"/>
  <c r="F66358"/>
  <c r="H66358" s="1"/>
  <c r="A66359"/>
  <c r="F66359"/>
  <c r="H66359"/>
  <c r="A66360"/>
  <c r="F66360"/>
  <c r="H66360" s="1"/>
  <c r="A66361"/>
  <c r="F66361"/>
  <c r="H66361"/>
  <c r="A66362"/>
  <c r="F66362"/>
  <c r="H66362" s="1"/>
  <c r="A66363"/>
  <c r="F66363"/>
  <c r="H66363"/>
  <c r="A66364"/>
  <c r="F66364"/>
  <c r="H66364" s="1"/>
  <c r="A66365"/>
  <c r="F66365"/>
  <c r="H66365"/>
  <c r="A66366"/>
  <c r="F66366"/>
  <c r="H66366" s="1"/>
  <c r="A66367"/>
  <c r="F66367"/>
  <c r="H66367"/>
  <c r="A66368"/>
  <c r="F66368"/>
  <c r="H66368" s="1"/>
  <c r="A66369"/>
  <c r="F66369"/>
  <c r="H66369"/>
  <c r="A66370"/>
  <c r="F66370"/>
  <c r="H66370" s="1"/>
  <c r="A66371"/>
  <c r="F66371"/>
  <c r="H66371"/>
  <c r="A66372"/>
  <c r="F66372"/>
  <c r="H66372" s="1"/>
  <c r="A66373"/>
  <c r="F66373"/>
  <c r="H66373"/>
  <c r="A66374"/>
  <c r="F66374"/>
  <c r="H66374" s="1"/>
  <c r="A66375"/>
  <c r="F66375"/>
  <c r="H66375"/>
  <c r="A66376"/>
  <c r="F66376"/>
  <c r="H66376" s="1"/>
  <c r="A66377"/>
  <c r="F66377"/>
  <c r="H66377"/>
  <c r="A66378"/>
  <c r="F66378"/>
  <c r="H66378" s="1"/>
  <c r="A66379"/>
  <c r="F66379"/>
  <c r="H66379"/>
  <c r="A66380"/>
  <c r="F66380"/>
  <c r="H66380" s="1"/>
  <c r="A66381"/>
  <c r="F66381"/>
  <c r="H66381"/>
  <c r="A66382"/>
  <c r="F66382"/>
  <c r="H66382" s="1"/>
  <c r="A66383"/>
  <c r="F66383"/>
  <c r="H66383"/>
  <c r="A66384"/>
  <c r="F66384"/>
  <c r="H66384" s="1"/>
  <c r="A66385"/>
  <c r="F66385"/>
  <c r="H66385"/>
  <c r="A66386"/>
  <c r="F66386"/>
  <c r="H66386" s="1"/>
  <c r="A66387"/>
  <c r="F66387"/>
  <c r="H66387"/>
  <c r="A66388"/>
  <c r="F66388"/>
  <c r="H66388" s="1"/>
  <c r="A66389"/>
  <c r="F66389"/>
  <c r="H66389"/>
  <c r="A66390"/>
  <c r="F66390"/>
  <c r="H66390" s="1"/>
  <c r="A66391"/>
  <c r="F66391"/>
  <c r="H66391"/>
  <c r="A66392"/>
  <c r="F66392"/>
  <c r="H66392" s="1"/>
  <c r="A66393"/>
  <c r="F66393"/>
  <c r="H66393"/>
  <c r="A66394"/>
  <c r="F66394"/>
  <c r="H66394" s="1"/>
  <c r="A66395"/>
  <c r="F66395"/>
  <c r="H66395"/>
  <c r="A66396"/>
  <c r="F66396"/>
  <c r="H66396" s="1"/>
  <c r="A66397"/>
  <c r="F66397"/>
  <c r="H66397"/>
  <c r="A66398"/>
  <c r="F66398"/>
  <c r="H66398" s="1"/>
  <c r="A66399"/>
  <c r="F66399"/>
  <c r="H66399"/>
  <c r="A66400"/>
  <c r="F66400"/>
  <c r="H66400" s="1"/>
  <c r="A66401"/>
  <c r="F66401"/>
  <c r="H66401"/>
  <c r="A66402"/>
  <c r="F66402"/>
  <c r="H66402" s="1"/>
  <c r="A66403"/>
  <c r="F66403"/>
  <c r="H66403"/>
  <c r="A66404"/>
  <c r="F66404"/>
  <c r="H66404" s="1"/>
  <c r="A66405"/>
  <c r="F66405"/>
  <c r="H66405"/>
  <c r="A66406"/>
  <c r="F66406"/>
  <c r="H66406" s="1"/>
  <c r="A66407"/>
  <c r="F66407"/>
  <c r="H66407"/>
  <c r="A66408"/>
  <c r="F66408"/>
  <c r="H66408" s="1"/>
  <c r="A66409"/>
  <c r="F66409"/>
  <c r="H66409"/>
  <c r="A66410"/>
  <c r="F66410"/>
  <c r="H66410" s="1"/>
  <c r="A66411"/>
  <c r="F66411"/>
  <c r="H66411"/>
  <c r="A66412"/>
  <c r="F66412"/>
  <c r="H66412" s="1"/>
  <c r="A66413"/>
  <c r="F66413"/>
  <c r="H66413"/>
  <c r="A66414"/>
  <c r="F66414"/>
  <c r="H66414" s="1"/>
  <c r="A66415"/>
  <c r="F66415"/>
  <c r="H66415"/>
  <c r="A66416"/>
  <c r="F66416"/>
  <c r="H66416" s="1"/>
  <c r="A66417"/>
  <c r="F66417"/>
  <c r="H66417"/>
  <c r="A66418"/>
  <c r="F66418"/>
  <c r="H66418" s="1"/>
  <c r="A66419"/>
  <c r="F66419"/>
  <c r="H66419"/>
  <c r="A66420"/>
  <c r="F66420"/>
  <c r="H66420" s="1"/>
  <c r="A66421"/>
  <c r="F66421"/>
  <c r="H66421"/>
  <c r="A66422"/>
  <c r="F66422"/>
  <c r="H66422" s="1"/>
  <c r="A66423"/>
  <c r="F66423"/>
  <c r="H66423"/>
  <c r="A66424"/>
  <c r="F66424"/>
  <c r="H66424" s="1"/>
  <c r="A66425"/>
  <c r="F66425"/>
  <c r="H66425"/>
  <c r="A66426"/>
  <c r="F66426"/>
  <c r="H66426" s="1"/>
  <c r="A66427"/>
  <c r="F66427"/>
  <c r="H66427"/>
  <c r="A66428"/>
  <c r="F66428"/>
  <c r="H66428" s="1"/>
  <c r="A66429"/>
  <c r="F66429"/>
  <c r="H66429"/>
  <c r="A66430"/>
  <c r="F66430"/>
  <c r="H66430" s="1"/>
  <c r="A66431"/>
  <c r="F66431"/>
  <c r="H66431"/>
  <c r="A66432"/>
  <c r="F66432"/>
  <c r="H66432" s="1"/>
  <c r="A66433"/>
  <c r="F66433"/>
  <c r="H66433"/>
  <c r="A66434"/>
  <c r="F66434"/>
  <c r="H66434" s="1"/>
  <c r="A66435"/>
  <c r="F66435"/>
  <c r="H66435"/>
  <c r="A66436"/>
  <c r="F66436"/>
  <c r="H66436" s="1"/>
  <c r="A66437"/>
  <c r="F66437"/>
  <c r="H66437"/>
  <c r="A66438"/>
  <c r="F66438"/>
  <c r="H66438" s="1"/>
  <c r="A66439"/>
  <c r="F66439"/>
  <c r="H66439"/>
  <c r="A66440"/>
  <c r="F66440"/>
  <c r="H66440" s="1"/>
  <c r="A66441"/>
  <c r="F66441"/>
  <c r="H66441"/>
  <c r="A66442"/>
  <c r="F66442"/>
  <c r="H66442" s="1"/>
  <c r="A66443"/>
  <c r="F66443"/>
  <c r="H66443"/>
  <c r="A66444"/>
  <c r="F66444"/>
  <c r="H66444" s="1"/>
  <c r="A66445"/>
  <c r="F66445"/>
  <c r="H66445"/>
  <c r="A66446"/>
  <c r="F66446"/>
  <c r="H66446" s="1"/>
  <c r="A66447"/>
  <c r="F66447"/>
  <c r="H66447"/>
  <c r="A66448"/>
  <c r="F66448"/>
  <c r="H66448" s="1"/>
  <c r="A66449"/>
  <c r="F66449"/>
  <c r="H66449"/>
  <c r="A66450"/>
  <c r="F66450"/>
  <c r="H66450" s="1"/>
  <c r="A66451"/>
  <c r="F66451"/>
  <c r="H66451"/>
  <c r="A66452"/>
  <c r="F66452"/>
  <c r="H66452" s="1"/>
  <c r="A66453"/>
  <c r="F66453"/>
  <c r="H66453"/>
  <c r="A66454"/>
  <c r="F66454"/>
  <c r="H66454" s="1"/>
  <c r="A66455"/>
  <c r="F66455"/>
  <c r="H66455"/>
  <c r="A66456"/>
  <c r="F66456"/>
  <c r="H66456" s="1"/>
  <c r="A66457"/>
  <c r="F66457"/>
  <c r="H66457"/>
  <c r="A66458"/>
  <c r="F66458"/>
  <c r="H66458" s="1"/>
  <c r="A66459"/>
  <c r="F66459"/>
  <c r="H66459"/>
  <c r="A66460"/>
  <c r="F66460"/>
  <c r="H66460" s="1"/>
  <c r="A66461"/>
  <c r="F66461"/>
  <c r="H66461"/>
  <c r="A66462"/>
  <c r="F66462"/>
  <c r="H66462" s="1"/>
  <c r="A66463"/>
  <c r="F66463"/>
  <c r="H66463"/>
  <c r="A66464"/>
  <c r="F66464"/>
  <c r="H66464" s="1"/>
  <c r="A66465"/>
  <c r="F66465"/>
  <c r="H66465"/>
  <c r="A66466"/>
  <c r="F66466"/>
  <c r="H66466" s="1"/>
  <c r="A66467"/>
  <c r="F66467"/>
  <c r="H66467"/>
  <c r="A66468"/>
  <c r="F66468"/>
  <c r="H66468" s="1"/>
  <c r="A66469"/>
  <c r="F66469"/>
  <c r="H66469"/>
  <c r="A66470"/>
  <c r="F66470"/>
  <c r="H66470" s="1"/>
  <c r="A66471"/>
  <c r="F66471"/>
  <c r="H66471"/>
  <c r="A66472"/>
  <c r="F66472"/>
  <c r="H66472" s="1"/>
  <c r="A66473"/>
  <c r="F66473"/>
  <c r="H66473"/>
  <c r="A66474"/>
  <c r="F66474"/>
  <c r="H66474" s="1"/>
  <c r="A66475"/>
  <c r="F66475"/>
  <c r="H66475"/>
  <c r="A66476"/>
  <c r="F66476"/>
  <c r="H66476" s="1"/>
  <c r="A66477"/>
  <c r="F66477"/>
  <c r="H66477"/>
  <c r="A66478"/>
  <c r="F66478"/>
  <c r="H66478" s="1"/>
  <c r="A66479"/>
  <c r="F66479"/>
  <c r="H66479"/>
  <c r="A66480"/>
  <c r="F66480"/>
  <c r="H66480" s="1"/>
  <c r="A66481"/>
  <c r="F66481"/>
  <c r="H66481"/>
  <c r="A66482"/>
  <c r="F66482"/>
  <c r="H66482" s="1"/>
  <c r="A66483"/>
  <c r="F66483"/>
  <c r="H66483"/>
  <c r="A66484"/>
  <c r="F66484"/>
  <c r="H66484" s="1"/>
  <c r="A66485"/>
  <c r="F66485"/>
  <c r="H66485"/>
  <c r="A66486"/>
  <c r="F66486"/>
  <c r="H66486" s="1"/>
  <c r="A66487"/>
  <c r="F66487"/>
  <c r="H66487"/>
  <c r="A66488"/>
  <c r="F66488"/>
  <c r="H66488" s="1"/>
  <c r="A66489"/>
  <c r="F66489"/>
  <c r="H66489"/>
  <c r="A66490"/>
  <c r="F66490"/>
  <c r="H66490" s="1"/>
  <c r="A66491"/>
  <c r="F66491"/>
  <c r="H66491"/>
  <c r="A66492"/>
  <c r="F66492"/>
  <c r="H66492" s="1"/>
  <c r="A66493"/>
  <c r="F66493"/>
  <c r="H66493"/>
  <c r="A66494"/>
  <c r="F66494"/>
  <c r="H66494" s="1"/>
  <c r="A66495"/>
  <c r="F66495"/>
  <c r="H66495"/>
  <c r="A66496"/>
  <c r="F66496"/>
  <c r="H66496" s="1"/>
  <c r="A66497"/>
  <c r="F66497"/>
  <c r="H66497"/>
  <c r="A66498"/>
  <c r="F66498"/>
  <c r="H66498" s="1"/>
  <c r="A66499"/>
  <c r="F66499"/>
  <c r="H66499"/>
  <c r="A66500"/>
  <c r="F66500"/>
  <c r="H66500" s="1"/>
  <c r="A66501"/>
  <c r="F66501"/>
  <c r="H66501"/>
  <c r="A66502"/>
  <c r="F66502"/>
  <c r="H66502" s="1"/>
  <c r="A66503"/>
  <c r="F66503"/>
  <c r="H66503"/>
  <c r="A66504"/>
  <c r="F66504"/>
  <c r="H66504" s="1"/>
  <c r="A66505"/>
  <c r="F66505"/>
  <c r="H66505"/>
  <c r="A66506"/>
  <c r="F66506"/>
  <c r="H66506" s="1"/>
  <c r="A66507"/>
  <c r="F66507"/>
  <c r="H66507"/>
  <c r="A66508"/>
  <c r="F66508"/>
  <c r="H66508" s="1"/>
  <c r="A66509"/>
  <c r="F66509"/>
  <c r="H66509"/>
  <c r="A66510"/>
  <c r="F66510"/>
  <c r="H66510" s="1"/>
  <c r="A66511"/>
  <c r="F66511"/>
  <c r="H66511"/>
  <c r="A66512"/>
  <c r="F66512"/>
  <c r="H66512" s="1"/>
  <c r="A66513"/>
  <c r="F66513"/>
  <c r="H66513"/>
  <c r="A66514"/>
  <c r="F66514"/>
  <c r="H66514" s="1"/>
  <c r="A66515"/>
  <c r="F66515"/>
  <c r="H66515"/>
  <c r="A66516"/>
  <c r="F66516"/>
  <c r="H66516" s="1"/>
  <c r="A66517"/>
  <c r="F66517"/>
  <c r="H66517"/>
  <c r="A66518"/>
  <c r="F66518"/>
  <c r="H66518" s="1"/>
  <c r="A66519"/>
  <c r="F66519"/>
  <c r="H66519"/>
  <c r="A66520"/>
  <c r="F66520"/>
  <c r="H66520" s="1"/>
  <c r="A66521"/>
  <c r="F66521"/>
  <c r="H66521"/>
  <c r="A66522"/>
  <c r="F66522"/>
  <c r="H66522" s="1"/>
  <c r="A66523"/>
  <c r="F66523"/>
  <c r="H66523"/>
  <c r="A66524"/>
  <c r="F66524"/>
  <c r="H66524" s="1"/>
  <c r="A66525"/>
  <c r="F66525"/>
  <c r="H66525"/>
  <c r="A66526"/>
  <c r="F66526"/>
  <c r="H66526" s="1"/>
  <c r="A66527"/>
  <c r="F66527"/>
  <c r="H66527"/>
  <c r="A66528"/>
  <c r="F66528"/>
  <c r="H66528" s="1"/>
  <c r="A66529"/>
  <c r="F66529"/>
  <c r="H66529"/>
  <c r="A66530"/>
  <c r="F66530"/>
  <c r="H66530" s="1"/>
  <c r="A66531"/>
  <c r="F66531"/>
  <c r="H66531"/>
  <c r="A66532"/>
  <c r="F66532"/>
  <c r="H66532" s="1"/>
  <c r="A66533"/>
  <c r="F66533"/>
  <c r="H66533"/>
  <c r="A66534"/>
  <c r="F66534"/>
  <c r="H66534" s="1"/>
  <c r="A66535"/>
  <c r="F66535"/>
  <c r="H66535"/>
  <c r="A66536"/>
  <c r="F66536"/>
  <c r="H66536" s="1"/>
  <c r="A66537"/>
  <c r="F66537"/>
  <c r="H66537"/>
  <c r="A66538"/>
  <c r="F66538"/>
  <c r="H66538" s="1"/>
  <c r="A66539"/>
  <c r="F66539"/>
  <c r="H66539"/>
  <c r="A66540"/>
  <c r="F66540"/>
  <c r="H66540" s="1"/>
  <c r="A66541"/>
  <c r="F66541"/>
  <c r="H66541"/>
  <c r="A66542"/>
  <c r="F66542"/>
  <c r="H66542" s="1"/>
  <c r="A66543"/>
  <c r="F66543"/>
  <c r="H66543"/>
  <c r="A66544"/>
  <c r="F66544"/>
  <c r="H66544" s="1"/>
  <c r="A66545"/>
  <c r="F66545"/>
  <c r="H66545"/>
  <c r="A66546"/>
  <c r="F66546"/>
  <c r="H66546" s="1"/>
  <c r="A66547"/>
  <c r="F66547"/>
  <c r="H66547"/>
  <c r="A66548"/>
  <c r="F66548"/>
  <c r="H66548" s="1"/>
  <c r="A66549"/>
  <c r="F66549"/>
  <c r="H66549"/>
  <c r="A66550"/>
  <c r="F66550"/>
  <c r="H66550" s="1"/>
  <c r="A66551"/>
  <c r="F66551"/>
  <c r="H66551"/>
  <c r="A66552"/>
  <c r="F66552"/>
  <c r="H66552" s="1"/>
  <c r="A66553"/>
  <c r="F66553"/>
  <c r="H66553"/>
  <c r="A66554"/>
  <c r="F66554"/>
  <c r="H66554" s="1"/>
  <c r="A66555"/>
  <c r="F66555"/>
  <c r="H66555"/>
  <c r="A66556"/>
  <c r="F66556"/>
  <c r="H66556" s="1"/>
  <c r="A66557"/>
  <c r="F66557"/>
  <c r="H66557"/>
  <c r="A66558"/>
  <c r="F66558"/>
  <c r="H66558" s="1"/>
  <c r="A66559"/>
  <c r="F66559"/>
  <c r="H66559"/>
  <c r="A66560"/>
  <c r="F66560"/>
  <c r="H66560" s="1"/>
  <c r="A66561"/>
  <c r="F66561"/>
  <c r="H66561"/>
  <c r="A66562"/>
  <c r="F66562"/>
  <c r="H66562" s="1"/>
  <c r="A66563"/>
  <c r="F66563"/>
  <c r="H66563"/>
  <c r="A66564"/>
  <c r="F66564"/>
  <c r="H66564" s="1"/>
  <c r="A66565"/>
  <c r="F66565"/>
  <c r="H66565"/>
  <c r="A66566"/>
  <c r="F66566"/>
  <c r="H66566" s="1"/>
  <c r="A66567"/>
  <c r="F66567"/>
  <c r="H66567"/>
  <c r="A66568"/>
  <c r="F66568"/>
  <c r="H66568" s="1"/>
  <c r="A66569"/>
  <c r="F66569"/>
  <c r="H66569"/>
  <c r="A66570"/>
  <c r="F66570"/>
  <c r="H66570" s="1"/>
  <c r="A66571"/>
  <c r="F66571"/>
  <c r="H66571"/>
  <c r="A66572"/>
  <c r="F66572"/>
  <c r="H66572" s="1"/>
  <c r="A66573"/>
  <c r="F66573"/>
  <c r="H66573"/>
  <c r="A66574"/>
  <c r="F66574"/>
  <c r="H66574" s="1"/>
  <c r="A66575"/>
  <c r="F66575"/>
  <c r="H66575"/>
  <c r="A66576"/>
  <c r="F66576"/>
  <c r="H66576" s="1"/>
  <c r="A66577"/>
  <c r="F66577"/>
  <c r="H66577"/>
  <c r="A66578"/>
  <c r="F66578"/>
  <c r="H66578" s="1"/>
  <c r="A66579"/>
  <c r="F66579"/>
  <c r="H66579"/>
  <c r="A66580"/>
  <c r="F66580"/>
  <c r="H66580" s="1"/>
  <c r="A66581"/>
  <c r="F66581"/>
  <c r="H66581"/>
  <c r="A66582"/>
  <c r="F66582"/>
  <c r="H66582" s="1"/>
  <c r="A66583"/>
  <c r="F66583"/>
  <c r="H66583"/>
  <c r="A66584"/>
  <c r="F66584"/>
  <c r="H66584" s="1"/>
  <c r="A66585"/>
  <c r="F66585"/>
  <c r="H66585"/>
  <c r="A66586"/>
  <c r="F66586"/>
  <c r="H66586" s="1"/>
  <c r="A66587"/>
  <c r="F66587"/>
  <c r="H66587"/>
  <c r="A66588"/>
  <c r="F66588"/>
  <c r="H66588" s="1"/>
  <c r="A66589"/>
  <c r="F66589"/>
  <c r="H66589"/>
  <c r="A66590"/>
  <c r="F66590"/>
  <c r="H66590" s="1"/>
  <c r="A66591"/>
  <c r="F66591"/>
  <c r="H66591"/>
  <c r="A66592"/>
  <c r="F66592"/>
  <c r="H66592" s="1"/>
  <c r="A66593"/>
  <c r="F66593"/>
  <c r="H66593"/>
  <c r="A66594"/>
  <c r="F66594"/>
  <c r="H66594" s="1"/>
  <c r="A66595"/>
  <c r="F66595"/>
  <c r="H66595"/>
  <c r="A66596"/>
  <c r="F66596"/>
  <c r="H66596" s="1"/>
  <c r="A66597"/>
  <c r="F66597"/>
  <c r="H66597"/>
  <c r="A66598"/>
  <c r="F66598"/>
  <c r="H66598" s="1"/>
  <c r="A66599"/>
  <c r="F66599"/>
  <c r="H66599"/>
  <c r="A66600"/>
  <c r="F66600"/>
  <c r="H66600" s="1"/>
  <c r="A66601"/>
  <c r="F66601"/>
  <c r="H66601"/>
  <c r="A66602"/>
  <c r="F66602"/>
  <c r="H66602" s="1"/>
  <c r="A66603"/>
  <c r="F66603"/>
  <c r="H66603"/>
  <c r="A66604"/>
  <c r="F66604"/>
  <c r="H66604" s="1"/>
  <c r="A66605"/>
  <c r="F66605"/>
  <c r="H66605"/>
  <c r="A66606"/>
  <c r="F66606"/>
  <c r="H66606" s="1"/>
  <c r="A66607"/>
  <c r="F66607"/>
  <c r="H66607"/>
  <c r="A66608"/>
  <c r="F66608"/>
  <c r="H66608" s="1"/>
  <c r="A66609"/>
  <c r="F66609"/>
  <c r="H66609"/>
  <c r="A66610"/>
  <c r="F66610"/>
  <c r="H66610" s="1"/>
  <c r="A66611"/>
  <c r="F66611"/>
  <c r="H66611"/>
  <c r="A66612"/>
  <c r="F66612"/>
  <c r="H66612" s="1"/>
  <c r="A66613"/>
  <c r="F66613"/>
  <c r="H66613"/>
  <c r="A66614"/>
  <c r="F66614"/>
  <c r="H66614" s="1"/>
  <c r="A66615"/>
  <c r="F66615"/>
  <c r="H66615"/>
  <c r="A66616"/>
  <c r="F66616"/>
  <c r="H66616" s="1"/>
  <c r="A66617"/>
  <c r="F66617"/>
  <c r="H66617"/>
  <c r="A66618"/>
  <c r="F66618"/>
  <c r="H66618" s="1"/>
  <c r="A66619"/>
  <c r="F66619"/>
  <c r="H66619"/>
  <c r="A66620"/>
  <c r="F66620"/>
  <c r="H66620" s="1"/>
  <c r="A66621"/>
  <c r="F66621"/>
  <c r="H66621"/>
  <c r="A66622"/>
  <c r="F66622"/>
  <c r="H66622" s="1"/>
  <c r="A66623"/>
  <c r="F66623"/>
  <c r="H66623"/>
  <c r="A66624"/>
  <c r="F66624"/>
  <c r="H66624" s="1"/>
  <c r="A66625"/>
  <c r="F66625"/>
  <c r="H66625"/>
  <c r="A66626"/>
  <c r="F66626"/>
  <c r="H66626" s="1"/>
  <c r="A66627"/>
  <c r="F66627"/>
  <c r="H66627"/>
  <c r="A66628"/>
  <c r="F66628"/>
  <c r="H66628" s="1"/>
  <c r="A66629"/>
  <c r="F66629"/>
  <c r="H66629"/>
  <c r="A66630"/>
  <c r="F66630"/>
  <c r="H66630" s="1"/>
  <c r="A66631"/>
  <c r="F66631"/>
  <c r="H66631"/>
  <c r="A66632"/>
  <c r="F66632"/>
  <c r="H66632" s="1"/>
  <c r="A66633"/>
  <c r="F66633"/>
  <c r="H66633"/>
  <c r="A66634"/>
  <c r="F66634"/>
  <c r="H66634" s="1"/>
  <c r="A66635"/>
  <c r="F66635"/>
  <c r="H66635"/>
  <c r="A66636"/>
  <c r="F66636"/>
  <c r="H66636" s="1"/>
  <c r="A66637"/>
  <c r="F66637"/>
  <c r="H66637"/>
  <c r="F65643"/>
  <c r="H65643" s="1"/>
  <c r="A65642"/>
  <c r="A65643"/>
  <c r="F65639"/>
  <c r="H65639" s="1"/>
  <c r="F65640"/>
  <c r="H65640" s="1"/>
  <c r="F65641"/>
  <c r="H65641" s="1"/>
  <c r="F65642"/>
  <c r="H65642" s="1"/>
  <c r="A65638"/>
  <c r="A65639"/>
  <c r="A65640"/>
  <c r="A65641"/>
  <c r="A65637"/>
  <c r="F65638"/>
  <c r="H65638" s="1"/>
  <c r="F65637"/>
  <c r="H65637" s="1"/>
  <c r="F7"/>
  <c r="H7" s="1"/>
  <c r="F8"/>
  <c r="H8" s="1"/>
  <c r="F9"/>
  <c r="H9" s="1"/>
  <c r="F10"/>
  <c r="H10" s="1"/>
  <c r="A15"/>
  <c r="A16"/>
  <c r="A17"/>
  <c r="A18"/>
  <c r="A19"/>
  <c r="A7"/>
  <c r="A8"/>
  <c r="A9"/>
  <c r="A10"/>
  <c r="A11"/>
  <c r="A12"/>
  <c r="A13"/>
  <c r="A14"/>
  <c r="A6"/>
  <c r="F6"/>
  <c r="H6" s="1"/>
  <c r="K12" i="1"/>
  <c r="G12"/>
  <c r="B33" i="31"/>
  <c r="B32"/>
  <c r="A173"/>
  <c r="A174" s="1"/>
  <c r="A150"/>
  <c r="J145"/>
  <c r="J144"/>
  <c r="J143"/>
  <c r="J142"/>
  <c r="J141"/>
  <c r="J136"/>
  <c r="J135"/>
  <c r="J134"/>
  <c r="J133"/>
  <c r="J132"/>
  <c r="J127"/>
  <c r="J126"/>
  <c r="J125"/>
  <c r="J124"/>
  <c r="J123"/>
  <c r="J118"/>
  <c r="J117"/>
  <c r="J116"/>
  <c r="J115"/>
  <c r="H115"/>
  <c r="Q115" s="1"/>
  <c r="F115"/>
  <c r="N115" s="1"/>
  <c r="Y115" s="1"/>
  <c r="E115"/>
  <c r="E116" s="1"/>
  <c r="U114"/>
  <c r="P114"/>
  <c r="J114"/>
  <c r="I114"/>
  <c r="H114"/>
  <c r="Q114" s="1"/>
  <c r="G114"/>
  <c r="F114"/>
  <c r="N114" s="1"/>
  <c r="Y114" s="1"/>
  <c r="D114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D7"/>
  <c r="A6"/>
  <c r="C4"/>
  <c r="A1"/>
  <c r="A172" i="30"/>
  <c r="A173" s="1"/>
  <c r="A149"/>
  <c r="J144"/>
  <c r="J143"/>
  <c r="J142"/>
  <c r="J141"/>
  <c r="J140"/>
  <c r="J135"/>
  <c r="J134"/>
  <c r="J133"/>
  <c r="J132"/>
  <c r="J131"/>
  <c r="J126"/>
  <c r="J125"/>
  <c r="J124"/>
  <c r="J123"/>
  <c r="J122"/>
  <c r="J117"/>
  <c r="J116"/>
  <c r="J115"/>
  <c r="J114"/>
  <c r="H114"/>
  <c r="X114" s="1"/>
  <c r="F114"/>
  <c r="U114" s="1"/>
  <c r="AF114" s="1"/>
  <c r="E114"/>
  <c r="E115" s="1"/>
  <c r="AB113"/>
  <c r="W113"/>
  <c r="J113"/>
  <c r="I113"/>
  <c r="H113"/>
  <c r="X113" s="1"/>
  <c r="G113"/>
  <c r="F113"/>
  <c r="U113" s="1"/>
  <c r="AF113" s="1"/>
  <c r="D113"/>
  <c r="A63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60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E38"/>
  <c r="E39" s="1"/>
  <c r="A38"/>
  <c r="A37"/>
  <c r="A35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D7"/>
  <c r="G6"/>
  <c r="A6"/>
  <c r="C4"/>
  <c r="D35" s="1"/>
  <c r="A1"/>
  <c r="B8" i="1"/>
  <c r="F5" i="32" l="1"/>
  <c r="H65636" i="10"/>
  <c r="J65636" s="1"/>
  <c r="B5" i="27" s="1"/>
  <c r="A5" i="31" s="1"/>
  <c r="E117"/>
  <c r="H116"/>
  <c r="F116"/>
  <c r="N116" s="1"/>
  <c r="Y116" s="1"/>
  <c r="I116"/>
  <c r="U116" s="1"/>
  <c r="G116"/>
  <c r="P116" s="1"/>
  <c r="A175"/>
  <c r="M114"/>
  <c r="G115"/>
  <c r="P115" s="1"/>
  <c r="I115"/>
  <c r="U115" s="1"/>
  <c r="M115"/>
  <c r="A151"/>
  <c r="E40" i="30"/>
  <c r="E116"/>
  <c r="H115"/>
  <c r="F115"/>
  <c r="U115" s="1"/>
  <c r="AF115" s="1"/>
  <c r="I115"/>
  <c r="AB115" s="1"/>
  <c r="G115"/>
  <c r="W115" s="1"/>
  <c r="A174"/>
  <c r="O113"/>
  <c r="G114"/>
  <c r="W114" s="1"/>
  <c r="I114"/>
  <c r="AB114" s="1"/>
  <c r="O114"/>
  <c r="A150"/>
  <c r="K7" i="1"/>
  <c r="B4"/>
  <c r="A152" i="31" l="1"/>
  <c r="E118"/>
  <c r="I117"/>
  <c r="U117" s="1"/>
  <c r="G117"/>
  <c r="P117" s="1"/>
  <c r="H117"/>
  <c r="F117"/>
  <c r="N117" s="1"/>
  <c r="Y117" s="1"/>
  <c r="A176"/>
  <c r="Q116"/>
  <c r="M116"/>
  <c r="A151" i="30"/>
  <c r="X115"/>
  <c r="O115"/>
  <c r="E41"/>
  <c r="A175"/>
  <c r="E117"/>
  <c r="I116"/>
  <c r="AB116" s="1"/>
  <c r="G116"/>
  <c r="W116" s="1"/>
  <c r="H116"/>
  <c r="F116"/>
  <c r="U116" s="1"/>
  <c r="AF116" s="1"/>
  <c r="H9" i="24"/>
  <c r="Q117" i="31" l="1"/>
  <c r="M117"/>
  <c r="A177"/>
  <c r="E123"/>
  <c r="I118"/>
  <c r="U118" s="1"/>
  <c r="G118"/>
  <c r="P118" s="1"/>
  <c r="H118"/>
  <c r="F118"/>
  <c r="N118" s="1"/>
  <c r="Y118" s="1"/>
  <c r="A153"/>
  <c r="E122" i="30"/>
  <c r="I117"/>
  <c r="AB117" s="1"/>
  <c r="G117"/>
  <c r="W117" s="1"/>
  <c r="H117"/>
  <c r="F117"/>
  <c r="U117" s="1"/>
  <c r="AF117" s="1"/>
  <c r="E42"/>
  <c r="A152"/>
  <c r="X116"/>
  <c r="O116"/>
  <c r="A176"/>
  <c r="A154" i="31" l="1"/>
  <c r="Q118"/>
  <c r="M118"/>
  <c r="O118" s="1"/>
  <c r="A178"/>
  <c r="E124"/>
  <c r="I123"/>
  <c r="U123" s="1"/>
  <c r="G123"/>
  <c r="P123" s="1"/>
  <c r="H123"/>
  <c r="F123"/>
  <c r="N123" s="1"/>
  <c r="Y123" s="1"/>
  <c r="O117"/>
  <c r="O114"/>
  <c r="O115"/>
  <c r="E123" i="30"/>
  <c r="I122"/>
  <c r="AB122" s="1"/>
  <c r="G122"/>
  <c r="W122" s="1"/>
  <c r="H122"/>
  <c r="F122"/>
  <c r="U122" s="1"/>
  <c r="AF122" s="1"/>
  <c r="A177"/>
  <c r="A153"/>
  <c r="E43"/>
  <c r="X117"/>
  <c r="O117"/>
  <c r="V117" s="1"/>
  <c r="K67" i="9"/>
  <c r="L67"/>
  <c r="K68"/>
  <c r="L68"/>
  <c r="K69"/>
  <c r="L69"/>
  <c r="K70"/>
  <c r="L70"/>
  <c r="K71"/>
  <c r="L71"/>
  <c r="K72"/>
  <c r="L72"/>
  <c r="K73"/>
  <c r="L73"/>
  <c r="M64"/>
  <c r="N64"/>
  <c r="O64"/>
  <c r="P64"/>
  <c r="Q64"/>
  <c r="R64"/>
  <c r="S64"/>
  <c r="T64"/>
  <c r="M65"/>
  <c r="N65"/>
  <c r="O65"/>
  <c r="P65"/>
  <c r="Q65"/>
  <c r="R65"/>
  <c r="S65"/>
  <c r="T65"/>
  <c r="M66"/>
  <c r="N66"/>
  <c r="O66"/>
  <c r="P66"/>
  <c r="Q66"/>
  <c r="R66"/>
  <c r="S66"/>
  <c r="T66"/>
  <c r="M67"/>
  <c r="N67"/>
  <c r="O67"/>
  <c r="P67"/>
  <c r="Q67"/>
  <c r="R67"/>
  <c r="S67"/>
  <c r="T67"/>
  <c r="M68"/>
  <c r="N68"/>
  <c r="O68"/>
  <c r="P68"/>
  <c r="Q68"/>
  <c r="R68"/>
  <c r="S68"/>
  <c r="T68"/>
  <c r="M69"/>
  <c r="N69"/>
  <c r="O69"/>
  <c r="P69"/>
  <c r="Q69"/>
  <c r="R69"/>
  <c r="S69"/>
  <c r="T69"/>
  <c r="M70"/>
  <c r="N70"/>
  <c r="O70"/>
  <c r="P70"/>
  <c r="Q70"/>
  <c r="R70"/>
  <c r="S70"/>
  <c r="T70"/>
  <c r="M71"/>
  <c r="N71"/>
  <c r="O71"/>
  <c r="P71"/>
  <c r="Q71"/>
  <c r="R71"/>
  <c r="S71"/>
  <c r="T71"/>
  <c r="M72"/>
  <c r="N72"/>
  <c r="O72"/>
  <c r="P72"/>
  <c r="Q72"/>
  <c r="R72"/>
  <c r="S72"/>
  <c r="T72"/>
  <c r="M73"/>
  <c r="N73"/>
  <c r="O73"/>
  <c r="P73"/>
  <c r="Q73"/>
  <c r="R73"/>
  <c r="S73"/>
  <c r="T73"/>
  <c r="M74"/>
  <c r="N74"/>
  <c r="O74"/>
  <c r="P74"/>
  <c r="Q74"/>
  <c r="R74"/>
  <c r="S74"/>
  <c r="T74"/>
  <c r="M75"/>
  <c r="N75"/>
  <c r="O75"/>
  <c r="P75"/>
  <c r="Q75"/>
  <c r="R75"/>
  <c r="S75"/>
  <c r="T75"/>
  <c r="M76"/>
  <c r="N76"/>
  <c r="O76"/>
  <c r="P76"/>
  <c r="Q76"/>
  <c r="R76"/>
  <c r="S76"/>
  <c r="T76"/>
  <c r="M77"/>
  <c r="N77"/>
  <c r="O77"/>
  <c r="P77"/>
  <c r="Q77"/>
  <c r="R77"/>
  <c r="S77"/>
  <c r="T77"/>
  <c r="M78"/>
  <c r="N78"/>
  <c r="O78"/>
  <c r="P78"/>
  <c r="Q78"/>
  <c r="R78"/>
  <c r="S78"/>
  <c r="T78"/>
  <c r="M79"/>
  <c r="N79"/>
  <c r="O79"/>
  <c r="P79"/>
  <c r="Q79"/>
  <c r="R79"/>
  <c r="S79"/>
  <c r="T79"/>
  <c r="M80"/>
  <c r="N80"/>
  <c r="O80"/>
  <c r="P80"/>
  <c r="Q80"/>
  <c r="R80"/>
  <c r="S80"/>
  <c r="T80"/>
  <c r="M81"/>
  <c r="N81"/>
  <c r="O81"/>
  <c r="P81"/>
  <c r="Q81"/>
  <c r="R81"/>
  <c r="S81"/>
  <c r="T81"/>
  <c r="M82"/>
  <c r="N82"/>
  <c r="O82"/>
  <c r="P82"/>
  <c r="Q82"/>
  <c r="R82"/>
  <c r="S82"/>
  <c r="T82"/>
  <c r="M83"/>
  <c r="N83"/>
  <c r="O83"/>
  <c r="P83"/>
  <c r="Q83"/>
  <c r="R83"/>
  <c r="S83"/>
  <c r="T83"/>
  <c r="M84"/>
  <c r="N84"/>
  <c r="O84"/>
  <c r="P84"/>
  <c r="Q84"/>
  <c r="R84"/>
  <c r="S84"/>
  <c r="T84"/>
  <c r="M85"/>
  <c r="N85"/>
  <c r="O85"/>
  <c r="P85"/>
  <c r="Q85"/>
  <c r="R85"/>
  <c r="S85"/>
  <c r="T85"/>
  <c r="M86"/>
  <c r="N86"/>
  <c r="O86"/>
  <c r="P86"/>
  <c r="Q86"/>
  <c r="R86"/>
  <c r="S86"/>
  <c r="T86"/>
  <c r="M87"/>
  <c r="N87"/>
  <c r="O87"/>
  <c r="P87"/>
  <c r="Q87"/>
  <c r="R87"/>
  <c r="S87"/>
  <c r="T87"/>
  <c r="M88"/>
  <c r="N88"/>
  <c r="O88"/>
  <c r="P88"/>
  <c r="Q88"/>
  <c r="R88"/>
  <c r="S88"/>
  <c r="T88"/>
  <c r="M89"/>
  <c r="N89"/>
  <c r="O89"/>
  <c r="P89"/>
  <c r="Q89"/>
  <c r="R89"/>
  <c r="S89"/>
  <c r="T89"/>
  <c r="M90"/>
  <c r="N90"/>
  <c r="O90"/>
  <c r="P90"/>
  <c r="Q90"/>
  <c r="R90"/>
  <c r="S90"/>
  <c r="T90"/>
  <c r="M91"/>
  <c r="N91"/>
  <c r="O91"/>
  <c r="P91"/>
  <c r="Q91"/>
  <c r="R91"/>
  <c r="S91"/>
  <c r="T91"/>
  <c r="M92"/>
  <c r="N92"/>
  <c r="O92"/>
  <c r="P92"/>
  <c r="Q92"/>
  <c r="R92"/>
  <c r="S92"/>
  <c r="T92"/>
  <c r="M93"/>
  <c r="N93"/>
  <c r="O93"/>
  <c r="P93"/>
  <c r="Q93"/>
  <c r="R93"/>
  <c r="S93"/>
  <c r="T93"/>
  <c r="M94"/>
  <c r="N94"/>
  <c r="O94"/>
  <c r="P94"/>
  <c r="Q94"/>
  <c r="R94"/>
  <c r="S94"/>
  <c r="T94"/>
  <c r="M95"/>
  <c r="N95"/>
  <c r="O95"/>
  <c r="P95"/>
  <c r="Q95"/>
  <c r="R95"/>
  <c r="S95"/>
  <c r="T95"/>
  <c r="M96"/>
  <c r="N96"/>
  <c r="O96"/>
  <c r="P96"/>
  <c r="Q96"/>
  <c r="R96"/>
  <c r="S96"/>
  <c r="T96"/>
  <c r="M97"/>
  <c r="N97"/>
  <c r="O97"/>
  <c r="P97"/>
  <c r="Q97"/>
  <c r="R97"/>
  <c r="S97"/>
  <c r="T97"/>
  <c r="M98"/>
  <c r="N98"/>
  <c r="O98"/>
  <c r="P98"/>
  <c r="Q98"/>
  <c r="R98"/>
  <c r="S98"/>
  <c r="T98"/>
  <c r="M99"/>
  <c r="N99"/>
  <c r="O99"/>
  <c r="P99"/>
  <c r="Q99"/>
  <c r="R99"/>
  <c r="S99"/>
  <c r="T99"/>
  <c r="M100"/>
  <c r="N100"/>
  <c r="O100"/>
  <c r="P100"/>
  <c r="Q100"/>
  <c r="R100"/>
  <c r="S100"/>
  <c r="T100"/>
  <c r="M101"/>
  <c r="N101"/>
  <c r="O101"/>
  <c r="P101"/>
  <c r="Q101"/>
  <c r="R101"/>
  <c r="S101"/>
  <c r="T101"/>
  <c r="M102"/>
  <c r="N102"/>
  <c r="O102"/>
  <c r="P102"/>
  <c r="Q102"/>
  <c r="R102"/>
  <c r="S102"/>
  <c r="T102"/>
  <c r="M103"/>
  <c r="N103"/>
  <c r="O103"/>
  <c r="P103"/>
  <c r="Q103"/>
  <c r="R103"/>
  <c r="S103"/>
  <c r="T103"/>
  <c r="M104"/>
  <c r="N104"/>
  <c r="O104"/>
  <c r="P104"/>
  <c r="Q104"/>
  <c r="R104"/>
  <c r="S104"/>
  <c r="T104"/>
  <c r="M105"/>
  <c r="N105"/>
  <c r="O105"/>
  <c r="P105"/>
  <c r="Q105"/>
  <c r="R105"/>
  <c r="S105"/>
  <c r="T105"/>
  <c r="M106"/>
  <c r="N106"/>
  <c r="O106"/>
  <c r="P106"/>
  <c r="Q106"/>
  <c r="R106"/>
  <c r="S106"/>
  <c r="T106"/>
  <c r="M107"/>
  <c r="N107"/>
  <c r="O107"/>
  <c r="P107"/>
  <c r="Q107"/>
  <c r="R107"/>
  <c r="S107"/>
  <c r="T107"/>
  <c r="M108"/>
  <c r="N108"/>
  <c r="O108"/>
  <c r="P108"/>
  <c r="Q108"/>
  <c r="R108"/>
  <c r="S108"/>
  <c r="T108"/>
  <c r="M109"/>
  <c r="N109"/>
  <c r="O109"/>
  <c r="P109"/>
  <c r="Q109"/>
  <c r="R109"/>
  <c r="S109"/>
  <c r="T109"/>
  <c r="M110"/>
  <c r="N110"/>
  <c r="O110"/>
  <c r="P110"/>
  <c r="Q110"/>
  <c r="R110"/>
  <c r="S110"/>
  <c r="T110"/>
  <c r="M111"/>
  <c r="N111"/>
  <c r="O111"/>
  <c r="P111"/>
  <c r="Q111"/>
  <c r="R111"/>
  <c r="S111"/>
  <c r="T111"/>
  <c r="M112"/>
  <c r="N112"/>
  <c r="O112"/>
  <c r="P112"/>
  <c r="Q112"/>
  <c r="R112"/>
  <c r="S112"/>
  <c r="T112"/>
  <c r="M113"/>
  <c r="N113"/>
  <c r="O113"/>
  <c r="P113"/>
  <c r="Q113"/>
  <c r="R113"/>
  <c r="S113"/>
  <c r="T113"/>
  <c r="M114"/>
  <c r="N114"/>
  <c r="O114"/>
  <c r="P114"/>
  <c r="Q114"/>
  <c r="R114"/>
  <c r="S114"/>
  <c r="T114"/>
  <c r="M115"/>
  <c r="N115"/>
  <c r="O115"/>
  <c r="P115"/>
  <c r="Q115"/>
  <c r="R115"/>
  <c r="S115"/>
  <c r="T115"/>
  <c r="M116"/>
  <c r="N116"/>
  <c r="O116"/>
  <c r="P116"/>
  <c r="Q116"/>
  <c r="R116"/>
  <c r="S116"/>
  <c r="T116"/>
  <c r="M117"/>
  <c r="N117"/>
  <c r="O117"/>
  <c r="P117"/>
  <c r="Q117"/>
  <c r="R117"/>
  <c r="S117"/>
  <c r="T117"/>
  <c r="M118"/>
  <c r="N118"/>
  <c r="O118"/>
  <c r="P118"/>
  <c r="Q118"/>
  <c r="R118"/>
  <c r="S118"/>
  <c r="T118"/>
  <c r="M119"/>
  <c r="N119"/>
  <c r="O119"/>
  <c r="P119"/>
  <c r="Q119"/>
  <c r="R119"/>
  <c r="S119"/>
  <c r="T119"/>
  <c r="M120"/>
  <c r="N120"/>
  <c r="O120"/>
  <c r="P120"/>
  <c r="Q120"/>
  <c r="R120"/>
  <c r="S120"/>
  <c r="T120"/>
  <c r="M121"/>
  <c r="N121"/>
  <c r="O121"/>
  <c r="P121"/>
  <c r="Q121"/>
  <c r="R121"/>
  <c r="S121"/>
  <c r="T121"/>
  <c r="M122"/>
  <c r="N122"/>
  <c r="O122"/>
  <c r="P122"/>
  <c r="Q122"/>
  <c r="R122"/>
  <c r="S122"/>
  <c r="T122"/>
  <c r="M123"/>
  <c r="N123"/>
  <c r="O123"/>
  <c r="P123"/>
  <c r="Q123"/>
  <c r="R123"/>
  <c r="S123"/>
  <c r="T123"/>
  <c r="M124"/>
  <c r="N124"/>
  <c r="O124"/>
  <c r="P124"/>
  <c r="Q124"/>
  <c r="R124"/>
  <c r="S124"/>
  <c r="T124"/>
  <c r="M125"/>
  <c r="N125"/>
  <c r="O125"/>
  <c r="P125"/>
  <c r="Q125"/>
  <c r="R125"/>
  <c r="S125"/>
  <c r="T125"/>
  <c r="M126"/>
  <c r="N126"/>
  <c r="O126"/>
  <c r="P126"/>
  <c r="Q126"/>
  <c r="R126"/>
  <c r="S126"/>
  <c r="T126"/>
  <c r="M127"/>
  <c r="N127"/>
  <c r="O127"/>
  <c r="P127"/>
  <c r="Q127"/>
  <c r="R127"/>
  <c r="S127"/>
  <c r="T127"/>
  <c r="M128"/>
  <c r="N128"/>
  <c r="O128"/>
  <c r="P128"/>
  <c r="Q128"/>
  <c r="R128"/>
  <c r="S128"/>
  <c r="T128"/>
  <c r="M129"/>
  <c r="N129"/>
  <c r="O129"/>
  <c r="P129"/>
  <c r="Q129"/>
  <c r="R129"/>
  <c r="S129"/>
  <c r="T129"/>
  <c r="M130"/>
  <c r="N130"/>
  <c r="O130"/>
  <c r="P130"/>
  <c r="Q130"/>
  <c r="R130"/>
  <c r="S130"/>
  <c r="T130"/>
  <c r="M131"/>
  <c r="N131"/>
  <c r="O131"/>
  <c r="P131"/>
  <c r="Q131"/>
  <c r="R131"/>
  <c r="S131"/>
  <c r="T131"/>
  <c r="M132"/>
  <c r="N132"/>
  <c r="O132"/>
  <c r="P132"/>
  <c r="Q132"/>
  <c r="R132"/>
  <c r="S132"/>
  <c r="T132"/>
  <c r="M133"/>
  <c r="N133"/>
  <c r="O133"/>
  <c r="P133"/>
  <c r="Q133"/>
  <c r="R133"/>
  <c r="S133"/>
  <c r="T133"/>
  <c r="M134"/>
  <c r="N134"/>
  <c r="O134"/>
  <c r="P134"/>
  <c r="Q134"/>
  <c r="R134"/>
  <c r="S134"/>
  <c r="T134"/>
  <c r="M135"/>
  <c r="N135"/>
  <c r="O135"/>
  <c r="P135"/>
  <c r="Q135"/>
  <c r="R135"/>
  <c r="S135"/>
  <c r="T135"/>
  <c r="M136"/>
  <c r="N136"/>
  <c r="O136"/>
  <c r="P136"/>
  <c r="Q136"/>
  <c r="R136"/>
  <c r="S136"/>
  <c r="T136"/>
  <c r="M137"/>
  <c r="N137"/>
  <c r="O137"/>
  <c r="P137"/>
  <c r="Q137"/>
  <c r="R137"/>
  <c r="S137"/>
  <c r="T137"/>
  <c r="M138"/>
  <c r="N138"/>
  <c r="O138"/>
  <c r="P138"/>
  <c r="Q138"/>
  <c r="R138"/>
  <c r="S138"/>
  <c r="T138"/>
  <c r="M139"/>
  <c r="N139"/>
  <c r="O139"/>
  <c r="P139"/>
  <c r="Q139"/>
  <c r="R139"/>
  <c r="S139"/>
  <c r="T139"/>
  <c r="M140"/>
  <c r="N140"/>
  <c r="O140"/>
  <c r="P140"/>
  <c r="Q140"/>
  <c r="R140"/>
  <c r="S140"/>
  <c r="T140"/>
  <c r="M141"/>
  <c r="N141"/>
  <c r="O141"/>
  <c r="P141"/>
  <c r="Q141"/>
  <c r="R141"/>
  <c r="S141"/>
  <c r="T141"/>
  <c r="M142"/>
  <c r="N142"/>
  <c r="O142"/>
  <c r="P142"/>
  <c r="Q142"/>
  <c r="R142"/>
  <c r="S142"/>
  <c r="T142"/>
  <c r="M143"/>
  <c r="N143"/>
  <c r="O143"/>
  <c r="P143"/>
  <c r="Q143"/>
  <c r="R143"/>
  <c r="S143"/>
  <c r="T143"/>
  <c r="M144"/>
  <c r="N144"/>
  <c r="O144"/>
  <c r="P144"/>
  <c r="Q144"/>
  <c r="R144"/>
  <c r="S144"/>
  <c r="T144"/>
  <c r="M145"/>
  <c r="N145"/>
  <c r="O145"/>
  <c r="P145"/>
  <c r="Q145"/>
  <c r="R145"/>
  <c r="S145"/>
  <c r="T145"/>
  <c r="M146"/>
  <c r="N146"/>
  <c r="O146"/>
  <c r="P146"/>
  <c r="Q146"/>
  <c r="R146"/>
  <c r="S146"/>
  <c r="T146"/>
  <c r="M147"/>
  <c r="N147"/>
  <c r="O147"/>
  <c r="P147"/>
  <c r="Q147"/>
  <c r="R147"/>
  <c r="S147"/>
  <c r="T147"/>
  <c r="M148"/>
  <c r="N148"/>
  <c r="O148"/>
  <c r="P148"/>
  <c r="Q148"/>
  <c r="R148"/>
  <c r="S148"/>
  <c r="T148"/>
  <c r="M149"/>
  <c r="N149"/>
  <c r="O149"/>
  <c r="P149"/>
  <c r="Q149"/>
  <c r="R149"/>
  <c r="S149"/>
  <c r="T149"/>
  <c r="M150"/>
  <c r="N150"/>
  <c r="O150"/>
  <c r="P150"/>
  <c r="Q150"/>
  <c r="R150"/>
  <c r="S150"/>
  <c r="T150"/>
  <c r="M151"/>
  <c r="N151"/>
  <c r="O151"/>
  <c r="P151"/>
  <c r="Q151"/>
  <c r="R151"/>
  <c r="S151"/>
  <c r="T151"/>
  <c r="M152"/>
  <c r="N152"/>
  <c r="O152"/>
  <c r="P152"/>
  <c r="Q152"/>
  <c r="R152"/>
  <c r="S152"/>
  <c r="T152"/>
  <c r="M153"/>
  <c r="N153"/>
  <c r="O153"/>
  <c r="P153"/>
  <c r="Q153"/>
  <c r="R153"/>
  <c r="S153"/>
  <c r="T153"/>
  <c r="M154"/>
  <c r="N154"/>
  <c r="O154"/>
  <c r="P154"/>
  <c r="Q154"/>
  <c r="R154"/>
  <c r="S154"/>
  <c r="T154"/>
  <c r="M155"/>
  <c r="N155"/>
  <c r="O155"/>
  <c r="P155"/>
  <c r="Q155"/>
  <c r="R155"/>
  <c r="S155"/>
  <c r="T155"/>
  <c r="M156"/>
  <c r="N156"/>
  <c r="O156"/>
  <c r="P156"/>
  <c r="Q156"/>
  <c r="R156"/>
  <c r="S156"/>
  <c r="T156"/>
  <c r="M157"/>
  <c r="N157"/>
  <c r="O157"/>
  <c r="P157"/>
  <c r="Q157"/>
  <c r="R157"/>
  <c r="S157"/>
  <c r="T157"/>
  <c r="M158"/>
  <c r="N158"/>
  <c r="O158"/>
  <c r="P158"/>
  <c r="Q158"/>
  <c r="R158"/>
  <c r="S158"/>
  <c r="T158"/>
  <c r="M159"/>
  <c r="N159"/>
  <c r="O159"/>
  <c r="P159"/>
  <c r="Q159"/>
  <c r="R159"/>
  <c r="S159"/>
  <c r="T159"/>
  <c r="M160"/>
  <c r="N160"/>
  <c r="O160"/>
  <c r="P160"/>
  <c r="Q160"/>
  <c r="R160"/>
  <c r="S160"/>
  <c r="T160"/>
  <c r="M161"/>
  <c r="N161"/>
  <c r="O161"/>
  <c r="P161"/>
  <c r="Q161"/>
  <c r="R161"/>
  <c r="S161"/>
  <c r="T161"/>
  <c r="M162"/>
  <c r="N162"/>
  <c r="O162"/>
  <c r="P162"/>
  <c r="Q162"/>
  <c r="R162"/>
  <c r="S162"/>
  <c r="T162"/>
  <c r="M163"/>
  <c r="N163"/>
  <c r="O163"/>
  <c r="P163"/>
  <c r="Q163"/>
  <c r="R163"/>
  <c r="S163"/>
  <c r="T163"/>
  <c r="M164"/>
  <c r="N164"/>
  <c r="O164"/>
  <c r="P164"/>
  <c r="Q164"/>
  <c r="R164"/>
  <c r="S164"/>
  <c r="T164"/>
  <c r="M165"/>
  <c r="N165"/>
  <c r="O165"/>
  <c r="P165"/>
  <c r="Q165"/>
  <c r="R165"/>
  <c r="S165"/>
  <c r="T165"/>
  <c r="M166"/>
  <c r="N166"/>
  <c r="O166"/>
  <c r="P166"/>
  <c r="Q166"/>
  <c r="R166"/>
  <c r="S166"/>
  <c r="T166"/>
  <c r="M167"/>
  <c r="N167"/>
  <c r="O167"/>
  <c r="P167"/>
  <c r="Q167"/>
  <c r="R167"/>
  <c r="S167"/>
  <c r="T167"/>
  <c r="M168"/>
  <c r="N168"/>
  <c r="O168"/>
  <c r="P168"/>
  <c r="Q168"/>
  <c r="R168"/>
  <c r="S168"/>
  <c r="T168"/>
  <c r="M169"/>
  <c r="N169"/>
  <c r="O169"/>
  <c r="P169"/>
  <c r="Q169"/>
  <c r="R169"/>
  <c r="S169"/>
  <c r="T169"/>
  <c r="M170"/>
  <c r="N170"/>
  <c r="O170"/>
  <c r="P170"/>
  <c r="Q170"/>
  <c r="R170"/>
  <c r="S170"/>
  <c r="T170"/>
  <c r="M171"/>
  <c r="N171"/>
  <c r="O171"/>
  <c r="P171"/>
  <c r="Q171"/>
  <c r="R171"/>
  <c r="S171"/>
  <c r="T171"/>
  <c r="M172"/>
  <c r="N172"/>
  <c r="O172"/>
  <c r="P172"/>
  <c r="Q172"/>
  <c r="R172"/>
  <c r="S172"/>
  <c r="T172"/>
  <c r="M173"/>
  <c r="N173"/>
  <c r="O173"/>
  <c r="P173"/>
  <c r="Q173"/>
  <c r="R173"/>
  <c r="S173"/>
  <c r="T173"/>
  <c r="M174"/>
  <c r="N174"/>
  <c r="O174"/>
  <c r="P174"/>
  <c r="Q174"/>
  <c r="R174"/>
  <c r="S174"/>
  <c r="T174"/>
  <c r="M175"/>
  <c r="N175"/>
  <c r="O175"/>
  <c r="P175"/>
  <c r="Q175"/>
  <c r="R175"/>
  <c r="S175"/>
  <c r="T175"/>
  <c r="M176"/>
  <c r="N176"/>
  <c r="O176"/>
  <c r="P176"/>
  <c r="Q176"/>
  <c r="R176"/>
  <c r="S176"/>
  <c r="T176"/>
  <c r="M177"/>
  <c r="N177"/>
  <c r="O177"/>
  <c r="P177"/>
  <c r="Q177"/>
  <c r="R177"/>
  <c r="S177"/>
  <c r="T177"/>
  <c r="M178"/>
  <c r="N178"/>
  <c r="O178"/>
  <c r="P178"/>
  <c r="Q178"/>
  <c r="R178"/>
  <c r="S178"/>
  <c r="T178"/>
  <c r="M179"/>
  <c r="N179"/>
  <c r="O179"/>
  <c r="P179"/>
  <c r="Q179"/>
  <c r="R179"/>
  <c r="S179"/>
  <c r="T179"/>
  <c r="M180"/>
  <c r="N180"/>
  <c r="O180"/>
  <c r="P180"/>
  <c r="Q180"/>
  <c r="R180"/>
  <c r="S180"/>
  <c r="T180"/>
  <c r="M181"/>
  <c r="N181"/>
  <c r="O181"/>
  <c r="P181"/>
  <c r="Q181"/>
  <c r="R181"/>
  <c r="S181"/>
  <c r="T181"/>
  <c r="M182"/>
  <c r="N182"/>
  <c r="O182"/>
  <c r="P182"/>
  <c r="Q182"/>
  <c r="R182"/>
  <c r="S182"/>
  <c r="T182"/>
  <c r="M183"/>
  <c r="N183"/>
  <c r="O183"/>
  <c r="P183"/>
  <c r="Q183"/>
  <c r="R183"/>
  <c r="S183"/>
  <c r="T183"/>
  <c r="M184"/>
  <c r="N184"/>
  <c r="O184"/>
  <c r="P184"/>
  <c r="Q184"/>
  <c r="R184"/>
  <c r="S184"/>
  <c r="T184"/>
  <c r="M185"/>
  <c r="N185"/>
  <c r="O185"/>
  <c r="P185"/>
  <c r="Q185"/>
  <c r="R185"/>
  <c r="S185"/>
  <c r="T185"/>
  <c r="M186"/>
  <c r="N186"/>
  <c r="O186"/>
  <c r="P186"/>
  <c r="Q186"/>
  <c r="R186"/>
  <c r="S186"/>
  <c r="T186"/>
  <c r="M187"/>
  <c r="N187"/>
  <c r="O187"/>
  <c r="P187"/>
  <c r="Q187"/>
  <c r="R187"/>
  <c r="S187"/>
  <c r="T187"/>
  <c r="M188"/>
  <c r="N188"/>
  <c r="O188"/>
  <c r="P188"/>
  <c r="Q188"/>
  <c r="R188"/>
  <c r="S188"/>
  <c r="T188"/>
  <c r="M189"/>
  <c r="N189"/>
  <c r="O189"/>
  <c r="P189"/>
  <c r="Q189"/>
  <c r="R189"/>
  <c r="S189"/>
  <c r="T189"/>
  <c r="M190"/>
  <c r="N190"/>
  <c r="O190"/>
  <c r="P190"/>
  <c r="Q190"/>
  <c r="R190"/>
  <c r="S190"/>
  <c r="T190"/>
  <c r="M191"/>
  <c r="N191"/>
  <c r="O191"/>
  <c r="P191"/>
  <c r="Q191"/>
  <c r="R191"/>
  <c r="S191"/>
  <c r="T191"/>
  <c r="M192"/>
  <c r="N192"/>
  <c r="O192"/>
  <c r="P192"/>
  <c r="Q192"/>
  <c r="R192"/>
  <c r="S192"/>
  <c r="T192"/>
  <c r="M193"/>
  <c r="N193"/>
  <c r="O193"/>
  <c r="P193"/>
  <c r="Q193"/>
  <c r="R193"/>
  <c r="S193"/>
  <c r="T193"/>
  <c r="M194"/>
  <c r="N194"/>
  <c r="O194"/>
  <c r="P194"/>
  <c r="Q194"/>
  <c r="R194"/>
  <c r="S194"/>
  <c r="T194"/>
  <c r="M195"/>
  <c r="N195"/>
  <c r="O195"/>
  <c r="P195"/>
  <c r="Q195"/>
  <c r="R195"/>
  <c r="S195"/>
  <c r="T195"/>
  <c r="M196"/>
  <c r="N196"/>
  <c r="O196"/>
  <c r="P196"/>
  <c r="Q196"/>
  <c r="R196"/>
  <c r="S196"/>
  <c r="T196"/>
  <c r="M197"/>
  <c r="N197"/>
  <c r="O197"/>
  <c r="P197"/>
  <c r="Q197"/>
  <c r="R197"/>
  <c r="S197"/>
  <c r="T197"/>
  <c r="M198"/>
  <c r="N198"/>
  <c r="O198"/>
  <c r="P198"/>
  <c r="Q198"/>
  <c r="R198"/>
  <c r="S198"/>
  <c r="T198"/>
  <c r="M199"/>
  <c r="N199"/>
  <c r="O199"/>
  <c r="P199"/>
  <c r="Q199"/>
  <c r="R199"/>
  <c r="S199"/>
  <c r="T199"/>
  <c r="M200"/>
  <c r="N200"/>
  <c r="O200"/>
  <c r="P200"/>
  <c r="Q200"/>
  <c r="R200"/>
  <c r="S200"/>
  <c r="T200"/>
  <c r="M201"/>
  <c r="N201"/>
  <c r="O201"/>
  <c r="P201"/>
  <c r="Q201"/>
  <c r="R201"/>
  <c r="S201"/>
  <c r="T201"/>
  <c r="M202"/>
  <c r="N202"/>
  <c r="O202"/>
  <c r="P202"/>
  <c r="Q202"/>
  <c r="R202"/>
  <c r="S202"/>
  <c r="T202"/>
  <c r="M203"/>
  <c r="N203"/>
  <c r="O203"/>
  <c r="P203"/>
  <c r="Q203"/>
  <c r="R203"/>
  <c r="S203"/>
  <c r="T203"/>
  <c r="M204"/>
  <c r="N204"/>
  <c r="O204"/>
  <c r="P204"/>
  <c r="Q204"/>
  <c r="R204"/>
  <c r="S204"/>
  <c r="T204"/>
  <c r="M205"/>
  <c r="N205"/>
  <c r="O205"/>
  <c r="P205"/>
  <c r="Q205"/>
  <c r="R205"/>
  <c r="S205"/>
  <c r="T205"/>
  <c r="M206"/>
  <c r="N206"/>
  <c r="O206"/>
  <c r="P206"/>
  <c r="Q206"/>
  <c r="R206"/>
  <c r="S206"/>
  <c r="T206"/>
  <c r="M207"/>
  <c r="N207"/>
  <c r="O207"/>
  <c r="P207"/>
  <c r="Q207"/>
  <c r="R207"/>
  <c r="S207"/>
  <c r="T207"/>
  <c r="M208"/>
  <c r="N208"/>
  <c r="O208"/>
  <c r="P208"/>
  <c r="Q208"/>
  <c r="R208"/>
  <c r="S208"/>
  <c r="T208"/>
  <c r="M209"/>
  <c r="N209"/>
  <c r="O209"/>
  <c r="P209"/>
  <c r="Q209"/>
  <c r="R209"/>
  <c r="S209"/>
  <c r="T209"/>
  <c r="M210"/>
  <c r="N210"/>
  <c r="O210"/>
  <c r="P210"/>
  <c r="Q210"/>
  <c r="R210"/>
  <c r="S210"/>
  <c r="T210"/>
  <c r="M211"/>
  <c r="N211"/>
  <c r="O211"/>
  <c r="P211"/>
  <c r="Q211"/>
  <c r="R211"/>
  <c r="S211"/>
  <c r="T211"/>
  <c r="M212"/>
  <c r="N212"/>
  <c r="O212"/>
  <c r="P212"/>
  <c r="Q212"/>
  <c r="R212"/>
  <c r="S212"/>
  <c r="T212"/>
  <c r="M213"/>
  <c r="N213"/>
  <c r="O213"/>
  <c r="P213"/>
  <c r="Q213"/>
  <c r="R213"/>
  <c r="S213"/>
  <c r="T213"/>
  <c r="M214"/>
  <c r="N214"/>
  <c r="O214"/>
  <c r="P214"/>
  <c r="Q214"/>
  <c r="R214"/>
  <c r="S214"/>
  <c r="T214"/>
  <c r="M215"/>
  <c r="N215"/>
  <c r="O215"/>
  <c r="P215"/>
  <c r="Q215"/>
  <c r="R215"/>
  <c r="S215"/>
  <c r="T215"/>
  <c r="M216"/>
  <c r="N216"/>
  <c r="O216"/>
  <c r="P216"/>
  <c r="Q216"/>
  <c r="R216"/>
  <c r="S216"/>
  <c r="T216"/>
  <c r="M217"/>
  <c r="N217"/>
  <c r="O217"/>
  <c r="P217"/>
  <c r="Q217"/>
  <c r="R217"/>
  <c r="S217"/>
  <c r="T217"/>
  <c r="M218"/>
  <c r="N218"/>
  <c r="O218"/>
  <c r="P218"/>
  <c r="Q218"/>
  <c r="R218"/>
  <c r="S218"/>
  <c r="T218"/>
  <c r="M219"/>
  <c r="N219"/>
  <c r="O219"/>
  <c r="P219"/>
  <c r="Q219"/>
  <c r="R219"/>
  <c r="S219"/>
  <c r="T219"/>
  <c r="M220"/>
  <c r="N220"/>
  <c r="O220"/>
  <c r="P220"/>
  <c r="Q220"/>
  <c r="R220"/>
  <c r="S220"/>
  <c r="T220"/>
  <c r="M221"/>
  <c r="N221"/>
  <c r="O221"/>
  <c r="P221"/>
  <c r="Q221"/>
  <c r="R221"/>
  <c r="S221"/>
  <c r="T221"/>
  <c r="M222"/>
  <c r="N222"/>
  <c r="O222"/>
  <c r="P222"/>
  <c r="Q222"/>
  <c r="R222"/>
  <c r="S222"/>
  <c r="T222"/>
  <c r="M223"/>
  <c r="N223"/>
  <c r="O223"/>
  <c r="P223"/>
  <c r="Q223"/>
  <c r="R223"/>
  <c r="S223"/>
  <c r="T223"/>
  <c r="M224"/>
  <c r="N224"/>
  <c r="O224"/>
  <c r="P224"/>
  <c r="Q224"/>
  <c r="R224"/>
  <c r="S224"/>
  <c r="T224"/>
  <c r="M225"/>
  <c r="N225"/>
  <c r="O225"/>
  <c r="P225"/>
  <c r="Q225"/>
  <c r="R225"/>
  <c r="S225"/>
  <c r="T225"/>
  <c r="M226"/>
  <c r="N226"/>
  <c r="O226"/>
  <c r="P226"/>
  <c r="Q226"/>
  <c r="R226"/>
  <c r="S226"/>
  <c r="T226"/>
  <c r="M227"/>
  <c r="N227"/>
  <c r="O227"/>
  <c r="P227"/>
  <c r="Q227"/>
  <c r="R227"/>
  <c r="S227"/>
  <c r="T227"/>
  <c r="M228"/>
  <c r="N228"/>
  <c r="O228"/>
  <c r="P228"/>
  <c r="Q228"/>
  <c r="R228"/>
  <c r="S228"/>
  <c r="T228"/>
  <c r="M229"/>
  <c r="N229"/>
  <c r="O229"/>
  <c r="P229"/>
  <c r="Q229"/>
  <c r="R229"/>
  <c r="S229"/>
  <c r="T229"/>
  <c r="M230"/>
  <c r="N230"/>
  <c r="O230"/>
  <c r="P230"/>
  <c r="Q230"/>
  <c r="R230"/>
  <c r="S230"/>
  <c r="T230"/>
  <c r="M231"/>
  <c r="N231"/>
  <c r="O231"/>
  <c r="P231"/>
  <c r="Q231"/>
  <c r="R231"/>
  <c r="S231"/>
  <c r="T231"/>
  <c r="M232"/>
  <c r="N232"/>
  <c r="O232"/>
  <c r="P232"/>
  <c r="Q232"/>
  <c r="R232"/>
  <c r="S232"/>
  <c r="T232"/>
  <c r="M233"/>
  <c r="N233"/>
  <c r="O233"/>
  <c r="P233"/>
  <c r="Q233"/>
  <c r="R233"/>
  <c r="S233"/>
  <c r="T233"/>
  <c r="M234"/>
  <c r="N234"/>
  <c r="O234"/>
  <c r="P234"/>
  <c r="Q234"/>
  <c r="R234"/>
  <c r="S234"/>
  <c r="T234"/>
  <c r="M235"/>
  <c r="N235"/>
  <c r="O235"/>
  <c r="P235"/>
  <c r="Q235"/>
  <c r="R235"/>
  <c r="S235"/>
  <c r="T235"/>
  <c r="M236"/>
  <c r="N236"/>
  <c r="O236"/>
  <c r="P236"/>
  <c r="Q236"/>
  <c r="R236"/>
  <c r="S236"/>
  <c r="T236"/>
  <c r="M237"/>
  <c r="N237"/>
  <c r="O237"/>
  <c r="P237"/>
  <c r="Q237"/>
  <c r="R237"/>
  <c r="S237"/>
  <c r="T237"/>
  <c r="M238"/>
  <c r="N238"/>
  <c r="O238"/>
  <c r="P238"/>
  <c r="Q238"/>
  <c r="R238"/>
  <c r="S238"/>
  <c r="T238"/>
  <c r="M239"/>
  <c r="N239"/>
  <c r="O239"/>
  <c r="P239"/>
  <c r="Q239"/>
  <c r="R239"/>
  <c r="S239"/>
  <c r="T239"/>
  <c r="M240"/>
  <c r="N240"/>
  <c r="O240"/>
  <c r="P240"/>
  <c r="Q240"/>
  <c r="R240"/>
  <c r="S240"/>
  <c r="T240"/>
  <c r="M241"/>
  <c r="N241"/>
  <c r="O241"/>
  <c r="P241"/>
  <c r="Q241"/>
  <c r="R241"/>
  <c r="S241"/>
  <c r="T241"/>
  <c r="M242"/>
  <c r="N242"/>
  <c r="O242"/>
  <c r="P242"/>
  <c r="Q242"/>
  <c r="R242"/>
  <c r="S242"/>
  <c r="T242"/>
  <c r="M243"/>
  <c r="N243"/>
  <c r="O243"/>
  <c r="P243"/>
  <c r="Q243"/>
  <c r="R243"/>
  <c r="S243"/>
  <c r="T243"/>
  <c r="M244"/>
  <c r="N244"/>
  <c r="O244"/>
  <c r="P244"/>
  <c r="Q244"/>
  <c r="R244"/>
  <c r="S244"/>
  <c r="T244"/>
  <c r="M245"/>
  <c r="N245"/>
  <c r="O245"/>
  <c r="P245"/>
  <c r="Q245"/>
  <c r="R245"/>
  <c r="S245"/>
  <c r="T245"/>
  <c r="M246"/>
  <c r="N246"/>
  <c r="O246"/>
  <c r="P246"/>
  <c r="Q246"/>
  <c r="R246"/>
  <c r="S246"/>
  <c r="T246"/>
  <c r="M247"/>
  <c r="N247"/>
  <c r="O247"/>
  <c r="P247"/>
  <c r="Q247"/>
  <c r="R247"/>
  <c r="S247"/>
  <c r="T247"/>
  <c r="M248"/>
  <c r="N248"/>
  <c r="O248"/>
  <c r="P248"/>
  <c r="Q248"/>
  <c r="R248"/>
  <c r="S248"/>
  <c r="T248"/>
  <c r="M249"/>
  <c r="N249"/>
  <c r="O249"/>
  <c r="P249"/>
  <c r="Q249"/>
  <c r="R249"/>
  <c r="S249"/>
  <c r="T249"/>
  <c r="M250"/>
  <c r="N250"/>
  <c r="O250"/>
  <c r="P250"/>
  <c r="Q250"/>
  <c r="R250"/>
  <c r="S250"/>
  <c r="T250"/>
  <c r="M251"/>
  <c r="N251"/>
  <c r="O251"/>
  <c r="P251"/>
  <c r="Q251"/>
  <c r="R251"/>
  <c r="S251"/>
  <c r="T251"/>
  <c r="M252"/>
  <c r="N252"/>
  <c r="O252"/>
  <c r="P252"/>
  <c r="Q252"/>
  <c r="R252"/>
  <c r="S252"/>
  <c r="T252"/>
  <c r="M253"/>
  <c r="N253"/>
  <c r="O253"/>
  <c r="P253"/>
  <c r="Q253"/>
  <c r="R253"/>
  <c r="S253"/>
  <c r="T253"/>
  <c r="M254"/>
  <c r="N254"/>
  <c r="O254"/>
  <c r="P254"/>
  <c r="Q254"/>
  <c r="R254"/>
  <c r="S254"/>
  <c r="T254"/>
  <c r="M255"/>
  <c r="N255"/>
  <c r="O255"/>
  <c r="P255"/>
  <c r="Q255"/>
  <c r="R255"/>
  <c r="S255"/>
  <c r="T255"/>
  <c r="M256"/>
  <c r="N256"/>
  <c r="O256"/>
  <c r="P256"/>
  <c r="Q256"/>
  <c r="R256"/>
  <c r="S256"/>
  <c r="T256"/>
  <c r="M257"/>
  <c r="N257"/>
  <c r="O257"/>
  <c r="P257"/>
  <c r="Q257"/>
  <c r="R257"/>
  <c r="S257"/>
  <c r="T257"/>
  <c r="M258"/>
  <c r="N258"/>
  <c r="O258"/>
  <c r="P258"/>
  <c r="Q258"/>
  <c r="R258"/>
  <c r="S258"/>
  <c r="T258"/>
  <c r="M259"/>
  <c r="N259"/>
  <c r="O259"/>
  <c r="P259"/>
  <c r="Q259"/>
  <c r="R259"/>
  <c r="S259"/>
  <c r="T259"/>
  <c r="M260"/>
  <c r="N260"/>
  <c r="O260"/>
  <c r="P260"/>
  <c r="Q260"/>
  <c r="R260"/>
  <c r="S260"/>
  <c r="T260"/>
  <c r="M261"/>
  <c r="N261"/>
  <c r="O261"/>
  <c r="P261"/>
  <c r="Q261"/>
  <c r="R261"/>
  <c r="S261"/>
  <c r="T261"/>
  <c r="M262"/>
  <c r="N262"/>
  <c r="O262"/>
  <c r="P262"/>
  <c r="Q262"/>
  <c r="R262"/>
  <c r="S262"/>
  <c r="T262"/>
  <c r="M263"/>
  <c r="N263"/>
  <c r="O263"/>
  <c r="P263"/>
  <c r="Q263"/>
  <c r="R263"/>
  <c r="S263"/>
  <c r="T263"/>
  <c r="M264"/>
  <c r="N264"/>
  <c r="O264"/>
  <c r="P264"/>
  <c r="Q264"/>
  <c r="R264"/>
  <c r="S264"/>
  <c r="T264"/>
  <c r="M265"/>
  <c r="N265"/>
  <c r="O265"/>
  <c r="P265"/>
  <c r="Q265"/>
  <c r="R265"/>
  <c r="S265"/>
  <c r="T265"/>
  <c r="M266"/>
  <c r="N266"/>
  <c r="O266"/>
  <c r="P266"/>
  <c r="Q266"/>
  <c r="R266"/>
  <c r="S266"/>
  <c r="T266"/>
  <c r="M267"/>
  <c r="N267"/>
  <c r="O267"/>
  <c r="P267"/>
  <c r="Q267"/>
  <c r="R267"/>
  <c r="S267"/>
  <c r="T267"/>
  <c r="M268"/>
  <c r="N268"/>
  <c r="O268"/>
  <c r="P268"/>
  <c r="Q268"/>
  <c r="R268"/>
  <c r="S268"/>
  <c r="T268"/>
  <c r="M269"/>
  <c r="N269"/>
  <c r="O269"/>
  <c r="P269"/>
  <c r="Q269"/>
  <c r="R269"/>
  <c r="S269"/>
  <c r="T269"/>
  <c r="M270"/>
  <c r="N270"/>
  <c r="O270"/>
  <c r="P270"/>
  <c r="Q270"/>
  <c r="R270"/>
  <c r="S270"/>
  <c r="T270"/>
  <c r="M271"/>
  <c r="N271"/>
  <c r="O271"/>
  <c r="P271"/>
  <c r="Q271"/>
  <c r="R271"/>
  <c r="S271"/>
  <c r="T271"/>
  <c r="M272"/>
  <c r="N272"/>
  <c r="O272"/>
  <c r="P272"/>
  <c r="Q272"/>
  <c r="R272"/>
  <c r="S272"/>
  <c r="T272"/>
  <c r="M273"/>
  <c r="N273"/>
  <c r="O273"/>
  <c r="P273"/>
  <c r="Q273"/>
  <c r="R273"/>
  <c r="S273"/>
  <c r="T273"/>
  <c r="M274"/>
  <c r="N274"/>
  <c r="O274"/>
  <c r="P274"/>
  <c r="Q274"/>
  <c r="R274"/>
  <c r="S274"/>
  <c r="T274"/>
  <c r="M275"/>
  <c r="N275"/>
  <c r="O275"/>
  <c r="P275"/>
  <c r="Q275"/>
  <c r="R275"/>
  <c r="S275"/>
  <c r="T275"/>
  <c r="M276"/>
  <c r="N276"/>
  <c r="O276"/>
  <c r="P276"/>
  <c r="Q276"/>
  <c r="R276"/>
  <c r="S276"/>
  <c r="T276"/>
  <c r="M277"/>
  <c r="N277"/>
  <c r="O277"/>
  <c r="P277"/>
  <c r="Q277"/>
  <c r="R277"/>
  <c r="S277"/>
  <c r="T277"/>
  <c r="M278"/>
  <c r="N278"/>
  <c r="O278"/>
  <c r="P278"/>
  <c r="Q278"/>
  <c r="R278"/>
  <c r="S278"/>
  <c r="T278"/>
  <c r="M279"/>
  <c r="N279"/>
  <c r="O279"/>
  <c r="P279"/>
  <c r="Q279"/>
  <c r="R279"/>
  <c r="S279"/>
  <c r="T279"/>
  <c r="M280"/>
  <c r="N280"/>
  <c r="O280"/>
  <c r="P280"/>
  <c r="Q280"/>
  <c r="R280"/>
  <c r="S280"/>
  <c r="T280"/>
  <c r="M281"/>
  <c r="N281"/>
  <c r="O281"/>
  <c r="P281"/>
  <c r="Q281"/>
  <c r="R281"/>
  <c r="S281"/>
  <c r="T281"/>
  <c r="M282"/>
  <c r="N282"/>
  <c r="O282"/>
  <c r="P282"/>
  <c r="Q282"/>
  <c r="R282"/>
  <c r="S282"/>
  <c r="T282"/>
  <c r="M283"/>
  <c r="N283"/>
  <c r="O283"/>
  <c r="P283"/>
  <c r="Q283"/>
  <c r="R283"/>
  <c r="S283"/>
  <c r="T283"/>
  <c r="M284"/>
  <c r="N284"/>
  <c r="O284"/>
  <c r="P284"/>
  <c r="Q284"/>
  <c r="R284"/>
  <c r="S284"/>
  <c r="T284"/>
  <c r="M285"/>
  <c r="N285"/>
  <c r="O285"/>
  <c r="P285"/>
  <c r="Q285"/>
  <c r="R285"/>
  <c r="S285"/>
  <c r="T285"/>
  <c r="M286"/>
  <c r="N286"/>
  <c r="O286"/>
  <c r="P286"/>
  <c r="Q286"/>
  <c r="R286"/>
  <c r="S286"/>
  <c r="T286"/>
  <c r="M287"/>
  <c r="N287"/>
  <c r="O287"/>
  <c r="P287"/>
  <c r="Q287"/>
  <c r="R287"/>
  <c r="S287"/>
  <c r="T287"/>
  <c r="M288"/>
  <c r="N288"/>
  <c r="O288"/>
  <c r="P288"/>
  <c r="Q288"/>
  <c r="R288"/>
  <c r="S288"/>
  <c r="T288"/>
  <c r="M289"/>
  <c r="N289"/>
  <c r="O289"/>
  <c r="P289"/>
  <c r="Q289"/>
  <c r="R289"/>
  <c r="S289"/>
  <c r="T289"/>
  <c r="M290"/>
  <c r="N290"/>
  <c r="O290"/>
  <c r="P290"/>
  <c r="Q290"/>
  <c r="R290"/>
  <c r="S290"/>
  <c r="T290"/>
  <c r="M291"/>
  <c r="N291"/>
  <c r="O291"/>
  <c r="P291"/>
  <c r="Q291"/>
  <c r="R291"/>
  <c r="S291"/>
  <c r="T291"/>
  <c r="M292"/>
  <c r="N292"/>
  <c r="O292"/>
  <c r="P292"/>
  <c r="Q292"/>
  <c r="R292"/>
  <c r="S292"/>
  <c r="T292"/>
  <c r="M293"/>
  <c r="N293"/>
  <c r="O293"/>
  <c r="P293"/>
  <c r="Q293"/>
  <c r="R293"/>
  <c r="S293"/>
  <c r="T293"/>
  <c r="M294"/>
  <c r="N294"/>
  <c r="O294"/>
  <c r="P294"/>
  <c r="Q294"/>
  <c r="R294"/>
  <c r="S294"/>
  <c r="T294"/>
  <c r="M295"/>
  <c r="N295"/>
  <c r="O295"/>
  <c r="P295"/>
  <c r="Q295"/>
  <c r="R295"/>
  <c r="S295"/>
  <c r="T295"/>
  <c r="M296"/>
  <c r="N296"/>
  <c r="O296"/>
  <c r="P296"/>
  <c r="Q296"/>
  <c r="R296"/>
  <c r="S296"/>
  <c r="T296"/>
  <c r="M297"/>
  <c r="N297"/>
  <c r="O297"/>
  <c r="P297"/>
  <c r="Q297"/>
  <c r="R297"/>
  <c r="S297"/>
  <c r="T297"/>
  <c r="M298"/>
  <c r="N298"/>
  <c r="O298"/>
  <c r="P298"/>
  <c r="Q298"/>
  <c r="R298"/>
  <c r="S298"/>
  <c r="T298"/>
  <c r="M299"/>
  <c r="N299"/>
  <c r="O299"/>
  <c r="P299"/>
  <c r="Q299"/>
  <c r="R299"/>
  <c r="S299"/>
  <c r="T299"/>
  <c r="M300"/>
  <c r="N300"/>
  <c r="O300"/>
  <c r="P300"/>
  <c r="Q300"/>
  <c r="R300"/>
  <c r="S300"/>
  <c r="T300"/>
  <c r="M301"/>
  <c r="N301"/>
  <c r="O301"/>
  <c r="P301"/>
  <c r="Q301"/>
  <c r="R301"/>
  <c r="S301"/>
  <c r="T301"/>
  <c r="M302"/>
  <c r="N302"/>
  <c r="O302"/>
  <c r="P302"/>
  <c r="Q302"/>
  <c r="R302"/>
  <c r="S302"/>
  <c r="T302"/>
  <c r="M303"/>
  <c r="N303"/>
  <c r="O303"/>
  <c r="P303"/>
  <c r="Q303"/>
  <c r="R303"/>
  <c r="S303"/>
  <c r="T303"/>
  <c r="M304"/>
  <c r="N304"/>
  <c r="O304"/>
  <c r="P304"/>
  <c r="Q304"/>
  <c r="R304"/>
  <c r="S304"/>
  <c r="T304"/>
  <c r="M305"/>
  <c r="N305"/>
  <c r="O305"/>
  <c r="P305"/>
  <c r="Q305"/>
  <c r="R305"/>
  <c r="S305"/>
  <c r="T305"/>
  <c r="M306"/>
  <c r="N306"/>
  <c r="O306"/>
  <c r="P306"/>
  <c r="Q306"/>
  <c r="R306"/>
  <c r="S306"/>
  <c r="T306"/>
  <c r="M307"/>
  <c r="N307"/>
  <c r="O307"/>
  <c r="P307"/>
  <c r="Q307"/>
  <c r="R307"/>
  <c r="S307"/>
  <c r="T307"/>
  <c r="M308"/>
  <c r="N308"/>
  <c r="O308"/>
  <c r="P308"/>
  <c r="Q308"/>
  <c r="R308"/>
  <c r="S308"/>
  <c r="T308"/>
  <c r="M309"/>
  <c r="N309"/>
  <c r="O309"/>
  <c r="P309"/>
  <c r="Q309"/>
  <c r="R309"/>
  <c r="S309"/>
  <c r="T309"/>
  <c r="M310"/>
  <c r="N310"/>
  <c r="O310"/>
  <c r="P310"/>
  <c r="Q310"/>
  <c r="R310"/>
  <c r="S310"/>
  <c r="T310"/>
  <c r="M311"/>
  <c r="N311"/>
  <c r="O311"/>
  <c r="P311"/>
  <c r="Q311"/>
  <c r="R311"/>
  <c r="S311"/>
  <c r="T311"/>
  <c r="M312"/>
  <c r="N312"/>
  <c r="O312"/>
  <c r="P312"/>
  <c r="Q312"/>
  <c r="R312"/>
  <c r="S312"/>
  <c r="T312"/>
  <c r="M313"/>
  <c r="N313"/>
  <c r="O313"/>
  <c r="P313"/>
  <c r="Q313"/>
  <c r="R313"/>
  <c r="S313"/>
  <c r="T313"/>
  <c r="M314"/>
  <c r="N314"/>
  <c r="O314"/>
  <c r="P314"/>
  <c r="Q314"/>
  <c r="R314"/>
  <c r="S314"/>
  <c r="T314"/>
  <c r="M315"/>
  <c r="N315"/>
  <c r="O315"/>
  <c r="P315"/>
  <c r="Q315"/>
  <c r="R315"/>
  <c r="S315"/>
  <c r="T315"/>
  <c r="M316"/>
  <c r="N316"/>
  <c r="O316"/>
  <c r="P316"/>
  <c r="Q316"/>
  <c r="R316"/>
  <c r="S316"/>
  <c r="T316"/>
  <c r="M317"/>
  <c r="N317"/>
  <c r="O317"/>
  <c r="P317"/>
  <c r="Q317"/>
  <c r="R317"/>
  <c r="S317"/>
  <c r="T317"/>
  <c r="M318"/>
  <c r="N318"/>
  <c r="O318"/>
  <c r="P318"/>
  <c r="Q318"/>
  <c r="R318"/>
  <c r="S318"/>
  <c r="T318"/>
  <c r="M319"/>
  <c r="N319"/>
  <c r="O319"/>
  <c r="P319"/>
  <c r="Q319"/>
  <c r="R319"/>
  <c r="S319"/>
  <c r="T319"/>
  <c r="M320"/>
  <c r="N320"/>
  <c r="O320"/>
  <c r="P320"/>
  <c r="Q320"/>
  <c r="R320"/>
  <c r="S320"/>
  <c r="T320"/>
  <c r="M321"/>
  <c r="N321"/>
  <c r="O321"/>
  <c r="P321"/>
  <c r="Q321"/>
  <c r="R321"/>
  <c r="S321"/>
  <c r="T321"/>
  <c r="M322"/>
  <c r="N322"/>
  <c r="O322"/>
  <c r="P322"/>
  <c r="Q322"/>
  <c r="R322"/>
  <c r="S322"/>
  <c r="T322"/>
  <c r="M323"/>
  <c r="N323"/>
  <c r="O323"/>
  <c r="P323"/>
  <c r="Q323"/>
  <c r="R323"/>
  <c r="S323"/>
  <c r="T323"/>
  <c r="M324"/>
  <c r="N324"/>
  <c r="O324"/>
  <c r="P324"/>
  <c r="Q324"/>
  <c r="R324"/>
  <c r="S324"/>
  <c r="T324"/>
  <c r="M325"/>
  <c r="N325"/>
  <c r="O325"/>
  <c r="P325"/>
  <c r="Q325"/>
  <c r="R325"/>
  <c r="S325"/>
  <c r="T325"/>
  <c r="M326"/>
  <c r="N326"/>
  <c r="O326"/>
  <c r="P326"/>
  <c r="Q326"/>
  <c r="R326"/>
  <c r="S326"/>
  <c r="T326"/>
  <c r="M327"/>
  <c r="N327"/>
  <c r="O327"/>
  <c r="P327"/>
  <c r="Q327"/>
  <c r="R327"/>
  <c r="S327"/>
  <c r="T327"/>
  <c r="M328"/>
  <c r="N328"/>
  <c r="O328"/>
  <c r="P328"/>
  <c r="Q328"/>
  <c r="R328"/>
  <c r="S328"/>
  <c r="T328"/>
  <c r="M329"/>
  <c r="N329"/>
  <c r="O329"/>
  <c r="P329"/>
  <c r="Q329"/>
  <c r="R329"/>
  <c r="S329"/>
  <c r="T329"/>
  <c r="M330"/>
  <c r="N330"/>
  <c r="O330"/>
  <c r="P330"/>
  <c r="Q330"/>
  <c r="R330"/>
  <c r="S330"/>
  <c r="T330"/>
  <c r="M331"/>
  <c r="N331"/>
  <c r="O331"/>
  <c r="P331"/>
  <c r="Q331"/>
  <c r="R331"/>
  <c r="S331"/>
  <c r="T331"/>
  <c r="M332"/>
  <c r="N332"/>
  <c r="O332"/>
  <c r="P332"/>
  <c r="Q332"/>
  <c r="R332"/>
  <c r="S332"/>
  <c r="T332"/>
  <c r="M333"/>
  <c r="N333"/>
  <c r="O333"/>
  <c r="P333"/>
  <c r="Q333"/>
  <c r="R333"/>
  <c r="S333"/>
  <c r="T333"/>
  <c r="M334"/>
  <c r="N334"/>
  <c r="O334"/>
  <c r="P334"/>
  <c r="Q334"/>
  <c r="R334"/>
  <c r="S334"/>
  <c r="T334"/>
  <c r="M335"/>
  <c r="N335"/>
  <c r="O335"/>
  <c r="P335"/>
  <c r="Q335"/>
  <c r="R335"/>
  <c r="S335"/>
  <c r="T335"/>
  <c r="M336"/>
  <c r="N336"/>
  <c r="O336"/>
  <c r="P336"/>
  <c r="Q336"/>
  <c r="R336"/>
  <c r="S336"/>
  <c r="T336"/>
  <c r="M337"/>
  <c r="N337"/>
  <c r="O337"/>
  <c r="P337"/>
  <c r="Q337"/>
  <c r="R337"/>
  <c r="S337"/>
  <c r="T337"/>
  <c r="M338"/>
  <c r="N338"/>
  <c r="O338"/>
  <c r="P338"/>
  <c r="Q338"/>
  <c r="R338"/>
  <c r="S338"/>
  <c r="T338"/>
  <c r="M339"/>
  <c r="N339"/>
  <c r="O339"/>
  <c r="P339"/>
  <c r="Q339"/>
  <c r="R339"/>
  <c r="S339"/>
  <c r="T339"/>
  <c r="M340"/>
  <c r="N340"/>
  <c r="O340"/>
  <c r="P340"/>
  <c r="Q340"/>
  <c r="R340"/>
  <c r="S340"/>
  <c r="T340"/>
  <c r="M341"/>
  <c r="N341"/>
  <c r="O341"/>
  <c r="P341"/>
  <c r="Q341"/>
  <c r="R341"/>
  <c r="S341"/>
  <c r="T341"/>
  <c r="M342"/>
  <c r="N342"/>
  <c r="O342"/>
  <c r="P342"/>
  <c r="Q342"/>
  <c r="R342"/>
  <c r="S342"/>
  <c r="T342"/>
  <c r="M343"/>
  <c r="N343"/>
  <c r="O343"/>
  <c r="P343"/>
  <c r="Q343"/>
  <c r="R343"/>
  <c r="S343"/>
  <c r="T343"/>
  <c r="M344"/>
  <c r="N344"/>
  <c r="O344"/>
  <c r="P344"/>
  <c r="Q344"/>
  <c r="R344"/>
  <c r="S344"/>
  <c r="T344"/>
  <c r="M345"/>
  <c r="N345"/>
  <c r="O345"/>
  <c r="P345"/>
  <c r="Q345"/>
  <c r="R345"/>
  <c r="S345"/>
  <c r="T345"/>
  <c r="M346"/>
  <c r="N346"/>
  <c r="O346"/>
  <c r="P346"/>
  <c r="Q346"/>
  <c r="R346"/>
  <c r="S346"/>
  <c r="T346"/>
  <c r="M347"/>
  <c r="N347"/>
  <c r="O347"/>
  <c r="P347"/>
  <c r="Q347"/>
  <c r="R347"/>
  <c r="S347"/>
  <c r="T347"/>
  <c r="M348"/>
  <c r="N348"/>
  <c r="O348"/>
  <c r="P348"/>
  <c r="Q348"/>
  <c r="R348"/>
  <c r="S348"/>
  <c r="T348"/>
  <c r="M349"/>
  <c r="N349"/>
  <c r="O349"/>
  <c r="P349"/>
  <c r="Q349"/>
  <c r="R349"/>
  <c r="S349"/>
  <c r="T349"/>
  <c r="M350"/>
  <c r="N350"/>
  <c r="O350"/>
  <c r="P350"/>
  <c r="Q350"/>
  <c r="R350"/>
  <c r="S350"/>
  <c r="T350"/>
  <c r="M351"/>
  <c r="N351"/>
  <c r="O351"/>
  <c r="P351"/>
  <c r="Q351"/>
  <c r="R351"/>
  <c r="S351"/>
  <c r="T351"/>
  <c r="M352"/>
  <c r="N352"/>
  <c r="O352"/>
  <c r="P352"/>
  <c r="Q352"/>
  <c r="R352"/>
  <c r="S352"/>
  <c r="T352"/>
  <c r="M353"/>
  <c r="N353"/>
  <c r="O353"/>
  <c r="P353"/>
  <c r="Q353"/>
  <c r="R353"/>
  <c r="S353"/>
  <c r="T353"/>
  <c r="M354"/>
  <c r="N354"/>
  <c r="O354"/>
  <c r="P354"/>
  <c r="Q354"/>
  <c r="R354"/>
  <c r="S354"/>
  <c r="T354"/>
  <c r="M355"/>
  <c r="N355"/>
  <c r="O355"/>
  <c r="P355"/>
  <c r="Q355"/>
  <c r="R355"/>
  <c r="S355"/>
  <c r="T355"/>
  <c r="M356"/>
  <c r="N356"/>
  <c r="O356"/>
  <c r="P356"/>
  <c r="Q356"/>
  <c r="R356"/>
  <c r="S356"/>
  <c r="T356"/>
  <c r="M357"/>
  <c r="N357"/>
  <c r="O357"/>
  <c r="P357"/>
  <c r="Q357"/>
  <c r="R357"/>
  <c r="S357"/>
  <c r="T357"/>
  <c r="M358"/>
  <c r="N358"/>
  <c r="O358"/>
  <c r="P358"/>
  <c r="Q358"/>
  <c r="R358"/>
  <c r="S358"/>
  <c r="T358"/>
  <c r="M359"/>
  <c r="N359"/>
  <c r="O359"/>
  <c r="P359"/>
  <c r="Q359"/>
  <c r="R359"/>
  <c r="S359"/>
  <c r="T359"/>
  <c r="M360"/>
  <c r="N360"/>
  <c r="O360"/>
  <c r="P360"/>
  <c r="Q360"/>
  <c r="R360"/>
  <c r="S360"/>
  <c r="T360"/>
  <c r="M361"/>
  <c r="N361"/>
  <c r="O361"/>
  <c r="P361"/>
  <c r="Q361"/>
  <c r="R361"/>
  <c r="S361"/>
  <c r="T361"/>
  <c r="M362"/>
  <c r="N362"/>
  <c r="O362"/>
  <c r="P362"/>
  <c r="Q362"/>
  <c r="R362"/>
  <c r="S362"/>
  <c r="T362"/>
  <c r="M363"/>
  <c r="N363"/>
  <c r="O363"/>
  <c r="P363"/>
  <c r="Q363"/>
  <c r="R363"/>
  <c r="S363"/>
  <c r="T363"/>
  <c r="M364"/>
  <c r="N364"/>
  <c r="O364"/>
  <c r="P364"/>
  <c r="Q364"/>
  <c r="R364"/>
  <c r="S364"/>
  <c r="T364"/>
  <c r="M365"/>
  <c r="N365"/>
  <c r="O365"/>
  <c r="P365"/>
  <c r="Q365"/>
  <c r="R365"/>
  <c r="S365"/>
  <c r="T365"/>
  <c r="M366"/>
  <c r="N366"/>
  <c r="O366"/>
  <c r="P366"/>
  <c r="Q366"/>
  <c r="R366"/>
  <c r="S366"/>
  <c r="T366"/>
  <c r="M367"/>
  <c r="N367"/>
  <c r="O367"/>
  <c r="P367"/>
  <c r="Q367"/>
  <c r="R367"/>
  <c r="S367"/>
  <c r="T367"/>
  <c r="M368"/>
  <c r="N368"/>
  <c r="O368"/>
  <c r="P368"/>
  <c r="Q368"/>
  <c r="R368"/>
  <c r="S368"/>
  <c r="T368"/>
  <c r="M369"/>
  <c r="N369"/>
  <c r="O369"/>
  <c r="P369"/>
  <c r="Q369"/>
  <c r="R369"/>
  <c r="S369"/>
  <c r="T369"/>
  <c r="M370"/>
  <c r="N370"/>
  <c r="O370"/>
  <c r="P370"/>
  <c r="Q370"/>
  <c r="R370"/>
  <c r="S370"/>
  <c r="T370"/>
  <c r="M371"/>
  <c r="N371"/>
  <c r="O371"/>
  <c r="P371"/>
  <c r="Q371"/>
  <c r="R371"/>
  <c r="S371"/>
  <c r="T371"/>
  <c r="M372"/>
  <c r="N372"/>
  <c r="O372"/>
  <c r="P372"/>
  <c r="Q372"/>
  <c r="R372"/>
  <c r="S372"/>
  <c r="T372"/>
  <c r="M373"/>
  <c r="N373"/>
  <c r="O373"/>
  <c r="P373"/>
  <c r="Q373"/>
  <c r="R373"/>
  <c r="S373"/>
  <c r="T373"/>
  <c r="M374"/>
  <c r="N374"/>
  <c r="O374"/>
  <c r="P374"/>
  <c r="Q374"/>
  <c r="R374"/>
  <c r="S374"/>
  <c r="T374"/>
  <c r="M375"/>
  <c r="N375"/>
  <c r="O375"/>
  <c r="P375"/>
  <c r="Q375"/>
  <c r="R375"/>
  <c r="S375"/>
  <c r="T375"/>
  <c r="M376"/>
  <c r="N376"/>
  <c r="O376"/>
  <c r="P376"/>
  <c r="Q376"/>
  <c r="R376"/>
  <c r="S376"/>
  <c r="T376"/>
  <c r="M377"/>
  <c r="N377"/>
  <c r="O377"/>
  <c r="P377"/>
  <c r="Q377"/>
  <c r="R377"/>
  <c r="S377"/>
  <c r="T377"/>
  <c r="M378"/>
  <c r="N378"/>
  <c r="O378"/>
  <c r="P378"/>
  <c r="Q378"/>
  <c r="R378"/>
  <c r="S378"/>
  <c r="T378"/>
  <c r="M379"/>
  <c r="N379"/>
  <c r="O379"/>
  <c r="P379"/>
  <c r="Q379"/>
  <c r="R379"/>
  <c r="S379"/>
  <c r="T379"/>
  <c r="M380"/>
  <c r="N380"/>
  <c r="O380"/>
  <c r="P380"/>
  <c r="Q380"/>
  <c r="R380"/>
  <c r="S380"/>
  <c r="T380"/>
  <c r="M381"/>
  <c r="N381"/>
  <c r="O381"/>
  <c r="P381"/>
  <c r="Q381"/>
  <c r="R381"/>
  <c r="S381"/>
  <c r="T381"/>
  <c r="M382"/>
  <c r="N382"/>
  <c r="O382"/>
  <c r="P382"/>
  <c r="Q382"/>
  <c r="R382"/>
  <c r="S382"/>
  <c r="T382"/>
  <c r="M383"/>
  <c r="N383"/>
  <c r="O383"/>
  <c r="P383"/>
  <c r="Q383"/>
  <c r="R383"/>
  <c r="S383"/>
  <c r="T383"/>
  <c r="M384"/>
  <c r="N384"/>
  <c r="O384"/>
  <c r="P384"/>
  <c r="Q384"/>
  <c r="R384"/>
  <c r="S384"/>
  <c r="T384"/>
  <c r="M385"/>
  <c r="N385"/>
  <c r="O385"/>
  <c r="P385"/>
  <c r="Q385"/>
  <c r="R385"/>
  <c r="S385"/>
  <c r="T385"/>
  <c r="M386"/>
  <c r="N386"/>
  <c r="O386"/>
  <c r="P386"/>
  <c r="Q386"/>
  <c r="R386"/>
  <c r="S386"/>
  <c r="T386"/>
  <c r="M387"/>
  <c r="N387"/>
  <c r="O387"/>
  <c r="P387"/>
  <c r="Q387"/>
  <c r="R387"/>
  <c r="S387"/>
  <c r="T387"/>
  <c r="M388"/>
  <c r="N388"/>
  <c r="O388"/>
  <c r="P388"/>
  <c r="Q388"/>
  <c r="R388"/>
  <c r="S388"/>
  <c r="T388"/>
  <c r="M389"/>
  <c r="N389"/>
  <c r="O389"/>
  <c r="P389"/>
  <c r="Q389"/>
  <c r="R389"/>
  <c r="S389"/>
  <c r="T389"/>
  <c r="M390"/>
  <c r="N390"/>
  <c r="O390"/>
  <c r="P390"/>
  <c r="Q390"/>
  <c r="R390"/>
  <c r="S390"/>
  <c r="T390"/>
  <c r="M391"/>
  <c r="N391"/>
  <c r="O391"/>
  <c r="P391"/>
  <c r="Q391"/>
  <c r="R391"/>
  <c r="S391"/>
  <c r="T391"/>
  <c r="M392"/>
  <c r="N392"/>
  <c r="O392"/>
  <c r="P392"/>
  <c r="Q392"/>
  <c r="R392"/>
  <c r="S392"/>
  <c r="T392"/>
  <c r="M393"/>
  <c r="N393"/>
  <c r="O393"/>
  <c r="P393"/>
  <c r="Q393"/>
  <c r="R393"/>
  <c r="S393"/>
  <c r="T393"/>
  <c r="M394"/>
  <c r="N394"/>
  <c r="O394"/>
  <c r="P394"/>
  <c r="Q394"/>
  <c r="R394"/>
  <c r="S394"/>
  <c r="T394"/>
  <c r="M395"/>
  <c r="N395"/>
  <c r="O395"/>
  <c r="P395"/>
  <c r="Q395"/>
  <c r="R395"/>
  <c r="S395"/>
  <c r="T395"/>
  <c r="M396"/>
  <c r="N396"/>
  <c r="O396"/>
  <c r="P396"/>
  <c r="Q396"/>
  <c r="R396"/>
  <c r="S396"/>
  <c r="T396"/>
  <c r="M397"/>
  <c r="N397"/>
  <c r="O397"/>
  <c r="P397"/>
  <c r="Q397"/>
  <c r="R397"/>
  <c r="S397"/>
  <c r="T397"/>
  <c r="M398"/>
  <c r="N398"/>
  <c r="O398"/>
  <c r="P398"/>
  <c r="Q398"/>
  <c r="R398"/>
  <c r="S398"/>
  <c r="T398"/>
  <c r="M399"/>
  <c r="N399"/>
  <c r="O399"/>
  <c r="P399"/>
  <c r="Q399"/>
  <c r="R399"/>
  <c r="S399"/>
  <c r="T399"/>
  <c r="M400"/>
  <c r="N400"/>
  <c r="O400"/>
  <c r="P400"/>
  <c r="Q400"/>
  <c r="R400"/>
  <c r="S400"/>
  <c r="T400"/>
  <c r="M401"/>
  <c r="N401"/>
  <c r="O401"/>
  <c r="P401"/>
  <c r="Q401"/>
  <c r="R401"/>
  <c r="S401"/>
  <c r="T401"/>
  <c r="M402"/>
  <c r="N402"/>
  <c r="O402"/>
  <c r="P402"/>
  <c r="Q402"/>
  <c r="R402"/>
  <c r="S402"/>
  <c r="T402"/>
  <c r="M403"/>
  <c r="N403"/>
  <c r="O403"/>
  <c r="P403"/>
  <c r="Q403"/>
  <c r="R403"/>
  <c r="S403"/>
  <c r="T403"/>
  <c r="M404"/>
  <c r="N404"/>
  <c r="O404"/>
  <c r="P404"/>
  <c r="Q404"/>
  <c r="R404"/>
  <c r="S404"/>
  <c r="T404"/>
  <c r="M405"/>
  <c r="N405"/>
  <c r="O405"/>
  <c r="P405"/>
  <c r="Q405"/>
  <c r="R405"/>
  <c r="S405"/>
  <c r="T405"/>
  <c r="M406"/>
  <c r="N406"/>
  <c r="O406"/>
  <c r="P406"/>
  <c r="Q406"/>
  <c r="R406"/>
  <c r="S406"/>
  <c r="T406"/>
  <c r="M407"/>
  <c r="N407"/>
  <c r="O407"/>
  <c r="P407"/>
  <c r="Q407"/>
  <c r="R407"/>
  <c r="S407"/>
  <c r="T407"/>
  <c r="M408"/>
  <c r="N408"/>
  <c r="O408"/>
  <c r="P408"/>
  <c r="Q408"/>
  <c r="R408"/>
  <c r="S408"/>
  <c r="T408"/>
  <c r="M409"/>
  <c r="N409"/>
  <c r="O409"/>
  <c r="P409"/>
  <c r="Q409"/>
  <c r="R409"/>
  <c r="S409"/>
  <c r="T409"/>
  <c r="M410"/>
  <c r="N410"/>
  <c r="O410"/>
  <c r="P410"/>
  <c r="Q410"/>
  <c r="R410"/>
  <c r="S410"/>
  <c r="T410"/>
  <c r="M411"/>
  <c r="N411"/>
  <c r="O411"/>
  <c r="P411"/>
  <c r="Q411"/>
  <c r="R411"/>
  <c r="S411"/>
  <c r="T411"/>
  <c r="M412"/>
  <c r="N412"/>
  <c r="O412"/>
  <c r="P412"/>
  <c r="Q412"/>
  <c r="R412"/>
  <c r="S412"/>
  <c r="T412"/>
  <c r="M413"/>
  <c r="N413"/>
  <c r="O413"/>
  <c r="P413"/>
  <c r="Q413"/>
  <c r="R413"/>
  <c r="S413"/>
  <c r="T413"/>
  <c r="M414"/>
  <c r="N414"/>
  <c r="O414"/>
  <c r="P414"/>
  <c r="Q414"/>
  <c r="R414"/>
  <c r="S414"/>
  <c r="T414"/>
  <c r="M415"/>
  <c r="N415"/>
  <c r="O415"/>
  <c r="P415"/>
  <c r="Q415"/>
  <c r="R415"/>
  <c r="S415"/>
  <c r="T415"/>
  <c r="M416"/>
  <c r="N416"/>
  <c r="O416"/>
  <c r="P416"/>
  <c r="Q416"/>
  <c r="R416"/>
  <c r="S416"/>
  <c r="T416"/>
  <c r="M417"/>
  <c r="N417"/>
  <c r="O417"/>
  <c r="P417"/>
  <c r="Q417"/>
  <c r="R417"/>
  <c r="S417"/>
  <c r="T417"/>
  <c r="M418"/>
  <c r="N418"/>
  <c r="O418"/>
  <c r="P418"/>
  <c r="Q418"/>
  <c r="R418"/>
  <c r="S418"/>
  <c r="T418"/>
  <c r="M419"/>
  <c r="N419"/>
  <c r="O419"/>
  <c r="P419"/>
  <c r="Q419"/>
  <c r="R419"/>
  <c r="S419"/>
  <c r="T419"/>
  <c r="M420"/>
  <c r="N420"/>
  <c r="O420"/>
  <c r="P420"/>
  <c r="Q420"/>
  <c r="R420"/>
  <c r="S420"/>
  <c r="T420"/>
  <c r="M421"/>
  <c r="N421"/>
  <c r="O421"/>
  <c r="P421"/>
  <c r="Q421"/>
  <c r="R421"/>
  <c r="S421"/>
  <c r="T421"/>
  <c r="M422"/>
  <c r="N422"/>
  <c r="O422"/>
  <c r="P422"/>
  <c r="Q422"/>
  <c r="R422"/>
  <c r="S422"/>
  <c r="T422"/>
  <c r="M423"/>
  <c r="N423"/>
  <c r="O423"/>
  <c r="P423"/>
  <c r="Q423"/>
  <c r="R423"/>
  <c r="S423"/>
  <c r="T423"/>
  <c r="M424"/>
  <c r="N424"/>
  <c r="O424"/>
  <c r="P424"/>
  <c r="Q424"/>
  <c r="R424"/>
  <c r="S424"/>
  <c r="T424"/>
  <c r="M425"/>
  <c r="N425"/>
  <c r="O425"/>
  <c r="P425"/>
  <c r="Q425"/>
  <c r="R425"/>
  <c r="S425"/>
  <c r="T425"/>
  <c r="M426"/>
  <c r="N426"/>
  <c r="O426"/>
  <c r="P426"/>
  <c r="Q426"/>
  <c r="R426"/>
  <c r="S426"/>
  <c r="T426"/>
  <c r="M427"/>
  <c r="N427"/>
  <c r="O427"/>
  <c r="P427"/>
  <c r="Q427"/>
  <c r="R427"/>
  <c r="S427"/>
  <c r="T427"/>
  <c r="M428"/>
  <c r="N428"/>
  <c r="O428"/>
  <c r="P428"/>
  <c r="Q428"/>
  <c r="R428"/>
  <c r="S428"/>
  <c r="T428"/>
  <c r="M429"/>
  <c r="N429"/>
  <c r="O429"/>
  <c r="P429"/>
  <c r="Q429"/>
  <c r="R429"/>
  <c r="S429"/>
  <c r="T429"/>
  <c r="M430"/>
  <c r="N430"/>
  <c r="O430"/>
  <c r="P430"/>
  <c r="Q430"/>
  <c r="R430"/>
  <c r="S430"/>
  <c r="T430"/>
  <c r="M431"/>
  <c r="N431"/>
  <c r="O431"/>
  <c r="P431"/>
  <c r="Q431"/>
  <c r="R431"/>
  <c r="S431"/>
  <c r="T431"/>
  <c r="M432"/>
  <c r="N432"/>
  <c r="O432"/>
  <c r="P432"/>
  <c r="Q432"/>
  <c r="R432"/>
  <c r="S432"/>
  <c r="T432"/>
  <c r="M433"/>
  <c r="N433"/>
  <c r="O433"/>
  <c r="P433"/>
  <c r="Q433"/>
  <c r="R433"/>
  <c r="S433"/>
  <c r="T433"/>
  <c r="M434"/>
  <c r="N434"/>
  <c r="O434"/>
  <c r="P434"/>
  <c r="Q434"/>
  <c r="R434"/>
  <c r="S434"/>
  <c r="T434"/>
  <c r="M435"/>
  <c r="N435"/>
  <c r="O435"/>
  <c r="P435"/>
  <c r="Q435"/>
  <c r="R435"/>
  <c r="S435"/>
  <c r="T435"/>
  <c r="M436"/>
  <c r="N436"/>
  <c r="O436"/>
  <c r="P436"/>
  <c r="Q436"/>
  <c r="R436"/>
  <c r="S436"/>
  <c r="T436"/>
  <c r="M437"/>
  <c r="N437"/>
  <c r="O437"/>
  <c r="P437"/>
  <c r="Q437"/>
  <c r="R437"/>
  <c r="S437"/>
  <c r="T437"/>
  <c r="M438"/>
  <c r="N438"/>
  <c r="O438"/>
  <c r="P438"/>
  <c r="Q438"/>
  <c r="R438"/>
  <c r="S438"/>
  <c r="T438"/>
  <c r="M439"/>
  <c r="N439"/>
  <c r="O439"/>
  <c r="P439"/>
  <c r="Q439"/>
  <c r="R439"/>
  <c r="S439"/>
  <c r="T439"/>
  <c r="M440"/>
  <c r="N440"/>
  <c r="O440"/>
  <c r="P440"/>
  <c r="Q440"/>
  <c r="R440"/>
  <c r="S440"/>
  <c r="T440"/>
  <c r="M441"/>
  <c r="N441"/>
  <c r="O441"/>
  <c r="P441"/>
  <c r="Q441"/>
  <c r="R441"/>
  <c r="S441"/>
  <c r="T441"/>
  <c r="M442"/>
  <c r="N442"/>
  <c r="O442"/>
  <c r="P442"/>
  <c r="Q442"/>
  <c r="R442"/>
  <c r="S442"/>
  <c r="T442"/>
  <c r="M443"/>
  <c r="N443"/>
  <c r="O443"/>
  <c r="P443"/>
  <c r="Q443"/>
  <c r="R443"/>
  <c r="S443"/>
  <c r="T443"/>
  <c r="M444"/>
  <c r="N444"/>
  <c r="O444"/>
  <c r="P444"/>
  <c r="Q444"/>
  <c r="R444"/>
  <c r="S444"/>
  <c r="T444"/>
  <c r="M445"/>
  <c r="N445"/>
  <c r="O445"/>
  <c r="P445"/>
  <c r="Q445"/>
  <c r="R445"/>
  <c r="S445"/>
  <c r="T445"/>
  <c r="M446"/>
  <c r="N446"/>
  <c r="O446"/>
  <c r="P446"/>
  <c r="Q446"/>
  <c r="R446"/>
  <c r="S446"/>
  <c r="T446"/>
  <c r="M447"/>
  <c r="N447"/>
  <c r="O447"/>
  <c r="P447"/>
  <c r="Q447"/>
  <c r="R447"/>
  <c r="S447"/>
  <c r="T447"/>
  <c r="M448"/>
  <c r="N448"/>
  <c r="O448"/>
  <c r="P448"/>
  <c r="Q448"/>
  <c r="R448"/>
  <c r="S448"/>
  <c r="T448"/>
  <c r="M449"/>
  <c r="N449"/>
  <c r="O449"/>
  <c r="P449"/>
  <c r="Q449"/>
  <c r="R449"/>
  <c r="S449"/>
  <c r="T449"/>
  <c r="M450"/>
  <c r="N450"/>
  <c r="O450"/>
  <c r="P450"/>
  <c r="Q450"/>
  <c r="R450"/>
  <c r="S450"/>
  <c r="T450"/>
  <c r="M451"/>
  <c r="N451"/>
  <c r="O451"/>
  <c r="P451"/>
  <c r="Q451"/>
  <c r="R451"/>
  <c r="S451"/>
  <c r="T451"/>
  <c r="M452"/>
  <c r="N452"/>
  <c r="O452"/>
  <c r="P452"/>
  <c r="Q452"/>
  <c r="R452"/>
  <c r="S452"/>
  <c r="T452"/>
  <c r="M453"/>
  <c r="N453"/>
  <c r="O453"/>
  <c r="P453"/>
  <c r="Q453"/>
  <c r="R453"/>
  <c r="S453"/>
  <c r="T453"/>
  <c r="M454"/>
  <c r="N454"/>
  <c r="O454"/>
  <c r="P454"/>
  <c r="Q454"/>
  <c r="R454"/>
  <c r="S454"/>
  <c r="T454"/>
  <c r="M455"/>
  <c r="N455"/>
  <c r="O455"/>
  <c r="P455"/>
  <c r="Q455"/>
  <c r="R455"/>
  <c r="S455"/>
  <c r="T455"/>
  <c r="M456"/>
  <c r="N456"/>
  <c r="O456"/>
  <c r="P456"/>
  <c r="Q456"/>
  <c r="R456"/>
  <c r="S456"/>
  <c r="T456"/>
  <c r="M457"/>
  <c r="N457"/>
  <c r="O457"/>
  <c r="P457"/>
  <c r="Q457"/>
  <c r="R457"/>
  <c r="S457"/>
  <c r="T457"/>
  <c r="M458"/>
  <c r="N458"/>
  <c r="O458"/>
  <c r="P458"/>
  <c r="Q458"/>
  <c r="R458"/>
  <c r="S458"/>
  <c r="T458"/>
  <c r="M459"/>
  <c r="N459"/>
  <c r="O459"/>
  <c r="P459"/>
  <c r="Q459"/>
  <c r="R459"/>
  <c r="S459"/>
  <c r="T459"/>
  <c r="M460"/>
  <c r="N460"/>
  <c r="O460"/>
  <c r="P460"/>
  <c r="Q460"/>
  <c r="R460"/>
  <c r="S460"/>
  <c r="T460"/>
  <c r="M461"/>
  <c r="N461"/>
  <c r="O461"/>
  <c r="P461"/>
  <c r="Q461"/>
  <c r="R461"/>
  <c r="S461"/>
  <c r="T461"/>
  <c r="M462"/>
  <c r="N462"/>
  <c r="O462"/>
  <c r="P462"/>
  <c r="Q462"/>
  <c r="R462"/>
  <c r="S462"/>
  <c r="T462"/>
  <c r="M463"/>
  <c r="N463"/>
  <c r="O463"/>
  <c r="P463"/>
  <c r="Q463"/>
  <c r="R463"/>
  <c r="S463"/>
  <c r="T463"/>
  <c r="M464"/>
  <c r="N464"/>
  <c r="O464"/>
  <c r="P464"/>
  <c r="Q464"/>
  <c r="R464"/>
  <c r="S464"/>
  <c r="T464"/>
  <c r="M465"/>
  <c r="N465"/>
  <c r="O465"/>
  <c r="P465"/>
  <c r="Q465"/>
  <c r="R465"/>
  <c r="S465"/>
  <c r="T465"/>
  <c r="M466"/>
  <c r="N466"/>
  <c r="O466"/>
  <c r="P466"/>
  <c r="Q466"/>
  <c r="R466"/>
  <c r="S466"/>
  <c r="T466"/>
  <c r="M467"/>
  <c r="N467"/>
  <c r="O467"/>
  <c r="P467"/>
  <c r="Q467"/>
  <c r="R467"/>
  <c r="S467"/>
  <c r="T467"/>
  <c r="M468"/>
  <c r="N468"/>
  <c r="O468"/>
  <c r="P468"/>
  <c r="Q468"/>
  <c r="R468"/>
  <c r="S468"/>
  <c r="T468"/>
  <c r="M469"/>
  <c r="N469"/>
  <c r="O469"/>
  <c r="P469"/>
  <c r="Q469"/>
  <c r="R469"/>
  <c r="S469"/>
  <c r="T469"/>
  <c r="M470"/>
  <c r="N470"/>
  <c r="O470"/>
  <c r="P470"/>
  <c r="Q470"/>
  <c r="R470"/>
  <c r="S470"/>
  <c r="T470"/>
  <c r="M471"/>
  <c r="N471"/>
  <c r="O471"/>
  <c r="P471"/>
  <c r="Q471"/>
  <c r="R471"/>
  <c r="S471"/>
  <c r="T471"/>
  <c r="M472"/>
  <c r="N472"/>
  <c r="O472"/>
  <c r="P472"/>
  <c r="Q472"/>
  <c r="R472"/>
  <c r="S472"/>
  <c r="T472"/>
  <c r="M473"/>
  <c r="N473"/>
  <c r="O473"/>
  <c r="P473"/>
  <c r="Q473"/>
  <c r="R473"/>
  <c r="S473"/>
  <c r="T473"/>
  <c r="M474"/>
  <c r="N474"/>
  <c r="O474"/>
  <c r="P474"/>
  <c r="Q474"/>
  <c r="R474"/>
  <c r="S474"/>
  <c r="T474"/>
  <c r="M475"/>
  <c r="N475"/>
  <c r="O475"/>
  <c r="P475"/>
  <c r="Q475"/>
  <c r="R475"/>
  <c r="S475"/>
  <c r="T475"/>
  <c r="M476"/>
  <c r="N476"/>
  <c r="O476"/>
  <c r="P476"/>
  <c r="Q476"/>
  <c r="R476"/>
  <c r="S476"/>
  <c r="T476"/>
  <c r="M477"/>
  <c r="N477"/>
  <c r="O477"/>
  <c r="P477"/>
  <c r="Q477"/>
  <c r="R477"/>
  <c r="S477"/>
  <c r="T477"/>
  <c r="M478"/>
  <c r="N478"/>
  <c r="O478"/>
  <c r="P478"/>
  <c r="Q478"/>
  <c r="R478"/>
  <c r="S478"/>
  <c r="T478"/>
  <c r="M479"/>
  <c r="N479"/>
  <c r="O479"/>
  <c r="P479"/>
  <c r="Q479"/>
  <c r="R479"/>
  <c r="S479"/>
  <c r="T479"/>
  <c r="M480"/>
  <c r="N480"/>
  <c r="O480"/>
  <c r="P480"/>
  <c r="Q480"/>
  <c r="R480"/>
  <c r="S480"/>
  <c r="T480"/>
  <c r="M481"/>
  <c r="N481"/>
  <c r="O481"/>
  <c r="P481"/>
  <c r="Q481"/>
  <c r="R481"/>
  <c r="S481"/>
  <c r="T481"/>
  <c r="M482"/>
  <c r="N482"/>
  <c r="O482"/>
  <c r="P482"/>
  <c r="Q482"/>
  <c r="R482"/>
  <c r="S482"/>
  <c r="T482"/>
  <c r="M483"/>
  <c r="N483"/>
  <c r="O483"/>
  <c r="P483"/>
  <c r="Q483"/>
  <c r="R483"/>
  <c r="S483"/>
  <c r="T483"/>
  <c r="M484"/>
  <c r="N484"/>
  <c r="O484"/>
  <c r="P484"/>
  <c r="Q484"/>
  <c r="R484"/>
  <c r="S484"/>
  <c r="T484"/>
  <c r="M485"/>
  <c r="N485"/>
  <c r="O485"/>
  <c r="P485"/>
  <c r="Q485"/>
  <c r="R485"/>
  <c r="S485"/>
  <c r="T485"/>
  <c r="M486"/>
  <c r="N486"/>
  <c r="O486"/>
  <c r="P486"/>
  <c r="Q486"/>
  <c r="R486"/>
  <c r="S486"/>
  <c r="T486"/>
  <c r="M487"/>
  <c r="N487"/>
  <c r="O487"/>
  <c r="P487"/>
  <c r="Q487"/>
  <c r="R487"/>
  <c r="S487"/>
  <c r="T487"/>
  <c r="M488"/>
  <c r="N488"/>
  <c r="O488"/>
  <c r="P488"/>
  <c r="Q488"/>
  <c r="R488"/>
  <c r="S488"/>
  <c r="T488"/>
  <c r="M489"/>
  <c r="N489"/>
  <c r="O489"/>
  <c r="P489"/>
  <c r="Q489"/>
  <c r="R489"/>
  <c r="S489"/>
  <c r="T489"/>
  <c r="M490"/>
  <c r="N490"/>
  <c r="O490"/>
  <c r="P490"/>
  <c r="Q490"/>
  <c r="R490"/>
  <c r="S490"/>
  <c r="T490"/>
  <c r="M491"/>
  <c r="N491"/>
  <c r="O491"/>
  <c r="P491"/>
  <c r="Q491"/>
  <c r="R491"/>
  <c r="S491"/>
  <c r="T491"/>
  <c r="M492"/>
  <c r="N492"/>
  <c r="O492"/>
  <c r="P492"/>
  <c r="Q492"/>
  <c r="R492"/>
  <c r="S492"/>
  <c r="T492"/>
  <c r="M493"/>
  <c r="N493"/>
  <c r="O493"/>
  <c r="P493"/>
  <c r="Q493"/>
  <c r="R493"/>
  <c r="S493"/>
  <c r="T493"/>
  <c r="M494"/>
  <c r="N494"/>
  <c r="O494"/>
  <c r="P494"/>
  <c r="Q494"/>
  <c r="R494"/>
  <c r="S494"/>
  <c r="T494"/>
  <c r="M495"/>
  <c r="N495"/>
  <c r="O495"/>
  <c r="P495"/>
  <c r="Q495"/>
  <c r="R495"/>
  <c r="S495"/>
  <c r="T495"/>
  <c r="M496"/>
  <c r="N496"/>
  <c r="O496"/>
  <c r="P496"/>
  <c r="Q496"/>
  <c r="R496"/>
  <c r="S496"/>
  <c r="T496"/>
  <c r="M497"/>
  <c r="N497"/>
  <c r="O497"/>
  <c r="P497"/>
  <c r="Q497"/>
  <c r="R497"/>
  <c r="S497"/>
  <c r="T497"/>
  <c r="M498"/>
  <c r="N498"/>
  <c r="O498"/>
  <c r="P498"/>
  <c r="Q498"/>
  <c r="R498"/>
  <c r="S498"/>
  <c r="T498"/>
  <c r="M499"/>
  <c r="N499"/>
  <c r="O499"/>
  <c r="P499"/>
  <c r="Q499"/>
  <c r="R499"/>
  <c r="S499"/>
  <c r="T499"/>
  <c r="M500"/>
  <c r="N500"/>
  <c r="O500"/>
  <c r="P500"/>
  <c r="Q500"/>
  <c r="R500"/>
  <c r="S500"/>
  <c r="T500"/>
  <c r="M501"/>
  <c r="N501"/>
  <c r="O501"/>
  <c r="P501"/>
  <c r="Q501"/>
  <c r="R501"/>
  <c r="S501"/>
  <c r="T501"/>
  <c r="M502"/>
  <c r="N502"/>
  <c r="O502"/>
  <c r="P502"/>
  <c r="Q502"/>
  <c r="R502"/>
  <c r="S502"/>
  <c r="T502"/>
  <c r="M503"/>
  <c r="N503"/>
  <c r="O503"/>
  <c r="P503"/>
  <c r="Q503"/>
  <c r="R503"/>
  <c r="S503"/>
  <c r="T503"/>
  <c r="M504"/>
  <c r="N504"/>
  <c r="O504"/>
  <c r="P504"/>
  <c r="Q504"/>
  <c r="R504"/>
  <c r="S504"/>
  <c r="T504"/>
  <c r="M505"/>
  <c r="N505"/>
  <c r="O505"/>
  <c r="P505"/>
  <c r="Q505"/>
  <c r="R505"/>
  <c r="S505"/>
  <c r="T505"/>
  <c r="M506"/>
  <c r="N506"/>
  <c r="O506"/>
  <c r="P506"/>
  <c r="Q506"/>
  <c r="R506"/>
  <c r="S506"/>
  <c r="T506"/>
  <c r="M507"/>
  <c r="N507"/>
  <c r="O507"/>
  <c r="P507"/>
  <c r="Q507"/>
  <c r="R507"/>
  <c r="S507"/>
  <c r="T507"/>
  <c r="M508"/>
  <c r="N508"/>
  <c r="O508"/>
  <c r="P508"/>
  <c r="Q508"/>
  <c r="R508"/>
  <c r="S508"/>
  <c r="T508"/>
  <c r="M509"/>
  <c r="N509"/>
  <c r="O509"/>
  <c r="P509"/>
  <c r="Q509"/>
  <c r="R509"/>
  <c r="S509"/>
  <c r="T509"/>
  <c r="M510"/>
  <c r="N510"/>
  <c r="O510"/>
  <c r="P510"/>
  <c r="Q510"/>
  <c r="R510"/>
  <c r="S510"/>
  <c r="T510"/>
  <c r="M511"/>
  <c r="N511"/>
  <c r="O511"/>
  <c r="P511"/>
  <c r="Q511"/>
  <c r="R511"/>
  <c r="S511"/>
  <c r="T511"/>
  <c r="M512"/>
  <c r="N512"/>
  <c r="O512"/>
  <c r="P512"/>
  <c r="Q512"/>
  <c r="R512"/>
  <c r="S512"/>
  <c r="T512"/>
  <c r="M513"/>
  <c r="N513"/>
  <c r="O513"/>
  <c r="P513"/>
  <c r="Q513"/>
  <c r="R513"/>
  <c r="S513"/>
  <c r="T513"/>
  <c r="M514"/>
  <c r="N514"/>
  <c r="O514"/>
  <c r="P514"/>
  <c r="Q514"/>
  <c r="R514"/>
  <c r="S514"/>
  <c r="T514"/>
  <c r="M515"/>
  <c r="N515"/>
  <c r="O515"/>
  <c r="P515"/>
  <c r="Q515"/>
  <c r="R515"/>
  <c r="S515"/>
  <c r="T515"/>
  <c r="M516"/>
  <c r="N516"/>
  <c r="O516"/>
  <c r="P516"/>
  <c r="Q516"/>
  <c r="R516"/>
  <c r="S516"/>
  <c r="T516"/>
  <c r="M517"/>
  <c r="N517"/>
  <c r="O517"/>
  <c r="P517"/>
  <c r="Q517"/>
  <c r="R517"/>
  <c r="S517"/>
  <c r="T517"/>
  <c r="M518"/>
  <c r="N518"/>
  <c r="O518"/>
  <c r="P518"/>
  <c r="Q518"/>
  <c r="R518"/>
  <c r="S518"/>
  <c r="T518"/>
  <c r="M519"/>
  <c r="N519"/>
  <c r="O519"/>
  <c r="P519"/>
  <c r="Q519"/>
  <c r="R519"/>
  <c r="S519"/>
  <c r="T519"/>
  <c r="M520"/>
  <c r="N520"/>
  <c r="O520"/>
  <c r="P520"/>
  <c r="Q520"/>
  <c r="R520"/>
  <c r="S520"/>
  <c r="T520"/>
  <c r="M521"/>
  <c r="N521"/>
  <c r="O521"/>
  <c r="P521"/>
  <c r="Q521"/>
  <c r="R521"/>
  <c r="S521"/>
  <c r="T521"/>
  <c r="M522"/>
  <c r="N522"/>
  <c r="O522"/>
  <c r="P522"/>
  <c r="Q522"/>
  <c r="R522"/>
  <c r="S522"/>
  <c r="T522"/>
  <c r="M523"/>
  <c r="N523"/>
  <c r="O523"/>
  <c r="P523"/>
  <c r="Q523"/>
  <c r="R523"/>
  <c r="S523"/>
  <c r="T523"/>
  <c r="M524"/>
  <c r="N524"/>
  <c r="O524"/>
  <c r="P524"/>
  <c r="Q524"/>
  <c r="R524"/>
  <c r="S524"/>
  <c r="T524"/>
  <c r="M525"/>
  <c r="N525"/>
  <c r="O525"/>
  <c r="P525"/>
  <c r="Q525"/>
  <c r="R525"/>
  <c r="S525"/>
  <c r="T525"/>
  <c r="M526"/>
  <c r="N526"/>
  <c r="O526"/>
  <c r="P526"/>
  <c r="Q526"/>
  <c r="R526"/>
  <c r="S526"/>
  <c r="T526"/>
  <c r="M527"/>
  <c r="N527"/>
  <c r="O527"/>
  <c r="P527"/>
  <c r="Q527"/>
  <c r="R527"/>
  <c r="S527"/>
  <c r="T527"/>
  <c r="M528"/>
  <c r="N528"/>
  <c r="O528"/>
  <c r="P528"/>
  <c r="Q528"/>
  <c r="R528"/>
  <c r="S528"/>
  <c r="T528"/>
  <c r="M529"/>
  <c r="N529"/>
  <c r="O529"/>
  <c r="P529"/>
  <c r="Q529"/>
  <c r="R529"/>
  <c r="S529"/>
  <c r="T529"/>
  <c r="M530"/>
  <c r="N530"/>
  <c r="O530"/>
  <c r="P530"/>
  <c r="Q530"/>
  <c r="R530"/>
  <c r="S530"/>
  <c r="T530"/>
  <c r="M531"/>
  <c r="N531"/>
  <c r="O531"/>
  <c r="P531"/>
  <c r="Q531"/>
  <c r="R531"/>
  <c r="S531"/>
  <c r="T531"/>
  <c r="M532"/>
  <c r="N532"/>
  <c r="O532"/>
  <c r="P532"/>
  <c r="Q532"/>
  <c r="R532"/>
  <c r="S532"/>
  <c r="T532"/>
  <c r="M533"/>
  <c r="N533"/>
  <c r="O533"/>
  <c r="P533"/>
  <c r="Q533"/>
  <c r="R533"/>
  <c r="S533"/>
  <c r="T533"/>
  <c r="M534"/>
  <c r="N534"/>
  <c r="O534"/>
  <c r="P534"/>
  <c r="Q534"/>
  <c r="R534"/>
  <c r="S534"/>
  <c r="T534"/>
  <c r="M535"/>
  <c r="N535"/>
  <c r="O535"/>
  <c r="P535"/>
  <c r="Q535"/>
  <c r="R535"/>
  <c r="S535"/>
  <c r="T535"/>
  <c r="M536"/>
  <c r="N536"/>
  <c r="O536"/>
  <c r="P536"/>
  <c r="Q536"/>
  <c r="R536"/>
  <c r="S536"/>
  <c r="T536"/>
  <c r="M537"/>
  <c r="N537"/>
  <c r="O537"/>
  <c r="P537"/>
  <c r="Q537"/>
  <c r="R537"/>
  <c r="S537"/>
  <c r="T537"/>
  <c r="M538"/>
  <c r="N538"/>
  <c r="O538"/>
  <c r="P538"/>
  <c r="Q538"/>
  <c r="R538"/>
  <c r="S538"/>
  <c r="T538"/>
  <c r="M539"/>
  <c r="N539"/>
  <c r="O539"/>
  <c r="P539"/>
  <c r="Q539"/>
  <c r="R539"/>
  <c r="S539"/>
  <c r="T539"/>
  <c r="M540"/>
  <c r="N540"/>
  <c r="O540"/>
  <c r="P540"/>
  <c r="Q540"/>
  <c r="R540"/>
  <c r="S540"/>
  <c r="T540"/>
  <c r="M541"/>
  <c r="N541"/>
  <c r="O541"/>
  <c r="P541"/>
  <c r="Q541"/>
  <c r="R541"/>
  <c r="S541"/>
  <c r="T541"/>
  <c r="M542"/>
  <c r="N542"/>
  <c r="O542"/>
  <c r="P542"/>
  <c r="Q542"/>
  <c r="R542"/>
  <c r="S542"/>
  <c r="T542"/>
  <c r="M543"/>
  <c r="N543"/>
  <c r="O543"/>
  <c r="P543"/>
  <c r="Q543"/>
  <c r="R543"/>
  <c r="S543"/>
  <c r="T543"/>
  <c r="M544"/>
  <c r="N544"/>
  <c r="O544"/>
  <c r="P544"/>
  <c r="Q544"/>
  <c r="R544"/>
  <c r="S544"/>
  <c r="T544"/>
  <c r="M545"/>
  <c r="N545"/>
  <c r="O545"/>
  <c r="P545"/>
  <c r="Q545"/>
  <c r="R545"/>
  <c r="S545"/>
  <c r="T545"/>
  <c r="M546"/>
  <c r="N546"/>
  <c r="O546"/>
  <c r="P546"/>
  <c r="Q546"/>
  <c r="R546"/>
  <c r="S546"/>
  <c r="T546"/>
  <c r="M547"/>
  <c r="N547"/>
  <c r="O547"/>
  <c r="P547"/>
  <c r="Q547"/>
  <c r="R547"/>
  <c r="S547"/>
  <c r="T547"/>
  <c r="M548"/>
  <c r="N548"/>
  <c r="O548"/>
  <c r="P548"/>
  <c r="Q548"/>
  <c r="R548"/>
  <c r="S548"/>
  <c r="T548"/>
  <c r="M549"/>
  <c r="N549"/>
  <c r="O549"/>
  <c r="P549"/>
  <c r="Q549"/>
  <c r="R549"/>
  <c r="S549"/>
  <c r="T549"/>
  <c r="M550"/>
  <c r="N550"/>
  <c r="O550"/>
  <c r="P550"/>
  <c r="Q550"/>
  <c r="R550"/>
  <c r="S550"/>
  <c r="T550"/>
  <c r="M551"/>
  <c r="N551"/>
  <c r="O551"/>
  <c r="P551"/>
  <c r="Q551"/>
  <c r="R551"/>
  <c r="S551"/>
  <c r="T551"/>
  <c r="M552"/>
  <c r="N552"/>
  <c r="O552"/>
  <c r="P552"/>
  <c r="Q552"/>
  <c r="R552"/>
  <c r="S552"/>
  <c r="T552"/>
  <c r="M553"/>
  <c r="N553"/>
  <c r="O553"/>
  <c r="P553"/>
  <c r="Q553"/>
  <c r="R553"/>
  <c r="S553"/>
  <c r="T553"/>
  <c r="M554"/>
  <c r="N554"/>
  <c r="O554"/>
  <c r="P554"/>
  <c r="Q554"/>
  <c r="R554"/>
  <c r="S554"/>
  <c r="T554"/>
  <c r="M555"/>
  <c r="N555"/>
  <c r="O555"/>
  <c r="P555"/>
  <c r="Q555"/>
  <c r="R555"/>
  <c r="S555"/>
  <c r="T555"/>
  <c r="M556"/>
  <c r="N556"/>
  <c r="O556"/>
  <c r="P556"/>
  <c r="Q556"/>
  <c r="R556"/>
  <c r="S556"/>
  <c r="T556"/>
  <c r="M557"/>
  <c r="N557"/>
  <c r="O557"/>
  <c r="P557"/>
  <c r="Q557"/>
  <c r="R557"/>
  <c r="S557"/>
  <c r="T557"/>
  <c r="M558"/>
  <c r="N558"/>
  <c r="O558"/>
  <c r="P558"/>
  <c r="Q558"/>
  <c r="R558"/>
  <c r="S558"/>
  <c r="T558"/>
  <c r="M559"/>
  <c r="N559"/>
  <c r="O559"/>
  <c r="P559"/>
  <c r="Q559"/>
  <c r="R559"/>
  <c r="S559"/>
  <c r="T559"/>
  <c r="M560"/>
  <c r="N560"/>
  <c r="O560"/>
  <c r="P560"/>
  <c r="Q560"/>
  <c r="R560"/>
  <c r="S560"/>
  <c r="T560"/>
  <c r="M561"/>
  <c r="N561"/>
  <c r="O561"/>
  <c r="P561"/>
  <c r="Q561"/>
  <c r="R561"/>
  <c r="S561"/>
  <c r="T561"/>
  <c r="M562"/>
  <c r="N562"/>
  <c r="O562"/>
  <c r="P562"/>
  <c r="Q562"/>
  <c r="R562"/>
  <c r="S562"/>
  <c r="T562"/>
  <c r="M563"/>
  <c r="N563"/>
  <c r="O563"/>
  <c r="P563"/>
  <c r="Q563"/>
  <c r="R563"/>
  <c r="S563"/>
  <c r="T563"/>
  <c r="M564"/>
  <c r="N564"/>
  <c r="O564"/>
  <c r="P564"/>
  <c r="Q564"/>
  <c r="R564"/>
  <c r="S564"/>
  <c r="T564"/>
  <c r="M565"/>
  <c r="N565"/>
  <c r="O565"/>
  <c r="P565"/>
  <c r="Q565"/>
  <c r="R565"/>
  <c r="S565"/>
  <c r="T565"/>
  <c r="M566"/>
  <c r="N566"/>
  <c r="O566"/>
  <c r="P566"/>
  <c r="Q566"/>
  <c r="R566"/>
  <c r="S566"/>
  <c r="T566"/>
  <c r="M567"/>
  <c r="N567"/>
  <c r="O567"/>
  <c r="P567"/>
  <c r="Q567"/>
  <c r="R567"/>
  <c r="S567"/>
  <c r="T567"/>
  <c r="M568"/>
  <c r="N568"/>
  <c r="O568"/>
  <c r="P568"/>
  <c r="Q568"/>
  <c r="R568"/>
  <c r="S568"/>
  <c r="T568"/>
  <c r="M569"/>
  <c r="N569"/>
  <c r="O569"/>
  <c r="P569"/>
  <c r="Q569"/>
  <c r="R569"/>
  <c r="S569"/>
  <c r="T569"/>
  <c r="M570"/>
  <c r="N570"/>
  <c r="O570"/>
  <c r="P570"/>
  <c r="Q570"/>
  <c r="R570"/>
  <c r="S570"/>
  <c r="T570"/>
  <c r="M571"/>
  <c r="N571"/>
  <c r="O571"/>
  <c r="P571"/>
  <c r="Q571"/>
  <c r="R571"/>
  <c r="S571"/>
  <c r="T571"/>
  <c r="M572"/>
  <c r="N572"/>
  <c r="O572"/>
  <c r="P572"/>
  <c r="Q572"/>
  <c r="R572"/>
  <c r="S572"/>
  <c r="T572"/>
  <c r="M573"/>
  <c r="N573"/>
  <c r="O573"/>
  <c r="P573"/>
  <c r="Q573"/>
  <c r="R573"/>
  <c r="S573"/>
  <c r="T573"/>
  <c r="M574"/>
  <c r="N574"/>
  <c r="O574"/>
  <c r="P574"/>
  <c r="Q574"/>
  <c r="R574"/>
  <c r="S574"/>
  <c r="T574"/>
  <c r="M575"/>
  <c r="N575"/>
  <c r="O575"/>
  <c r="P575"/>
  <c r="Q575"/>
  <c r="R575"/>
  <c r="S575"/>
  <c r="T575"/>
  <c r="M576"/>
  <c r="N576"/>
  <c r="O576"/>
  <c r="P576"/>
  <c r="Q576"/>
  <c r="R576"/>
  <c r="S576"/>
  <c r="T576"/>
  <c r="M577"/>
  <c r="N577"/>
  <c r="O577"/>
  <c r="P577"/>
  <c r="Q577"/>
  <c r="R577"/>
  <c r="S577"/>
  <c r="T577"/>
  <c r="M578"/>
  <c r="N578"/>
  <c r="O578"/>
  <c r="P578"/>
  <c r="Q578"/>
  <c r="R578"/>
  <c r="S578"/>
  <c r="T578"/>
  <c r="M579"/>
  <c r="N579"/>
  <c r="O579"/>
  <c r="P579"/>
  <c r="Q579"/>
  <c r="R579"/>
  <c r="S579"/>
  <c r="T579"/>
  <c r="M580"/>
  <c r="N580"/>
  <c r="O580"/>
  <c r="P580"/>
  <c r="Q580"/>
  <c r="R580"/>
  <c r="S580"/>
  <c r="T580"/>
  <c r="M581"/>
  <c r="N581"/>
  <c r="O581"/>
  <c r="P581"/>
  <c r="Q581"/>
  <c r="R581"/>
  <c r="S581"/>
  <c r="T581"/>
  <c r="M582"/>
  <c r="N582"/>
  <c r="O582"/>
  <c r="P582"/>
  <c r="Q582"/>
  <c r="R582"/>
  <c r="S582"/>
  <c r="T582"/>
  <c r="M583"/>
  <c r="N583"/>
  <c r="O583"/>
  <c r="P583"/>
  <c r="Q583"/>
  <c r="R583"/>
  <c r="S583"/>
  <c r="T583"/>
  <c r="M584"/>
  <c r="N584"/>
  <c r="O584"/>
  <c r="P584"/>
  <c r="Q584"/>
  <c r="R584"/>
  <c r="S584"/>
  <c r="T584"/>
  <c r="M585"/>
  <c r="N585"/>
  <c r="O585"/>
  <c r="P585"/>
  <c r="Q585"/>
  <c r="R585"/>
  <c r="S585"/>
  <c r="T585"/>
  <c r="M586"/>
  <c r="N586"/>
  <c r="O586"/>
  <c r="P586"/>
  <c r="Q586"/>
  <c r="R586"/>
  <c r="S586"/>
  <c r="T586"/>
  <c r="M587"/>
  <c r="N587"/>
  <c r="O587"/>
  <c r="P587"/>
  <c r="Q587"/>
  <c r="R587"/>
  <c r="S587"/>
  <c r="T587"/>
  <c r="M588"/>
  <c r="N588"/>
  <c r="O588"/>
  <c r="P588"/>
  <c r="Q588"/>
  <c r="R588"/>
  <c r="S588"/>
  <c r="T588"/>
  <c r="M589"/>
  <c r="N589"/>
  <c r="O589"/>
  <c r="P589"/>
  <c r="Q589"/>
  <c r="R589"/>
  <c r="S589"/>
  <c r="T589"/>
  <c r="M590"/>
  <c r="N590"/>
  <c r="O590"/>
  <c r="P590"/>
  <c r="Q590"/>
  <c r="R590"/>
  <c r="S590"/>
  <c r="T590"/>
  <c r="M591"/>
  <c r="N591"/>
  <c r="O591"/>
  <c r="P591"/>
  <c r="Q591"/>
  <c r="R591"/>
  <c r="S591"/>
  <c r="T591"/>
  <c r="M592"/>
  <c r="N592"/>
  <c r="O592"/>
  <c r="P592"/>
  <c r="Q592"/>
  <c r="R592"/>
  <c r="S592"/>
  <c r="T592"/>
  <c r="M593"/>
  <c r="N593"/>
  <c r="O593"/>
  <c r="P593"/>
  <c r="Q593"/>
  <c r="R593"/>
  <c r="S593"/>
  <c r="T593"/>
  <c r="M594"/>
  <c r="N594"/>
  <c r="O594"/>
  <c r="P594"/>
  <c r="Q594"/>
  <c r="R594"/>
  <c r="S594"/>
  <c r="T594"/>
  <c r="M595"/>
  <c r="N595"/>
  <c r="O595"/>
  <c r="P595"/>
  <c r="Q595"/>
  <c r="R595"/>
  <c r="S595"/>
  <c r="T595"/>
  <c r="M596"/>
  <c r="N596"/>
  <c r="O596"/>
  <c r="P596"/>
  <c r="Q596"/>
  <c r="R596"/>
  <c r="S596"/>
  <c r="T596"/>
  <c r="M597"/>
  <c r="N597"/>
  <c r="O597"/>
  <c r="P597"/>
  <c r="Q597"/>
  <c r="R597"/>
  <c r="S597"/>
  <c r="T597"/>
  <c r="M598"/>
  <c r="N598"/>
  <c r="O598"/>
  <c r="P598"/>
  <c r="Q598"/>
  <c r="R598"/>
  <c r="S598"/>
  <c r="T598"/>
  <c r="M599"/>
  <c r="N599"/>
  <c r="O599"/>
  <c r="P599"/>
  <c r="Q599"/>
  <c r="R599"/>
  <c r="S599"/>
  <c r="T599"/>
  <c r="M600"/>
  <c r="N600"/>
  <c r="O600"/>
  <c r="P600"/>
  <c r="Q600"/>
  <c r="R600"/>
  <c r="S600"/>
  <c r="T600"/>
  <c r="M601"/>
  <c r="N601"/>
  <c r="O601"/>
  <c r="P601"/>
  <c r="Q601"/>
  <c r="R601"/>
  <c r="S601"/>
  <c r="T601"/>
  <c r="M602"/>
  <c r="N602"/>
  <c r="O602"/>
  <c r="P602"/>
  <c r="Q602"/>
  <c r="R602"/>
  <c r="S602"/>
  <c r="T602"/>
  <c r="M603"/>
  <c r="N603"/>
  <c r="O603"/>
  <c r="P603"/>
  <c r="Q603"/>
  <c r="R603"/>
  <c r="S603"/>
  <c r="T603"/>
  <c r="M604"/>
  <c r="N604"/>
  <c r="O604"/>
  <c r="P604"/>
  <c r="Q604"/>
  <c r="R604"/>
  <c r="S604"/>
  <c r="T604"/>
  <c r="M605"/>
  <c r="N605"/>
  <c r="O605"/>
  <c r="P605"/>
  <c r="Q605"/>
  <c r="R605"/>
  <c r="S605"/>
  <c r="T605"/>
  <c r="M606"/>
  <c r="N606"/>
  <c r="O606"/>
  <c r="P606"/>
  <c r="Q606"/>
  <c r="R606"/>
  <c r="S606"/>
  <c r="T606"/>
  <c r="M607"/>
  <c r="N607"/>
  <c r="O607"/>
  <c r="P607"/>
  <c r="Q607"/>
  <c r="R607"/>
  <c r="S607"/>
  <c r="T607"/>
  <c r="M608"/>
  <c r="N608"/>
  <c r="O608"/>
  <c r="P608"/>
  <c r="Q608"/>
  <c r="R608"/>
  <c r="S608"/>
  <c r="T608"/>
  <c r="M609"/>
  <c r="N609"/>
  <c r="O609"/>
  <c r="P609"/>
  <c r="Q609"/>
  <c r="R609"/>
  <c r="S609"/>
  <c r="T609"/>
  <c r="M610"/>
  <c r="N610"/>
  <c r="O610"/>
  <c r="P610"/>
  <c r="Q610"/>
  <c r="R610"/>
  <c r="S610"/>
  <c r="T610"/>
  <c r="M611"/>
  <c r="N611"/>
  <c r="O611"/>
  <c r="P611"/>
  <c r="Q611"/>
  <c r="R611"/>
  <c r="S611"/>
  <c r="T611"/>
  <c r="M612"/>
  <c r="N612"/>
  <c r="O612"/>
  <c r="P612"/>
  <c r="Q612"/>
  <c r="R612"/>
  <c r="S612"/>
  <c r="T612"/>
  <c r="M613"/>
  <c r="N613"/>
  <c r="O613"/>
  <c r="P613"/>
  <c r="Q613"/>
  <c r="R613"/>
  <c r="S613"/>
  <c r="T613"/>
  <c r="M614"/>
  <c r="N614"/>
  <c r="O614"/>
  <c r="P614"/>
  <c r="Q614"/>
  <c r="R614"/>
  <c r="S614"/>
  <c r="T614"/>
  <c r="M615"/>
  <c r="N615"/>
  <c r="O615"/>
  <c r="P615"/>
  <c r="Q615"/>
  <c r="R615"/>
  <c r="S615"/>
  <c r="T615"/>
  <c r="M616"/>
  <c r="N616"/>
  <c r="O616"/>
  <c r="P616"/>
  <c r="Q616"/>
  <c r="R616"/>
  <c r="S616"/>
  <c r="T616"/>
  <c r="M617"/>
  <c r="N617"/>
  <c r="O617"/>
  <c r="P617"/>
  <c r="Q617"/>
  <c r="R617"/>
  <c r="S617"/>
  <c r="T617"/>
  <c r="M618"/>
  <c r="N618"/>
  <c r="O618"/>
  <c r="P618"/>
  <c r="Q618"/>
  <c r="R618"/>
  <c r="S618"/>
  <c r="T618"/>
  <c r="M619"/>
  <c r="N619"/>
  <c r="O619"/>
  <c r="P619"/>
  <c r="Q619"/>
  <c r="R619"/>
  <c r="S619"/>
  <c r="T619"/>
  <c r="M620"/>
  <c r="N620"/>
  <c r="O620"/>
  <c r="P620"/>
  <c r="Q620"/>
  <c r="R620"/>
  <c r="S620"/>
  <c r="T620"/>
  <c r="M621"/>
  <c r="N621"/>
  <c r="O621"/>
  <c r="P621"/>
  <c r="Q621"/>
  <c r="R621"/>
  <c r="S621"/>
  <c r="T621"/>
  <c r="M622"/>
  <c r="N622"/>
  <c r="O622"/>
  <c r="P622"/>
  <c r="Q622"/>
  <c r="R622"/>
  <c r="S622"/>
  <c r="T622"/>
  <c r="M623"/>
  <c r="N623"/>
  <c r="O623"/>
  <c r="P623"/>
  <c r="Q623"/>
  <c r="R623"/>
  <c r="S623"/>
  <c r="T623"/>
  <c r="M624"/>
  <c r="N624"/>
  <c r="O624"/>
  <c r="P624"/>
  <c r="Q624"/>
  <c r="R624"/>
  <c r="S624"/>
  <c r="T624"/>
  <c r="M625"/>
  <c r="N625"/>
  <c r="O625"/>
  <c r="P625"/>
  <c r="Q625"/>
  <c r="R625"/>
  <c r="S625"/>
  <c r="T625"/>
  <c r="M626"/>
  <c r="N626"/>
  <c r="O626"/>
  <c r="P626"/>
  <c r="Q626"/>
  <c r="R626"/>
  <c r="S626"/>
  <c r="T626"/>
  <c r="M627"/>
  <c r="N627"/>
  <c r="O627"/>
  <c r="P627"/>
  <c r="Q627"/>
  <c r="R627"/>
  <c r="S627"/>
  <c r="T627"/>
  <c r="M628"/>
  <c r="N628"/>
  <c r="O628"/>
  <c r="P628"/>
  <c r="Q628"/>
  <c r="R628"/>
  <c r="S628"/>
  <c r="T628"/>
  <c r="M629"/>
  <c r="N629"/>
  <c r="O629"/>
  <c r="P629"/>
  <c r="Q629"/>
  <c r="R629"/>
  <c r="S629"/>
  <c r="T629"/>
  <c r="M630"/>
  <c r="N630"/>
  <c r="O630"/>
  <c r="P630"/>
  <c r="Q630"/>
  <c r="R630"/>
  <c r="S630"/>
  <c r="T630"/>
  <c r="M631"/>
  <c r="N631"/>
  <c r="O631"/>
  <c r="P631"/>
  <c r="Q631"/>
  <c r="R631"/>
  <c r="S631"/>
  <c r="T631"/>
  <c r="M632"/>
  <c r="N632"/>
  <c r="O632"/>
  <c r="P632"/>
  <c r="Q632"/>
  <c r="R632"/>
  <c r="S632"/>
  <c r="T632"/>
  <c r="M633"/>
  <c r="N633"/>
  <c r="O633"/>
  <c r="P633"/>
  <c r="Q633"/>
  <c r="R633"/>
  <c r="S633"/>
  <c r="T633"/>
  <c r="M634"/>
  <c r="N634"/>
  <c r="O634"/>
  <c r="P634"/>
  <c r="Q634"/>
  <c r="R634"/>
  <c r="S634"/>
  <c r="T634"/>
  <c r="M635"/>
  <c r="N635"/>
  <c r="O635"/>
  <c r="P635"/>
  <c r="Q635"/>
  <c r="R635"/>
  <c r="S635"/>
  <c r="T635"/>
  <c r="M636"/>
  <c r="N636"/>
  <c r="O636"/>
  <c r="P636"/>
  <c r="Q636"/>
  <c r="R636"/>
  <c r="S636"/>
  <c r="T636"/>
  <c r="M637"/>
  <c r="N637"/>
  <c r="O637"/>
  <c r="P637"/>
  <c r="Q637"/>
  <c r="R637"/>
  <c r="S637"/>
  <c r="T637"/>
  <c r="M638"/>
  <c r="N638"/>
  <c r="O638"/>
  <c r="P638"/>
  <c r="Q638"/>
  <c r="R638"/>
  <c r="S638"/>
  <c r="T638"/>
  <c r="M639"/>
  <c r="N639"/>
  <c r="O639"/>
  <c r="P639"/>
  <c r="Q639"/>
  <c r="R639"/>
  <c r="S639"/>
  <c r="T639"/>
  <c r="M640"/>
  <c r="N640"/>
  <c r="O640"/>
  <c r="P640"/>
  <c r="Q640"/>
  <c r="R640"/>
  <c r="S640"/>
  <c r="T640"/>
  <c r="M641"/>
  <c r="N641"/>
  <c r="O641"/>
  <c r="P641"/>
  <c r="Q641"/>
  <c r="R641"/>
  <c r="S641"/>
  <c r="T641"/>
  <c r="M642"/>
  <c r="N642"/>
  <c r="O642"/>
  <c r="P642"/>
  <c r="Q642"/>
  <c r="R642"/>
  <c r="S642"/>
  <c r="T642"/>
  <c r="M643"/>
  <c r="N643"/>
  <c r="O643"/>
  <c r="P643"/>
  <c r="Q643"/>
  <c r="R643"/>
  <c r="S643"/>
  <c r="T643"/>
  <c r="M644"/>
  <c r="N644"/>
  <c r="O644"/>
  <c r="P644"/>
  <c r="Q644"/>
  <c r="R644"/>
  <c r="S644"/>
  <c r="T644"/>
  <c r="M645"/>
  <c r="N645"/>
  <c r="O645"/>
  <c r="P645"/>
  <c r="Q645"/>
  <c r="R645"/>
  <c r="S645"/>
  <c r="T645"/>
  <c r="M646"/>
  <c r="N646"/>
  <c r="O646"/>
  <c r="P646"/>
  <c r="Q646"/>
  <c r="R646"/>
  <c r="S646"/>
  <c r="T646"/>
  <c r="M647"/>
  <c r="N647"/>
  <c r="O647"/>
  <c r="P647"/>
  <c r="Q647"/>
  <c r="R647"/>
  <c r="S647"/>
  <c r="T647"/>
  <c r="M648"/>
  <c r="N648"/>
  <c r="O648"/>
  <c r="P648"/>
  <c r="Q648"/>
  <c r="R648"/>
  <c r="S648"/>
  <c r="T648"/>
  <c r="M649"/>
  <c r="N649"/>
  <c r="O649"/>
  <c r="P649"/>
  <c r="Q649"/>
  <c r="R649"/>
  <c r="S649"/>
  <c r="T649"/>
  <c r="M650"/>
  <c r="N650"/>
  <c r="O650"/>
  <c r="P650"/>
  <c r="Q650"/>
  <c r="R650"/>
  <c r="S650"/>
  <c r="T650"/>
  <c r="M651"/>
  <c r="N651"/>
  <c r="O651"/>
  <c r="P651"/>
  <c r="Q651"/>
  <c r="R651"/>
  <c r="S651"/>
  <c r="T651"/>
  <c r="M652"/>
  <c r="N652"/>
  <c r="O652"/>
  <c r="P652"/>
  <c r="Q652"/>
  <c r="R652"/>
  <c r="S652"/>
  <c r="T652"/>
  <c r="M653"/>
  <c r="N653"/>
  <c r="O653"/>
  <c r="P653"/>
  <c r="Q653"/>
  <c r="R653"/>
  <c r="S653"/>
  <c r="T653"/>
  <c r="M654"/>
  <c r="N654"/>
  <c r="O654"/>
  <c r="P654"/>
  <c r="Q654"/>
  <c r="R654"/>
  <c r="S654"/>
  <c r="T654"/>
  <c r="M655"/>
  <c r="N655"/>
  <c r="O655"/>
  <c r="P655"/>
  <c r="Q655"/>
  <c r="R655"/>
  <c r="S655"/>
  <c r="T655"/>
  <c r="M656"/>
  <c r="N656"/>
  <c r="O656"/>
  <c r="P656"/>
  <c r="Q656"/>
  <c r="R656"/>
  <c r="S656"/>
  <c r="T656"/>
  <c r="M657"/>
  <c r="N657"/>
  <c r="O657"/>
  <c r="P657"/>
  <c r="Q657"/>
  <c r="R657"/>
  <c r="S657"/>
  <c r="T657"/>
  <c r="M658"/>
  <c r="N658"/>
  <c r="O658"/>
  <c r="P658"/>
  <c r="Q658"/>
  <c r="R658"/>
  <c r="S658"/>
  <c r="T658"/>
  <c r="M659"/>
  <c r="N659"/>
  <c r="O659"/>
  <c r="P659"/>
  <c r="Q659"/>
  <c r="R659"/>
  <c r="S659"/>
  <c r="T659"/>
  <c r="M660"/>
  <c r="N660"/>
  <c r="O660"/>
  <c r="P660"/>
  <c r="Q660"/>
  <c r="R660"/>
  <c r="S660"/>
  <c r="T660"/>
  <c r="M661"/>
  <c r="N661"/>
  <c r="O661"/>
  <c r="P661"/>
  <c r="Q661"/>
  <c r="R661"/>
  <c r="S661"/>
  <c r="T661"/>
  <c r="M662"/>
  <c r="N662"/>
  <c r="O662"/>
  <c r="P662"/>
  <c r="Q662"/>
  <c r="R662"/>
  <c r="S662"/>
  <c r="T662"/>
  <c r="M663"/>
  <c r="N663"/>
  <c r="O663"/>
  <c r="P663"/>
  <c r="Q663"/>
  <c r="R663"/>
  <c r="S663"/>
  <c r="T663"/>
  <c r="M664"/>
  <c r="N664"/>
  <c r="O664"/>
  <c r="P664"/>
  <c r="Q664"/>
  <c r="R664"/>
  <c r="S664"/>
  <c r="T664"/>
  <c r="M665"/>
  <c r="N665"/>
  <c r="O665"/>
  <c r="P665"/>
  <c r="Q665"/>
  <c r="R665"/>
  <c r="S665"/>
  <c r="T665"/>
  <c r="M666"/>
  <c r="N666"/>
  <c r="O666"/>
  <c r="P666"/>
  <c r="Q666"/>
  <c r="R666"/>
  <c r="S666"/>
  <c r="T666"/>
  <c r="M667"/>
  <c r="N667"/>
  <c r="O667"/>
  <c r="P667"/>
  <c r="Q667"/>
  <c r="R667"/>
  <c r="S667"/>
  <c r="T667"/>
  <c r="M668"/>
  <c r="N668"/>
  <c r="O668"/>
  <c r="P668"/>
  <c r="Q668"/>
  <c r="R668"/>
  <c r="S668"/>
  <c r="T668"/>
  <c r="M669"/>
  <c r="N669"/>
  <c r="O669"/>
  <c r="P669"/>
  <c r="Q669"/>
  <c r="R669"/>
  <c r="S669"/>
  <c r="T669"/>
  <c r="M670"/>
  <c r="N670"/>
  <c r="O670"/>
  <c r="P670"/>
  <c r="Q670"/>
  <c r="R670"/>
  <c r="S670"/>
  <c r="T670"/>
  <c r="M671"/>
  <c r="N671"/>
  <c r="O671"/>
  <c r="P671"/>
  <c r="Q671"/>
  <c r="R671"/>
  <c r="S671"/>
  <c r="T671"/>
  <c r="M672"/>
  <c r="N672"/>
  <c r="O672"/>
  <c r="P672"/>
  <c r="Q672"/>
  <c r="R672"/>
  <c r="S672"/>
  <c r="T672"/>
  <c r="M673"/>
  <c r="N673"/>
  <c r="O673"/>
  <c r="P673"/>
  <c r="Q673"/>
  <c r="R673"/>
  <c r="S673"/>
  <c r="T673"/>
  <c r="M674"/>
  <c r="N674"/>
  <c r="O674"/>
  <c r="P674"/>
  <c r="Q674"/>
  <c r="R674"/>
  <c r="S674"/>
  <c r="T674"/>
  <c r="M675"/>
  <c r="N675"/>
  <c r="O675"/>
  <c r="P675"/>
  <c r="Q675"/>
  <c r="R675"/>
  <c r="S675"/>
  <c r="T675"/>
  <c r="M676"/>
  <c r="N676"/>
  <c r="O676"/>
  <c r="P676"/>
  <c r="Q676"/>
  <c r="R676"/>
  <c r="S676"/>
  <c r="T676"/>
  <c r="M677"/>
  <c r="N677"/>
  <c r="O677"/>
  <c r="P677"/>
  <c r="Q677"/>
  <c r="R677"/>
  <c r="S677"/>
  <c r="T677"/>
  <c r="M678"/>
  <c r="N678"/>
  <c r="O678"/>
  <c r="P678"/>
  <c r="Q678"/>
  <c r="R678"/>
  <c r="S678"/>
  <c r="T678"/>
  <c r="M679"/>
  <c r="N679"/>
  <c r="O679"/>
  <c r="P679"/>
  <c r="Q679"/>
  <c r="R679"/>
  <c r="S679"/>
  <c r="T679"/>
  <c r="M680"/>
  <c r="N680"/>
  <c r="O680"/>
  <c r="P680"/>
  <c r="Q680"/>
  <c r="R680"/>
  <c r="S680"/>
  <c r="T680"/>
  <c r="M681"/>
  <c r="N681"/>
  <c r="O681"/>
  <c r="P681"/>
  <c r="Q681"/>
  <c r="R681"/>
  <c r="S681"/>
  <c r="T681"/>
  <c r="M682"/>
  <c r="N682"/>
  <c r="O682"/>
  <c r="P682"/>
  <c r="Q682"/>
  <c r="R682"/>
  <c r="S682"/>
  <c r="T682"/>
  <c r="M683"/>
  <c r="N683"/>
  <c r="O683"/>
  <c r="P683"/>
  <c r="Q683"/>
  <c r="R683"/>
  <c r="S683"/>
  <c r="T683"/>
  <c r="M684"/>
  <c r="N684"/>
  <c r="O684"/>
  <c r="P684"/>
  <c r="Q684"/>
  <c r="R684"/>
  <c r="S684"/>
  <c r="T684"/>
  <c r="M685"/>
  <c r="N685"/>
  <c r="O685"/>
  <c r="P685"/>
  <c r="Q685"/>
  <c r="R685"/>
  <c r="S685"/>
  <c r="T685"/>
  <c r="M686"/>
  <c r="N686"/>
  <c r="O686"/>
  <c r="P686"/>
  <c r="Q686"/>
  <c r="R686"/>
  <c r="S686"/>
  <c r="T686"/>
  <c r="M687"/>
  <c r="N687"/>
  <c r="O687"/>
  <c r="P687"/>
  <c r="Q687"/>
  <c r="R687"/>
  <c r="S687"/>
  <c r="T687"/>
  <c r="M688"/>
  <c r="N688"/>
  <c r="O688"/>
  <c r="P688"/>
  <c r="Q688"/>
  <c r="R688"/>
  <c r="S688"/>
  <c r="T688"/>
  <c r="M689"/>
  <c r="N689"/>
  <c r="O689"/>
  <c r="P689"/>
  <c r="Q689"/>
  <c r="R689"/>
  <c r="S689"/>
  <c r="T689"/>
  <c r="M690"/>
  <c r="N690"/>
  <c r="O690"/>
  <c r="P690"/>
  <c r="Q690"/>
  <c r="R690"/>
  <c r="S690"/>
  <c r="T690"/>
  <c r="M691"/>
  <c r="N691"/>
  <c r="O691"/>
  <c r="P691"/>
  <c r="Q691"/>
  <c r="R691"/>
  <c r="S691"/>
  <c r="T691"/>
  <c r="M692"/>
  <c r="N692"/>
  <c r="O692"/>
  <c r="P692"/>
  <c r="Q692"/>
  <c r="R692"/>
  <c r="S692"/>
  <c r="T692"/>
  <c r="M693"/>
  <c r="N693"/>
  <c r="O693"/>
  <c r="P693"/>
  <c r="Q693"/>
  <c r="R693"/>
  <c r="S693"/>
  <c r="T693"/>
  <c r="M694"/>
  <c r="N694"/>
  <c r="O694"/>
  <c r="P694"/>
  <c r="Q694"/>
  <c r="R694"/>
  <c r="S694"/>
  <c r="T694"/>
  <c r="M695"/>
  <c r="N695"/>
  <c r="O695"/>
  <c r="P695"/>
  <c r="Q695"/>
  <c r="R695"/>
  <c r="S695"/>
  <c r="T695"/>
  <c r="M696"/>
  <c r="N696"/>
  <c r="O696"/>
  <c r="P696"/>
  <c r="Q696"/>
  <c r="R696"/>
  <c r="S696"/>
  <c r="T696"/>
  <c r="M697"/>
  <c r="N697"/>
  <c r="O697"/>
  <c r="P697"/>
  <c r="Q697"/>
  <c r="R697"/>
  <c r="S697"/>
  <c r="T697"/>
  <c r="M698"/>
  <c r="N698"/>
  <c r="O698"/>
  <c r="P698"/>
  <c r="Q698"/>
  <c r="R698"/>
  <c r="S698"/>
  <c r="T698"/>
  <c r="M699"/>
  <c r="N699"/>
  <c r="O699"/>
  <c r="P699"/>
  <c r="Q699"/>
  <c r="R699"/>
  <c r="S699"/>
  <c r="T699"/>
  <c r="M700"/>
  <c r="N700"/>
  <c r="O700"/>
  <c r="P700"/>
  <c r="Q700"/>
  <c r="R700"/>
  <c r="S700"/>
  <c r="T700"/>
  <c r="M701"/>
  <c r="N701"/>
  <c r="O701"/>
  <c r="P701"/>
  <c r="Q701"/>
  <c r="R701"/>
  <c r="S701"/>
  <c r="T701"/>
  <c r="M702"/>
  <c r="N702"/>
  <c r="O702"/>
  <c r="P702"/>
  <c r="Q702"/>
  <c r="R702"/>
  <c r="S702"/>
  <c r="T702"/>
  <c r="M703"/>
  <c r="N703"/>
  <c r="O703"/>
  <c r="P703"/>
  <c r="Q703"/>
  <c r="R703"/>
  <c r="S703"/>
  <c r="T703"/>
  <c r="M704"/>
  <c r="N704"/>
  <c r="O704"/>
  <c r="P704"/>
  <c r="Q704"/>
  <c r="R704"/>
  <c r="S704"/>
  <c r="T704"/>
  <c r="M705"/>
  <c r="N705"/>
  <c r="O705"/>
  <c r="P705"/>
  <c r="Q705"/>
  <c r="R705"/>
  <c r="S705"/>
  <c r="T705"/>
  <c r="M706"/>
  <c r="N706"/>
  <c r="O706"/>
  <c r="P706"/>
  <c r="Q706"/>
  <c r="R706"/>
  <c r="S706"/>
  <c r="T706"/>
  <c r="M707"/>
  <c r="N707"/>
  <c r="O707"/>
  <c r="P707"/>
  <c r="Q707"/>
  <c r="R707"/>
  <c r="S707"/>
  <c r="T707"/>
  <c r="M708"/>
  <c r="N708"/>
  <c r="O708"/>
  <c r="P708"/>
  <c r="Q708"/>
  <c r="R708"/>
  <c r="S708"/>
  <c r="T708"/>
  <c r="M709"/>
  <c r="N709"/>
  <c r="O709"/>
  <c r="P709"/>
  <c r="Q709"/>
  <c r="R709"/>
  <c r="S709"/>
  <c r="T709"/>
  <c r="M710"/>
  <c r="N710"/>
  <c r="O710"/>
  <c r="P710"/>
  <c r="Q710"/>
  <c r="R710"/>
  <c r="S710"/>
  <c r="T710"/>
  <c r="M711"/>
  <c r="N711"/>
  <c r="O711"/>
  <c r="P711"/>
  <c r="Q711"/>
  <c r="R711"/>
  <c r="S711"/>
  <c r="T711"/>
  <c r="M712"/>
  <c r="N712"/>
  <c r="O712"/>
  <c r="P712"/>
  <c r="Q712"/>
  <c r="R712"/>
  <c r="S712"/>
  <c r="T712"/>
  <c r="M713"/>
  <c r="N713"/>
  <c r="O713"/>
  <c r="P713"/>
  <c r="Q713"/>
  <c r="R713"/>
  <c r="S713"/>
  <c r="T713"/>
  <c r="M714"/>
  <c r="N714"/>
  <c r="O714"/>
  <c r="P714"/>
  <c r="Q714"/>
  <c r="R714"/>
  <c r="S714"/>
  <c r="T714"/>
  <c r="M715"/>
  <c r="N715"/>
  <c r="O715"/>
  <c r="P715"/>
  <c r="Q715"/>
  <c r="R715"/>
  <c r="S715"/>
  <c r="T715"/>
  <c r="M716"/>
  <c r="N716"/>
  <c r="O716"/>
  <c r="P716"/>
  <c r="Q716"/>
  <c r="R716"/>
  <c r="S716"/>
  <c r="T716"/>
  <c r="M717"/>
  <c r="N717"/>
  <c r="O717"/>
  <c r="P717"/>
  <c r="Q717"/>
  <c r="R717"/>
  <c r="S717"/>
  <c r="T717"/>
  <c r="M718"/>
  <c r="N718"/>
  <c r="O718"/>
  <c r="P718"/>
  <c r="Q718"/>
  <c r="R718"/>
  <c r="S718"/>
  <c r="T718"/>
  <c r="M719"/>
  <c r="N719"/>
  <c r="O719"/>
  <c r="P719"/>
  <c r="Q719"/>
  <c r="R719"/>
  <c r="S719"/>
  <c r="T719"/>
  <c r="M720"/>
  <c r="N720"/>
  <c r="O720"/>
  <c r="P720"/>
  <c r="Q720"/>
  <c r="R720"/>
  <c r="S720"/>
  <c r="T720"/>
  <c r="M721"/>
  <c r="N721"/>
  <c r="O721"/>
  <c r="P721"/>
  <c r="Q721"/>
  <c r="R721"/>
  <c r="S721"/>
  <c r="T721"/>
  <c r="M722"/>
  <c r="N722"/>
  <c r="O722"/>
  <c r="P722"/>
  <c r="Q722"/>
  <c r="R722"/>
  <c r="S722"/>
  <c r="T722"/>
  <c r="M723"/>
  <c r="N723"/>
  <c r="O723"/>
  <c r="P723"/>
  <c r="Q723"/>
  <c r="R723"/>
  <c r="S723"/>
  <c r="T723"/>
  <c r="M724"/>
  <c r="N724"/>
  <c r="O724"/>
  <c r="P724"/>
  <c r="Q724"/>
  <c r="R724"/>
  <c r="S724"/>
  <c r="T724"/>
  <c r="M725"/>
  <c r="N725"/>
  <c r="O725"/>
  <c r="P725"/>
  <c r="Q725"/>
  <c r="R725"/>
  <c r="S725"/>
  <c r="T725"/>
  <c r="M726"/>
  <c r="N726"/>
  <c r="O726"/>
  <c r="P726"/>
  <c r="Q726"/>
  <c r="R726"/>
  <c r="S726"/>
  <c r="T726"/>
  <c r="M727"/>
  <c r="N727"/>
  <c r="O727"/>
  <c r="P727"/>
  <c r="Q727"/>
  <c r="R727"/>
  <c r="S727"/>
  <c r="T727"/>
  <c r="M728"/>
  <c r="N728"/>
  <c r="O728"/>
  <c r="P728"/>
  <c r="Q728"/>
  <c r="R728"/>
  <c r="S728"/>
  <c r="T728"/>
  <c r="M729"/>
  <c r="N729"/>
  <c r="O729"/>
  <c r="P729"/>
  <c r="Q729"/>
  <c r="R729"/>
  <c r="S729"/>
  <c r="T729"/>
  <c r="M730"/>
  <c r="N730"/>
  <c r="O730"/>
  <c r="P730"/>
  <c r="Q730"/>
  <c r="R730"/>
  <c r="S730"/>
  <c r="T730"/>
  <c r="M731"/>
  <c r="N731"/>
  <c r="O731"/>
  <c r="P731"/>
  <c r="Q731"/>
  <c r="R731"/>
  <c r="S731"/>
  <c r="T731"/>
  <c r="M732"/>
  <c r="N732"/>
  <c r="O732"/>
  <c r="P732"/>
  <c r="Q732"/>
  <c r="R732"/>
  <c r="S732"/>
  <c r="T732"/>
  <c r="M733"/>
  <c r="N733"/>
  <c r="O733"/>
  <c r="P733"/>
  <c r="Q733"/>
  <c r="R733"/>
  <c r="S733"/>
  <c r="T733"/>
  <c r="M734"/>
  <c r="N734"/>
  <c r="O734"/>
  <c r="P734"/>
  <c r="Q734"/>
  <c r="R734"/>
  <c r="S734"/>
  <c r="T734"/>
  <c r="M735"/>
  <c r="N735"/>
  <c r="O735"/>
  <c r="P735"/>
  <c r="Q735"/>
  <c r="R735"/>
  <c r="S735"/>
  <c r="T735"/>
  <c r="M736"/>
  <c r="N736"/>
  <c r="O736"/>
  <c r="P736"/>
  <c r="Q736"/>
  <c r="R736"/>
  <c r="S736"/>
  <c r="T736"/>
  <c r="M737"/>
  <c r="N737"/>
  <c r="O737"/>
  <c r="P737"/>
  <c r="Q737"/>
  <c r="R737"/>
  <c r="S737"/>
  <c r="T737"/>
  <c r="M738"/>
  <c r="N738"/>
  <c r="O738"/>
  <c r="P738"/>
  <c r="Q738"/>
  <c r="R738"/>
  <c r="S738"/>
  <c r="T738"/>
  <c r="M739"/>
  <c r="N739"/>
  <c r="O739"/>
  <c r="P739"/>
  <c r="Q739"/>
  <c r="R739"/>
  <c r="S739"/>
  <c r="T739"/>
  <c r="M740"/>
  <c r="N740"/>
  <c r="O740"/>
  <c r="P740"/>
  <c r="Q740"/>
  <c r="R740"/>
  <c r="S740"/>
  <c r="T740"/>
  <c r="M741"/>
  <c r="N741"/>
  <c r="O741"/>
  <c r="P741"/>
  <c r="Q741"/>
  <c r="R741"/>
  <c r="S741"/>
  <c r="T741"/>
  <c r="M742"/>
  <c r="N742"/>
  <c r="O742"/>
  <c r="P742"/>
  <c r="Q742"/>
  <c r="R742"/>
  <c r="S742"/>
  <c r="T742"/>
  <c r="M743"/>
  <c r="N743"/>
  <c r="O743"/>
  <c r="P743"/>
  <c r="Q743"/>
  <c r="R743"/>
  <c r="S743"/>
  <c r="T743"/>
  <c r="M744"/>
  <c r="N744"/>
  <c r="O744"/>
  <c r="P744"/>
  <c r="Q744"/>
  <c r="R744"/>
  <c r="S744"/>
  <c r="T744"/>
  <c r="M745"/>
  <c r="N745"/>
  <c r="O745"/>
  <c r="P745"/>
  <c r="Q745"/>
  <c r="R745"/>
  <c r="S745"/>
  <c r="T745"/>
  <c r="M746"/>
  <c r="N746"/>
  <c r="O746"/>
  <c r="P746"/>
  <c r="Q746"/>
  <c r="R746"/>
  <c r="S746"/>
  <c r="T746"/>
  <c r="M747"/>
  <c r="N747"/>
  <c r="O747"/>
  <c r="P747"/>
  <c r="Q747"/>
  <c r="R747"/>
  <c r="S747"/>
  <c r="T747"/>
  <c r="M748"/>
  <c r="N748"/>
  <c r="O748"/>
  <c r="P748"/>
  <c r="Q748"/>
  <c r="R748"/>
  <c r="S748"/>
  <c r="T748"/>
  <c r="M749"/>
  <c r="N749"/>
  <c r="O749"/>
  <c r="P749"/>
  <c r="Q749"/>
  <c r="R749"/>
  <c r="S749"/>
  <c r="T749"/>
  <c r="M750"/>
  <c r="N750"/>
  <c r="O750"/>
  <c r="P750"/>
  <c r="Q750"/>
  <c r="R750"/>
  <c r="S750"/>
  <c r="T750"/>
  <c r="M751"/>
  <c r="N751"/>
  <c r="O751"/>
  <c r="P751"/>
  <c r="Q751"/>
  <c r="R751"/>
  <c r="S751"/>
  <c r="T751"/>
  <c r="M752"/>
  <c r="N752"/>
  <c r="O752"/>
  <c r="P752"/>
  <c r="Q752"/>
  <c r="R752"/>
  <c r="S752"/>
  <c r="T752"/>
  <c r="M753"/>
  <c r="N753"/>
  <c r="O753"/>
  <c r="P753"/>
  <c r="Q753"/>
  <c r="R753"/>
  <c r="S753"/>
  <c r="T753"/>
  <c r="M754"/>
  <c r="N754"/>
  <c r="O754"/>
  <c r="P754"/>
  <c r="Q754"/>
  <c r="R754"/>
  <c r="S754"/>
  <c r="T754"/>
  <c r="M755"/>
  <c r="N755"/>
  <c r="O755"/>
  <c r="P755"/>
  <c r="Q755"/>
  <c r="R755"/>
  <c r="S755"/>
  <c r="T755"/>
  <c r="M756"/>
  <c r="N756"/>
  <c r="O756"/>
  <c r="P756"/>
  <c r="Q756"/>
  <c r="R756"/>
  <c r="S756"/>
  <c r="T756"/>
  <c r="M757"/>
  <c r="N757"/>
  <c r="O757"/>
  <c r="P757"/>
  <c r="Q757"/>
  <c r="R757"/>
  <c r="S757"/>
  <c r="T757"/>
  <c r="M758"/>
  <c r="N758"/>
  <c r="O758"/>
  <c r="P758"/>
  <c r="Q758"/>
  <c r="R758"/>
  <c r="S758"/>
  <c r="T758"/>
  <c r="M759"/>
  <c r="N759"/>
  <c r="O759"/>
  <c r="P759"/>
  <c r="Q759"/>
  <c r="R759"/>
  <c r="S759"/>
  <c r="T759"/>
  <c r="M760"/>
  <c r="N760"/>
  <c r="O760"/>
  <c r="P760"/>
  <c r="Q760"/>
  <c r="R760"/>
  <c r="S760"/>
  <c r="T760"/>
  <c r="M761"/>
  <c r="N761"/>
  <c r="O761"/>
  <c r="P761"/>
  <c r="Q761"/>
  <c r="R761"/>
  <c r="S761"/>
  <c r="T761"/>
  <c r="M762"/>
  <c r="N762"/>
  <c r="O762"/>
  <c r="P762"/>
  <c r="Q762"/>
  <c r="R762"/>
  <c r="S762"/>
  <c r="T762"/>
  <c r="M763"/>
  <c r="N763"/>
  <c r="O763"/>
  <c r="P763"/>
  <c r="Q763"/>
  <c r="R763"/>
  <c r="S763"/>
  <c r="T763"/>
  <c r="M764"/>
  <c r="N764"/>
  <c r="O764"/>
  <c r="P764"/>
  <c r="Q764"/>
  <c r="R764"/>
  <c r="S764"/>
  <c r="T764"/>
  <c r="M765"/>
  <c r="N765"/>
  <c r="O765"/>
  <c r="P765"/>
  <c r="Q765"/>
  <c r="R765"/>
  <c r="S765"/>
  <c r="T765"/>
  <c r="M766"/>
  <c r="N766"/>
  <c r="O766"/>
  <c r="P766"/>
  <c r="Q766"/>
  <c r="R766"/>
  <c r="S766"/>
  <c r="T766"/>
  <c r="M767"/>
  <c r="N767"/>
  <c r="O767"/>
  <c r="P767"/>
  <c r="Q767"/>
  <c r="R767"/>
  <c r="S767"/>
  <c r="T767"/>
  <c r="M768"/>
  <c r="N768"/>
  <c r="O768"/>
  <c r="P768"/>
  <c r="Q768"/>
  <c r="R768"/>
  <c r="S768"/>
  <c r="T768"/>
  <c r="M769"/>
  <c r="N769"/>
  <c r="O769"/>
  <c r="P769"/>
  <c r="Q769"/>
  <c r="R769"/>
  <c r="S769"/>
  <c r="T769"/>
  <c r="M770"/>
  <c r="N770"/>
  <c r="O770"/>
  <c r="P770"/>
  <c r="Q770"/>
  <c r="R770"/>
  <c r="S770"/>
  <c r="T770"/>
  <c r="M771"/>
  <c r="N771"/>
  <c r="O771"/>
  <c r="P771"/>
  <c r="Q771"/>
  <c r="R771"/>
  <c r="S771"/>
  <c r="T771"/>
  <c r="M772"/>
  <c r="N772"/>
  <c r="O772"/>
  <c r="P772"/>
  <c r="Q772"/>
  <c r="R772"/>
  <c r="S772"/>
  <c r="T772"/>
  <c r="M773"/>
  <c r="N773"/>
  <c r="O773"/>
  <c r="P773"/>
  <c r="Q773"/>
  <c r="R773"/>
  <c r="S773"/>
  <c r="T773"/>
  <c r="M774"/>
  <c r="N774"/>
  <c r="O774"/>
  <c r="P774"/>
  <c r="Q774"/>
  <c r="R774"/>
  <c r="S774"/>
  <c r="T774"/>
  <c r="M775"/>
  <c r="N775"/>
  <c r="O775"/>
  <c r="P775"/>
  <c r="Q775"/>
  <c r="R775"/>
  <c r="S775"/>
  <c r="T775"/>
  <c r="M776"/>
  <c r="N776"/>
  <c r="O776"/>
  <c r="P776"/>
  <c r="Q776"/>
  <c r="R776"/>
  <c r="S776"/>
  <c r="T776"/>
  <c r="M777"/>
  <c r="N777"/>
  <c r="O777"/>
  <c r="P777"/>
  <c r="Q777"/>
  <c r="R777"/>
  <c r="S777"/>
  <c r="T777"/>
  <c r="M778"/>
  <c r="N778"/>
  <c r="O778"/>
  <c r="P778"/>
  <c r="Q778"/>
  <c r="R778"/>
  <c r="S778"/>
  <c r="T778"/>
  <c r="M779"/>
  <c r="N779"/>
  <c r="O779"/>
  <c r="P779"/>
  <c r="Q779"/>
  <c r="R779"/>
  <c r="S779"/>
  <c r="T779"/>
  <c r="M780"/>
  <c r="N780"/>
  <c r="O780"/>
  <c r="P780"/>
  <c r="Q780"/>
  <c r="R780"/>
  <c r="S780"/>
  <c r="T780"/>
  <c r="M781"/>
  <c r="N781"/>
  <c r="O781"/>
  <c r="P781"/>
  <c r="Q781"/>
  <c r="R781"/>
  <c r="S781"/>
  <c r="T781"/>
  <c r="M782"/>
  <c r="N782"/>
  <c r="O782"/>
  <c r="P782"/>
  <c r="Q782"/>
  <c r="R782"/>
  <c r="S782"/>
  <c r="T782"/>
  <c r="M783"/>
  <c r="N783"/>
  <c r="O783"/>
  <c r="P783"/>
  <c r="Q783"/>
  <c r="R783"/>
  <c r="S783"/>
  <c r="T783"/>
  <c r="M784"/>
  <c r="N784"/>
  <c r="O784"/>
  <c r="P784"/>
  <c r="Q784"/>
  <c r="R784"/>
  <c r="S784"/>
  <c r="T784"/>
  <c r="M785"/>
  <c r="N785"/>
  <c r="O785"/>
  <c r="P785"/>
  <c r="Q785"/>
  <c r="R785"/>
  <c r="S785"/>
  <c r="T785"/>
  <c r="M786"/>
  <c r="N786"/>
  <c r="O786"/>
  <c r="P786"/>
  <c r="Q786"/>
  <c r="R786"/>
  <c r="S786"/>
  <c r="T786"/>
  <c r="M787"/>
  <c r="N787"/>
  <c r="O787"/>
  <c r="P787"/>
  <c r="Q787"/>
  <c r="R787"/>
  <c r="S787"/>
  <c r="T787"/>
  <c r="M788"/>
  <c r="N788"/>
  <c r="O788"/>
  <c r="P788"/>
  <c r="Q788"/>
  <c r="R788"/>
  <c r="S788"/>
  <c r="T788"/>
  <c r="M789"/>
  <c r="N789"/>
  <c r="O789"/>
  <c r="P789"/>
  <c r="Q789"/>
  <c r="R789"/>
  <c r="S789"/>
  <c r="T789"/>
  <c r="M790"/>
  <c r="N790"/>
  <c r="O790"/>
  <c r="P790"/>
  <c r="Q790"/>
  <c r="R790"/>
  <c r="S790"/>
  <c r="T790"/>
  <c r="M791"/>
  <c r="N791"/>
  <c r="O791"/>
  <c r="P791"/>
  <c r="Q791"/>
  <c r="R791"/>
  <c r="S791"/>
  <c r="T791"/>
  <c r="M792"/>
  <c r="N792"/>
  <c r="O792"/>
  <c r="P792"/>
  <c r="Q792"/>
  <c r="R792"/>
  <c r="S792"/>
  <c r="T792"/>
  <c r="M793"/>
  <c r="N793"/>
  <c r="O793"/>
  <c r="P793"/>
  <c r="Q793"/>
  <c r="R793"/>
  <c r="S793"/>
  <c r="T793"/>
  <c r="M794"/>
  <c r="N794"/>
  <c r="O794"/>
  <c r="P794"/>
  <c r="Q794"/>
  <c r="R794"/>
  <c r="S794"/>
  <c r="T794"/>
  <c r="M795"/>
  <c r="N795"/>
  <c r="O795"/>
  <c r="P795"/>
  <c r="Q795"/>
  <c r="R795"/>
  <c r="S795"/>
  <c r="T795"/>
  <c r="M796"/>
  <c r="N796"/>
  <c r="O796"/>
  <c r="P796"/>
  <c r="Q796"/>
  <c r="R796"/>
  <c r="S796"/>
  <c r="T796"/>
  <c r="M797"/>
  <c r="N797"/>
  <c r="O797"/>
  <c r="P797"/>
  <c r="Q797"/>
  <c r="R797"/>
  <c r="S797"/>
  <c r="T797"/>
  <c r="M798"/>
  <c r="N798"/>
  <c r="O798"/>
  <c r="P798"/>
  <c r="Q798"/>
  <c r="R798"/>
  <c r="S798"/>
  <c r="T798"/>
  <c r="M799"/>
  <c r="N799"/>
  <c r="O799"/>
  <c r="P799"/>
  <c r="Q799"/>
  <c r="R799"/>
  <c r="S799"/>
  <c r="T799"/>
  <c r="M800"/>
  <c r="N800"/>
  <c r="O800"/>
  <c r="P800"/>
  <c r="Q800"/>
  <c r="R800"/>
  <c r="S800"/>
  <c r="T800"/>
  <c r="M801"/>
  <c r="N801"/>
  <c r="O801"/>
  <c r="P801"/>
  <c r="Q801"/>
  <c r="R801"/>
  <c r="S801"/>
  <c r="T801"/>
  <c r="M802"/>
  <c r="N802"/>
  <c r="O802"/>
  <c r="P802"/>
  <c r="Q802"/>
  <c r="R802"/>
  <c r="S802"/>
  <c r="T802"/>
  <c r="M803"/>
  <c r="N803"/>
  <c r="O803"/>
  <c r="P803"/>
  <c r="Q803"/>
  <c r="R803"/>
  <c r="S803"/>
  <c r="T803"/>
  <c r="M804"/>
  <c r="N804"/>
  <c r="O804"/>
  <c r="P804"/>
  <c r="Q804"/>
  <c r="R804"/>
  <c r="S804"/>
  <c r="T804"/>
  <c r="M805"/>
  <c r="N805"/>
  <c r="O805"/>
  <c r="P805"/>
  <c r="Q805"/>
  <c r="R805"/>
  <c r="S805"/>
  <c r="T805"/>
  <c r="M806"/>
  <c r="N806"/>
  <c r="O806"/>
  <c r="P806"/>
  <c r="Q806"/>
  <c r="R806"/>
  <c r="S806"/>
  <c r="T806"/>
  <c r="M807"/>
  <c r="N807"/>
  <c r="O807"/>
  <c r="P807"/>
  <c r="Q807"/>
  <c r="R807"/>
  <c r="S807"/>
  <c r="T807"/>
  <c r="M808"/>
  <c r="N808"/>
  <c r="O808"/>
  <c r="P808"/>
  <c r="Q808"/>
  <c r="R808"/>
  <c r="S808"/>
  <c r="T808"/>
  <c r="M809"/>
  <c r="N809"/>
  <c r="O809"/>
  <c r="P809"/>
  <c r="Q809"/>
  <c r="R809"/>
  <c r="S809"/>
  <c r="T809"/>
  <c r="M810"/>
  <c r="N810"/>
  <c r="O810"/>
  <c r="P810"/>
  <c r="Q810"/>
  <c r="R810"/>
  <c r="S810"/>
  <c r="T810"/>
  <c r="M811"/>
  <c r="N811"/>
  <c r="O811"/>
  <c r="P811"/>
  <c r="Q811"/>
  <c r="R811"/>
  <c r="S811"/>
  <c r="T811"/>
  <c r="M812"/>
  <c r="N812"/>
  <c r="O812"/>
  <c r="P812"/>
  <c r="Q812"/>
  <c r="R812"/>
  <c r="S812"/>
  <c r="T812"/>
  <c r="M813"/>
  <c r="N813"/>
  <c r="O813"/>
  <c r="P813"/>
  <c r="Q813"/>
  <c r="R813"/>
  <c r="S813"/>
  <c r="T813"/>
  <c r="M814"/>
  <c r="N814"/>
  <c r="O814"/>
  <c r="P814"/>
  <c r="Q814"/>
  <c r="R814"/>
  <c r="S814"/>
  <c r="T814"/>
  <c r="M815"/>
  <c r="N815"/>
  <c r="O815"/>
  <c r="P815"/>
  <c r="Q815"/>
  <c r="R815"/>
  <c r="S815"/>
  <c r="T815"/>
  <c r="M816"/>
  <c r="N816"/>
  <c r="O816"/>
  <c r="P816"/>
  <c r="Q816"/>
  <c r="R816"/>
  <c r="S816"/>
  <c r="T816"/>
  <c r="M817"/>
  <c r="N817"/>
  <c r="O817"/>
  <c r="P817"/>
  <c r="Q817"/>
  <c r="R817"/>
  <c r="S817"/>
  <c r="T817"/>
  <c r="M818"/>
  <c r="N818"/>
  <c r="O818"/>
  <c r="P818"/>
  <c r="Q818"/>
  <c r="R818"/>
  <c r="S818"/>
  <c r="T818"/>
  <c r="M819"/>
  <c r="N819"/>
  <c r="O819"/>
  <c r="P819"/>
  <c r="Q819"/>
  <c r="R819"/>
  <c r="S819"/>
  <c r="T819"/>
  <c r="M820"/>
  <c r="N820"/>
  <c r="O820"/>
  <c r="P820"/>
  <c r="Q820"/>
  <c r="R820"/>
  <c r="S820"/>
  <c r="T820"/>
  <c r="M821"/>
  <c r="N821"/>
  <c r="O821"/>
  <c r="P821"/>
  <c r="Q821"/>
  <c r="R821"/>
  <c r="S821"/>
  <c r="T821"/>
  <c r="M822"/>
  <c r="N822"/>
  <c r="O822"/>
  <c r="P822"/>
  <c r="Q822"/>
  <c r="R822"/>
  <c r="S822"/>
  <c r="T822"/>
  <c r="M823"/>
  <c r="N823"/>
  <c r="O823"/>
  <c r="P823"/>
  <c r="Q823"/>
  <c r="R823"/>
  <c r="S823"/>
  <c r="T823"/>
  <c r="M824"/>
  <c r="N824"/>
  <c r="O824"/>
  <c r="P824"/>
  <c r="Q824"/>
  <c r="R824"/>
  <c r="S824"/>
  <c r="T824"/>
  <c r="M825"/>
  <c r="N825"/>
  <c r="O825"/>
  <c r="P825"/>
  <c r="Q825"/>
  <c r="R825"/>
  <c r="S825"/>
  <c r="T825"/>
  <c r="M826"/>
  <c r="N826"/>
  <c r="O826"/>
  <c r="P826"/>
  <c r="Q826"/>
  <c r="R826"/>
  <c r="S826"/>
  <c r="T826"/>
  <c r="M827"/>
  <c r="N827"/>
  <c r="O827"/>
  <c r="P827"/>
  <c r="Q827"/>
  <c r="R827"/>
  <c r="S827"/>
  <c r="T827"/>
  <c r="M828"/>
  <c r="N828"/>
  <c r="O828"/>
  <c r="P828"/>
  <c r="Q828"/>
  <c r="R828"/>
  <c r="S828"/>
  <c r="T828"/>
  <c r="M829"/>
  <c r="N829"/>
  <c r="O829"/>
  <c r="P829"/>
  <c r="Q829"/>
  <c r="R829"/>
  <c r="S829"/>
  <c r="T829"/>
  <c r="M830"/>
  <c r="N830"/>
  <c r="O830"/>
  <c r="P830"/>
  <c r="Q830"/>
  <c r="R830"/>
  <c r="S830"/>
  <c r="T830"/>
  <c r="M831"/>
  <c r="N831"/>
  <c r="O831"/>
  <c r="P831"/>
  <c r="Q831"/>
  <c r="R831"/>
  <c r="S831"/>
  <c r="T831"/>
  <c r="M832"/>
  <c r="N832"/>
  <c r="O832"/>
  <c r="P832"/>
  <c r="Q832"/>
  <c r="R832"/>
  <c r="S832"/>
  <c r="T832"/>
  <c r="M833"/>
  <c r="N833"/>
  <c r="O833"/>
  <c r="P833"/>
  <c r="Q833"/>
  <c r="R833"/>
  <c r="S833"/>
  <c r="T833"/>
  <c r="M834"/>
  <c r="N834"/>
  <c r="O834"/>
  <c r="P834"/>
  <c r="Q834"/>
  <c r="R834"/>
  <c r="S834"/>
  <c r="T834"/>
  <c r="M835"/>
  <c r="N835"/>
  <c r="O835"/>
  <c r="P835"/>
  <c r="Q835"/>
  <c r="R835"/>
  <c r="S835"/>
  <c r="T835"/>
  <c r="M836"/>
  <c r="N836"/>
  <c r="O836"/>
  <c r="P836"/>
  <c r="Q836"/>
  <c r="R836"/>
  <c r="S836"/>
  <c r="T836"/>
  <c r="M837"/>
  <c r="N837"/>
  <c r="O837"/>
  <c r="P837"/>
  <c r="Q837"/>
  <c r="R837"/>
  <c r="S837"/>
  <c r="T837"/>
  <c r="M838"/>
  <c r="N838"/>
  <c r="O838"/>
  <c r="P838"/>
  <c r="Q838"/>
  <c r="R838"/>
  <c r="S838"/>
  <c r="T838"/>
  <c r="M839"/>
  <c r="N839"/>
  <c r="O839"/>
  <c r="P839"/>
  <c r="Q839"/>
  <c r="R839"/>
  <c r="S839"/>
  <c r="T839"/>
  <c r="M840"/>
  <c r="N840"/>
  <c r="O840"/>
  <c r="P840"/>
  <c r="Q840"/>
  <c r="R840"/>
  <c r="S840"/>
  <c r="T840"/>
  <c r="M841"/>
  <c r="N841"/>
  <c r="O841"/>
  <c r="P841"/>
  <c r="Q841"/>
  <c r="R841"/>
  <c r="S841"/>
  <c r="T841"/>
  <c r="M842"/>
  <c r="N842"/>
  <c r="O842"/>
  <c r="P842"/>
  <c r="Q842"/>
  <c r="R842"/>
  <c r="S842"/>
  <c r="T842"/>
  <c r="M843"/>
  <c r="N843"/>
  <c r="O843"/>
  <c r="P843"/>
  <c r="Q843"/>
  <c r="R843"/>
  <c r="S843"/>
  <c r="T843"/>
  <c r="M844"/>
  <c r="N844"/>
  <c r="O844"/>
  <c r="P844"/>
  <c r="Q844"/>
  <c r="R844"/>
  <c r="S844"/>
  <c r="T844"/>
  <c r="M845"/>
  <c r="N845"/>
  <c r="O845"/>
  <c r="P845"/>
  <c r="Q845"/>
  <c r="R845"/>
  <c r="S845"/>
  <c r="T845"/>
  <c r="M846"/>
  <c r="N846"/>
  <c r="O846"/>
  <c r="P846"/>
  <c r="Q846"/>
  <c r="R846"/>
  <c r="S846"/>
  <c r="T846"/>
  <c r="M847"/>
  <c r="N847"/>
  <c r="O847"/>
  <c r="P847"/>
  <c r="Q847"/>
  <c r="R847"/>
  <c r="S847"/>
  <c r="T847"/>
  <c r="M848"/>
  <c r="N848"/>
  <c r="O848"/>
  <c r="P848"/>
  <c r="Q848"/>
  <c r="R848"/>
  <c r="S848"/>
  <c r="T848"/>
  <c r="M849"/>
  <c r="N849"/>
  <c r="O849"/>
  <c r="P849"/>
  <c r="Q849"/>
  <c r="R849"/>
  <c r="S849"/>
  <c r="T849"/>
  <c r="M850"/>
  <c r="N850"/>
  <c r="O850"/>
  <c r="P850"/>
  <c r="Q850"/>
  <c r="R850"/>
  <c r="S850"/>
  <c r="T850"/>
  <c r="M851"/>
  <c r="N851"/>
  <c r="O851"/>
  <c r="P851"/>
  <c r="Q851"/>
  <c r="R851"/>
  <c r="S851"/>
  <c r="T851"/>
  <c r="M852"/>
  <c r="N852"/>
  <c r="O852"/>
  <c r="P852"/>
  <c r="Q852"/>
  <c r="R852"/>
  <c r="S852"/>
  <c r="T852"/>
  <c r="M853"/>
  <c r="N853"/>
  <c r="O853"/>
  <c r="P853"/>
  <c r="Q853"/>
  <c r="R853"/>
  <c r="S853"/>
  <c r="T853"/>
  <c r="M854"/>
  <c r="N854"/>
  <c r="O854"/>
  <c r="P854"/>
  <c r="Q854"/>
  <c r="R854"/>
  <c r="S854"/>
  <c r="T854"/>
  <c r="M855"/>
  <c r="N855"/>
  <c r="O855"/>
  <c r="P855"/>
  <c r="Q855"/>
  <c r="R855"/>
  <c r="S855"/>
  <c r="T855"/>
  <c r="M856"/>
  <c r="N856"/>
  <c r="O856"/>
  <c r="P856"/>
  <c r="Q856"/>
  <c r="R856"/>
  <c r="S856"/>
  <c r="T856"/>
  <c r="M857"/>
  <c r="N857"/>
  <c r="O857"/>
  <c r="P857"/>
  <c r="Q857"/>
  <c r="R857"/>
  <c r="S857"/>
  <c r="T857"/>
  <c r="M858"/>
  <c r="N858"/>
  <c r="O858"/>
  <c r="P858"/>
  <c r="Q858"/>
  <c r="R858"/>
  <c r="S858"/>
  <c r="T858"/>
  <c r="M859"/>
  <c r="N859"/>
  <c r="O859"/>
  <c r="P859"/>
  <c r="Q859"/>
  <c r="R859"/>
  <c r="S859"/>
  <c r="T859"/>
  <c r="M860"/>
  <c r="N860"/>
  <c r="O860"/>
  <c r="P860"/>
  <c r="Q860"/>
  <c r="R860"/>
  <c r="S860"/>
  <c r="T860"/>
  <c r="M861"/>
  <c r="N861"/>
  <c r="O861"/>
  <c r="P861"/>
  <c r="Q861"/>
  <c r="R861"/>
  <c r="S861"/>
  <c r="T861"/>
  <c r="M862"/>
  <c r="N862"/>
  <c r="O862"/>
  <c r="P862"/>
  <c r="Q862"/>
  <c r="R862"/>
  <c r="S862"/>
  <c r="T862"/>
  <c r="M863"/>
  <c r="N863"/>
  <c r="O863"/>
  <c r="P863"/>
  <c r="Q863"/>
  <c r="R863"/>
  <c r="S863"/>
  <c r="T863"/>
  <c r="M864"/>
  <c r="N864"/>
  <c r="O864"/>
  <c r="P864"/>
  <c r="Q864"/>
  <c r="R864"/>
  <c r="S864"/>
  <c r="T864"/>
  <c r="M865"/>
  <c r="N865"/>
  <c r="O865"/>
  <c r="P865"/>
  <c r="Q865"/>
  <c r="R865"/>
  <c r="S865"/>
  <c r="T865"/>
  <c r="M866"/>
  <c r="N866"/>
  <c r="O866"/>
  <c r="P866"/>
  <c r="Q866"/>
  <c r="R866"/>
  <c r="S866"/>
  <c r="T866"/>
  <c r="M61"/>
  <c r="N61"/>
  <c r="O61"/>
  <c r="P61"/>
  <c r="Q61"/>
  <c r="R61"/>
  <c r="S61"/>
  <c r="T61"/>
  <c r="M62"/>
  <c r="N62"/>
  <c r="O62"/>
  <c r="P62"/>
  <c r="Q62"/>
  <c r="R62"/>
  <c r="S62"/>
  <c r="T62"/>
  <c r="M63"/>
  <c r="N63"/>
  <c r="O63"/>
  <c r="P63"/>
  <c r="Q63"/>
  <c r="R63"/>
  <c r="S63"/>
  <c r="T63"/>
  <c r="M54"/>
  <c r="N54"/>
  <c r="O54"/>
  <c r="P54"/>
  <c r="Q54"/>
  <c r="R54"/>
  <c r="S54"/>
  <c r="T54"/>
  <c r="M55"/>
  <c r="N55"/>
  <c r="O55"/>
  <c r="P55"/>
  <c r="Q55"/>
  <c r="R55"/>
  <c r="S55"/>
  <c r="T55"/>
  <c r="M56"/>
  <c r="N56"/>
  <c r="O56"/>
  <c r="P56"/>
  <c r="Q56"/>
  <c r="R56"/>
  <c r="S56"/>
  <c r="T56"/>
  <c r="M57"/>
  <c r="N57"/>
  <c r="O57"/>
  <c r="P57"/>
  <c r="Q57"/>
  <c r="R57"/>
  <c r="S57"/>
  <c r="T57"/>
  <c r="M58"/>
  <c r="N58"/>
  <c r="O58"/>
  <c r="P58"/>
  <c r="Q58"/>
  <c r="R58"/>
  <c r="S58"/>
  <c r="T58"/>
  <c r="M59"/>
  <c r="N59"/>
  <c r="O59"/>
  <c r="P59"/>
  <c r="Q59"/>
  <c r="R59"/>
  <c r="S59"/>
  <c r="T59"/>
  <c r="M60"/>
  <c r="N60"/>
  <c r="O60"/>
  <c r="P60"/>
  <c r="Q60"/>
  <c r="R60"/>
  <c r="S60"/>
  <c r="T60"/>
  <c r="D7" i="27"/>
  <c r="A172"/>
  <c r="A173" s="1"/>
  <c r="A149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W114" i="31" l="1"/>
  <c r="V114"/>
  <c r="E125"/>
  <c r="I124"/>
  <c r="U124" s="1"/>
  <c r="G124"/>
  <c r="P124" s="1"/>
  <c r="H124"/>
  <c r="F124"/>
  <c r="N124" s="1"/>
  <c r="Y124" s="1"/>
  <c r="V118"/>
  <c r="W118"/>
  <c r="O116"/>
  <c r="W115"/>
  <c r="V115"/>
  <c r="V117"/>
  <c r="W117"/>
  <c r="Q123"/>
  <c r="M123"/>
  <c r="A179"/>
  <c r="A155"/>
  <c r="E44" i="30"/>
  <c r="A154"/>
  <c r="X122"/>
  <c r="O122"/>
  <c r="V115"/>
  <c r="V113"/>
  <c r="V116"/>
  <c r="AC117"/>
  <c r="AD117"/>
  <c r="A178"/>
  <c r="E124"/>
  <c r="I123"/>
  <c r="AB123" s="1"/>
  <c r="G123"/>
  <c r="W123" s="1"/>
  <c r="H123"/>
  <c r="F123"/>
  <c r="U123" s="1"/>
  <c r="AF123" s="1"/>
  <c r="V114"/>
  <c r="A174" i="27"/>
  <c r="A156" i="31" l="1"/>
  <c r="A180"/>
  <c r="Q124"/>
  <c r="M124"/>
  <c r="V116"/>
  <c r="W116"/>
  <c r="X114" s="1"/>
  <c r="E126"/>
  <c r="I125"/>
  <c r="U125" s="1"/>
  <c r="G125"/>
  <c r="P125" s="1"/>
  <c r="H125"/>
  <c r="F125"/>
  <c r="N125" s="1"/>
  <c r="Y125" s="1"/>
  <c r="AD114" i="30"/>
  <c r="AC114"/>
  <c r="X123"/>
  <c r="O123"/>
  <c r="A179"/>
  <c r="AC116"/>
  <c r="AD116"/>
  <c r="AE116" s="1"/>
  <c r="AC115"/>
  <c r="AD115"/>
  <c r="A155"/>
  <c r="E45"/>
  <c r="E125"/>
  <c r="I124"/>
  <c r="AB124" s="1"/>
  <c r="G124"/>
  <c r="W124" s="1"/>
  <c r="H124"/>
  <c r="F124"/>
  <c r="U124" s="1"/>
  <c r="AF124" s="1"/>
  <c r="AD113"/>
  <c r="AE113"/>
  <c r="AC113"/>
  <c r="A175" i="27"/>
  <c r="Q125" i="31" l="1"/>
  <c r="M125"/>
  <c r="E127"/>
  <c r="I126"/>
  <c r="U126" s="1"/>
  <c r="G126"/>
  <c r="P126" s="1"/>
  <c r="H126"/>
  <c r="F126"/>
  <c r="N126" s="1"/>
  <c r="Y126" s="1"/>
  <c r="X118"/>
  <c r="X115"/>
  <c r="X117"/>
  <c r="A181"/>
  <c r="A157"/>
  <c r="X116"/>
  <c r="X124" i="30"/>
  <c r="O124"/>
  <c r="A180"/>
  <c r="AE117"/>
  <c r="AE115"/>
  <c r="AE114"/>
  <c r="E126"/>
  <c r="I125"/>
  <c r="AB125" s="1"/>
  <c r="G125"/>
  <c r="W125" s="1"/>
  <c r="H125"/>
  <c r="F125"/>
  <c r="U125" s="1"/>
  <c r="AF125" s="1"/>
  <c r="E46"/>
  <c r="A156"/>
  <c r="A176" i="27"/>
  <c r="A158" i="31" l="1"/>
  <c r="F157"/>
  <c r="B157"/>
  <c r="C157"/>
  <c r="Q126"/>
  <c r="M126"/>
  <c r="A182"/>
  <c r="E132"/>
  <c r="I127"/>
  <c r="U127" s="1"/>
  <c r="G127"/>
  <c r="P127" s="1"/>
  <c r="H127"/>
  <c r="F127"/>
  <c r="N127" s="1"/>
  <c r="Y127" s="1"/>
  <c r="A157" i="30"/>
  <c r="E47"/>
  <c r="X125"/>
  <c r="O125"/>
  <c r="A181"/>
  <c r="E131"/>
  <c r="D156" s="1"/>
  <c r="I126"/>
  <c r="AB126" s="1"/>
  <c r="G126"/>
  <c r="W126" s="1"/>
  <c r="H126"/>
  <c r="F126"/>
  <c r="U126" s="1"/>
  <c r="AF126" s="1"/>
  <c r="A177" i="27"/>
  <c r="A183" i="31" l="1"/>
  <c r="F149"/>
  <c r="D149"/>
  <c r="B149"/>
  <c r="E133"/>
  <c r="I132"/>
  <c r="U132" s="1"/>
  <c r="G132"/>
  <c r="P132" s="1"/>
  <c r="E149"/>
  <c r="C149"/>
  <c r="H132"/>
  <c r="F132"/>
  <c r="N132" s="1"/>
  <c r="Y132" s="1"/>
  <c r="B150"/>
  <c r="F150"/>
  <c r="C150"/>
  <c r="E150"/>
  <c r="D150"/>
  <c r="F151"/>
  <c r="B151"/>
  <c r="C151"/>
  <c r="D151"/>
  <c r="E151"/>
  <c r="C152"/>
  <c r="E152"/>
  <c r="D152"/>
  <c r="F152"/>
  <c r="B152"/>
  <c r="D153"/>
  <c r="E153"/>
  <c r="F153"/>
  <c r="B153"/>
  <c r="C153"/>
  <c r="E154"/>
  <c r="C154"/>
  <c r="F154"/>
  <c r="B154"/>
  <c r="D154"/>
  <c r="D155"/>
  <c r="E155"/>
  <c r="F155"/>
  <c r="B155"/>
  <c r="C155"/>
  <c r="C156"/>
  <c r="F156"/>
  <c r="B156"/>
  <c r="E156"/>
  <c r="D156"/>
  <c r="E158"/>
  <c r="C158"/>
  <c r="A159"/>
  <c r="F158"/>
  <c r="D158"/>
  <c r="B158"/>
  <c r="E157"/>
  <c r="D157"/>
  <c r="Q127"/>
  <c r="M127"/>
  <c r="O126"/>
  <c r="X126" i="30"/>
  <c r="O126"/>
  <c r="A182"/>
  <c r="E48"/>
  <c r="E157"/>
  <c r="C157"/>
  <c r="A158"/>
  <c r="F157"/>
  <c r="D157"/>
  <c r="B157"/>
  <c r="E156"/>
  <c r="F148"/>
  <c r="D148"/>
  <c r="B148"/>
  <c r="E132"/>
  <c r="I131"/>
  <c r="AB131" s="1"/>
  <c r="G131"/>
  <c r="W131" s="1"/>
  <c r="E148"/>
  <c r="C148"/>
  <c r="H131"/>
  <c r="F131"/>
  <c r="U131" s="1"/>
  <c r="AF131" s="1"/>
  <c r="B149"/>
  <c r="F149"/>
  <c r="E149"/>
  <c r="D149"/>
  <c r="C149"/>
  <c r="F150"/>
  <c r="B150"/>
  <c r="C150"/>
  <c r="D150"/>
  <c r="E150"/>
  <c r="E151"/>
  <c r="D151"/>
  <c r="C151"/>
  <c r="F151"/>
  <c r="B151"/>
  <c r="F152"/>
  <c r="B152"/>
  <c r="C152"/>
  <c r="D152"/>
  <c r="E152"/>
  <c r="C153"/>
  <c r="F153"/>
  <c r="B153"/>
  <c r="E153"/>
  <c r="D153"/>
  <c r="D154"/>
  <c r="F154"/>
  <c r="B154"/>
  <c r="C154"/>
  <c r="E154"/>
  <c r="C155"/>
  <c r="F155"/>
  <c r="E155"/>
  <c r="D155"/>
  <c r="B155"/>
  <c r="AE125"/>
  <c r="V125"/>
  <c r="V123"/>
  <c r="C156"/>
  <c r="B156"/>
  <c r="F156"/>
  <c r="A178" i="27"/>
  <c r="V126" i="31" l="1"/>
  <c r="W126"/>
  <c r="O127"/>
  <c r="X127" s="1"/>
  <c r="O125"/>
  <c r="Q132"/>
  <c r="M132"/>
  <c r="A160"/>
  <c r="F159"/>
  <c r="D159"/>
  <c r="B159"/>
  <c r="E159"/>
  <c r="C159"/>
  <c r="E134"/>
  <c r="I133"/>
  <c r="U133" s="1"/>
  <c r="G133"/>
  <c r="P133" s="1"/>
  <c r="H133"/>
  <c r="F133"/>
  <c r="N133" s="1"/>
  <c r="Y133" s="1"/>
  <c r="A184"/>
  <c r="O123"/>
  <c r="O124"/>
  <c r="X126"/>
  <c r="AC123" i="30"/>
  <c r="AD123"/>
  <c r="AE123"/>
  <c r="A183"/>
  <c r="E133"/>
  <c r="I132"/>
  <c r="AB132" s="1"/>
  <c r="G132"/>
  <c r="W132" s="1"/>
  <c r="H132"/>
  <c r="F132"/>
  <c r="U132" s="1"/>
  <c r="AF132" s="1"/>
  <c r="AC125"/>
  <c r="AD125"/>
  <c r="X131"/>
  <c r="O131"/>
  <c r="A159"/>
  <c r="F158"/>
  <c r="D158"/>
  <c r="B158"/>
  <c r="E158"/>
  <c r="C158"/>
  <c r="E49"/>
  <c r="V126"/>
  <c r="AE126" s="1"/>
  <c r="V124"/>
  <c r="V122"/>
  <c r="A179" i="27"/>
  <c r="V123" i="31" l="1"/>
  <c r="W123"/>
  <c r="X123"/>
  <c r="E135"/>
  <c r="I134"/>
  <c r="U134" s="1"/>
  <c r="G134"/>
  <c r="P134" s="1"/>
  <c r="H134"/>
  <c r="F134"/>
  <c r="N134" s="1"/>
  <c r="Y134" s="1"/>
  <c r="A161"/>
  <c r="V125"/>
  <c r="W125"/>
  <c r="X125"/>
  <c r="V124"/>
  <c r="W124"/>
  <c r="X124"/>
  <c r="A185"/>
  <c r="Q133"/>
  <c r="M133"/>
  <c r="V127"/>
  <c r="W127"/>
  <c r="AC124" i="30"/>
  <c r="AD124"/>
  <c r="AE124"/>
  <c r="E50"/>
  <c r="A160"/>
  <c r="E134"/>
  <c r="I133"/>
  <c r="AB133" s="1"/>
  <c r="G133"/>
  <c r="W133" s="1"/>
  <c r="H133"/>
  <c r="F133"/>
  <c r="U133" s="1"/>
  <c r="AF133" s="1"/>
  <c r="AC122"/>
  <c r="AD122"/>
  <c r="AE122"/>
  <c r="AC126"/>
  <c r="AD126"/>
  <c r="X132"/>
  <c r="O132"/>
  <c r="A184"/>
  <c r="A180" i="27"/>
  <c r="E136" i="31" l="1"/>
  <c r="I135"/>
  <c r="U135" s="1"/>
  <c r="G135"/>
  <c r="P135" s="1"/>
  <c r="H135"/>
  <c r="F135"/>
  <c r="N135" s="1"/>
  <c r="Y135" s="1"/>
  <c r="A186"/>
  <c r="A162"/>
  <c r="Q134"/>
  <c r="M134"/>
  <c r="A185" i="30"/>
  <c r="X133"/>
  <c r="O133"/>
  <c r="E135"/>
  <c r="I134"/>
  <c r="AB134" s="1"/>
  <c r="G134"/>
  <c r="W134" s="1"/>
  <c r="H134"/>
  <c r="F134"/>
  <c r="U134" s="1"/>
  <c r="AF134" s="1"/>
  <c r="A161"/>
  <c r="E51"/>
  <c r="A181" i="27"/>
  <c r="A163" i="31" l="1"/>
  <c r="E141"/>
  <c r="I136"/>
  <c r="U136" s="1"/>
  <c r="G136"/>
  <c r="P136" s="1"/>
  <c r="H136"/>
  <c r="F136"/>
  <c r="N136" s="1"/>
  <c r="Y136" s="1"/>
  <c r="A187"/>
  <c r="Q135"/>
  <c r="M135"/>
  <c r="E52" i="30"/>
  <c r="C161"/>
  <c r="A162"/>
  <c r="F161"/>
  <c r="B161"/>
  <c r="X134"/>
  <c r="O134"/>
  <c r="E140"/>
  <c r="I135"/>
  <c r="AB135" s="1"/>
  <c r="G135"/>
  <c r="W135" s="1"/>
  <c r="H135"/>
  <c r="F135"/>
  <c r="U135" s="1"/>
  <c r="AF135" s="1"/>
  <c r="A186"/>
  <c r="A182" i="27"/>
  <c r="E142" i="31" l="1"/>
  <c r="I141"/>
  <c r="U141" s="1"/>
  <c r="G141"/>
  <c r="P141" s="1"/>
  <c r="H141"/>
  <c r="F141"/>
  <c r="N141" s="1"/>
  <c r="Y141" s="1"/>
  <c r="E160"/>
  <c r="D160"/>
  <c r="C160"/>
  <c r="F160"/>
  <c r="B160"/>
  <c r="F161"/>
  <c r="B161"/>
  <c r="C161"/>
  <c r="D161"/>
  <c r="E161"/>
  <c r="A164"/>
  <c r="F163"/>
  <c r="D163"/>
  <c r="B163"/>
  <c r="E163"/>
  <c r="C163"/>
  <c r="D162"/>
  <c r="E162"/>
  <c r="A188"/>
  <c r="Q136"/>
  <c r="M136"/>
  <c r="B162"/>
  <c r="F162"/>
  <c r="C162"/>
  <c r="A187" i="30"/>
  <c r="X135"/>
  <c r="O135"/>
  <c r="V132" s="1"/>
  <c r="E141"/>
  <c r="I140"/>
  <c r="AB140" s="1"/>
  <c r="G140"/>
  <c r="W140" s="1"/>
  <c r="H140"/>
  <c r="F140"/>
  <c r="U140" s="1"/>
  <c r="AF140" s="1"/>
  <c r="E159"/>
  <c r="D159"/>
  <c r="C159"/>
  <c r="F159"/>
  <c r="B159"/>
  <c r="F160"/>
  <c r="B160"/>
  <c r="C160"/>
  <c r="D160"/>
  <c r="E160"/>
  <c r="A163"/>
  <c r="F162"/>
  <c r="D162"/>
  <c r="B162"/>
  <c r="E162"/>
  <c r="C162"/>
  <c r="E53"/>
  <c r="D161"/>
  <c r="E161"/>
  <c r="A183" i="27"/>
  <c r="O136" i="31" l="1"/>
  <c r="O134"/>
  <c r="A189"/>
  <c r="E143"/>
  <c r="I142"/>
  <c r="U142" s="1"/>
  <c r="G142"/>
  <c r="P142" s="1"/>
  <c r="H142"/>
  <c r="F142"/>
  <c r="N142" s="1"/>
  <c r="Y142" s="1"/>
  <c r="O132"/>
  <c r="E164"/>
  <c r="C164"/>
  <c r="A165"/>
  <c r="F164"/>
  <c r="D164"/>
  <c r="B164"/>
  <c r="Q141"/>
  <c r="M141"/>
  <c r="O133"/>
  <c r="O135"/>
  <c r="AC132" i="30"/>
  <c r="AE132" s="1"/>
  <c r="AD132"/>
  <c r="E54"/>
  <c r="E163"/>
  <c r="C163"/>
  <c r="A164"/>
  <c r="F163"/>
  <c r="D163"/>
  <c r="B163"/>
  <c r="X140"/>
  <c r="O140"/>
  <c r="A188"/>
  <c r="E142"/>
  <c r="I141"/>
  <c r="AB141" s="1"/>
  <c r="G141"/>
  <c r="W141" s="1"/>
  <c r="H141"/>
  <c r="F141"/>
  <c r="U141" s="1"/>
  <c r="AF141" s="1"/>
  <c r="V135"/>
  <c r="V133"/>
  <c r="V131"/>
  <c r="V134"/>
  <c r="A184" i="27"/>
  <c r="V133" i="31" l="1"/>
  <c r="W133"/>
  <c r="A166"/>
  <c r="F165"/>
  <c r="D165"/>
  <c r="B165"/>
  <c r="E165"/>
  <c r="C165"/>
  <c r="Q142"/>
  <c r="M142"/>
  <c r="A190"/>
  <c r="V136"/>
  <c r="X136" s="1"/>
  <c r="W136"/>
  <c r="V135"/>
  <c r="X135" s="1"/>
  <c r="W135"/>
  <c r="V132"/>
  <c r="X132" s="1"/>
  <c r="W132"/>
  <c r="E144"/>
  <c r="I143"/>
  <c r="U143" s="1"/>
  <c r="G143"/>
  <c r="P143" s="1"/>
  <c r="H143"/>
  <c r="F143"/>
  <c r="N143" s="1"/>
  <c r="Y143" s="1"/>
  <c r="V134"/>
  <c r="W134"/>
  <c r="AC134" i="30"/>
  <c r="AD134"/>
  <c r="AC131"/>
  <c r="AD131"/>
  <c r="AC135"/>
  <c r="AD135"/>
  <c r="X141"/>
  <c r="O141"/>
  <c r="A189"/>
  <c r="A165"/>
  <c r="F164"/>
  <c r="D164"/>
  <c r="B164"/>
  <c r="E164"/>
  <c r="C164"/>
  <c r="E55"/>
  <c r="AC133"/>
  <c r="AE133" s="1"/>
  <c r="AD133"/>
  <c r="E143"/>
  <c r="I142"/>
  <c r="AB142" s="1"/>
  <c r="G142"/>
  <c r="W142" s="1"/>
  <c r="H142"/>
  <c r="F142"/>
  <c r="U142" s="1"/>
  <c r="AF142" s="1"/>
  <c r="A185" i="27"/>
  <c r="E145" i="31" l="1"/>
  <c r="I144"/>
  <c r="U144" s="1"/>
  <c r="G144"/>
  <c r="P144" s="1"/>
  <c r="H144"/>
  <c r="F144"/>
  <c r="N144" s="1"/>
  <c r="Y144" s="1"/>
  <c r="Q143"/>
  <c r="M143"/>
  <c r="A191"/>
  <c r="E166"/>
  <c r="C166"/>
  <c r="A167"/>
  <c r="F166"/>
  <c r="D166"/>
  <c r="B166"/>
  <c r="X134"/>
  <c r="X133"/>
  <c r="E144" i="30"/>
  <c r="I143"/>
  <c r="AB143" s="1"/>
  <c r="G143"/>
  <c r="W143" s="1"/>
  <c r="H143"/>
  <c r="F143"/>
  <c r="U143" s="1"/>
  <c r="AF143" s="1"/>
  <c r="E56"/>
  <c r="E165"/>
  <c r="C165"/>
  <c r="A166"/>
  <c r="F165"/>
  <c r="D165"/>
  <c r="B165"/>
  <c r="X142"/>
  <c r="O142"/>
  <c r="A190"/>
  <c r="AE135"/>
  <c r="AE131"/>
  <c r="AE134"/>
  <c r="A186" i="27"/>
  <c r="I145" i="31" l="1"/>
  <c r="U145" s="1"/>
  <c r="G145"/>
  <c r="P145" s="1"/>
  <c r="H145"/>
  <c r="F145"/>
  <c r="N145" s="1"/>
  <c r="Y145" s="1"/>
  <c r="A168"/>
  <c r="F167"/>
  <c r="D167"/>
  <c r="B167"/>
  <c r="E167"/>
  <c r="C167"/>
  <c r="Q144"/>
  <c r="M144"/>
  <c r="I144" i="30"/>
  <c r="AB144" s="1"/>
  <c r="G144"/>
  <c r="W144" s="1"/>
  <c r="H144"/>
  <c r="F144"/>
  <c r="U144" s="1"/>
  <c r="AF144" s="1"/>
  <c r="A167"/>
  <c r="F166"/>
  <c r="D166"/>
  <c r="B166"/>
  <c r="E166"/>
  <c r="C166"/>
  <c r="X143"/>
  <c r="O143"/>
  <c r="A187" i="27"/>
  <c r="E168" i="31" l="1"/>
  <c r="C168"/>
  <c r="F168"/>
  <c r="D168"/>
  <c r="B168"/>
  <c r="E190"/>
  <c r="C191"/>
  <c r="B191"/>
  <c r="C188"/>
  <c r="B185"/>
  <c r="C187"/>
  <c r="B183"/>
  <c r="C185"/>
  <c r="G162"/>
  <c r="E189"/>
  <c r="D188"/>
  <c r="D184"/>
  <c r="D185"/>
  <c r="G161"/>
  <c r="G159"/>
  <c r="E185"/>
  <c r="B187"/>
  <c r="Q145"/>
  <c r="M145"/>
  <c r="O145" s="1"/>
  <c r="O141"/>
  <c r="G167"/>
  <c r="D187"/>
  <c r="B190"/>
  <c r="E191"/>
  <c r="D191"/>
  <c r="G160"/>
  <c r="E183"/>
  <c r="B184"/>
  <c r="E186"/>
  <c r="G164"/>
  <c r="C184"/>
  <c r="B186"/>
  <c r="G163"/>
  <c r="D189"/>
  <c r="C183"/>
  <c r="C186"/>
  <c r="B188"/>
  <c r="D183"/>
  <c r="E184"/>
  <c r="D186"/>
  <c r="C189"/>
  <c r="G166"/>
  <c r="E167" i="30"/>
  <c r="C167"/>
  <c r="F167"/>
  <c r="D167"/>
  <c r="B167"/>
  <c r="X144"/>
  <c r="O144"/>
  <c r="V144" s="1"/>
  <c r="V141"/>
  <c r="G166"/>
  <c r="E188"/>
  <c r="G164"/>
  <c r="D187"/>
  <c r="G153"/>
  <c r="G155"/>
  <c r="C183"/>
  <c r="D171"/>
  <c r="E183"/>
  <c r="E171"/>
  <c r="D184"/>
  <c r="E185"/>
  <c r="G161"/>
  <c r="E187"/>
  <c r="G159"/>
  <c r="C181"/>
  <c r="D181"/>
  <c r="E182"/>
  <c r="B182"/>
  <c r="D182"/>
  <c r="G148"/>
  <c r="C184"/>
  <c r="D185"/>
  <c r="G160"/>
  <c r="E189"/>
  <c r="B189"/>
  <c r="B188"/>
  <c r="C187"/>
  <c r="C186"/>
  <c r="G154"/>
  <c r="G156"/>
  <c r="G158"/>
  <c r="C182"/>
  <c r="B184"/>
  <c r="C185"/>
  <c r="G162"/>
  <c r="E186"/>
  <c r="B187"/>
  <c r="G150"/>
  <c r="G152"/>
  <c r="C171"/>
  <c r="D183"/>
  <c r="B171"/>
  <c r="B183"/>
  <c r="E184"/>
  <c r="B185"/>
  <c r="D186"/>
  <c r="C189"/>
  <c r="D189"/>
  <c r="C188"/>
  <c r="V143"/>
  <c r="C190"/>
  <c r="B190"/>
  <c r="D188"/>
  <c r="G163"/>
  <c r="G165"/>
  <c r="V142"/>
  <c r="A188" i="27"/>
  <c r="V141" i="31" l="1"/>
  <c r="X141" s="1"/>
  <c r="W141"/>
  <c r="V145"/>
  <c r="X145" s="1"/>
  <c r="W145"/>
  <c r="G168"/>
  <c r="D175"/>
  <c r="E179"/>
  <c r="C173"/>
  <c r="D177"/>
  <c r="E181"/>
  <c r="B174"/>
  <c r="C177"/>
  <c r="D181"/>
  <c r="C176"/>
  <c r="E180"/>
  <c r="D176"/>
  <c r="D180"/>
  <c r="E173"/>
  <c r="E178"/>
  <c r="D182"/>
  <c r="D174"/>
  <c r="D178"/>
  <c r="G154"/>
  <c r="E174"/>
  <c r="B177"/>
  <c r="C181"/>
  <c r="D173"/>
  <c r="E177"/>
  <c r="B181"/>
  <c r="C175"/>
  <c r="D179"/>
  <c r="C172"/>
  <c r="B175"/>
  <c r="C179"/>
  <c r="G157"/>
  <c r="C174"/>
  <c r="C178"/>
  <c r="G158"/>
  <c r="B173"/>
  <c r="B178"/>
  <c r="C182"/>
  <c r="B176"/>
  <c r="C180"/>
  <c r="E176"/>
  <c r="B180"/>
  <c r="E175"/>
  <c r="B179"/>
  <c r="E172"/>
  <c r="G149"/>
  <c r="G152"/>
  <c r="G151"/>
  <c r="B172"/>
  <c r="C190"/>
  <c r="E187"/>
  <c r="G150"/>
  <c r="G156"/>
  <c r="B182"/>
  <c r="G155"/>
  <c r="D172"/>
  <c r="E182"/>
  <c r="G153"/>
  <c r="D190"/>
  <c r="E188"/>
  <c r="G165"/>
  <c r="O142"/>
  <c r="O144"/>
  <c r="O143"/>
  <c r="B189"/>
  <c r="AC141" i="30"/>
  <c r="AE141" s="1"/>
  <c r="AD141"/>
  <c r="AC144"/>
  <c r="AE144" s="1"/>
  <c r="AD144"/>
  <c r="G167"/>
  <c r="E181"/>
  <c r="D180"/>
  <c r="B176"/>
  <c r="E173"/>
  <c r="D179"/>
  <c r="C175"/>
  <c r="B180"/>
  <c r="D176"/>
  <c r="C172"/>
  <c r="C178"/>
  <c r="E174"/>
  <c r="E177"/>
  <c r="C173"/>
  <c r="E180"/>
  <c r="C176"/>
  <c r="B173"/>
  <c r="C177"/>
  <c r="E172"/>
  <c r="B179"/>
  <c r="E175"/>
  <c r="D178"/>
  <c r="B174"/>
  <c r="G157"/>
  <c r="B177"/>
  <c r="D173"/>
  <c r="B178"/>
  <c r="D174"/>
  <c r="G151"/>
  <c r="C180"/>
  <c r="E176"/>
  <c r="D172"/>
  <c r="C179"/>
  <c r="B175"/>
  <c r="E178"/>
  <c r="C174"/>
  <c r="B181"/>
  <c r="E179"/>
  <c r="D175"/>
  <c r="D177"/>
  <c r="B172"/>
  <c r="G149"/>
  <c r="B186"/>
  <c r="D190"/>
  <c r="AC142"/>
  <c r="AD142"/>
  <c r="AC143"/>
  <c r="AD143"/>
  <c r="E190"/>
  <c r="V140"/>
  <c r="A189" i="27"/>
  <c r="V143" i="31" l="1"/>
  <c r="X143" s="1"/>
  <c r="W143"/>
  <c r="V142"/>
  <c r="X142" s="1"/>
  <c r="W142"/>
  <c r="V144"/>
  <c r="X144" s="1"/>
  <c r="W144"/>
  <c r="AC140" i="30"/>
  <c r="AD140"/>
  <c r="AE143"/>
  <c r="AE142"/>
  <c r="A190" i="27"/>
  <c r="AE140" i="30" l="1"/>
  <c r="E114" i="27"/>
  <c r="E115" s="1"/>
  <c r="E116" s="1"/>
  <c r="E117" s="1"/>
  <c r="E122" s="1"/>
  <c r="E123" s="1"/>
  <c r="C890" i="9"/>
  <c r="H890" s="1"/>
  <c r="C891"/>
  <c r="D891" s="1"/>
  <c r="C892"/>
  <c r="D892" s="1"/>
  <c r="C875"/>
  <c r="D875" s="1"/>
  <c r="G9" i="25" s="1"/>
  <c r="C876" i="9"/>
  <c r="E876" s="1"/>
  <c r="H10" i="25" s="1"/>
  <c r="E877" i="9"/>
  <c r="C878"/>
  <c r="D878" s="1"/>
  <c r="C879"/>
  <c r="E879" s="1"/>
  <c r="C880"/>
  <c r="H880" s="1"/>
  <c r="C881"/>
  <c r="E881" s="1"/>
  <c r="C882"/>
  <c r="H882" s="1"/>
  <c r="C883"/>
  <c r="D883" s="1"/>
  <c r="C884"/>
  <c r="D884" s="1"/>
  <c r="C885"/>
  <c r="D885" s="1"/>
  <c r="C886"/>
  <c r="D886" s="1"/>
  <c r="C887"/>
  <c r="H887" s="1"/>
  <c r="C888"/>
  <c r="D888" s="1"/>
  <c r="C889"/>
  <c r="E889" s="1"/>
  <c r="C874"/>
  <c r="D874" s="1"/>
  <c r="D876"/>
  <c r="G10" i="25" s="1"/>
  <c r="H876" i="9"/>
  <c r="D877"/>
  <c r="H877"/>
  <c r="E878"/>
  <c r="I878"/>
  <c r="H879"/>
  <c r="D880"/>
  <c r="D882"/>
  <c r="H883"/>
  <c r="E884"/>
  <c r="E885"/>
  <c r="H886"/>
  <c r="E888"/>
  <c r="I888"/>
  <c r="D889"/>
  <c r="D890"/>
  <c r="H891"/>
  <c r="A874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H888" l="1"/>
  <c r="H884"/>
  <c r="H878"/>
  <c r="H874"/>
  <c r="H889"/>
  <c r="D887"/>
  <c r="H881"/>
  <c r="G23" i="25"/>
  <c r="G22"/>
  <c r="H19"/>
  <c r="G12"/>
  <c r="G11"/>
  <c r="H23"/>
  <c r="G19"/>
  <c r="G17"/>
  <c r="H15"/>
  <c r="H13"/>
  <c r="H11"/>
  <c r="G25"/>
  <c r="G24"/>
  <c r="H18"/>
  <c r="G16"/>
  <c r="H22"/>
  <c r="G21"/>
  <c r="G20"/>
  <c r="G18"/>
  <c r="G14"/>
  <c r="H12"/>
  <c r="G26"/>
  <c r="H885" i="9"/>
  <c r="D881"/>
  <c r="G15" i="25" s="1"/>
  <c r="D879" i="9"/>
  <c r="F881"/>
  <c r="E124" i="27"/>
  <c r="F878" i="9"/>
  <c r="F889"/>
  <c r="F888"/>
  <c r="F876"/>
  <c r="I10" i="25" s="1"/>
  <c r="F877" i="9"/>
  <c r="H892"/>
  <c r="F885"/>
  <c r="F884"/>
  <c r="I881"/>
  <c r="H875"/>
  <c r="C890" i="26"/>
  <c r="C891"/>
  <c r="B25" i="25"/>
  <c r="C889" i="26"/>
  <c r="C873"/>
  <c r="C874"/>
  <c r="C875"/>
  <c r="C877"/>
  <c r="C878"/>
  <c r="C879"/>
  <c r="C880"/>
  <c r="C881"/>
  <c r="C882"/>
  <c r="C883"/>
  <c r="C884"/>
  <c r="C885"/>
  <c r="C886"/>
  <c r="C887"/>
  <c r="C888"/>
  <c r="D102" i="9"/>
  <c r="D101"/>
  <c r="D100"/>
  <c r="D99"/>
  <c r="D98"/>
  <c r="D94"/>
  <c r="D93"/>
  <c r="D92"/>
  <c r="D91"/>
  <c r="D90"/>
  <c r="D89"/>
  <c r="D88"/>
  <c r="D83"/>
  <c r="D82"/>
  <c r="D81"/>
  <c r="D80"/>
  <c r="D79"/>
  <c r="D78"/>
  <c r="D77"/>
  <c r="D76"/>
  <c r="D75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G798" i="26"/>
  <c r="I798"/>
  <c r="J798"/>
  <c r="G799"/>
  <c r="H799" s="1"/>
  <c r="I799"/>
  <c r="J799"/>
  <c r="G800"/>
  <c r="I800"/>
  <c r="J800"/>
  <c r="G801"/>
  <c r="H801" s="1"/>
  <c r="I801"/>
  <c r="J801"/>
  <c r="G802"/>
  <c r="I802"/>
  <c r="J802"/>
  <c r="G803"/>
  <c r="H803" s="1"/>
  <c r="I803"/>
  <c r="J803"/>
  <c r="G804"/>
  <c r="I804"/>
  <c r="J804"/>
  <c r="G805"/>
  <c r="H805" s="1"/>
  <c r="I805"/>
  <c r="J805"/>
  <c r="G806"/>
  <c r="I806"/>
  <c r="J806"/>
  <c r="G807"/>
  <c r="H807" s="1"/>
  <c r="I807"/>
  <c r="J807"/>
  <c r="G808"/>
  <c r="I808"/>
  <c r="J808"/>
  <c r="G809"/>
  <c r="H809" s="1"/>
  <c r="I809"/>
  <c r="J809"/>
  <c r="G810"/>
  <c r="I810"/>
  <c r="J810"/>
  <c r="G811"/>
  <c r="H811" s="1"/>
  <c r="I811"/>
  <c r="J811"/>
  <c r="G812"/>
  <c r="I812"/>
  <c r="J812"/>
  <c r="G813"/>
  <c r="H813" s="1"/>
  <c r="I813"/>
  <c r="J813"/>
  <c r="B26" i="25"/>
  <c r="B22"/>
  <c r="B23"/>
  <c r="B24"/>
  <c r="B9"/>
  <c r="B10"/>
  <c r="B12"/>
  <c r="B13"/>
  <c r="B14"/>
  <c r="B15"/>
  <c r="B16"/>
  <c r="B17"/>
  <c r="B18"/>
  <c r="B19"/>
  <c r="B20"/>
  <c r="B21"/>
  <c r="B8"/>
  <c r="B7"/>
  <c r="A7" s="1"/>
  <c r="D223" i="9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64"/>
  <c r="D65"/>
  <c r="D66"/>
  <c r="D67"/>
  <c r="D68"/>
  <c r="D69"/>
  <c r="D70"/>
  <c r="D71"/>
  <c r="D72"/>
  <c r="D73"/>
  <c r="D74"/>
  <c r="D84"/>
  <c r="D85"/>
  <c r="D86"/>
  <c r="D87"/>
  <c r="D95"/>
  <c r="D96"/>
  <c r="D97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A21" i="24"/>
  <c r="A22"/>
  <c r="A23"/>
  <c r="A24"/>
  <c r="A25"/>
  <c r="I50" i="26"/>
  <c r="I51"/>
  <c r="I52"/>
  <c r="I53"/>
  <c r="I54"/>
  <c r="I48"/>
  <c r="I49"/>
  <c r="F48"/>
  <c r="F49"/>
  <c r="F50"/>
  <c r="F51"/>
  <c r="E49"/>
  <c r="B55" i="9"/>
  <c r="L55" s="1"/>
  <c r="D55"/>
  <c r="B56"/>
  <c r="L56" s="1"/>
  <c r="D56"/>
  <c r="B57"/>
  <c r="L57" s="1"/>
  <c r="D57"/>
  <c r="B58"/>
  <c r="L58" s="1"/>
  <c r="D58"/>
  <c r="B59"/>
  <c r="L59" s="1"/>
  <c r="D59"/>
  <c r="B60"/>
  <c r="L60" s="1"/>
  <c r="D60"/>
  <c r="B61"/>
  <c r="D61"/>
  <c r="B62"/>
  <c r="D62"/>
  <c r="B63"/>
  <c r="D63"/>
  <c r="B54"/>
  <c r="L54" s="1"/>
  <c r="D54"/>
  <c r="E47" i="26"/>
  <c r="E48"/>
  <c r="C37"/>
  <c r="D37" s="1"/>
  <c r="C38"/>
  <c r="C39"/>
  <c r="C40"/>
  <c r="C41"/>
  <c r="D41" s="1"/>
  <c r="C42"/>
  <c r="C43"/>
  <c r="D43" s="1"/>
  <c r="C44"/>
  <c r="C45"/>
  <c r="D45" s="1"/>
  <c r="C46"/>
  <c r="C47"/>
  <c r="C48"/>
  <c r="C49"/>
  <c r="D49" s="1"/>
  <c r="A10" i="27"/>
  <c r="A11" s="1"/>
  <c r="A12" s="1"/>
  <c r="D48" i="9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18"/>
  <c r="D19"/>
  <c r="D20"/>
  <c r="D21"/>
  <c r="D22"/>
  <c r="D23"/>
  <c r="D24"/>
  <c r="D25"/>
  <c r="D26"/>
  <c r="D27"/>
  <c r="C4" i="27"/>
  <c r="C12" i="1"/>
  <c r="C873" i="9"/>
  <c r="I20" i="26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9"/>
  <c r="I10"/>
  <c r="I11"/>
  <c r="I12"/>
  <c r="I13"/>
  <c r="I14"/>
  <c r="I15"/>
  <c r="I16"/>
  <c r="I17"/>
  <c r="I18"/>
  <c r="I19"/>
  <c r="I8"/>
  <c r="I7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25"/>
  <c r="F18"/>
  <c r="F19"/>
  <c r="F20"/>
  <c r="F21"/>
  <c r="F22"/>
  <c r="F23"/>
  <c r="F24"/>
  <c r="F17"/>
  <c r="F9"/>
  <c r="F10"/>
  <c r="F11"/>
  <c r="F12"/>
  <c r="F13"/>
  <c r="F14"/>
  <c r="F15"/>
  <c r="F16"/>
  <c r="F8"/>
  <c r="F7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15"/>
  <c r="E16"/>
  <c r="E17"/>
  <c r="E18"/>
  <c r="E19"/>
  <c r="E20"/>
  <c r="E21"/>
  <c r="E22"/>
  <c r="E23"/>
  <c r="E24"/>
  <c r="E25"/>
  <c r="E9"/>
  <c r="E10"/>
  <c r="E11"/>
  <c r="E12"/>
  <c r="E13"/>
  <c r="E14"/>
  <c r="E8"/>
  <c r="E7"/>
  <c r="C26"/>
  <c r="D26" s="1"/>
  <c r="C27"/>
  <c r="D27" s="1"/>
  <c r="C28"/>
  <c r="C29"/>
  <c r="D29" s="1"/>
  <c r="C30"/>
  <c r="C31"/>
  <c r="D31" s="1"/>
  <c r="C32"/>
  <c r="C33"/>
  <c r="D33" s="1"/>
  <c r="C34"/>
  <c r="C35"/>
  <c r="D35" s="1"/>
  <c r="C36"/>
  <c r="D39"/>
  <c r="D47"/>
  <c r="C50"/>
  <c r="C51"/>
  <c r="D51" s="1"/>
  <c r="C52"/>
  <c r="C53"/>
  <c r="D53" s="1"/>
  <c r="C54"/>
  <c r="C55"/>
  <c r="D55" s="1"/>
  <c r="C56"/>
  <c r="C57"/>
  <c r="D57" s="1"/>
  <c r="C58"/>
  <c r="C59"/>
  <c r="D59" s="1"/>
  <c r="C60"/>
  <c r="C61"/>
  <c r="D61" s="1"/>
  <c r="C62"/>
  <c r="C63"/>
  <c r="D63" s="1"/>
  <c r="C64"/>
  <c r="C65"/>
  <c r="D65" s="1"/>
  <c r="C66"/>
  <c r="C67"/>
  <c r="D67" s="1"/>
  <c r="C68"/>
  <c r="C69"/>
  <c r="D69" s="1"/>
  <c r="C70"/>
  <c r="C71"/>
  <c r="D71" s="1"/>
  <c r="C72"/>
  <c r="C73"/>
  <c r="D73" s="1"/>
  <c r="C74"/>
  <c r="C75"/>
  <c r="D75" s="1"/>
  <c r="C76"/>
  <c r="C77"/>
  <c r="D77" s="1"/>
  <c r="C78"/>
  <c r="C79"/>
  <c r="D79" s="1"/>
  <c r="C80"/>
  <c r="C81"/>
  <c r="D81" s="1"/>
  <c r="C82"/>
  <c r="C83"/>
  <c r="D83" s="1"/>
  <c r="C84"/>
  <c r="C85"/>
  <c r="D85" s="1"/>
  <c r="C86"/>
  <c r="C87"/>
  <c r="D87" s="1"/>
  <c r="C88"/>
  <c r="C89"/>
  <c r="D89" s="1"/>
  <c r="C90"/>
  <c r="C91"/>
  <c r="D91" s="1"/>
  <c r="C92"/>
  <c r="C93"/>
  <c r="D93" s="1"/>
  <c r="C94"/>
  <c r="C95"/>
  <c r="D95" s="1"/>
  <c r="C96"/>
  <c r="C97"/>
  <c r="D97" s="1"/>
  <c r="C98"/>
  <c r="C99"/>
  <c r="D99" s="1"/>
  <c r="C100"/>
  <c r="C101"/>
  <c r="D101" s="1"/>
  <c r="C102"/>
  <c r="C103"/>
  <c r="D103" s="1"/>
  <c r="C104"/>
  <c r="C105"/>
  <c r="D105" s="1"/>
  <c r="C106"/>
  <c r="C107"/>
  <c r="D107" s="1"/>
  <c r="C108"/>
  <c r="B108" s="1"/>
  <c r="C109"/>
  <c r="D109" s="1"/>
  <c r="C110"/>
  <c r="C111"/>
  <c r="D111" s="1"/>
  <c r="C112"/>
  <c r="B112" s="1"/>
  <c r="C113"/>
  <c r="D113" s="1"/>
  <c r="C114"/>
  <c r="C115"/>
  <c r="D115" s="1"/>
  <c r="C116"/>
  <c r="B116" s="1"/>
  <c r="C117"/>
  <c r="D117" s="1"/>
  <c r="C118"/>
  <c r="C119"/>
  <c r="D119" s="1"/>
  <c r="C120"/>
  <c r="B120" s="1"/>
  <c r="C121"/>
  <c r="D121" s="1"/>
  <c r="C122"/>
  <c r="C123"/>
  <c r="D123" s="1"/>
  <c r="C124"/>
  <c r="B124" s="1"/>
  <c r="C125"/>
  <c r="D125" s="1"/>
  <c r="C126"/>
  <c r="C127"/>
  <c r="D127" s="1"/>
  <c r="C128"/>
  <c r="B128" s="1"/>
  <c r="C129"/>
  <c r="D129" s="1"/>
  <c r="C130"/>
  <c r="C131"/>
  <c r="D131" s="1"/>
  <c r="C132"/>
  <c r="B132" s="1"/>
  <c r="C133"/>
  <c r="D133" s="1"/>
  <c r="C134"/>
  <c r="C135"/>
  <c r="D135" s="1"/>
  <c r="C136"/>
  <c r="B136" s="1"/>
  <c r="C137"/>
  <c r="D137" s="1"/>
  <c r="C138"/>
  <c r="C139"/>
  <c r="D139" s="1"/>
  <c r="C140"/>
  <c r="B140" s="1"/>
  <c r="C141"/>
  <c r="D141" s="1"/>
  <c r="C142"/>
  <c r="C143"/>
  <c r="D143" s="1"/>
  <c r="C144"/>
  <c r="B144" s="1"/>
  <c r="C145"/>
  <c r="D145" s="1"/>
  <c r="C146"/>
  <c r="C147"/>
  <c r="D147" s="1"/>
  <c r="C148"/>
  <c r="B148" s="1"/>
  <c r="C149"/>
  <c r="D149" s="1"/>
  <c r="C150"/>
  <c r="C151"/>
  <c r="D151" s="1"/>
  <c r="C152"/>
  <c r="B152" s="1"/>
  <c r="C153"/>
  <c r="D153" s="1"/>
  <c r="C154"/>
  <c r="C155"/>
  <c r="D155" s="1"/>
  <c r="C156"/>
  <c r="B156" s="1"/>
  <c r="C157"/>
  <c r="D157" s="1"/>
  <c r="C158"/>
  <c r="C159"/>
  <c r="D159" s="1"/>
  <c r="C160"/>
  <c r="B160" s="1"/>
  <c r="C161"/>
  <c r="D161" s="1"/>
  <c r="C162"/>
  <c r="C163"/>
  <c r="D163" s="1"/>
  <c r="C164"/>
  <c r="B164" s="1"/>
  <c r="C165"/>
  <c r="D165" s="1"/>
  <c r="C166"/>
  <c r="C167"/>
  <c r="D167" s="1"/>
  <c r="C168"/>
  <c r="B168" s="1"/>
  <c r="C169"/>
  <c r="D169" s="1"/>
  <c r="C170"/>
  <c r="C171"/>
  <c r="D171" s="1"/>
  <c r="C172"/>
  <c r="B172" s="1"/>
  <c r="C173"/>
  <c r="D173" s="1"/>
  <c r="C174"/>
  <c r="C175"/>
  <c r="D175" s="1"/>
  <c r="C176"/>
  <c r="B176" s="1"/>
  <c r="C177"/>
  <c r="D177" s="1"/>
  <c r="C178"/>
  <c r="C179"/>
  <c r="D179" s="1"/>
  <c r="C180"/>
  <c r="B180" s="1"/>
  <c r="C181"/>
  <c r="D181" s="1"/>
  <c r="C182"/>
  <c r="C183"/>
  <c r="D183" s="1"/>
  <c r="C184"/>
  <c r="B184" s="1"/>
  <c r="C185"/>
  <c r="D185" s="1"/>
  <c r="C186"/>
  <c r="C187"/>
  <c r="D187" s="1"/>
  <c r="C188"/>
  <c r="B188" s="1"/>
  <c r="C189"/>
  <c r="D189" s="1"/>
  <c r="C190"/>
  <c r="C191"/>
  <c r="D191" s="1"/>
  <c r="C192"/>
  <c r="B192" s="1"/>
  <c r="C193"/>
  <c r="D193" s="1"/>
  <c r="C194"/>
  <c r="C195"/>
  <c r="D195" s="1"/>
  <c r="C196"/>
  <c r="B196" s="1"/>
  <c r="C197"/>
  <c r="D197" s="1"/>
  <c r="C198"/>
  <c r="C199"/>
  <c r="D199" s="1"/>
  <c r="C200"/>
  <c r="B200" s="1"/>
  <c r="C201"/>
  <c r="D201" s="1"/>
  <c r="C202"/>
  <c r="C203"/>
  <c r="D203" s="1"/>
  <c r="C204"/>
  <c r="B204" s="1"/>
  <c r="C205"/>
  <c r="D205" s="1"/>
  <c r="C206"/>
  <c r="C207"/>
  <c r="D207" s="1"/>
  <c r="C208"/>
  <c r="B208" s="1"/>
  <c r="C209"/>
  <c r="D209" s="1"/>
  <c r="C210"/>
  <c r="C211"/>
  <c r="D211" s="1"/>
  <c r="C212"/>
  <c r="B212" s="1"/>
  <c r="C213"/>
  <c r="D213" s="1"/>
  <c r="C214"/>
  <c r="C215"/>
  <c r="D215" s="1"/>
  <c r="C216"/>
  <c r="B216" s="1"/>
  <c r="C217"/>
  <c r="D217" s="1"/>
  <c r="C218"/>
  <c r="C219"/>
  <c r="D219" s="1"/>
  <c r="C220"/>
  <c r="B220" s="1"/>
  <c r="C221"/>
  <c r="D221" s="1"/>
  <c r="C222"/>
  <c r="C223"/>
  <c r="D223" s="1"/>
  <c r="C224"/>
  <c r="B224" s="1"/>
  <c r="C225"/>
  <c r="D225" s="1"/>
  <c r="C226"/>
  <c r="C227"/>
  <c r="D227" s="1"/>
  <c r="C228"/>
  <c r="B228" s="1"/>
  <c r="C229"/>
  <c r="D229" s="1"/>
  <c r="C230"/>
  <c r="C231"/>
  <c r="D231" s="1"/>
  <c r="C232"/>
  <c r="B232" s="1"/>
  <c r="C233"/>
  <c r="D233" s="1"/>
  <c r="C234"/>
  <c r="C235"/>
  <c r="D235" s="1"/>
  <c r="C236"/>
  <c r="B236" s="1"/>
  <c r="C237"/>
  <c r="D237" s="1"/>
  <c r="C238"/>
  <c r="C239"/>
  <c r="D239" s="1"/>
  <c r="C240"/>
  <c r="B240" s="1"/>
  <c r="C241"/>
  <c r="D241" s="1"/>
  <c r="C242"/>
  <c r="C243"/>
  <c r="D243" s="1"/>
  <c r="C244"/>
  <c r="B244" s="1"/>
  <c r="C245"/>
  <c r="D245" s="1"/>
  <c r="C246"/>
  <c r="C247"/>
  <c r="D247" s="1"/>
  <c r="C248"/>
  <c r="B248" s="1"/>
  <c r="C249"/>
  <c r="D249" s="1"/>
  <c r="C250"/>
  <c r="C251"/>
  <c r="D251" s="1"/>
  <c r="C252"/>
  <c r="B252" s="1"/>
  <c r="C253"/>
  <c r="D253" s="1"/>
  <c r="C254"/>
  <c r="C255"/>
  <c r="D255" s="1"/>
  <c r="C256"/>
  <c r="B256" s="1"/>
  <c r="C257"/>
  <c r="D257" s="1"/>
  <c r="C258"/>
  <c r="C259"/>
  <c r="D259" s="1"/>
  <c r="C260"/>
  <c r="B260" s="1"/>
  <c r="C261"/>
  <c r="D261" s="1"/>
  <c r="C262"/>
  <c r="C263"/>
  <c r="D263" s="1"/>
  <c r="C264"/>
  <c r="B264" s="1"/>
  <c r="C265"/>
  <c r="D265" s="1"/>
  <c r="C266"/>
  <c r="C267"/>
  <c r="D267" s="1"/>
  <c r="C268"/>
  <c r="B268" s="1"/>
  <c r="C269"/>
  <c r="D269" s="1"/>
  <c r="C270"/>
  <c r="C271"/>
  <c r="D271" s="1"/>
  <c r="C272"/>
  <c r="B272" s="1"/>
  <c r="C273"/>
  <c r="D273" s="1"/>
  <c r="C274"/>
  <c r="C275"/>
  <c r="D275" s="1"/>
  <c r="C276"/>
  <c r="B276" s="1"/>
  <c r="C277"/>
  <c r="D277" s="1"/>
  <c r="C278"/>
  <c r="C279"/>
  <c r="D279" s="1"/>
  <c r="C280"/>
  <c r="B280" s="1"/>
  <c r="C281"/>
  <c r="D281" s="1"/>
  <c r="C282"/>
  <c r="C283"/>
  <c r="D283" s="1"/>
  <c r="C284"/>
  <c r="B284" s="1"/>
  <c r="C285"/>
  <c r="D285" s="1"/>
  <c r="C286"/>
  <c r="C287"/>
  <c r="D287" s="1"/>
  <c r="C288"/>
  <c r="B288" s="1"/>
  <c r="C289"/>
  <c r="D289" s="1"/>
  <c r="C290"/>
  <c r="C291"/>
  <c r="D291" s="1"/>
  <c r="C292"/>
  <c r="B292" s="1"/>
  <c r="C293"/>
  <c r="D293" s="1"/>
  <c r="C294"/>
  <c r="C295"/>
  <c r="D295" s="1"/>
  <c r="C296"/>
  <c r="B296" s="1"/>
  <c r="C297"/>
  <c r="D297" s="1"/>
  <c r="C298"/>
  <c r="C299"/>
  <c r="D299" s="1"/>
  <c r="C300"/>
  <c r="B300" s="1"/>
  <c r="C301"/>
  <c r="D301" s="1"/>
  <c r="C302"/>
  <c r="C303"/>
  <c r="D303" s="1"/>
  <c r="C304"/>
  <c r="B304" s="1"/>
  <c r="C305"/>
  <c r="D305" s="1"/>
  <c r="C306"/>
  <c r="C307"/>
  <c r="D307" s="1"/>
  <c r="C308"/>
  <c r="B308" s="1"/>
  <c r="C309"/>
  <c r="D309" s="1"/>
  <c r="C310"/>
  <c r="C311"/>
  <c r="D311" s="1"/>
  <c r="C312"/>
  <c r="B312" s="1"/>
  <c r="C313"/>
  <c r="D313" s="1"/>
  <c r="C314"/>
  <c r="C315"/>
  <c r="D315" s="1"/>
  <c r="C316"/>
  <c r="B316" s="1"/>
  <c r="C317"/>
  <c r="D317" s="1"/>
  <c r="C318"/>
  <c r="C319"/>
  <c r="D319" s="1"/>
  <c r="C320"/>
  <c r="B320" s="1"/>
  <c r="C321"/>
  <c r="D321" s="1"/>
  <c r="C322"/>
  <c r="C323"/>
  <c r="D323" s="1"/>
  <c r="C324"/>
  <c r="B324" s="1"/>
  <c r="C325"/>
  <c r="D325" s="1"/>
  <c r="C326"/>
  <c r="C327"/>
  <c r="D327" s="1"/>
  <c r="C328"/>
  <c r="B328" s="1"/>
  <c r="C329"/>
  <c r="D329" s="1"/>
  <c r="C330"/>
  <c r="C331"/>
  <c r="D331" s="1"/>
  <c r="C332"/>
  <c r="B332" s="1"/>
  <c r="C333"/>
  <c r="D333" s="1"/>
  <c r="C334"/>
  <c r="C335"/>
  <c r="D335" s="1"/>
  <c r="C336"/>
  <c r="B336" s="1"/>
  <c r="C337"/>
  <c r="D337" s="1"/>
  <c r="C338"/>
  <c r="C339"/>
  <c r="D339" s="1"/>
  <c r="C340"/>
  <c r="B340" s="1"/>
  <c r="C341"/>
  <c r="D341" s="1"/>
  <c r="C342"/>
  <c r="C343"/>
  <c r="D343" s="1"/>
  <c r="C344"/>
  <c r="B344" s="1"/>
  <c r="C345"/>
  <c r="D345" s="1"/>
  <c r="C346"/>
  <c r="C347"/>
  <c r="D347" s="1"/>
  <c r="C348"/>
  <c r="B348" s="1"/>
  <c r="C349"/>
  <c r="D349" s="1"/>
  <c r="C350"/>
  <c r="C351"/>
  <c r="D351" s="1"/>
  <c r="C352"/>
  <c r="B352" s="1"/>
  <c r="C353"/>
  <c r="D353" s="1"/>
  <c r="C354"/>
  <c r="C355"/>
  <c r="D355" s="1"/>
  <c r="C356"/>
  <c r="B356" s="1"/>
  <c r="C357"/>
  <c r="D357" s="1"/>
  <c r="C358"/>
  <c r="C359"/>
  <c r="D359" s="1"/>
  <c r="C360"/>
  <c r="B360" s="1"/>
  <c r="C361"/>
  <c r="C362"/>
  <c r="C363"/>
  <c r="C364"/>
  <c r="B364" s="1"/>
  <c r="C365"/>
  <c r="C366"/>
  <c r="C367"/>
  <c r="C368"/>
  <c r="B368" s="1"/>
  <c r="C369"/>
  <c r="C370"/>
  <c r="C371"/>
  <c r="C372"/>
  <c r="B372" s="1"/>
  <c r="C373"/>
  <c r="C374"/>
  <c r="C375"/>
  <c r="C376"/>
  <c r="B376" s="1"/>
  <c r="C377"/>
  <c r="C378"/>
  <c r="C379"/>
  <c r="C380"/>
  <c r="B380" s="1"/>
  <c r="C381"/>
  <c r="C382"/>
  <c r="C383"/>
  <c r="C384"/>
  <c r="B384" s="1"/>
  <c r="C385"/>
  <c r="C386"/>
  <c r="C387"/>
  <c r="C388"/>
  <c r="B388" s="1"/>
  <c r="C389"/>
  <c r="C390"/>
  <c r="C391"/>
  <c r="C392"/>
  <c r="B392" s="1"/>
  <c r="C393"/>
  <c r="C394"/>
  <c r="C395"/>
  <c r="C396"/>
  <c r="B396" s="1"/>
  <c r="C397"/>
  <c r="C398"/>
  <c r="C399"/>
  <c r="C400"/>
  <c r="B400" s="1"/>
  <c r="C401"/>
  <c r="C402"/>
  <c r="C403"/>
  <c r="C404"/>
  <c r="B404" s="1"/>
  <c r="C405"/>
  <c r="C406"/>
  <c r="C407"/>
  <c r="C408"/>
  <c r="B408" s="1"/>
  <c r="C409"/>
  <c r="C410"/>
  <c r="C411"/>
  <c r="C412"/>
  <c r="B412" s="1"/>
  <c r="C413"/>
  <c r="C414"/>
  <c r="C415"/>
  <c r="C416"/>
  <c r="B416" s="1"/>
  <c r="C417"/>
  <c r="C418"/>
  <c r="C419"/>
  <c r="C420"/>
  <c r="B420" s="1"/>
  <c r="C421"/>
  <c r="C422"/>
  <c r="C423"/>
  <c r="C424"/>
  <c r="B424" s="1"/>
  <c r="C425"/>
  <c r="C426"/>
  <c r="C427"/>
  <c r="C428"/>
  <c r="B428" s="1"/>
  <c r="C429"/>
  <c r="C430"/>
  <c r="C431"/>
  <c r="C432"/>
  <c r="B432" s="1"/>
  <c r="C433"/>
  <c r="C434"/>
  <c r="C435"/>
  <c r="C436"/>
  <c r="B436" s="1"/>
  <c r="C437"/>
  <c r="C438"/>
  <c r="C439"/>
  <c r="C440"/>
  <c r="B440" s="1"/>
  <c r="C441"/>
  <c r="C442"/>
  <c r="C443"/>
  <c r="C444"/>
  <c r="B444" s="1"/>
  <c r="C445"/>
  <c r="C446"/>
  <c r="C447"/>
  <c r="C448"/>
  <c r="B448" s="1"/>
  <c r="C449"/>
  <c r="C450"/>
  <c r="C451"/>
  <c r="C452"/>
  <c r="B452" s="1"/>
  <c r="C453"/>
  <c r="C454"/>
  <c r="C455"/>
  <c r="C456"/>
  <c r="B456" s="1"/>
  <c r="C457"/>
  <c r="C458"/>
  <c r="C459"/>
  <c r="C460"/>
  <c r="B460" s="1"/>
  <c r="C461"/>
  <c r="C462"/>
  <c r="C463"/>
  <c r="C464"/>
  <c r="B464" s="1"/>
  <c r="C465"/>
  <c r="C466"/>
  <c r="C467"/>
  <c r="C468"/>
  <c r="B468" s="1"/>
  <c r="C469"/>
  <c r="C470"/>
  <c r="C471"/>
  <c r="C472"/>
  <c r="B472" s="1"/>
  <c r="C473"/>
  <c r="C474"/>
  <c r="C475"/>
  <c r="C476"/>
  <c r="B476" s="1"/>
  <c r="C477"/>
  <c r="C478"/>
  <c r="C479"/>
  <c r="C480"/>
  <c r="B480" s="1"/>
  <c r="C481"/>
  <c r="C482"/>
  <c r="C483"/>
  <c r="C484"/>
  <c r="B484" s="1"/>
  <c r="C485"/>
  <c r="C486"/>
  <c r="C487"/>
  <c r="C488"/>
  <c r="B488" s="1"/>
  <c r="C489"/>
  <c r="C490"/>
  <c r="C491"/>
  <c r="C492"/>
  <c r="B492" s="1"/>
  <c r="C493"/>
  <c r="C494"/>
  <c r="C495"/>
  <c r="C496"/>
  <c r="B496" s="1"/>
  <c r="C497"/>
  <c r="C498"/>
  <c r="C499"/>
  <c r="C500"/>
  <c r="B500" s="1"/>
  <c r="C501"/>
  <c r="C502"/>
  <c r="C503"/>
  <c r="C504"/>
  <c r="B504" s="1"/>
  <c r="C505"/>
  <c r="C506"/>
  <c r="C507"/>
  <c r="C508"/>
  <c r="B508" s="1"/>
  <c r="C509"/>
  <c r="C510"/>
  <c r="C511"/>
  <c r="C512"/>
  <c r="B512" s="1"/>
  <c r="C513"/>
  <c r="C514"/>
  <c r="C515"/>
  <c r="C516"/>
  <c r="B516" s="1"/>
  <c r="C517"/>
  <c r="C518"/>
  <c r="C519"/>
  <c r="C520"/>
  <c r="B520" s="1"/>
  <c r="C521"/>
  <c r="C522"/>
  <c r="C523"/>
  <c r="C524"/>
  <c r="B524" s="1"/>
  <c r="C525"/>
  <c r="C526"/>
  <c r="C527"/>
  <c r="C528"/>
  <c r="B528" s="1"/>
  <c r="C529"/>
  <c r="C530"/>
  <c r="C531"/>
  <c r="C532"/>
  <c r="B532" s="1"/>
  <c r="C533"/>
  <c r="C534"/>
  <c r="C535"/>
  <c r="C536"/>
  <c r="B536" s="1"/>
  <c r="C537"/>
  <c r="C538"/>
  <c r="C539"/>
  <c r="C540"/>
  <c r="B540" s="1"/>
  <c r="C541"/>
  <c r="C542"/>
  <c r="C543"/>
  <c r="C544"/>
  <c r="B544" s="1"/>
  <c r="C545"/>
  <c r="C546"/>
  <c r="C547"/>
  <c r="C548"/>
  <c r="B548" s="1"/>
  <c r="C549"/>
  <c r="C550"/>
  <c r="C551"/>
  <c r="C552"/>
  <c r="B552" s="1"/>
  <c r="C553"/>
  <c r="C554"/>
  <c r="C555"/>
  <c r="C556"/>
  <c r="B556" s="1"/>
  <c r="C557"/>
  <c r="C558"/>
  <c r="C559"/>
  <c r="C560"/>
  <c r="B560" s="1"/>
  <c r="C561"/>
  <c r="C562"/>
  <c r="C563"/>
  <c r="C564"/>
  <c r="B564" s="1"/>
  <c r="C565"/>
  <c r="D565" s="1"/>
  <c r="C566"/>
  <c r="C567"/>
  <c r="C568"/>
  <c r="B568" s="1"/>
  <c r="C569"/>
  <c r="D569" s="1"/>
  <c r="C570"/>
  <c r="C571"/>
  <c r="C572"/>
  <c r="B572" s="1"/>
  <c r="C573"/>
  <c r="D573" s="1"/>
  <c r="C574"/>
  <c r="C575"/>
  <c r="C576"/>
  <c r="B576" s="1"/>
  <c r="C577"/>
  <c r="D577" s="1"/>
  <c r="C578"/>
  <c r="C579"/>
  <c r="C580"/>
  <c r="B580" s="1"/>
  <c r="C581"/>
  <c r="D581" s="1"/>
  <c r="C582"/>
  <c r="C583"/>
  <c r="C584"/>
  <c r="B584" s="1"/>
  <c r="C585"/>
  <c r="D585" s="1"/>
  <c r="C586"/>
  <c r="C587"/>
  <c r="C588"/>
  <c r="B588" s="1"/>
  <c r="C589"/>
  <c r="D589" s="1"/>
  <c r="C590"/>
  <c r="C591"/>
  <c r="C592"/>
  <c r="B592" s="1"/>
  <c r="C593"/>
  <c r="D593" s="1"/>
  <c r="C594"/>
  <c r="C595"/>
  <c r="C596"/>
  <c r="B596" s="1"/>
  <c r="C597"/>
  <c r="D597" s="1"/>
  <c r="C598"/>
  <c r="C599"/>
  <c r="C600"/>
  <c r="B600" s="1"/>
  <c r="C601"/>
  <c r="D601" s="1"/>
  <c r="C602"/>
  <c r="C603"/>
  <c r="C604"/>
  <c r="B604" s="1"/>
  <c r="C605"/>
  <c r="D605" s="1"/>
  <c r="C606"/>
  <c r="C607"/>
  <c r="C608"/>
  <c r="B608" s="1"/>
  <c r="C609"/>
  <c r="D609" s="1"/>
  <c r="C610"/>
  <c r="C611"/>
  <c r="C612"/>
  <c r="B612" s="1"/>
  <c r="C613"/>
  <c r="D613" s="1"/>
  <c r="C614"/>
  <c r="C615"/>
  <c r="C616"/>
  <c r="B616" s="1"/>
  <c r="C617"/>
  <c r="D617" s="1"/>
  <c r="C618"/>
  <c r="C619"/>
  <c r="C620"/>
  <c r="B620" s="1"/>
  <c r="C621"/>
  <c r="D621" s="1"/>
  <c r="C622"/>
  <c r="C623"/>
  <c r="C624"/>
  <c r="B624" s="1"/>
  <c r="C625"/>
  <c r="D625" s="1"/>
  <c r="C626"/>
  <c r="C627"/>
  <c r="C628"/>
  <c r="B628" s="1"/>
  <c r="C629"/>
  <c r="D629" s="1"/>
  <c r="C630"/>
  <c r="C631"/>
  <c r="C632"/>
  <c r="B632" s="1"/>
  <c r="C633"/>
  <c r="D633" s="1"/>
  <c r="C634"/>
  <c r="C635"/>
  <c r="C636"/>
  <c r="B636" s="1"/>
  <c r="C637"/>
  <c r="D637" s="1"/>
  <c r="C638"/>
  <c r="C639"/>
  <c r="C640"/>
  <c r="B640" s="1"/>
  <c r="C641"/>
  <c r="D641" s="1"/>
  <c r="C642"/>
  <c r="C643"/>
  <c r="C644"/>
  <c r="B644" s="1"/>
  <c r="C645"/>
  <c r="D645" s="1"/>
  <c r="C646"/>
  <c r="C647"/>
  <c r="C648"/>
  <c r="B648" s="1"/>
  <c r="C649"/>
  <c r="D649" s="1"/>
  <c r="C650"/>
  <c r="C651"/>
  <c r="C652"/>
  <c r="B652" s="1"/>
  <c r="C653"/>
  <c r="D653" s="1"/>
  <c r="C654"/>
  <c r="C655"/>
  <c r="C656"/>
  <c r="B656" s="1"/>
  <c r="C657"/>
  <c r="D657" s="1"/>
  <c r="C658"/>
  <c r="C659"/>
  <c r="C660"/>
  <c r="B660" s="1"/>
  <c r="C661"/>
  <c r="D661" s="1"/>
  <c r="C662"/>
  <c r="C663"/>
  <c r="C664"/>
  <c r="B664" s="1"/>
  <c r="C665"/>
  <c r="D665" s="1"/>
  <c r="C666"/>
  <c r="C667"/>
  <c r="C668"/>
  <c r="B668" s="1"/>
  <c r="C669"/>
  <c r="D669" s="1"/>
  <c r="C670"/>
  <c r="C671"/>
  <c r="C672"/>
  <c r="B672" s="1"/>
  <c r="C673"/>
  <c r="D673" s="1"/>
  <c r="C674"/>
  <c r="C675"/>
  <c r="C676"/>
  <c r="B676" s="1"/>
  <c r="C677"/>
  <c r="D677" s="1"/>
  <c r="C678"/>
  <c r="C679"/>
  <c r="C680"/>
  <c r="B680" s="1"/>
  <c r="C681"/>
  <c r="D681" s="1"/>
  <c r="C682"/>
  <c r="C683"/>
  <c r="C684"/>
  <c r="B684" s="1"/>
  <c r="C685"/>
  <c r="D685" s="1"/>
  <c r="C686"/>
  <c r="C687"/>
  <c r="C688"/>
  <c r="B688" s="1"/>
  <c r="C689"/>
  <c r="D689" s="1"/>
  <c r="C690"/>
  <c r="C691"/>
  <c r="C692"/>
  <c r="B692" s="1"/>
  <c r="C693"/>
  <c r="D693" s="1"/>
  <c r="C694"/>
  <c r="C695"/>
  <c r="C696"/>
  <c r="B696" s="1"/>
  <c r="C697"/>
  <c r="D697" s="1"/>
  <c r="C698"/>
  <c r="C699"/>
  <c r="C700"/>
  <c r="B700" s="1"/>
  <c r="C701"/>
  <c r="D701" s="1"/>
  <c r="C702"/>
  <c r="C703"/>
  <c r="C704"/>
  <c r="B704" s="1"/>
  <c r="C705"/>
  <c r="D705" s="1"/>
  <c r="C706"/>
  <c r="C707"/>
  <c r="C708"/>
  <c r="B708" s="1"/>
  <c r="C709"/>
  <c r="D709" s="1"/>
  <c r="C710"/>
  <c r="C711"/>
  <c r="C712"/>
  <c r="B712" s="1"/>
  <c r="C713"/>
  <c r="D713" s="1"/>
  <c r="C714"/>
  <c r="C715"/>
  <c r="C716"/>
  <c r="B716" s="1"/>
  <c r="C717"/>
  <c r="D717" s="1"/>
  <c r="C718"/>
  <c r="C719"/>
  <c r="C720"/>
  <c r="B720" s="1"/>
  <c r="C721"/>
  <c r="D721" s="1"/>
  <c r="C722"/>
  <c r="C723"/>
  <c r="C724"/>
  <c r="B724" s="1"/>
  <c r="C725"/>
  <c r="D725" s="1"/>
  <c r="C726"/>
  <c r="C727"/>
  <c r="C728"/>
  <c r="B728" s="1"/>
  <c r="C729"/>
  <c r="D729" s="1"/>
  <c r="C730"/>
  <c r="C731"/>
  <c r="C732"/>
  <c r="B732" s="1"/>
  <c r="C733"/>
  <c r="D733" s="1"/>
  <c r="C734"/>
  <c r="C735"/>
  <c r="C736"/>
  <c r="B736" s="1"/>
  <c r="C737"/>
  <c r="D737" s="1"/>
  <c r="C738"/>
  <c r="C739"/>
  <c r="C740"/>
  <c r="B740" s="1"/>
  <c r="C741"/>
  <c r="D741" s="1"/>
  <c r="C742"/>
  <c r="C743"/>
  <c r="C744"/>
  <c r="B744" s="1"/>
  <c r="C745"/>
  <c r="D745" s="1"/>
  <c r="C746"/>
  <c r="C747"/>
  <c r="C748"/>
  <c r="B748" s="1"/>
  <c r="C749"/>
  <c r="D749" s="1"/>
  <c r="C750"/>
  <c r="C751"/>
  <c r="C752"/>
  <c r="B752" s="1"/>
  <c r="C753"/>
  <c r="D753" s="1"/>
  <c r="C754"/>
  <c r="C755"/>
  <c r="C756"/>
  <c r="B756" s="1"/>
  <c r="C757"/>
  <c r="D757" s="1"/>
  <c r="C758"/>
  <c r="C759"/>
  <c r="C760"/>
  <c r="B760" s="1"/>
  <c r="C761"/>
  <c r="D761" s="1"/>
  <c r="C762"/>
  <c r="C763"/>
  <c r="C764"/>
  <c r="B764" s="1"/>
  <c r="C765"/>
  <c r="D765" s="1"/>
  <c r="C766"/>
  <c r="C767"/>
  <c r="C768"/>
  <c r="B768" s="1"/>
  <c r="C769"/>
  <c r="D769" s="1"/>
  <c r="C770"/>
  <c r="C771"/>
  <c r="C772"/>
  <c r="B772" s="1"/>
  <c r="C773"/>
  <c r="D773" s="1"/>
  <c r="C774"/>
  <c r="C775"/>
  <c r="C776"/>
  <c r="B776" s="1"/>
  <c r="C777"/>
  <c r="D777" s="1"/>
  <c r="C778"/>
  <c r="C779"/>
  <c r="C780"/>
  <c r="B780" s="1"/>
  <c r="C781"/>
  <c r="D781" s="1"/>
  <c r="C782"/>
  <c r="C783"/>
  <c r="C784"/>
  <c r="B784" s="1"/>
  <c r="C785"/>
  <c r="D785" s="1"/>
  <c r="C786"/>
  <c r="C787"/>
  <c r="C788"/>
  <c r="B788" s="1"/>
  <c r="C789"/>
  <c r="D789" s="1"/>
  <c r="C790"/>
  <c r="C791"/>
  <c r="C792"/>
  <c r="B792" s="1"/>
  <c r="C793"/>
  <c r="D793" s="1"/>
  <c r="C794"/>
  <c r="C795"/>
  <c r="C796"/>
  <c r="B796" s="1"/>
  <c r="C797"/>
  <c r="D797" s="1"/>
  <c r="C814"/>
  <c r="C815"/>
  <c r="C816"/>
  <c r="B816" s="1"/>
  <c r="C817"/>
  <c r="D817" s="1"/>
  <c r="C818"/>
  <c r="C819"/>
  <c r="C820"/>
  <c r="B820" s="1"/>
  <c r="C821"/>
  <c r="D821" s="1"/>
  <c r="C822"/>
  <c r="C823"/>
  <c r="C824"/>
  <c r="B824" s="1"/>
  <c r="C825"/>
  <c r="D825" s="1"/>
  <c r="C826"/>
  <c r="C827"/>
  <c r="C828"/>
  <c r="B828" s="1"/>
  <c r="C829"/>
  <c r="D829" s="1"/>
  <c r="C830"/>
  <c r="C831"/>
  <c r="C832"/>
  <c r="B832" s="1"/>
  <c r="C833"/>
  <c r="D833" s="1"/>
  <c r="C834"/>
  <c r="C835"/>
  <c r="C836"/>
  <c r="B836" s="1"/>
  <c r="C837"/>
  <c r="D837" s="1"/>
  <c r="C838"/>
  <c r="C839"/>
  <c r="C840"/>
  <c r="B840" s="1"/>
  <c r="C841"/>
  <c r="D841" s="1"/>
  <c r="C842"/>
  <c r="C843"/>
  <c r="C844"/>
  <c r="B844" s="1"/>
  <c r="C845"/>
  <c r="D845" s="1"/>
  <c r="C846"/>
  <c r="C847"/>
  <c r="C848"/>
  <c r="B848" s="1"/>
  <c r="C849"/>
  <c r="D849" s="1"/>
  <c r="C850"/>
  <c r="C851"/>
  <c r="C852"/>
  <c r="B852" s="1"/>
  <c r="C853"/>
  <c r="D853" s="1"/>
  <c r="C854"/>
  <c r="C855"/>
  <c r="C856"/>
  <c r="B856" s="1"/>
  <c r="C857"/>
  <c r="D857" s="1"/>
  <c r="C858"/>
  <c r="C859"/>
  <c r="C860"/>
  <c r="B860" s="1"/>
  <c r="C861"/>
  <c r="D861" s="1"/>
  <c r="C862"/>
  <c r="C863"/>
  <c r="C864"/>
  <c r="B864" s="1"/>
  <c r="C865"/>
  <c r="D865" s="1"/>
  <c r="C866"/>
  <c r="C9"/>
  <c r="C10"/>
  <c r="C11"/>
  <c r="C12"/>
  <c r="D12" s="1"/>
  <c r="C13"/>
  <c r="C14"/>
  <c r="D14" s="1"/>
  <c r="C15"/>
  <c r="C16"/>
  <c r="D16" s="1"/>
  <c r="C17"/>
  <c r="C18"/>
  <c r="C19"/>
  <c r="C20"/>
  <c r="D20" s="1"/>
  <c r="C21"/>
  <c r="C22"/>
  <c r="D22" s="1"/>
  <c r="C23"/>
  <c r="C24"/>
  <c r="D24" s="1"/>
  <c r="C25"/>
  <c r="D25" s="1"/>
  <c r="C8"/>
  <c r="C7"/>
  <c r="D7" s="1"/>
  <c r="J18"/>
  <c r="J19"/>
  <c r="J20"/>
  <c r="J21"/>
  <c r="J22"/>
  <c r="J23"/>
  <c r="J24"/>
  <c r="P24" s="1"/>
  <c r="J25"/>
  <c r="J26"/>
  <c r="J27"/>
  <c r="J28"/>
  <c r="J29"/>
  <c r="J30"/>
  <c r="J31"/>
  <c r="J32"/>
  <c r="J33"/>
  <c r="J34"/>
  <c r="J35"/>
  <c r="J36"/>
  <c r="J37"/>
  <c r="J38"/>
  <c r="J39"/>
  <c r="K39" s="1"/>
  <c r="J40"/>
  <c r="J41"/>
  <c r="K41" s="1"/>
  <c r="J42"/>
  <c r="J43"/>
  <c r="K43" s="1"/>
  <c r="J44"/>
  <c r="J45"/>
  <c r="K45" s="1"/>
  <c r="J46"/>
  <c r="P46" s="1"/>
  <c r="J47"/>
  <c r="K47" s="1"/>
  <c r="J48"/>
  <c r="J49"/>
  <c r="K49" s="1"/>
  <c r="J50"/>
  <c r="J51"/>
  <c r="K51" s="1"/>
  <c r="J52"/>
  <c r="J53"/>
  <c r="K53" s="1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9"/>
  <c r="J10"/>
  <c r="J11"/>
  <c r="J12"/>
  <c r="P12" s="1"/>
  <c r="J13"/>
  <c r="J14"/>
  <c r="P14" s="1"/>
  <c r="J15"/>
  <c r="J16"/>
  <c r="J17"/>
  <c r="J8"/>
  <c r="P8" s="1"/>
  <c r="J7"/>
  <c r="G18"/>
  <c r="Q18" s="1"/>
  <c r="G19"/>
  <c r="T19" s="1"/>
  <c r="G20"/>
  <c r="G21"/>
  <c r="Q21" s="1"/>
  <c r="G22"/>
  <c r="R22" s="1"/>
  <c r="G23"/>
  <c r="T23" s="1"/>
  <c r="G24"/>
  <c r="G25"/>
  <c r="Q25" s="1"/>
  <c r="G26"/>
  <c r="G27"/>
  <c r="Q27" s="1"/>
  <c r="G28"/>
  <c r="Q28" s="1"/>
  <c r="G29"/>
  <c r="T29" s="1"/>
  <c r="G30"/>
  <c r="T30" s="1"/>
  <c r="G31"/>
  <c r="Q31" s="1"/>
  <c r="G32"/>
  <c r="Q32" s="1"/>
  <c r="G33"/>
  <c r="Q33" s="1"/>
  <c r="G34"/>
  <c r="Q34" s="1"/>
  <c r="G35"/>
  <c r="Q35" s="1"/>
  <c r="G36"/>
  <c r="G37"/>
  <c r="Q37" s="1"/>
  <c r="G38"/>
  <c r="Q38" s="1"/>
  <c r="G39"/>
  <c r="Q39" s="1"/>
  <c r="G40"/>
  <c r="G41"/>
  <c r="T41" s="1"/>
  <c r="G42"/>
  <c r="G43"/>
  <c r="Q43" s="1"/>
  <c r="G44"/>
  <c r="Q44" s="1"/>
  <c r="G45"/>
  <c r="Q45" s="1"/>
  <c r="G46"/>
  <c r="T46" s="1"/>
  <c r="G47"/>
  <c r="Q47" s="1"/>
  <c r="G48"/>
  <c r="Q48" s="1"/>
  <c r="G49"/>
  <c r="T49" s="1"/>
  <c r="G50"/>
  <c r="Q50" s="1"/>
  <c r="G51"/>
  <c r="Q51" s="1"/>
  <c r="G52"/>
  <c r="G53"/>
  <c r="T53" s="1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9"/>
  <c r="Q9" s="1"/>
  <c r="G10"/>
  <c r="Q10" s="1"/>
  <c r="G11"/>
  <c r="W11" s="1"/>
  <c r="G12"/>
  <c r="R12" s="1"/>
  <c r="G13"/>
  <c r="Q13" s="1"/>
  <c r="G14"/>
  <c r="R14" s="1"/>
  <c r="G15"/>
  <c r="R15" s="1"/>
  <c r="G16"/>
  <c r="Q16" s="1"/>
  <c r="G17"/>
  <c r="Q17" s="1"/>
  <c r="G8"/>
  <c r="G7"/>
  <c r="S7" i="9"/>
  <c r="T7"/>
  <c r="S8"/>
  <c r="T8"/>
  <c r="S9"/>
  <c r="T9"/>
  <c r="S10"/>
  <c r="T10"/>
  <c r="S11"/>
  <c r="T11"/>
  <c r="S12"/>
  <c r="T12"/>
  <c r="S13"/>
  <c r="T13"/>
  <c r="S14"/>
  <c r="T14"/>
  <c r="S15"/>
  <c r="T15"/>
  <c r="S16"/>
  <c r="T16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S40"/>
  <c r="T40"/>
  <c r="S41"/>
  <c r="T41"/>
  <c r="S42"/>
  <c r="T42"/>
  <c r="S43"/>
  <c r="T43"/>
  <c r="S44"/>
  <c r="T44"/>
  <c r="S45"/>
  <c r="T45"/>
  <c r="S46"/>
  <c r="T46"/>
  <c r="S47"/>
  <c r="T47"/>
  <c r="S48"/>
  <c r="T48"/>
  <c r="S49"/>
  <c r="T49"/>
  <c r="S50"/>
  <c r="T50"/>
  <c r="S51"/>
  <c r="T51"/>
  <c r="S52"/>
  <c r="T52"/>
  <c r="S53"/>
  <c r="T53"/>
  <c r="S18"/>
  <c r="T18"/>
  <c r="T17"/>
  <c r="S17"/>
  <c r="A28" i="24"/>
  <c r="A58" i="30" s="1"/>
  <c r="A35" i="24"/>
  <c r="A36"/>
  <c r="A37"/>
  <c r="A38"/>
  <c r="A39"/>
  <c r="C872" i="26"/>
  <c r="B872" s="1"/>
  <c r="C968"/>
  <c r="B968"/>
  <c r="C967"/>
  <c r="B967"/>
  <c r="C966"/>
  <c r="B966"/>
  <c r="C965"/>
  <c r="B965"/>
  <c r="C963"/>
  <c r="B963"/>
  <c r="C962"/>
  <c r="B962"/>
  <c r="C961"/>
  <c r="B961"/>
  <c r="C960"/>
  <c r="B960"/>
  <c r="C958"/>
  <c r="B958"/>
  <c r="C957"/>
  <c r="B957"/>
  <c r="C956"/>
  <c r="B956"/>
  <c r="C955"/>
  <c r="B955"/>
  <c r="C953"/>
  <c r="B953"/>
  <c r="C952"/>
  <c r="B952"/>
  <c r="C951"/>
  <c r="B951"/>
  <c r="C950"/>
  <c r="B950"/>
  <c r="C948"/>
  <c r="B948"/>
  <c r="C947"/>
  <c r="B947"/>
  <c r="C946"/>
  <c r="B946"/>
  <c r="C945"/>
  <c r="B945"/>
  <c r="C943"/>
  <c r="B943"/>
  <c r="C942"/>
  <c r="B942"/>
  <c r="C941"/>
  <c r="B941"/>
  <c r="C940"/>
  <c r="B940"/>
  <c r="C938"/>
  <c r="B938"/>
  <c r="C937"/>
  <c r="B937"/>
  <c r="C936"/>
  <c r="B936"/>
  <c r="B935"/>
  <c r="C933"/>
  <c r="B933"/>
  <c r="C932"/>
  <c r="B932"/>
  <c r="C931"/>
  <c r="B931"/>
  <c r="B930"/>
  <c r="B868"/>
  <c r="B867"/>
  <c r="W6"/>
  <c r="V6"/>
  <c r="U6"/>
  <c r="T6"/>
  <c r="S6"/>
  <c r="R6"/>
  <c r="Q6"/>
  <c r="P6"/>
  <c r="O6"/>
  <c r="N6"/>
  <c r="A14" i="25"/>
  <c r="K54" i="9"/>
  <c r="K56"/>
  <c r="K60"/>
  <c r="C4"/>
  <c r="G7" i="30" s="1"/>
  <c r="L6" i="9"/>
  <c r="K6"/>
  <c r="T6"/>
  <c r="S6"/>
  <c r="R6"/>
  <c r="Q6"/>
  <c r="P6"/>
  <c r="O6"/>
  <c r="A8" i="24"/>
  <c r="A9"/>
  <c r="A10"/>
  <c r="A11"/>
  <c r="A12"/>
  <c r="A13"/>
  <c r="A14"/>
  <c r="A15"/>
  <c r="A16"/>
  <c r="A17"/>
  <c r="A18"/>
  <c r="A19"/>
  <c r="A20"/>
  <c r="A26"/>
  <c r="A7"/>
  <c r="K52" i="26" l="1"/>
  <c r="K50"/>
  <c r="U52"/>
  <c r="A6" i="27"/>
  <c r="Q864" i="26"/>
  <c r="W864"/>
  <c r="T864"/>
  <c r="R864"/>
  <c r="V864"/>
  <c r="H860"/>
  <c r="Q860"/>
  <c r="W860"/>
  <c r="T860"/>
  <c r="R860"/>
  <c r="V860"/>
  <c r="Q856"/>
  <c r="W856"/>
  <c r="T856"/>
  <c r="R856"/>
  <c r="V856"/>
  <c r="H852"/>
  <c r="Q852"/>
  <c r="W852"/>
  <c r="T852"/>
  <c r="R852"/>
  <c r="V852"/>
  <c r="Q848"/>
  <c r="W848"/>
  <c r="T848"/>
  <c r="R848"/>
  <c r="V848"/>
  <c r="Q846"/>
  <c r="W846"/>
  <c r="T846"/>
  <c r="R846"/>
  <c r="V846"/>
  <c r="Q842"/>
  <c r="W842"/>
  <c r="T842"/>
  <c r="R842"/>
  <c r="V842"/>
  <c r="Q838"/>
  <c r="W838"/>
  <c r="T838"/>
  <c r="R838"/>
  <c r="V838"/>
  <c r="Q834"/>
  <c r="W834"/>
  <c r="T834"/>
  <c r="R834"/>
  <c r="V834"/>
  <c r="Q830"/>
  <c r="W830"/>
  <c r="T830"/>
  <c r="R830"/>
  <c r="V830"/>
  <c r="Q826"/>
  <c r="W826"/>
  <c r="T826"/>
  <c r="R826"/>
  <c r="V826"/>
  <c r="Q822"/>
  <c r="W822"/>
  <c r="T822"/>
  <c r="R822"/>
  <c r="V822"/>
  <c r="Q816"/>
  <c r="W816"/>
  <c r="T816"/>
  <c r="R816"/>
  <c r="V816"/>
  <c r="Q796"/>
  <c r="W796"/>
  <c r="T796"/>
  <c r="R796"/>
  <c r="V796"/>
  <c r="Q792"/>
  <c r="W792"/>
  <c r="T792"/>
  <c r="R792"/>
  <c r="V792"/>
  <c r="Q788"/>
  <c r="W788"/>
  <c r="T788"/>
  <c r="R788"/>
  <c r="V788"/>
  <c r="Q784"/>
  <c r="W784"/>
  <c r="T784"/>
  <c r="R784"/>
  <c r="V784"/>
  <c r="Q780"/>
  <c r="W780"/>
  <c r="T780"/>
  <c r="R780"/>
  <c r="V780"/>
  <c r="Q776"/>
  <c r="W776"/>
  <c r="T776"/>
  <c r="R776"/>
  <c r="V776"/>
  <c r="Q772"/>
  <c r="W772"/>
  <c r="T772"/>
  <c r="R772"/>
  <c r="V772"/>
  <c r="Q768"/>
  <c r="W768"/>
  <c r="T768"/>
  <c r="R768"/>
  <c r="V768"/>
  <c r="Q764"/>
  <c r="W764"/>
  <c r="T764"/>
  <c r="R764"/>
  <c r="V764"/>
  <c r="Q760"/>
  <c r="W760"/>
  <c r="T760"/>
  <c r="R760"/>
  <c r="V760"/>
  <c r="Q756"/>
  <c r="W756"/>
  <c r="T756"/>
  <c r="R756"/>
  <c r="V756"/>
  <c r="Q752"/>
  <c r="W752"/>
  <c r="T752"/>
  <c r="R752"/>
  <c r="V752"/>
  <c r="Q748"/>
  <c r="W748"/>
  <c r="T748"/>
  <c r="R748"/>
  <c r="V748"/>
  <c r="Q742"/>
  <c r="W742"/>
  <c r="T742"/>
  <c r="R742"/>
  <c r="V742"/>
  <c r="Q740"/>
  <c r="W740"/>
  <c r="T740"/>
  <c r="R740"/>
  <c r="V740"/>
  <c r="Q734"/>
  <c r="W734"/>
  <c r="T734"/>
  <c r="R734"/>
  <c r="V734"/>
  <c r="Q730"/>
  <c r="W730"/>
  <c r="T730"/>
  <c r="R730"/>
  <c r="V730"/>
  <c r="Q726"/>
  <c r="W726"/>
  <c r="T726"/>
  <c r="R726"/>
  <c r="V726"/>
  <c r="Q722"/>
  <c r="W722"/>
  <c r="T722"/>
  <c r="R722"/>
  <c r="V722"/>
  <c r="Q718"/>
  <c r="W718"/>
  <c r="T718"/>
  <c r="R718"/>
  <c r="V718"/>
  <c r="Q714"/>
  <c r="W714"/>
  <c r="T714"/>
  <c r="R714"/>
  <c r="V714"/>
  <c r="Q710"/>
  <c r="W710"/>
  <c r="T710"/>
  <c r="R710"/>
  <c r="V710"/>
  <c r="Q706"/>
  <c r="W706"/>
  <c r="T706"/>
  <c r="R706"/>
  <c r="V706"/>
  <c r="Q702"/>
  <c r="W702"/>
  <c r="T702"/>
  <c r="R702"/>
  <c r="V702"/>
  <c r="Q698"/>
  <c r="W698"/>
  <c r="T698"/>
  <c r="R698"/>
  <c r="V698"/>
  <c r="Q694"/>
  <c r="W694"/>
  <c r="T694"/>
  <c r="R694"/>
  <c r="V694"/>
  <c r="Q690"/>
  <c r="W690"/>
  <c r="T690"/>
  <c r="R690"/>
  <c r="V690"/>
  <c r="Q686"/>
  <c r="W686"/>
  <c r="T686"/>
  <c r="R686"/>
  <c r="V686"/>
  <c r="Q682"/>
  <c r="W682"/>
  <c r="R682"/>
  <c r="T682"/>
  <c r="V682"/>
  <c r="Q678"/>
  <c r="W678"/>
  <c r="R678"/>
  <c r="V678"/>
  <c r="T678"/>
  <c r="Q674"/>
  <c r="W674"/>
  <c r="R674"/>
  <c r="V674"/>
  <c r="T674"/>
  <c r="Q670"/>
  <c r="W670"/>
  <c r="R670"/>
  <c r="V670"/>
  <c r="T670"/>
  <c r="Q666"/>
  <c r="W666"/>
  <c r="R666"/>
  <c r="V666"/>
  <c r="T666"/>
  <c r="Q662"/>
  <c r="W662"/>
  <c r="R662"/>
  <c r="V662"/>
  <c r="T662"/>
  <c r="Q658"/>
  <c r="W658"/>
  <c r="R658"/>
  <c r="V658"/>
  <c r="T658"/>
  <c r="Q654"/>
  <c r="W654"/>
  <c r="R654"/>
  <c r="V654"/>
  <c r="T654"/>
  <c r="Q650"/>
  <c r="W650"/>
  <c r="R650"/>
  <c r="V650"/>
  <c r="T650"/>
  <c r="Q646"/>
  <c r="W646"/>
  <c r="R646"/>
  <c r="V646"/>
  <c r="T646"/>
  <c r="Q642"/>
  <c r="W642"/>
  <c r="R642"/>
  <c r="V642"/>
  <c r="T642"/>
  <c r="Q638"/>
  <c r="W638"/>
  <c r="R638"/>
  <c r="V638"/>
  <c r="T638"/>
  <c r="Q634"/>
  <c r="W634"/>
  <c r="R634"/>
  <c r="V634"/>
  <c r="T634"/>
  <c r="Q630"/>
  <c r="W630"/>
  <c r="R630"/>
  <c r="V630"/>
  <c r="T630"/>
  <c r="Q628"/>
  <c r="W628"/>
  <c r="R628"/>
  <c r="V628"/>
  <c r="T628"/>
  <c r="Q624"/>
  <c r="W624"/>
  <c r="R624"/>
  <c r="V624"/>
  <c r="T624"/>
  <c r="Q620"/>
  <c r="W620"/>
  <c r="R620"/>
  <c r="V620"/>
  <c r="T620"/>
  <c r="Q616"/>
  <c r="W616"/>
  <c r="R616"/>
  <c r="V616"/>
  <c r="T616"/>
  <c r="Q612"/>
  <c r="W612"/>
  <c r="R612"/>
  <c r="V612"/>
  <c r="T612"/>
  <c r="Q606"/>
  <c r="W606"/>
  <c r="R606"/>
  <c r="V606"/>
  <c r="T606"/>
  <c r="Q602"/>
  <c r="W602"/>
  <c r="R602"/>
  <c r="V602"/>
  <c r="T602"/>
  <c r="Q600"/>
  <c r="W600"/>
  <c r="R600"/>
  <c r="V600"/>
  <c r="T600"/>
  <c r="Q596"/>
  <c r="W596"/>
  <c r="R596"/>
  <c r="V596"/>
  <c r="T596"/>
  <c r="Q592"/>
  <c r="W592"/>
  <c r="R592"/>
  <c r="V592"/>
  <c r="T592"/>
  <c r="Q586"/>
  <c r="W586"/>
  <c r="R586"/>
  <c r="V586"/>
  <c r="T586"/>
  <c r="Q582"/>
  <c r="W582"/>
  <c r="R582"/>
  <c r="V582"/>
  <c r="T582"/>
  <c r="Q578"/>
  <c r="W578"/>
  <c r="R578"/>
  <c r="V578"/>
  <c r="T578"/>
  <c r="Q574"/>
  <c r="W574"/>
  <c r="R574"/>
  <c r="V574"/>
  <c r="T574"/>
  <c r="Q570"/>
  <c r="W570"/>
  <c r="R570"/>
  <c r="V570"/>
  <c r="T570"/>
  <c r="Q566"/>
  <c r="W566"/>
  <c r="R566"/>
  <c r="V566"/>
  <c r="T566"/>
  <c r="Q562"/>
  <c r="W562"/>
  <c r="R562"/>
  <c r="V562"/>
  <c r="T562"/>
  <c r="Q558"/>
  <c r="W558"/>
  <c r="R558"/>
  <c r="V558"/>
  <c r="T558"/>
  <c r="Q554"/>
  <c r="W554"/>
  <c r="R554"/>
  <c r="V554"/>
  <c r="T554"/>
  <c r="Q550"/>
  <c r="W550"/>
  <c r="R550"/>
  <c r="V550"/>
  <c r="T550"/>
  <c r="Q546"/>
  <c r="W546"/>
  <c r="R546"/>
  <c r="V546"/>
  <c r="T546"/>
  <c r="Q542"/>
  <c r="W542"/>
  <c r="R542"/>
  <c r="V542"/>
  <c r="T542"/>
  <c r="Q538"/>
  <c r="W538"/>
  <c r="R538"/>
  <c r="V538"/>
  <c r="T538"/>
  <c r="Q534"/>
  <c r="W534"/>
  <c r="R534"/>
  <c r="V534"/>
  <c r="T534"/>
  <c r="Q530"/>
  <c r="W530"/>
  <c r="R530"/>
  <c r="V530"/>
  <c r="T530"/>
  <c r="Q526"/>
  <c r="W526"/>
  <c r="R526"/>
  <c r="V526"/>
  <c r="T526"/>
  <c r="Q522"/>
  <c r="W522"/>
  <c r="R522"/>
  <c r="V522"/>
  <c r="T522"/>
  <c r="Q520"/>
  <c r="W520"/>
  <c r="R520"/>
  <c r="V520"/>
  <c r="T520"/>
  <c r="Q516"/>
  <c r="W516"/>
  <c r="R516"/>
  <c r="V516"/>
  <c r="T516"/>
  <c r="Q510"/>
  <c r="W510"/>
  <c r="R510"/>
  <c r="V510"/>
  <c r="T510"/>
  <c r="Q506"/>
  <c r="W506"/>
  <c r="R506"/>
  <c r="V506"/>
  <c r="T506"/>
  <c r="Q502"/>
  <c r="W502"/>
  <c r="R502"/>
  <c r="V502"/>
  <c r="T502"/>
  <c r="Q498"/>
  <c r="W498"/>
  <c r="R498"/>
  <c r="V498"/>
  <c r="T498"/>
  <c r="Q494"/>
  <c r="W494"/>
  <c r="R494"/>
  <c r="V494"/>
  <c r="T494"/>
  <c r="Q490"/>
  <c r="W490"/>
  <c r="R490"/>
  <c r="V490"/>
  <c r="T490"/>
  <c r="Q486"/>
  <c r="W486"/>
  <c r="R486"/>
  <c r="V486"/>
  <c r="T486"/>
  <c r="Q482"/>
  <c r="W482"/>
  <c r="R482"/>
  <c r="V482"/>
  <c r="T482"/>
  <c r="Q478"/>
  <c r="W478"/>
  <c r="R478"/>
  <c r="V478"/>
  <c r="T478"/>
  <c r="Q474"/>
  <c r="W474"/>
  <c r="R474"/>
  <c r="V474"/>
  <c r="T474"/>
  <c r="Q470"/>
  <c r="W470"/>
  <c r="R470"/>
  <c r="V470"/>
  <c r="T470"/>
  <c r="Q468"/>
  <c r="W468"/>
  <c r="R468"/>
  <c r="V468"/>
  <c r="T468"/>
  <c r="Q464"/>
  <c r="W464"/>
  <c r="R464"/>
  <c r="V464"/>
  <c r="T464"/>
  <c r="Q460"/>
  <c r="W460"/>
  <c r="R460"/>
  <c r="V460"/>
  <c r="T460"/>
  <c r="Q456"/>
  <c r="W456"/>
  <c r="R456"/>
  <c r="V456"/>
  <c r="T456"/>
  <c r="Q452"/>
  <c r="W452"/>
  <c r="R452"/>
  <c r="V452"/>
  <c r="T452"/>
  <c r="Q448"/>
  <c r="W448"/>
  <c r="R448"/>
  <c r="V448"/>
  <c r="T448"/>
  <c r="Q444"/>
  <c r="W444"/>
  <c r="R444"/>
  <c r="V444"/>
  <c r="T444"/>
  <c r="Q440"/>
  <c r="W440"/>
  <c r="R440"/>
  <c r="V440"/>
  <c r="T440"/>
  <c r="Q436"/>
  <c r="W436"/>
  <c r="R436"/>
  <c r="V436"/>
  <c r="T436"/>
  <c r="Q432"/>
  <c r="W432"/>
  <c r="R432"/>
  <c r="V432"/>
  <c r="T432"/>
  <c r="Q428"/>
  <c r="W428"/>
  <c r="R428"/>
  <c r="V428"/>
  <c r="T428"/>
  <c r="Q424"/>
  <c r="W424"/>
  <c r="R424"/>
  <c r="V424"/>
  <c r="T424"/>
  <c r="Q420"/>
  <c r="W420"/>
  <c r="R420"/>
  <c r="V420"/>
  <c r="T420"/>
  <c r="Q416"/>
  <c r="W416"/>
  <c r="R416"/>
  <c r="V416"/>
  <c r="T416"/>
  <c r="Q412"/>
  <c r="W412"/>
  <c r="R412"/>
  <c r="V412"/>
  <c r="T412"/>
  <c r="Q408"/>
  <c r="W408"/>
  <c r="R408"/>
  <c r="V408"/>
  <c r="T408"/>
  <c r="Q404"/>
  <c r="W404"/>
  <c r="R404"/>
  <c r="V404"/>
  <c r="T404"/>
  <c r="Q400"/>
  <c r="W400"/>
  <c r="R400"/>
  <c r="V400"/>
  <c r="T400"/>
  <c r="Q396"/>
  <c r="W396"/>
  <c r="R396"/>
  <c r="V396"/>
  <c r="T396"/>
  <c r="Q392"/>
  <c r="W392"/>
  <c r="R392"/>
  <c r="V392"/>
  <c r="T392"/>
  <c r="Q388"/>
  <c r="W388"/>
  <c r="R388"/>
  <c r="V388"/>
  <c r="T388"/>
  <c r="Q384"/>
  <c r="W384"/>
  <c r="R384"/>
  <c r="V384"/>
  <c r="T384"/>
  <c r="Q380"/>
  <c r="W380"/>
  <c r="R380"/>
  <c r="V380"/>
  <c r="T380"/>
  <c r="Q376"/>
  <c r="W376"/>
  <c r="R376"/>
  <c r="V376"/>
  <c r="T376"/>
  <c r="Q372"/>
  <c r="W372"/>
  <c r="R372"/>
  <c r="V372"/>
  <c r="T372"/>
  <c r="Q368"/>
  <c r="W368"/>
  <c r="R368"/>
  <c r="V368"/>
  <c r="T368"/>
  <c r="Q364"/>
  <c r="W364"/>
  <c r="R364"/>
  <c r="V364"/>
  <c r="T364"/>
  <c r="Q360"/>
  <c r="W360"/>
  <c r="R360"/>
  <c r="V360"/>
  <c r="T360"/>
  <c r="Q356"/>
  <c r="W356"/>
  <c r="R356"/>
  <c r="V356"/>
  <c r="T356"/>
  <c r="Q352"/>
  <c r="W352"/>
  <c r="R352"/>
  <c r="V352"/>
  <c r="T352"/>
  <c r="Q346"/>
  <c r="W346"/>
  <c r="R346"/>
  <c r="V346"/>
  <c r="T346"/>
  <c r="Q342"/>
  <c r="W342"/>
  <c r="R342"/>
  <c r="V342"/>
  <c r="T342"/>
  <c r="Q338"/>
  <c r="W338"/>
  <c r="R338"/>
  <c r="V338"/>
  <c r="T338"/>
  <c r="Q334"/>
  <c r="W334"/>
  <c r="R334"/>
  <c r="V334"/>
  <c r="T334"/>
  <c r="Q330"/>
  <c r="W330"/>
  <c r="R330"/>
  <c r="V330"/>
  <c r="T330"/>
  <c r="Q326"/>
  <c r="W326"/>
  <c r="R326"/>
  <c r="V326"/>
  <c r="T326"/>
  <c r="Q322"/>
  <c r="W322"/>
  <c r="R322"/>
  <c r="V322"/>
  <c r="T322"/>
  <c r="Q318"/>
  <c r="W318"/>
  <c r="R318"/>
  <c r="V318"/>
  <c r="T318"/>
  <c r="Q314"/>
  <c r="W314"/>
  <c r="R314"/>
  <c r="V314"/>
  <c r="T314"/>
  <c r="Q310"/>
  <c r="W310"/>
  <c r="R310"/>
  <c r="V310"/>
  <c r="T310"/>
  <c r="Q306"/>
  <c r="W306"/>
  <c r="R306"/>
  <c r="V306"/>
  <c r="T306"/>
  <c r="Q302"/>
  <c r="W302"/>
  <c r="R302"/>
  <c r="V302"/>
  <c r="T302"/>
  <c r="Q298"/>
  <c r="W298"/>
  <c r="R298"/>
  <c r="V298"/>
  <c r="T298"/>
  <c r="Q294"/>
  <c r="W294"/>
  <c r="R294"/>
  <c r="V294"/>
  <c r="T294"/>
  <c r="Q290"/>
  <c r="W290"/>
  <c r="R290"/>
  <c r="V290"/>
  <c r="T290"/>
  <c r="Q286"/>
  <c r="W286"/>
  <c r="R286"/>
  <c r="V286"/>
  <c r="T286"/>
  <c r="Q282"/>
  <c r="W282"/>
  <c r="R282"/>
  <c r="V282"/>
  <c r="T282"/>
  <c r="Q278"/>
  <c r="W278"/>
  <c r="R278"/>
  <c r="V278"/>
  <c r="T278"/>
  <c r="Q274"/>
  <c r="W274"/>
  <c r="R274"/>
  <c r="V274"/>
  <c r="T274"/>
  <c r="Q270"/>
  <c r="W270"/>
  <c r="R270"/>
  <c r="V270"/>
  <c r="T270"/>
  <c r="Q266"/>
  <c r="W266"/>
  <c r="R266"/>
  <c r="V266"/>
  <c r="T266"/>
  <c r="Q262"/>
  <c r="W262"/>
  <c r="R262"/>
  <c r="V262"/>
  <c r="T262"/>
  <c r="Q258"/>
  <c r="W258"/>
  <c r="R258"/>
  <c r="V258"/>
  <c r="T258"/>
  <c r="Q254"/>
  <c r="W254"/>
  <c r="R254"/>
  <c r="V254"/>
  <c r="T254"/>
  <c r="Q250"/>
  <c r="W250"/>
  <c r="R250"/>
  <c r="V250"/>
  <c r="T250"/>
  <c r="Q246"/>
  <c r="W246"/>
  <c r="R246"/>
  <c r="V246"/>
  <c r="T246"/>
  <c r="Q242"/>
  <c r="W242"/>
  <c r="R242"/>
  <c r="V242"/>
  <c r="T242"/>
  <c r="Q238"/>
  <c r="W238"/>
  <c r="R238"/>
  <c r="V238"/>
  <c r="T238"/>
  <c r="Q234"/>
  <c r="W234"/>
  <c r="R234"/>
  <c r="V234"/>
  <c r="T234"/>
  <c r="Q230"/>
  <c r="W230"/>
  <c r="R230"/>
  <c r="V230"/>
  <c r="T230"/>
  <c r="Q226"/>
  <c r="W226"/>
  <c r="R226"/>
  <c r="V226"/>
  <c r="T226"/>
  <c r="Q222"/>
  <c r="W222"/>
  <c r="R222"/>
  <c r="V222"/>
  <c r="T222"/>
  <c r="Q218"/>
  <c r="W218"/>
  <c r="R218"/>
  <c r="V218"/>
  <c r="T218"/>
  <c r="Q214"/>
  <c r="W214"/>
  <c r="R214"/>
  <c r="V214"/>
  <c r="T214"/>
  <c r="Q210"/>
  <c r="W210"/>
  <c r="R210"/>
  <c r="V210"/>
  <c r="T210"/>
  <c r="Q208"/>
  <c r="W208"/>
  <c r="R208"/>
  <c r="V208"/>
  <c r="T208"/>
  <c r="Q206"/>
  <c r="W206"/>
  <c r="R206"/>
  <c r="V206"/>
  <c r="T206"/>
  <c r="Q204"/>
  <c r="W204"/>
  <c r="R204"/>
  <c r="V204"/>
  <c r="T204"/>
  <c r="Q202"/>
  <c r="W202"/>
  <c r="R202"/>
  <c r="V202"/>
  <c r="T202"/>
  <c r="Q200"/>
  <c r="W200"/>
  <c r="R200"/>
  <c r="V200"/>
  <c r="T200"/>
  <c r="Q198"/>
  <c r="W198"/>
  <c r="R198"/>
  <c r="V198"/>
  <c r="T198"/>
  <c r="Q196"/>
  <c r="W196"/>
  <c r="R196"/>
  <c r="V196"/>
  <c r="T196"/>
  <c r="Q194"/>
  <c r="W194"/>
  <c r="R194"/>
  <c r="V194"/>
  <c r="T194"/>
  <c r="Q192"/>
  <c r="W192"/>
  <c r="R192"/>
  <c r="V192"/>
  <c r="T192"/>
  <c r="Q190"/>
  <c r="W190"/>
  <c r="R190"/>
  <c r="V190"/>
  <c r="T190"/>
  <c r="Q188"/>
  <c r="W188"/>
  <c r="R188"/>
  <c r="V188"/>
  <c r="T188"/>
  <c r="Q186"/>
  <c r="W186"/>
  <c r="R186"/>
  <c r="V186"/>
  <c r="T186"/>
  <c r="Q184"/>
  <c r="W184"/>
  <c r="R184"/>
  <c r="V184"/>
  <c r="T184"/>
  <c r="Q182"/>
  <c r="W182"/>
  <c r="R182"/>
  <c r="V182"/>
  <c r="T182"/>
  <c r="Q180"/>
  <c r="W180"/>
  <c r="R180"/>
  <c r="V180"/>
  <c r="T180"/>
  <c r="Q178"/>
  <c r="W178"/>
  <c r="R178"/>
  <c r="V178"/>
  <c r="T178"/>
  <c r="Q176"/>
  <c r="W176"/>
  <c r="R176"/>
  <c r="V176"/>
  <c r="T176"/>
  <c r="Q174"/>
  <c r="W174"/>
  <c r="R174"/>
  <c r="V174"/>
  <c r="T174"/>
  <c r="Q172"/>
  <c r="W172"/>
  <c r="R172"/>
  <c r="V172"/>
  <c r="T172"/>
  <c r="Q170"/>
  <c r="W170"/>
  <c r="R170"/>
  <c r="V170"/>
  <c r="T170"/>
  <c r="Q168"/>
  <c r="W168"/>
  <c r="R168"/>
  <c r="V168"/>
  <c r="T168"/>
  <c r="Q166"/>
  <c r="W166"/>
  <c r="R166"/>
  <c r="V166"/>
  <c r="T166"/>
  <c r="Q164"/>
  <c r="W164"/>
  <c r="R164"/>
  <c r="V164"/>
  <c r="T164"/>
  <c r="Q160"/>
  <c r="W160"/>
  <c r="R160"/>
  <c r="V160"/>
  <c r="T160"/>
  <c r="Q158"/>
  <c r="W158"/>
  <c r="R158"/>
  <c r="V158"/>
  <c r="T158"/>
  <c r="Q156"/>
  <c r="W156"/>
  <c r="R156"/>
  <c r="V156"/>
  <c r="T156"/>
  <c r="Q154"/>
  <c r="W154"/>
  <c r="R154"/>
  <c r="V154"/>
  <c r="T154"/>
  <c r="Q152"/>
  <c r="W152"/>
  <c r="R152"/>
  <c r="V152"/>
  <c r="T152"/>
  <c r="Q150"/>
  <c r="W150"/>
  <c r="R150"/>
  <c r="V150"/>
  <c r="T150"/>
  <c r="Q148"/>
  <c r="W148"/>
  <c r="R148"/>
  <c r="V148"/>
  <c r="T148"/>
  <c r="Q146"/>
  <c r="W146"/>
  <c r="R146"/>
  <c r="V146"/>
  <c r="T146"/>
  <c r="Q144"/>
  <c r="W144"/>
  <c r="R144"/>
  <c r="V144"/>
  <c r="T144"/>
  <c r="Q142"/>
  <c r="W142"/>
  <c r="R142"/>
  <c r="V142"/>
  <c r="T142"/>
  <c r="Q140"/>
  <c r="W140"/>
  <c r="R140"/>
  <c r="V140"/>
  <c r="T140"/>
  <c r="Q138"/>
  <c r="W138"/>
  <c r="R138"/>
  <c r="V138"/>
  <c r="T138"/>
  <c r="Q136"/>
  <c r="W136"/>
  <c r="R136"/>
  <c r="V136"/>
  <c r="T136"/>
  <c r="Q134"/>
  <c r="W134"/>
  <c r="R134"/>
  <c r="V134"/>
  <c r="T134"/>
  <c r="Q132"/>
  <c r="W132"/>
  <c r="R132"/>
  <c r="V132"/>
  <c r="T132"/>
  <c r="Q130"/>
  <c r="W130"/>
  <c r="R130"/>
  <c r="V130"/>
  <c r="T130"/>
  <c r="Q128"/>
  <c r="W128"/>
  <c r="R128"/>
  <c r="V128"/>
  <c r="T128"/>
  <c r="Q126"/>
  <c r="W126"/>
  <c r="R126"/>
  <c r="V126"/>
  <c r="T126"/>
  <c r="Q124"/>
  <c r="W124"/>
  <c r="R124"/>
  <c r="V124"/>
  <c r="T124"/>
  <c r="Q122"/>
  <c r="W122"/>
  <c r="R122"/>
  <c r="V122"/>
  <c r="T122"/>
  <c r="Q120"/>
  <c r="W120"/>
  <c r="R120"/>
  <c r="V120"/>
  <c r="T120"/>
  <c r="Q118"/>
  <c r="W118"/>
  <c r="R118"/>
  <c r="V118"/>
  <c r="T118"/>
  <c r="Q116"/>
  <c r="W116"/>
  <c r="R116"/>
  <c r="V116"/>
  <c r="T116"/>
  <c r="Q114"/>
  <c r="W114"/>
  <c r="R114"/>
  <c r="V114"/>
  <c r="T114"/>
  <c r="Q112"/>
  <c r="W112"/>
  <c r="R112"/>
  <c r="V112"/>
  <c r="T112"/>
  <c r="Q110"/>
  <c r="W110"/>
  <c r="R110"/>
  <c r="V110"/>
  <c r="T110"/>
  <c r="Q108"/>
  <c r="W108"/>
  <c r="R108"/>
  <c r="V108"/>
  <c r="T108"/>
  <c r="Q106"/>
  <c r="W106"/>
  <c r="R106"/>
  <c r="V106"/>
  <c r="T106"/>
  <c r="Q104"/>
  <c r="W104"/>
  <c r="R104"/>
  <c r="V104"/>
  <c r="T104"/>
  <c r="Q102"/>
  <c r="W102"/>
  <c r="R102"/>
  <c r="V102"/>
  <c r="T102"/>
  <c r="Q100"/>
  <c r="W100"/>
  <c r="R100"/>
  <c r="V100"/>
  <c r="T100"/>
  <c r="Q98"/>
  <c r="W98"/>
  <c r="R98"/>
  <c r="V98"/>
  <c r="T98"/>
  <c r="Q96"/>
  <c r="W96"/>
  <c r="R96"/>
  <c r="V96"/>
  <c r="T96"/>
  <c r="Q94"/>
  <c r="W94"/>
  <c r="R94"/>
  <c r="V94"/>
  <c r="T94"/>
  <c r="Q92"/>
  <c r="W92"/>
  <c r="R92"/>
  <c r="V92"/>
  <c r="T92"/>
  <c r="Q90"/>
  <c r="W90"/>
  <c r="R90"/>
  <c r="V90"/>
  <c r="T90"/>
  <c r="Q88"/>
  <c r="W88"/>
  <c r="R88"/>
  <c r="V88"/>
  <c r="T88"/>
  <c r="Q86"/>
  <c r="W86"/>
  <c r="R86"/>
  <c r="V86"/>
  <c r="T86"/>
  <c r="Q84"/>
  <c r="W84"/>
  <c r="R84"/>
  <c r="V84"/>
  <c r="T84"/>
  <c r="Q82"/>
  <c r="W82"/>
  <c r="R82"/>
  <c r="V82"/>
  <c r="T82"/>
  <c r="Q80"/>
  <c r="W80"/>
  <c r="R80"/>
  <c r="V80"/>
  <c r="T80"/>
  <c r="Q78"/>
  <c r="W78"/>
  <c r="R78"/>
  <c r="V78"/>
  <c r="T78"/>
  <c r="Q76"/>
  <c r="W76"/>
  <c r="R76"/>
  <c r="V76"/>
  <c r="T76"/>
  <c r="Q60"/>
  <c r="T60"/>
  <c r="R60"/>
  <c r="Q58"/>
  <c r="T58"/>
  <c r="R58"/>
  <c r="Q56"/>
  <c r="T56"/>
  <c r="R56"/>
  <c r="Q54"/>
  <c r="T54"/>
  <c r="R54"/>
  <c r="K866"/>
  <c r="S866"/>
  <c r="U866"/>
  <c r="P866"/>
  <c r="K864"/>
  <c r="S864"/>
  <c r="U864"/>
  <c r="P864"/>
  <c r="K862"/>
  <c r="S862"/>
  <c r="U862"/>
  <c r="P862"/>
  <c r="K860"/>
  <c r="S860"/>
  <c r="U860"/>
  <c r="P860"/>
  <c r="K858"/>
  <c r="S858"/>
  <c r="U858"/>
  <c r="P858"/>
  <c r="K856"/>
  <c r="S856"/>
  <c r="U856"/>
  <c r="P856"/>
  <c r="K854"/>
  <c r="S854"/>
  <c r="U854"/>
  <c r="P854"/>
  <c r="K852"/>
  <c r="S852"/>
  <c r="U852"/>
  <c r="P852"/>
  <c r="K850"/>
  <c r="S850"/>
  <c r="U850"/>
  <c r="P850"/>
  <c r="K848"/>
  <c r="S848"/>
  <c r="U848"/>
  <c r="P848"/>
  <c r="K846"/>
  <c r="S846"/>
  <c r="U846"/>
  <c r="P846"/>
  <c r="K844"/>
  <c r="S844"/>
  <c r="U844"/>
  <c r="P844"/>
  <c r="K842"/>
  <c r="S842"/>
  <c r="U842"/>
  <c r="P842"/>
  <c r="K840"/>
  <c r="S840"/>
  <c r="U840"/>
  <c r="P840"/>
  <c r="K838"/>
  <c r="S838"/>
  <c r="U838"/>
  <c r="P838"/>
  <c r="K836"/>
  <c r="S836"/>
  <c r="U836"/>
  <c r="P836"/>
  <c r="K834"/>
  <c r="S834"/>
  <c r="U834"/>
  <c r="P834"/>
  <c r="K832"/>
  <c r="S832"/>
  <c r="U832"/>
  <c r="P832"/>
  <c r="K830"/>
  <c r="S830"/>
  <c r="U830"/>
  <c r="P830"/>
  <c r="K828"/>
  <c r="S828"/>
  <c r="U828"/>
  <c r="P828"/>
  <c r="K826"/>
  <c r="S826"/>
  <c r="U826"/>
  <c r="P826"/>
  <c r="K824"/>
  <c r="S824"/>
  <c r="U824"/>
  <c r="P824"/>
  <c r="K822"/>
  <c r="S822"/>
  <c r="U822"/>
  <c r="P822"/>
  <c r="K820"/>
  <c r="S820"/>
  <c r="U820"/>
  <c r="P820"/>
  <c r="K818"/>
  <c r="S818"/>
  <c r="U818"/>
  <c r="P818"/>
  <c r="K816"/>
  <c r="S816"/>
  <c r="U816"/>
  <c r="P816"/>
  <c r="K814"/>
  <c r="S814"/>
  <c r="U814"/>
  <c r="P814"/>
  <c r="K796"/>
  <c r="S796"/>
  <c r="U796"/>
  <c r="P796"/>
  <c r="K794"/>
  <c r="S794"/>
  <c r="U794"/>
  <c r="P794"/>
  <c r="K792"/>
  <c r="S792"/>
  <c r="U792"/>
  <c r="P792"/>
  <c r="K790"/>
  <c r="S790"/>
  <c r="U790"/>
  <c r="P790"/>
  <c r="K788"/>
  <c r="S788"/>
  <c r="U788"/>
  <c r="P788"/>
  <c r="K786"/>
  <c r="S786"/>
  <c r="U786"/>
  <c r="P786"/>
  <c r="K784"/>
  <c r="S784"/>
  <c r="U784"/>
  <c r="P784"/>
  <c r="K782"/>
  <c r="S782"/>
  <c r="U782"/>
  <c r="P782"/>
  <c r="K780"/>
  <c r="S780"/>
  <c r="U780"/>
  <c r="P780"/>
  <c r="K778"/>
  <c r="S778"/>
  <c r="U778"/>
  <c r="P778"/>
  <c r="K776"/>
  <c r="S776"/>
  <c r="U776"/>
  <c r="P776"/>
  <c r="K774"/>
  <c r="S774"/>
  <c r="U774"/>
  <c r="P774"/>
  <c r="K772"/>
  <c r="S772"/>
  <c r="U772"/>
  <c r="P772"/>
  <c r="K770"/>
  <c r="S770"/>
  <c r="U770"/>
  <c r="P770"/>
  <c r="K768"/>
  <c r="S768"/>
  <c r="U768"/>
  <c r="P768"/>
  <c r="K766"/>
  <c r="S766"/>
  <c r="U766"/>
  <c r="P766"/>
  <c r="K764"/>
  <c r="S764"/>
  <c r="U764"/>
  <c r="P764"/>
  <c r="K762"/>
  <c r="S762"/>
  <c r="U762"/>
  <c r="P762"/>
  <c r="K760"/>
  <c r="S760"/>
  <c r="U760"/>
  <c r="P760"/>
  <c r="K758"/>
  <c r="S758"/>
  <c r="U758"/>
  <c r="P758"/>
  <c r="K756"/>
  <c r="S756"/>
  <c r="U756"/>
  <c r="P756"/>
  <c r="K754"/>
  <c r="S754"/>
  <c r="U754"/>
  <c r="P754"/>
  <c r="K752"/>
  <c r="S752"/>
  <c r="U752"/>
  <c r="P752"/>
  <c r="K750"/>
  <c r="S750"/>
  <c r="U750"/>
  <c r="P750"/>
  <c r="K748"/>
  <c r="S748"/>
  <c r="U748"/>
  <c r="P748"/>
  <c r="K746"/>
  <c r="S746"/>
  <c r="U746"/>
  <c r="P746"/>
  <c r="K744"/>
  <c r="S744"/>
  <c r="U744"/>
  <c r="P744"/>
  <c r="K742"/>
  <c r="S742"/>
  <c r="U742"/>
  <c r="P742"/>
  <c r="K740"/>
  <c r="S740"/>
  <c r="U740"/>
  <c r="P740"/>
  <c r="K738"/>
  <c r="S738"/>
  <c r="U738"/>
  <c r="P738"/>
  <c r="K736"/>
  <c r="S736"/>
  <c r="U736"/>
  <c r="P736"/>
  <c r="K734"/>
  <c r="S734"/>
  <c r="U734"/>
  <c r="P734"/>
  <c r="K732"/>
  <c r="S732"/>
  <c r="U732"/>
  <c r="P732"/>
  <c r="K730"/>
  <c r="S730"/>
  <c r="U730"/>
  <c r="P730"/>
  <c r="K728"/>
  <c r="S728"/>
  <c r="U728"/>
  <c r="P728"/>
  <c r="K726"/>
  <c r="S726"/>
  <c r="U726"/>
  <c r="P726"/>
  <c r="K724"/>
  <c r="S724"/>
  <c r="U724"/>
  <c r="P724"/>
  <c r="K722"/>
  <c r="S722"/>
  <c r="U722"/>
  <c r="P722"/>
  <c r="K720"/>
  <c r="S720"/>
  <c r="U720"/>
  <c r="P720"/>
  <c r="K718"/>
  <c r="S718"/>
  <c r="U718"/>
  <c r="P718"/>
  <c r="K716"/>
  <c r="S716"/>
  <c r="U716"/>
  <c r="P716"/>
  <c r="K714"/>
  <c r="S714"/>
  <c r="U714"/>
  <c r="P714"/>
  <c r="K712"/>
  <c r="S712"/>
  <c r="U712"/>
  <c r="P712"/>
  <c r="K710"/>
  <c r="S710"/>
  <c r="U710"/>
  <c r="P710"/>
  <c r="K708"/>
  <c r="S708"/>
  <c r="U708"/>
  <c r="P708"/>
  <c r="K706"/>
  <c r="S706"/>
  <c r="U706"/>
  <c r="P706"/>
  <c r="K704"/>
  <c r="S704"/>
  <c r="U704"/>
  <c r="P704"/>
  <c r="K702"/>
  <c r="S702"/>
  <c r="U702"/>
  <c r="P702"/>
  <c r="K700"/>
  <c r="S700"/>
  <c r="U700"/>
  <c r="P700"/>
  <c r="K698"/>
  <c r="S698"/>
  <c r="U698"/>
  <c r="P698"/>
  <c r="K696"/>
  <c r="S696"/>
  <c r="U696"/>
  <c r="P696"/>
  <c r="K694"/>
  <c r="S694"/>
  <c r="U694"/>
  <c r="P694"/>
  <c r="K692"/>
  <c r="S692"/>
  <c r="U692"/>
  <c r="P692"/>
  <c r="K690"/>
  <c r="S690"/>
  <c r="U690"/>
  <c r="P690"/>
  <c r="K688"/>
  <c r="S688"/>
  <c r="U688"/>
  <c r="P688"/>
  <c r="K686"/>
  <c r="S686"/>
  <c r="U686"/>
  <c r="P686"/>
  <c r="K684"/>
  <c r="S684"/>
  <c r="U684"/>
  <c r="P684"/>
  <c r="K682"/>
  <c r="S682"/>
  <c r="U682"/>
  <c r="P682"/>
  <c r="K680"/>
  <c r="S680"/>
  <c r="U680"/>
  <c r="P680"/>
  <c r="K678"/>
  <c r="S678"/>
  <c r="U678"/>
  <c r="P678"/>
  <c r="K676"/>
  <c r="S676"/>
  <c r="U676"/>
  <c r="P676"/>
  <c r="K674"/>
  <c r="S674"/>
  <c r="U674"/>
  <c r="P674"/>
  <c r="K672"/>
  <c r="S672"/>
  <c r="U672"/>
  <c r="P672"/>
  <c r="K670"/>
  <c r="S670"/>
  <c r="U670"/>
  <c r="P670"/>
  <c r="K668"/>
  <c r="S668"/>
  <c r="U668"/>
  <c r="P668"/>
  <c r="K666"/>
  <c r="S666"/>
  <c r="U666"/>
  <c r="P666"/>
  <c r="K664"/>
  <c r="S664"/>
  <c r="U664"/>
  <c r="P664"/>
  <c r="K662"/>
  <c r="S662"/>
  <c r="U662"/>
  <c r="P662"/>
  <c r="K660"/>
  <c r="S660"/>
  <c r="U660"/>
  <c r="P660"/>
  <c r="K658"/>
  <c r="S658"/>
  <c r="U658"/>
  <c r="P658"/>
  <c r="K656"/>
  <c r="S656"/>
  <c r="U656"/>
  <c r="P656"/>
  <c r="K654"/>
  <c r="S654"/>
  <c r="U654"/>
  <c r="P654"/>
  <c r="K652"/>
  <c r="S652"/>
  <c r="U652"/>
  <c r="P652"/>
  <c r="K650"/>
  <c r="S650"/>
  <c r="U650"/>
  <c r="P650"/>
  <c r="K648"/>
  <c r="S648"/>
  <c r="U648"/>
  <c r="P648"/>
  <c r="K646"/>
  <c r="S646"/>
  <c r="U646"/>
  <c r="P646"/>
  <c r="K644"/>
  <c r="S644"/>
  <c r="U644"/>
  <c r="P644"/>
  <c r="K642"/>
  <c r="S642"/>
  <c r="U642"/>
  <c r="P642"/>
  <c r="K640"/>
  <c r="S640"/>
  <c r="U640"/>
  <c r="P640"/>
  <c r="K638"/>
  <c r="S638"/>
  <c r="U638"/>
  <c r="P638"/>
  <c r="K636"/>
  <c r="S636"/>
  <c r="U636"/>
  <c r="P636"/>
  <c r="K634"/>
  <c r="S634"/>
  <c r="U634"/>
  <c r="P634"/>
  <c r="K632"/>
  <c r="S632"/>
  <c r="U632"/>
  <c r="P632"/>
  <c r="K630"/>
  <c r="S630"/>
  <c r="U630"/>
  <c r="P630"/>
  <c r="K628"/>
  <c r="S628"/>
  <c r="U628"/>
  <c r="P628"/>
  <c r="K626"/>
  <c r="S626"/>
  <c r="U626"/>
  <c r="P626"/>
  <c r="K624"/>
  <c r="S624"/>
  <c r="U624"/>
  <c r="P624"/>
  <c r="K622"/>
  <c r="S622"/>
  <c r="U622"/>
  <c r="P622"/>
  <c r="K620"/>
  <c r="S620"/>
  <c r="U620"/>
  <c r="P620"/>
  <c r="K618"/>
  <c r="S618"/>
  <c r="U618"/>
  <c r="P618"/>
  <c r="K616"/>
  <c r="S616"/>
  <c r="U616"/>
  <c r="P616"/>
  <c r="K614"/>
  <c r="S614"/>
  <c r="U614"/>
  <c r="P614"/>
  <c r="K612"/>
  <c r="S612"/>
  <c r="U612"/>
  <c r="P612"/>
  <c r="K610"/>
  <c r="S610"/>
  <c r="U610"/>
  <c r="P610"/>
  <c r="K608"/>
  <c r="S608"/>
  <c r="U608"/>
  <c r="P608"/>
  <c r="K606"/>
  <c r="S606"/>
  <c r="U606"/>
  <c r="P606"/>
  <c r="K604"/>
  <c r="S604"/>
  <c r="U604"/>
  <c r="P604"/>
  <c r="K602"/>
  <c r="S602"/>
  <c r="U602"/>
  <c r="P602"/>
  <c r="K600"/>
  <c r="S600"/>
  <c r="U600"/>
  <c r="P600"/>
  <c r="K598"/>
  <c r="S598"/>
  <c r="U598"/>
  <c r="P598"/>
  <c r="K596"/>
  <c r="S596"/>
  <c r="U596"/>
  <c r="P596"/>
  <c r="K594"/>
  <c r="S594"/>
  <c r="U594"/>
  <c r="P594"/>
  <c r="K592"/>
  <c r="S592"/>
  <c r="U592"/>
  <c r="P592"/>
  <c r="K590"/>
  <c r="S590"/>
  <c r="U590"/>
  <c r="P590"/>
  <c r="K588"/>
  <c r="S588"/>
  <c r="U588"/>
  <c r="P588"/>
  <c r="K586"/>
  <c r="S586"/>
  <c r="U586"/>
  <c r="P586"/>
  <c r="K584"/>
  <c r="S584"/>
  <c r="U584"/>
  <c r="P584"/>
  <c r="K582"/>
  <c r="S582"/>
  <c r="U582"/>
  <c r="P582"/>
  <c r="K580"/>
  <c r="S580"/>
  <c r="U580"/>
  <c r="P580"/>
  <c r="K578"/>
  <c r="S578"/>
  <c r="U578"/>
  <c r="P578"/>
  <c r="K576"/>
  <c r="S576"/>
  <c r="U576"/>
  <c r="P576"/>
  <c r="K574"/>
  <c r="S574"/>
  <c r="U574"/>
  <c r="P574"/>
  <c r="K572"/>
  <c r="S572"/>
  <c r="U572"/>
  <c r="P572"/>
  <c r="K570"/>
  <c r="S570"/>
  <c r="U570"/>
  <c r="P570"/>
  <c r="K568"/>
  <c r="S568"/>
  <c r="U568"/>
  <c r="P568"/>
  <c r="K566"/>
  <c r="S566"/>
  <c r="U566"/>
  <c r="P566"/>
  <c r="K564"/>
  <c r="S564"/>
  <c r="U564"/>
  <c r="P564"/>
  <c r="K562"/>
  <c r="S562"/>
  <c r="U562"/>
  <c r="P562"/>
  <c r="K560"/>
  <c r="S560"/>
  <c r="U560"/>
  <c r="P560"/>
  <c r="K558"/>
  <c r="S558"/>
  <c r="U558"/>
  <c r="P558"/>
  <c r="K556"/>
  <c r="S556"/>
  <c r="U556"/>
  <c r="P556"/>
  <c r="K554"/>
  <c r="S554"/>
  <c r="U554"/>
  <c r="P554"/>
  <c r="K552"/>
  <c r="S552"/>
  <c r="U552"/>
  <c r="P552"/>
  <c r="K550"/>
  <c r="S550"/>
  <c r="U550"/>
  <c r="P550"/>
  <c r="K548"/>
  <c r="S548"/>
  <c r="U548"/>
  <c r="P548"/>
  <c r="Q866"/>
  <c r="W866"/>
  <c r="T866"/>
  <c r="R866"/>
  <c r="V866"/>
  <c r="Q862"/>
  <c r="W862"/>
  <c r="T862"/>
  <c r="R862"/>
  <c r="V862"/>
  <c r="Q858"/>
  <c r="W858"/>
  <c r="T858"/>
  <c r="R858"/>
  <c r="V858"/>
  <c r="Q854"/>
  <c r="W854"/>
  <c r="T854"/>
  <c r="R854"/>
  <c r="V854"/>
  <c r="Q850"/>
  <c r="W850"/>
  <c r="T850"/>
  <c r="R850"/>
  <c r="V850"/>
  <c r="H844"/>
  <c r="Q844"/>
  <c r="W844"/>
  <c r="T844"/>
  <c r="R844"/>
  <c r="V844"/>
  <c r="Q840"/>
  <c r="W840"/>
  <c r="T840"/>
  <c r="R840"/>
  <c r="V840"/>
  <c r="Q836"/>
  <c r="W836"/>
  <c r="T836"/>
  <c r="R836"/>
  <c r="V836"/>
  <c r="Q832"/>
  <c r="W832"/>
  <c r="T832"/>
  <c r="R832"/>
  <c r="V832"/>
  <c r="Q828"/>
  <c r="W828"/>
  <c r="T828"/>
  <c r="R828"/>
  <c r="V828"/>
  <c r="Q824"/>
  <c r="W824"/>
  <c r="T824"/>
  <c r="R824"/>
  <c r="V824"/>
  <c r="Q820"/>
  <c r="W820"/>
  <c r="T820"/>
  <c r="R820"/>
  <c r="V820"/>
  <c r="Q818"/>
  <c r="W818"/>
  <c r="T818"/>
  <c r="R818"/>
  <c r="V818"/>
  <c r="Q814"/>
  <c r="W814"/>
  <c r="T814"/>
  <c r="R814"/>
  <c r="V814"/>
  <c r="Q794"/>
  <c r="W794"/>
  <c r="T794"/>
  <c r="R794"/>
  <c r="V794"/>
  <c r="Q790"/>
  <c r="W790"/>
  <c r="T790"/>
  <c r="R790"/>
  <c r="V790"/>
  <c r="Q786"/>
  <c r="W786"/>
  <c r="T786"/>
  <c r="R786"/>
  <c r="V786"/>
  <c r="Q782"/>
  <c r="W782"/>
  <c r="T782"/>
  <c r="R782"/>
  <c r="V782"/>
  <c r="Q778"/>
  <c r="W778"/>
  <c r="T778"/>
  <c r="R778"/>
  <c r="V778"/>
  <c r="Q774"/>
  <c r="W774"/>
  <c r="T774"/>
  <c r="R774"/>
  <c r="V774"/>
  <c r="Q770"/>
  <c r="W770"/>
  <c r="T770"/>
  <c r="R770"/>
  <c r="V770"/>
  <c r="Q766"/>
  <c r="W766"/>
  <c r="T766"/>
  <c r="R766"/>
  <c r="V766"/>
  <c r="Q762"/>
  <c r="W762"/>
  <c r="T762"/>
  <c r="R762"/>
  <c r="V762"/>
  <c r="Q758"/>
  <c r="W758"/>
  <c r="T758"/>
  <c r="R758"/>
  <c r="V758"/>
  <c r="Q754"/>
  <c r="W754"/>
  <c r="T754"/>
  <c r="R754"/>
  <c r="V754"/>
  <c r="Q750"/>
  <c r="W750"/>
  <c r="T750"/>
  <c r="R750"/>
  <c r="V750"/>
  <c r="Q746"/>
  <c r="W746"/>
  <c r="T746"/>
  <c r="R746"/>
  <c r="V746"/>
  <c r="Q744"/>
  <c r="W744"/>
  <c r="T744"/>
  <c r="R744"/>
  <c r="V744"/>
  <c r="Q738"/>
  <c r="W738"/>
  <c r="T738"/>
  <c r="R738"/>
  <c r="V738"/>
  <c r="Q736"/>
  <c r="W736"/>
  <c r="T736"/>
  <c r="R736"/>
  <c r="V736"/>
  <c r="Q732"/>
  <c r="W732"/>
  <c r="T732"/>
  <c r="R732"/>
  <c r="V732"/>
  <c r="Q728"/>
  <c r="W728"/>
  <c r="T728"/>
  <c r="R728"/>
  <c r="V728"/>
  <c r="Q724"/>
  <c r="W724"/>
  <c r="T724"/>
  <c r="R724"/>
  <c r="V724"/>
  <c r="Q720"/>
  <c r="W720"/>
  <c r="T720"/>
  <c r="R720"/>
  <c r="V720"/>
  <c r="Q716"/>
  <c r="W716"/>
  <c r="T716"/>
  <c r="R716"/>
  <c r="V716"/>
  <c r="Q712"/>
  <c r="W712"/>
  <c r="T712"/>
  <c r="R712"/>
  <c r="V712"/>
  <c r="Q708"/>
  <c r="W708"/>
  <c r="T708"/>
  <c r="R708"/>
  <c r="V708"/>
  <c r="Q704"/>
  <c r="W704"/>
  <c r="T704"/>
  <c r="R704"/>
  <c r="V704"/>
  <c r="Q700"/>
  <c r="W700"/>
  <c r="T700"/>
  <c r="R700"/>
  <c r="V700"/>
  <c r="Q696"/>
  <c r="W696"/>
  <c r="T696"/>
  <c r="R696"/>
  <c r="V696"/>
  <c r="Q692"/>
  <c r="W692"/>
  <c r="T692"/>
  <c r="R692"/>
  <c r="V692"/>
  <c r="Q688"/>
  <c r="W688"/>
  <c r="T688"/>
  <c r="R688"/>
  <c r="V688"/>
  <c r="Q684"/>
  <c r="W684"/>
  <c r="T684"/>
  <c r="R684"/>
  <c r="V684"/>
  <c r="Q680"/>
  <c r="R680"/>
  <c r="W680"/>
  <c r="T680"/>
  <c r="V680"/>
  <c r="Q676"/>
  <c r="W676"/>
  <c r="R676"/>
  <c r="V676"/>
  <c r="T676"/>
  <c r="Q672"/>
  <c r="W672"/>
  <c r="R672"/>
  <c r="V672"/>
  <c r="T672"/>
  <c r="Q668"/>
  <c r="W668"/>
  <c r="R668"/>
  <c r="V668"/>
  <c r="T668"/>
  <c r="Q664"/>
  <c r="W664"/>
  <c r="R664"/>
  <c r="V664"/>
  <c r="T664"/>
  <c r="Q660"/>
  <c r="W660"/>
  <c r="R660"/>
  <c r="V660"/>
  <c r="T660"/>
  <c r="Q656"/>
  <c r="W656"/>
  <c r="R656"/>
  <c r="V656"/>
  <c r="T656"/>
  <c r="Q652"/>
  <c r="W652"/>
  <c r="R652"/>
  <c r="V652"/>
  <c r="T652"/>
  <c r="Q648"/>
  <c r="W648"/>
  <c r="R648"/>
  <c r="V648"/>
  <c r="T648"/>
  <c r="Q644"/>
  <c r="W644"/>
  <c r="R644"/>
  <c r="V644"/>
  <c r="T644"/>
  <c r="Q640"/>
  <c r="W640"/>
  <c r="R640"/>
  <c r="V640"/>
  <c r="T640"/>
  <c r="Q636"/>
  <c r="W636"/>
  <c r="R636"/>
  <c r="V636"/>
  <c r="T636"/>
  <c r="Q632"/>
  <c r="W632"/>
  <c r="R632"/>
  <c r="V632"/>
  <c r="T632"/>
  <c r="Q626"/>
  <c r="W626"/>
  <c r="R626"/>
  <c r="V626"/>
  <c r="T626"/>
  <c r="Q622"/>
  <c r="W622"/>
  <c r="R622"/>
  <c r="V622"/>
  <c r="T622"/>
  <c r="Q618"/>
  <c r="W618"/>
  <c r="R618"/>
  <c r="V618"/>
  <c r="T618"/>
  <c r="Q614"/>
  <c r="W614"/>
  <c r="R614"/>
  <c r="V614"/>
  <c r="T614"/>
  <c r="Q610"/>
  <c r="W610"/>
  <c r="R610"/>
  <c r="V610"/>
  <c r="T610"/>
  <c r="Q608"/>
  <c r="W608"/>
  <c r="R608"/>
  <c r="V608"/>
  <c r="T608"/>
  <c r="Q604"/>
  <c r="W604"/>
  <c r="R604"/>
  <c r="V604"/>
  <c r="T604"/>
  <c r="Q598"/>
  <c r="W598"/>
  <c r="R598"/>
  <c r="V598"/>
  <c r="T598"/>
  <c r="Q594"/>
  <c r="W594"/>
  <c r="R594"/>
  <c r="V594"/>
  <c r="T594"/>
  <c r="Q590"/>
  <c r="W590"/>
  <c r="R590"/>
  <c r="V590"/>
  <c r="T590"/>
  <c r="Q588"/>
  <c r="W588"/>
  <c r="R588"/>
  <c r="V588"/>
  <c r="T588"/>
  <c r="Q584"/>
  <c r="W584"/>
  <c r="R584"/>
  <c r="V584"/>
  <c r="T584"/>
  <c r="Q580"/>
  <c r="W580"/>
  <c r="R580"/>
  <c r="V580"/>
  <c r="T580"/>
  <c r="Q576"/>
  <c r="W576"/>
  <c r="R576"/>
  <c r="V576"/>
  <c r="T576"/>
  <c r="Q572"/>
  <c r="W572"/>
  <c r="R572"/>
  <c r="V572"/>
  <c r="T572"/>
  <c r="Q568"/>
  <c r="W568"/>
  <c r="R568"/>
  <c r="V568"/>
  <c r="T568"/>
  <c r="Q564"/>
  <c r="W564"/>
  <c r="R564"/>
  <c r="V564"/>
  <c r="T564"/>
  <c r="Q560"/>
  <c r="W560"/>
  <c r="R560"/>
  <c r="V560"/>
  <c r="T560"/>
  <c r="Q556"/>
  <c r="W556"/>
  <c r="R556"/>
  <c r="V556"/>
  <c r="T556"/>
  <c r="Q552"/>
  <c r="W552"/>
  <c r="R552"/>
  <c r="V552"/>
  <c r="T552"/>
  <c r="Q548"/>
  <c r="W548"/>
  <c r="R548"/>
  <c r="V548"/>
  <c r="T548"/>
  <c r="Q544"/>
  <c r="W544"/>
  <c r="R544"/>
  <c r="V544"/>
  <c r="T544"/>
  <c r="Q540"/>
  <c r="W540"/>
  <c r="R540"/>
  <c r="V540"/>
  <c r="T540"/>
  <c r="Q536"/>
  <c r="W536"/>
  <c r="R536"/>
  <c r="V536"/>
  <c r="T536"/>
  <c r="Q532"/>
  <c r="W532"/>
  <c r="R532"/>
  <c r="V532"/>
  <c r="T532"/>
  <c r="Q528"/>
  <c r="W528"/>
  <c r="R528"/>
  <c r="V528"/>
  <c r="T528"/>
  <c r="Q524"/>
  <c r="W524"/>
  <c r="R524"/>
  <c r="V524"/>
  <c r="T524"/>
  <c r="Q518"/>
  <c r="W518"/>
  <c r="R518"/>
  <c r="V518"/>
  <c r="T518"/>
  <c r="Q514"/>
  <c r="W514"/>
  <c r="R514"/>
  <c r="V514"/>
  <c r="T514"/>
  <c r="Q512"/>
  <c r="W512"/>
  <c r="R512"/>
  <c r="V512"/>
  <c r="T512"/>
  <c r="Q508"/>
  <c r="W508"/>
  <c r="R508"/>
  <c r="V508"/>
  <c r="T508"/>
  <c r="Q504"/>
  <c r="W504"/>
  <c r="R504"/>
  <c r="V504"/>
  <c r="T504"/>
  <c r="Q500"/>
  <c r="W500"/>
  <c r="R500"/>
  <c r="V500"/>
  <c r="T500"/>
  <c r="Q496"/>
  <c r="W496"/>
  <c r="R496"/>
  <c r="V496"/>
  <c r="T496"/>
  <c r="Q492"/>
  <c r="W492"/>
  <c r="R492"/>
  <c r="V492"/>
  <c r="T492"/>
  <c r="Q488"/>
  <c r="W488"/>
  <c r="R488"/>
  <c r="V488"/>
  <c r="T488"/>
  <c r="Q484"/>
  <c r="W484"/>
  <c r="R484"/>
  <c r="V484"/>
  <c r="T484"/>
  <c r="Q480"/>
  <c r="W480"/>
  <c r="R480"/>
  <c r="V480"/>
  <c r="T480"/>
  <c r="Q476"/>
  <c r="W476"/>
  <c r="R476"/>
  <c r="V476"/>
  <c r="T476"/>
  <c r="Q472"/>
  <c r="W472"/>
  <c r="R472"/>
  <c r="V472"/>
  <c r="T472"/>
  <c r="Q466"/>
  <c r="W466"/>
  <c r="R466"/>
  <c r="V466"/>
  <c r="T466"/>
  <c r="Q462"/>
  <c r="W462"/>
  <c r="R462"/>
  <c r="V462"/>
  <c r="T462"/>
  <c r="Q458"/>
  <c r="W458"/>
  <c r="R458"/>
  <c r="V458"/>
  <c r="T458"/>
  <c r="Q454"/>
  <c r="W454"/>
  <c r="R454"/>
  <c r="V454"/>
  <c r="T454"/>
  <c r="Q450"/>
  <c r="W450"/>
  <c r="R450"/>
  <c r="V450"/>
  <c r="T450"/>
  <c r="Q446"/>
  <c r="W446"/>
  <c r="R446"/>
  <c r="V446"/>
  <c r="T446"/>
  <c r="Q442"/>
  <c r="W442"/>
  <c r="R442"/>
  <c r="V442"/>
  <c r="T442"/>
  <c r="Q438"/>
  <c r="W438"/>
  <c r="R438"/>
  <c r="V438"/>
  <c r="T438"/>
  <c r="Q434"/>
  <c r="W434"/>
  <c r="R434"/>
  <c r="V434"/>
  <c r="T434"/>
  <c r="Q430"/>
  <c r="W430"/>
  <c r="R430"/>
  <c r="V430"/>
  <c r="T430"/>
  <c r="Q426"/>
  <c r="W426"/>
  <c r="R426"/>
  <c r="V426"/>
  <c r="T426"/>
  <c r="Q422"/>
  <c r="W422"/>
  <c r="R422"/>
  <c r="V422"/>
  <c r="T422"/>
  <c r="Q418"/>
  <c r="W418"/>
  <c r="R418"/>
  <c r="V418"/>
  <c r="T418"/>
  <c r="Q414"/>
  <c r="W414"/>
  <c r="R414"/>
  <c r="V414"/>
  <c r="T414"/>
  <c r="Q410"/>
  <c r="W410"/>
  <c r="R410"/>
  <c r="V410"/>
  <c r="T410"/>
  <c r="Q406"/>
  <c r="W406"/>
  <c r="R406"/>
  <c r="V406"/>
  <c r="T406"/>
  <c r="Q402"/>
  <c r="W402"/>
  <c r="R402"/>
  <c r="V402"/>
  <c r="T402"/>
  <c r="Q398"/>
  <c r="W398"/>
  <c r="R398"/>
  <c r="V398"/>
  <c r="T398"/>
  <c r="Q394"/>
  <c r="W394"/>
  <c r="R394"/>
  <c r="V394"/>
  <c r="T394"/>
  <c r="Q390"/>
  <c r="W390"/>
  <c r="R390"/>
  <c r="V390"/>
  <c r="T390"/>
  <c r="Q386"/>
  <c r="W386"/>
  <c r="R386"/>
  <c r="V386"/>
  <c r="T386"/>
  <c r="Q382"/>
  <c r="W382"/>
  <c r="R382"/>
  <c r="V382"/>
  <c r="T382"/>
  <c r="Q378"/>
  <c r="W378"/>
  <c r="R378"/>
  <c r="V378"/>
  <c r="T378"/>
  <c r="Q374"/>
  <c r="W374"/>
  <c r="R374"/>
  <c r="V374"/>
  <c r="T374"/>
  <c r="Q370"/>
  <c r="W370"/>
  <c r="R370"/>
  <c r="V370"/>
  <c r="T370"/>
  <c r="Q366"/>
  <c r="W366"/>
  <c r="R366"/>
  <c r="V366"/>
  <c r="T366"/>
  <c r="Q362"/>
  <c r="W362"/>
  <c r="R362"/>
  <c r="V362"/>
  <c r="T362"/>
  <c r="Q358"/>
  <c r="W358"/>
  <c r="R358"/>
  <c r="V358"/>
  <c r="T358"/>
  <c r="Q354"/>
  <c r="W354"/>
  <c r="R354"/>
  <c r="V354"/>
  <c r="T354"/>
  <c r="Q350"/>
  <c r="W350"/>
  <c r="R350"/>
  <c r="V350"/>
  <c r="T350"/>
  <c r="Q348"/>
  <c r="W348"/>
  <c r="R348"/>
  <c r="V348"/>
  <c r="T348"/>
  <c r="Q344"/>
  <c r="W344"/>
  <c r="R344"/>
  <c r="V344"/>
  <c r="T344"/>
  <c r="Q340"/>
  <c r="W340"/>
  <c r="R340"/>
  <c r="V340"/>
  <c r="T340"/>
  <c r="Q336"/>
  <c r="W336"/>
  <c r="R336"/>
  <c r="V336"/>
  <c r="T336"/>
  <c r="Q332"/>
  <c r="W332"/>
  <c r="R332"/>
  <c r="V332"/>
  <c r="T332"/>
  <c r="Q328"/>
  <c r="W328"/>
  <c r="R328"/>
  <c r="V328"/>
  <c r="T328"/>
  <c r="Q324"/>
  <c r="W324"/>
  <c r="R324"/>
  <c r="V324"/>
  <c r="T324"/>
  <c r="Q320"/>
  <c r="W320"/>
  <c r="R320"/>
  <c r="V320"/>
  <c r="T320"/>
  <c r="Q316"/>
  <c r="W316"/>
  <c r="R316"/>
  <c r="V316"/>
  <c r="T316"/>
  <c r="Q312"/>
  <c r="W312"/>
  <c r="R312"/>
  <c r="V312"/>
  <c r="T312"/>
  <c r="Q308"/>
  <c r="W308"/>
  <c r="R308"/>
  <c r="V308"/>
  <c r="T308"/>
  <c r="Q304"/>
  <c r="W304"/>
  <c r="R304"/>
  <c r="V304"/>
  <c r="T304"/>
  <c r="Q300"/>
  <c r="W300"/>
  <c r="R300"/>
  <c r="V300"/>
  <c r="T300"/>
  <c r="Q296"/>
  <c r="W296"/>
  <c r="R296"/>
  <c r="V296"/>
  <c r="T296"/>
  <c r="Q292"/>
  <c r="W292"/>
  <c r="R292"/>
  <c r="V292"/>
  <c r="T292"/>
  <c r="Q288"/>
  <c r="W288"/>
  <c r="R288"/>
  <c r="V288"/>
  <c r="T288"/>
  <c r="Q284"/>
  <c r="W284"/>
  <c r="R284"/>
  <c r="V284"/>
  <c r="T284"/>
  <c r="Q280"/>
  <c r="W280"/>
  <c r="R280"/>
  <c r="V280"/>
  <c r="T280"/>
  <c r="Q276"/>
  <c r="W276"/>
  <c r="R276"/>
  <c r="V276"/>
  <c r="T276"/>
  <c r="Q272"/>
  <c r="W272"/>
  <c r="R272"/>
  <c r="V272"/>
  <c r="T272"/>
  <c r="Q268"/>
  <c r="W268"/>
  <c r="R268"/>
  <c r="V268"/>
  <c r="T268"/>
  <c r="Q264"/>
  <c r="W264"/>
  <c r="R264"/>
  <c r="V264"/>
  <c r="T264"/>
  <c r="Q260"/>
  <c r="W260"/>
  <c r="R260"/>
  <c r="V260"/>
  <c r="T260"/>
  <c r="Q256"/>
  <c r="W256"/>
  <c r="R256"/>
  <c r="V256"/>
  <c r="T256"/>
  <c r="Q252"/>
  <c r="W252"/>
  <c r="R252"/>
  <c r="V252"/>
  <c r="T252"/>
  <c r="Q248"/>
  <c r="W248"/>
  <c r="R248"/>
  <c r="V248"/>
  <c r="T248"/>
  <c r="Q244"/>
  <c r="W244"/>
  <c r="R244"/>
  <c r="V244"/>
  <c r="T244"/>
  <c r="Q240"/>
  <c r="W240"/>
  <c r="R240"/>
  <c r="V240"/>
  <c r="T240"/>
  <c r="Q236"/>
  <c r="W236"/>
  <c r="R236"/>
  <c r="V236"/>
  <c r="T236"/>
  <c r="Q232"/>
  <c r="W232"/>
  <c r="R232"/>
  <c r="V232"/>
  <c r="T232"/>
  <c r="Q228"/>
  <c r="W228"/>
  <c r="R228"/>
  <c r="V228"/>
  <c r="T228"/>
  <c r="Q224"/>
  <c r="W224"/>
  <c r="R224"/>
  <c r="V224"/>
  <c r="T224"/>
  <c r="Q220"/>
  <c r="W220"/>
  <c r="R220"/>
  <c r="V220"/>
  <c r="T220"/>
  <c r="Q216"/>
  <c r="W216"/>
  <c r="R216"/>
  <c r="V216"/>
  <c r="T216"/>
  <c r="Q212"/>
  <c r="W212"/>
  <c r="R212"/>
  <c r="V212"/>
  <c r="T212"/>
  <c r="Q162"/>
  <c r="W162"/>
  <c r="R162"/>
  <c r="V162"/>
  <c r="T162"/>
  <c r="Q865"/>
  <c r="W865"/>
  <c r="T865"/>
  <c r="R865"/>
  <c r="V865"/>
  <c r="Q863"/>
  <c r="W863"/>
  <c r="T863"/>
  <c r="R863"/>
  <c r="V863"/>
  <c r="Q861"/>
  <c r="W861"/>
  <c r="T861"/>
  <c r="R861"/>
  <c r="V861"/>
  <c r="Q859"/>
  <c r="W859"/>
  <c r="T859"/>
  <c r="R859"/>
  <c r="V859"/>
  <c r="Q857"/>
  <c r="W857"/>
  <c r="T857"/>
  <c r="R857"/>
  <c r="V857"/>
  <c r="Q855"/>
  <c r="W855"/>
  <c r="T855"/>
  <c r="R855"/>
  <c r="V855"/>
  <c r="Q853"/>
  <c r="W853"/>
  <c r="T853"/>
  <c r="R853"/>
  <c r="V853"/>
  <c r="Q851"/>
  <c r="W851"/>
  <c r="T851"/>
  <c r="R851"/>
  <c r="V851"/>
  <c r="Q849"/>
  <c r="W849"/>
  <c r="T849"/>
  <c r="R849"/>
  <c r="V849"/>
  <c r="Q847"/>
  <c r="W847"/>
  <c r="T847"/>
  <c r="R847"/>
  <c r="V847"/>
  <c r="Q845"/>
  <c r="W845"/>
  <c r="T845"/>
  <c r="R845"/>
  <c r="V845"/>
  <c r="Q843"/>
  <c r="W843"/>
  <c r="T843"/>
  <c r="R843"/>
  <c r="V843"/>
  <c r="Q841"/>
  <c r="W841"/>
  <c r="T841"/>
  <c r="R841"/>
  <c r="V841"/>
  <c r="Q839"/>
  <c r="W839"/>
  <c r="T839"/>
  <c r="R839"/>
  <c r="V839"/>
  <c r="Q837"/>
  <c r="W837"/>
  <c r="T837"/>
  <c r="R837"/>
  <c r="V837"/>
  <c r="Q835"/>
  <c r="W835"/>
  <c r="T835"/>
  <c r="R835"/>
  <c r="V835"/>
  <c r="Q833"/>
  <c r="W833"/>
  <c r="T833"/>
  <c r="R833"/>
  <c r="V833"/>
  <c r="Q831"/>
  <c r="W831"/>
  <c r="T831"/>
  <c r="R831"/>
  <c r="V831"/>
  <c r="Q829"/>
  <c r="W829"/>
  <c r="T829"/>
  <c r="R829"/>
  <c r="V829"/>
  <c r="Q827"/>
  <c r="W827"/>
  <c r="T827"/>
  <c r="R827"/>
  <c r="V827"/>
  <c r="Q825"/>
  <c r="W825"/>
  <c r="T825"/>
  <c r="R825"/>
  <c r="V825"/>
  <c r="Q823"/>
  <c r="W823"/>
  <c r="T823"/>
  <c r="R823"/>
  <c r="V823"/>
  <c r="Q821"/>
  <c r="W821"/>
  <c r="T821"/>
  <c r="R821"/>
  <c r="V821"/>
  <c r="Q819"/>
  <c r="W819"/>
  <c r="T819"/>
  <c r="R819"/>
  <c r="V819"/>
  <c r="Q817"/>
  <c r="W817"/>
  <c r="T817"/>
  <c r="R817"/>
  <c r="V817"/>
  <c r="Q815"/>
  <c r="W815"/>
  <c r="T815"/>
  <c r="R815"/>
  <c r="V815"/>
  <c r="Q797"/>
  <c r="W797"/>
  <c r="T797"/>
  <c r="R797"/>
  <c r="V797"/>
  <c r="Q795"/>
  <c r="W795"/>
  <c r="T795"/>
  <c r="R795"/>
  <c r="V795"/>
  <c r="Q793"/>
  <c r="W793"/>
  <c r="T793"/>
  <c r="R793"/>
  <c r="V793"/>
  <c r="Q791"/>
  <c r="W791"/>
  <c r="T791"/>
  <c r="R791"/>
  <c r="V791"/>
  <c r="Q789"/>
  <c r="W789"/>
  <c r="T789"/>
  <c r="R789"/>
  <c r="V789"/>
  <c r="Q787"/>
  <c r="W787"/>
  <c r="T787"/>
  <c r="R787"/>
  <c r="V787"/>
  <c r="Q785"/>
  <c r="W785"/>
  <c r="T785"/>
  <c r="R785"/>
  <c r="V785"/>
  <c r="Q783"/>
  <c r="W783"/>
  <c r="T783"/>
  <c r="R783"/>
  <c r="V783"/>
  <c r="Q781"/>
  <c r="W781"/>
  <c r="T781"/>
  <c r="R781"/>
  <c r="V781"/>
  <c r="Q779"/>
  <c r="W779"/>
  <c r="T779"/>
  <c r="R779"/>
  <c r="V779"/>
  <c r="Q777"/>
  <c r="W777"/>
  <c r="T777"/>
  <c r="R777"/>
  <c r="V777"/>
  <c r="Q775"/>
  <c r="W775"/>
  <c r="T775"/>
  <c r="R775"/>
  <c r="V775"/>
  <c r="Q773"/>
  <c r="W773"/>
  <c r="T773"/>
  <c r="R773"/>
  <c r="V773"/>
  <c r="Q771"/>
  <c r="W771"/>
  <c r="T771"/>
  <c r="R771"/>
  <c r="V771"/>
  <c r="Q769"/>
  <c r="W769"/>
  <c r="T769"/>
  <c r="R769"/>
  <c r="V769"/>
  <c r="Q767"/>
  <c r="W767"/>
  <c r="T767"/>
  <c r="R767"/>
  <c r="V767"/>
  <c r="Q765"/>
  <c r="W765"/>
  <c r="T765"/>
  <c r="R765"/>
  <c r="V765"/>
  <c r="Q763"/>
  <c r="W763"/>
  <c r="T763"/>
  <c r="R763"/>
  <c r="V763"/>
  <c r="Q761"/>
  <c r="W761"/>
  <c r="T761"/>
  <c r="R761"/>
  <c r="V761"/>
  <c r="Q759"/>
  <c r="W759"/>
  <c r="T759"/>
  <c r="R759"/>
  <c r="V759"/>
  <c r="Q757"/>
  <c r="W757"/>
  <c r="T757"/>
  <c r="R757"/>
  <c r="V757"/>
  <c r="Q755"/>
  <c r="W755"/>
  <c r="T755"/>
  <c r="R755"/>
  <c r="V755"/>
  <c r="Q753"/>
  <c r="W753"/>
  <c r="T753"/>
  <c r="R753"/>
  <c r="V753"/>
  <c r="Q751"/>
  <c r="W751"/>
  <c r="T751"/>
  <c r="R751"/>
  <c r="V751"/>
  <c r="Q749"/>
  <c r="W749"/>
  <c r="T749"/>
  <c r="R749"/>
  <c r="V749"/>
  <c r="Q747"/>
  <c r="W747"/>
  <c r="T747"/>
  <c r="R747"/>
  <c r="V747"/>
  <c r="Q745"/>
  <c r="W745"/>
  <c r="T745"/>
  <c r="R745"/>
  <c r="V745"/>
  <c r="Q743"/>
  <c r="W743"/>
  <c r="T743"/>
  <c r="R743"/>
  <c r="V743"/>
  <c r="Q741"/>
  <c r="W741"/>
  <c r="T741"/>
  <c r="R741"/>
  <c r="V741"/>
  <c r="Q739"/>
  <c r="W739"/>
  <c r="T739"/>
  <c r="R739"/>
  <c r="V739"/>
  <c r="Q737"/>
  <c r="W737"/>
  <c r="T737"/>
  <c r="R737"/>
  <c r="V737"/>
  <c r="Q735"/>
  <c r="W735"/>
  <c r="T735"/>
  <c r="R735"/>
  <c r="V735"/>
  <c r="Q733"/>
  <c r="W733"/>
  <c r="T733"/>
  <c r="R733"/>
  <c r="V733"/>
  <c r="Q731"/>
  <c r="W731"/>
  <c r="T731"/>
  <c r="R731"/>
  <c r="V731"/>
  <c r="Q729"/>
  <c r="W729"/>
  <c r="T729"/>
  <c r="R729"/>
  <c r="V729"/>
  <c r="Q727"/>
  <c r="W727"/>
  <c r="T727"/>
  <c r="R727"/>
  <c r="V727"/>
  <c r="Q725"/>
  <c r="W725"/>
  <c r="T725"/>
  <c r="R725"/>
  <c r="V725"/>
  <c r="Q723"/>
  <c r="W723"/>
  <c r="T723"/>
  <c r="R723"/>
  <c r="V723"/>
  <c r="Q721"/>
  <c r="W721"/>
  <c r="T721"/>
  <c r="R721"/>
  <c r="V721"/>
  <c r="Q719"/>
  <c r="W719"/>
  <c r="T719"/>
  <c r="R719"/>
  <c r="V719"/>
  <c r="Q717"/>
  <c r="W717"/>
  <c r="T717"/>
  <c r="R717"/>
  <c r="V717"/>
  <c r="Q715"/>
  <c r="W715"/>
  <c r="T715"/>
  <c r="R715"/>
  <c r="V715"/>
  <c r="Q713"/>
  <c r="W713"/>
  <c r="T713"/>
  <c r="R713"/>
  <c r="V713"/>
  <c r="Q711"/>
  <c r="W711"/>
  <c r="T711"/>
  <c r="R711"/>
  <c r="V711"/>
  <c r="Q709"/>
  <c r="W709"/>
  <c r="T709"/>
  <c r="R709"/>
  <c r="V709"/>
  <c r="Q707"/>
  <c r="W707"/>
  <c r="T707"/>
  <c r="R707"/>
  <c r="V707"/>
  <c r="Q705"/>
  <c r="W705"/>
  <c r="T705"/>
  <c r="R705"/>
  <c r="V705"/>
  <c r="Q703"/>
  <c r="W703"/>
  <c r="T703"/>
  <c r="R703"/>
  <c r="V703"/>
  <c r="Q701"/>
  <c r="W701"/>
  <c r="T701"/>
  <c r="R701"/>
  <c r="V701"/>
  <c r="Q699"/>
  <c r="W699"/>
  <c r="T699"/>
  <c r="R699"/>
  <c r="V699"/>
  <c r="Q697"/>
  <c r="W697"/>
  <c r="T697"/>
  <c r="R697"/>
  <c r="V697"/>
  <c r="Q695"/>
  <c r="W695"/>
  <c r="T695"/>
  <c r="R695"/>
  <c r="V695"/>
  <c r="Q693"/>
  <c r="W693"/>
  <c r="T693"/>
  <c r="R693"/>
  <c r="V693"/>
  <c r="Q691"/>
  <c r="W691"/>
  <c r="T691"/>
  <c r="R691"/>
  <c r="V691"/>
  <c r="Q689"/>
  <c r="W689"/>
  <c r="T689"/>
  <c r="R689"/>
  <c r="V689"/>
  <c r="Q687"/>
  <c r="W687"/>
  <c r="T687"/>
  <c r="R687"/>
  <c r="V687"/>
  <c r="Q685"/>
  <c r="W685"/>
  <c r="T685"/>
  <c r="R685"/>
  <c r="V685"/>
  <c r="Q683"/>
  <c r="W683"/>
  <c r="R683"/>
  <c r="T683"/>
  <c r="V683"/>
  <c r="Q681"/>
  <c r="W681"/>
  <c r="R681"/>
  <c r="T681"/>
  <c r="V681"/>
  <c r="Q679"/>
  <c r="W679"/>
  <c r="R679"/>
  <c r="V679"/>
  <c r="T679"/>
  <c r="Q677"/>
  <c r="W677"/>
  <c r="R677"/>
  <c r="V677"/>
  <c r="T677"/>
  <c r="Q675"/>
  <c r="W675"/>
  <c r="R675"/>
  <c r="V675"/>
  <c r="T675"/>
  <c r="Q673"/>
  <c r="W673"/>
  <c r="R673"/>
  <c r="V673"/>
  <c r="T673"/>
  <c r="Q671"/>
  <c r="W671"/>
  <c r="R671"/>
  <c r="V671"/>
  <c r="T671"/>
  <c r="Q669"/>
  <c r="W669"/>
  <c r="R669"/>
  <c r="V669"/>
  <c r="T669"/>
  <c r="Q667"/>
  <c r="W667"/>
  <c r="R667"/>
  <c r="V667"/>
  <c r="T667"/>
  <c r="Q665"/>
  <c r="W665"/>
  <c r="R665"/>
  <c r="V665"/>
  <c r="T665"/>
  <c r="Q663"/>
  <c r="W663"/>
  <c r="R663"/>
  <c r="V663"/>
  <c r="T663"/>
  <c r="Q661"/>
  <c r="W661"/>
  <c r="R661"/>
  <c r="V661"/>
  <c r="T661"/>
  <c r="Q659"/>
  <c r="W659"/>
  <c r="R659"/>
  <c r="V659"/>
  <c r="T659"/>
  <c r="Q657"/>
  <c r="W657"/>
  <c r="R657"/>
  <c r="V657"/>
  <c r="T657"/>
  <c r="Q655"/>
  <c r="W655"/>
  <c r="R655"/>
  <c r="V655"/>
  <c r="T655"/>
  <c r="Q653"/>
  <c r="W653"/>
  <c r="R653"/>
  <c r="V653"/>
  <c r="T653"/>
  <c r="Q651"/>
  <c r="W651"/>
  <c r="R651"/>
  <c r="V651"/>
  <c r="T651"/>
  <c r="Q649"/>
  <c r="W649"/>
  <c r="R649"/>
  <c r="V649"/>
  <c r="T649"/>
  <c r="Q647"/>
  <c r="W647"/>
  <c r="R647"/>
  <c r="V647"/>
  <c r="T647"/>
  <c r="Q645"/>
  <c r="W645"/>
  <c r="R645"/>
  <c r="V645"/>
  <c r="T645"/>
  <c r="Q643"/>
  <c r="W643"/>
  <c r="R643"/>
  <c r="V643"/>
  <c r="T643"/>
  <c r="Q641"/>
  <c r="W641"/>
  <c r="R641"/>
  <c r="V641"/>
  <c r="T641"/>
  <c r="Q639"/>
  <c r="W639"/>
  <c r="R639"/>
  <c r="V639"/>
  <c r="T639"/>
  <c r="Q637"/>
  <c r="W637"/>
  <c r="R637"/>
  <c r="V637"/>
  <c r="T637"/>
  <c r="Q635"/>
  <c r="W635"/>
  <c r="R635"/>
  <c r="V635"/>
  <c r="T635"/>
  <c r="Q633"/>
  <c r="W633"/>
  <c r="R633"/>
  <c r="V633"/>
  <c r="T633"/>
  <c r="Q631"/>
  <c r="W631"/>
  <c r="R631"/>
  <c r="V631"/>
  <c r="T631"/>
  <c r="Q629"/>
  <c r="W629"/>
  <c r="R629"/>
  <c r="V629"/>
  <c r="T629"/>
  <c r="Q627"/>
  <c r="W627"/>
  <c r="R627"/>
  <c r="V627"/>
  <c r="T627"/>
  <c r="Q625"/>
  <c r="W625"/>
  <c r="R625"/>
  <c r="V625"/>
  <c r="T625"/>
  <c r="Q623"/>
  <c r="W623"/>
  <c r="R623"/>
  <c r="V623"/>
  <c r="T623"/>
  <c r="Q621"/>
  <c r="W621"/>
  <c r="R621"/>
  <c r="V621"/>
  <c r="T621"/>
  <c r="Q619"/>
  <c r="W619"/>
  <c r="R619"/>
  <c r="V619"/>
  <c r="T619"/>
  <c r="Q617"/>
  <c r="W617"/>
  <c r="R617"/>
  <c r="V617"/>
  <c r="T617"/>
  <c r="Q615"/>
  <c r="W615"/>
  <c r="R615"/>
  <c r="V615"/>
  <c r="T615"/>
  <c r="Q613"/>
  <c r="W613"/>
  <c r="R613"/>
  <c r="V613"/>
  <c r="T613"/>
  <c r="Q611"/>
  <c r="W611"/>
  <c r="R611"/>
  <c r="V611"/>
  <c r="T611"/>
  <c r="Q609"/>
  <c r="W609"/>
  <c r="R609"/>
  <c r="V609"/>
  <c r="T609"/>
  <c r="Q607"/>
  <c r="W607"/>
  <c r="R607"/>
  <c r="V607"/>
  <c r="T607"/>
  <c r="Q605"/>
  <c r="W605"/>
  <c r="R605"/>
  <c r="V605"/>
  <c r="T605"/>
  <c r="Q603"/>
  <c r="W603"/>
  <c r="R603"/>
  <c r="V603"/>
  <c r="T603"/>
  <c r="Q601"/>
  <c r="W601"/>
  <c r="R601"/>
  <c r="V601"/>
  <c r="T601"/>
  <c r="Q599"/>
  <c r="W599"/>
  <c r="R599"/>
  <c r="V599"/>
  <c r="T599"/>
  <c r="Q597"/>
  <c r="W597"/>
  <c r="R597"/>
  <c r="V597"/>
  <c r="T597"/>
  <c r="Q595"/>
  <c r="W595"/>
  <c r="R595"/>
  <c r="V595"/>
  <c r="T595"/>
  <c r="Q593"/>
  <c r="W593"/>
  <c r="R593"/>
  <c r="V593"/>
  <c r="T593"/>
  <c r="Q591"/>
  <c r="W591"/>
  <c r="R591"/>
  <c r="V591"/>
  <c r="T591"/>
  <c r="Q589"/>
  <c r="W589"/>
  <c r="R589"/>
  <c r="V589"/>
  <c r="T589"/>
  <c r="Q587"/>
  <c r="W587"/>
  <c r="R587"/>
  <c r="V587"/>
  <c r="T587"/>
  <c r="Q585"/>
  <c r="W585"/>
  <c r="R585"/>
  <c r="V585"/>
  <c r="T585"/>
  <c r="Q583"/>
  <c r="W583"/>
  <c r="R583"/>
  <c r="V583"/>
  <c r="T583"/>
  <c r="Q581"/>
  <c r="W581"/>
  <c r="R581"/>
  <c r="V581"/>
  <c r="T581"/>
  <c r="Q579"/>
  <c r="W579"/>
  <c r="R579"/>
  <c r="V579"/>
  <c r="T579"/>
  <c r="Q577"/>
  <c r="W577"/>
  <c r="R577"/>
  <c r="V577"/>
  <c r="T577"/>
  <c r="Q575"/>
  <c r="W575"/>
  <c r="R575"/>
  <c r="V575"/>
  <c r="T575"/>
  <c r="Q573"/>
  <c r="W573"/>
  <c r="R573"/>
  <c r="V573"/>
  <c r="T573"/>
  <c r="Q571"/>
  <c r="W571"/>
  <c r="R571"/>
  <c r="V571"/>
  <c r="T571"/>
  <c r="Q569"/>
  <c r="W569"/>
  <c r="R569"/>
  <c r="V569"/>
  <c r="T569"/>
  <c r="Q567"/>
  <c r="W567"/>
  <c r="R567"/>
  <c r="V567"/>
  <c r="T567"/>
  <c r="Q565"/>
  <c r="W565"/>
  <c r="R565"/>
  <c r="V565"/>
  <c r="T565"/>
  <c r="Q563"/>
  <c r="W563"/>
  <c r="R563"/>
  <c r="V563"/>
  <c r="T563"/>
  <c r="Q561"/>
  <c r="W561"/>
  <c r="R561"/>
  <c r="V561"/>
  <c r="T561"/>
  <c r="Q559"/>
  <c r="W559"/>
  <c r="R559"/>
  <c r="V559"/>
  <c r="T559"/>
  <c r="Q557"/>
  <c r="W557"/>
  <c r="R557"/>
  <c r="V557"/>
  <c r="T557"/>
  <c r="Q555"/>
  <c r="W555"/>
  <c r="R555"/>
  <c r="V555"/>
  <c r="T555"/>
  <c r="Q553"/>
  <c r="W553"/>
  <c r="R553"/>
  <c r="V553"/>
  <c r="T553"/>
  <c r="Q551"/>
  <c r="W551"/>
  <c r="R551"/>
  <c r="V551"/>
  <c r="T551"/>
  <c r="Q549"/>
  <c r="W549"/>
  <c r="R549"/>
  <c r="V549"/>
  <c r="T549"/>
  <c r="Q547"/>
  <c r="W547"/>
  <c r="R547"/>
  <c r="V547"/>
  <c r="T547"/>
  <c r="Q545"/>
  <c r="W545"/>
  <c r="R545"/>
  <c r="V545"/>
  <c r="T545"/>
  <c r="Q543"/>
  <c r="W543"/>
  <c r="R543"/>
  <c r="V543"/>
  <c r="T543"/>
  <c r="Q541"/>
  <c r="W541"/>
  <c r="R541"/>
  <c r="V541"/>
  <c r="T541"/>
  <c r="Q539"/>
  <c r="W539"/>
  <c r="R539"/>
  <c r="V539"/>
  <c r="T539"/>
  <c r="Q537"/>
  <c r="W537"/>
  <c r="R537"/>
  <c r="V537"/>
  <c r="T537"/>
  <c r="Q535"/>
  <c r="W535"/>
  <c r="R535"/>
  <c r="V535"/>
  <c r="T535"/>
  <c r="Q533"/>
  <c r="W533"/>
  <c r="R533"/>
  <c r="V533"/>
  <c r="T533"/>
  <c r="Q531"/>
  <c r="W531"/>
  <c r="R531"/>
  <c r="V531"/>
  <c r="T531"/>
  <c r="Q529"/>
  <c r="W529"/>
  <c r="R529"/>
  <c r="V529"/>
  <c r="T529"/>
  <c r="Q527"/>
  <c r="W527"/>
  <c r="R527"/>
  <c r="V527"/>
  <c r="T527"/>
  <c r="Q525"/>
  <c r="W525"/>
  <c r="R525"/>
  <c r="V525"/>
  <c r="T525"/>
  <c r="Q523"/>
  <c r="W523"/>
  <c r="R523"/>
  <c r="V523"/>
  <c r="T523"/>
  <c r="Q521"/>
  <c r="W521"/>
  <c r="R521"/>
  <c r="V521"/>
  <c r="T521"/>
  <c r="Q519"/>
  <c r="W519"/>
  <c r="R519"/>
  <c r="V519"/>
  <c r="T519"/>
  <c r="Q517"/>
  <c r="W517"/>
  <c r="R517"/>
  <c r="V517"/>
  <c r="T517"/>
  <c r="Q515"/>
  <c r="W515"/>
  <c r="R515"/>
  <c r="V515"/>
  <c r="T515"/>
  <c r="Q513"/>
  <c r="W513"/>
  <c r="R513"/>
  <c r="V513"/>
  <c r="T513"/>
  <c r="Q511"/>
  <c r="W511"/>
  <c r="R511"/>
  <c r="V511"/>
  <c r="T511"/>
  <c r="Q509"/>
  <c r="W509"/>
  <c r="R509"/>
  <c r="V509"/>
  <c r="T509"/>
  <c r="Q507"/>
  <c r="W507"/>
  <c r="R507"/>
  <c r="V507"/>
  <c r="T507"/>
  <c r="Q505"/>
  <c r="W505"/>
  <c r="R505"/>
  <c r="V505"/>
  <c r="T505"/>
  <c r="Q503"/>
  <c r="W503"/>
  <c r="R503"/>
  <c r="V503"/>
  <c r="T503"/>
  <c r="Q501"/>
  <c r="W501"/>
  <c r="R501"/>
  <c r="V501"/>
  <c r="T501"/>
  <c r="Q499"/>
  <c r="W499"/>
  <c r="R499"/>
  <c r="V499"/>
  <c r="T499"/>
  <c r="Q497"/>
  <c r="W497"/>
  <c r="R497"/>
  <c r="V497"/>
  <c r="T497"/>
  <c r="Q495"/>
  <c r="W495"/>
  <c r="R495"/>
  <c r="V495"/>
  <c r="T495"/>
  <c r="Q493"/>
  <c r="W493"/>
  <c r="R493"/>
  <c r="V493"/>
  <c r="T493"/>
  <c r="Q491"/>
  <c r="W491"/>
  <c r="R491"/>
  <c r="V491"/>
  <c r="T491"/>
  <c r="Q489"/>
  <c r="W489"/>
  <c r="R489"/>
  <c r="V489"/>
  <c r="T489"/>
  <c r="Q487"/>
  <c r="W487"/>
  <c r="R487"/>
  <c r="V487"/>
  <c r="T487"/>
  <c r="Q485"/>
  <c r="W485"/>
  <c r="R485"/>
  <c r="V485"/>
  <c r="T485"/>
  <c r="Q483"/>
  <c r="W483"/>
  <c r="R483"/>
  <c r="V483"/>
  <c r="T483"/>
  <c r="Q481"/>
  <c r="W481"/>
  <c r="R481"/>
  <c r="V481"/>
  <c r="T481"/>
  <c r="Q479"/>
  <c r="W479"/>
  <c r="R479"/>
  <c r="V479"/>
  <c r="T479"/>
  <c r="Q477"/>
  <c r="W477"/>
  <c r="R477"/>
  <c r="V477"/>
  <c r="T477"/>
  <c r="Q475"/>
  <c r="W475"/>
  <c r="R475"/>
  <c r="V475"/>
  <c r="T475"/>
  <c r="Q473"/>
  <c r="W473"/>
  <c r="R473"/>
  <c r="V473"/>
  <c r="T473"/>
  <c r="Q471"/>
  <c r="W471"/>
  <c r="R471"/>
  <c r="V471"/>
  <c r="T471"/>
  <c r="Q469"/>
  <c r="W469"/>
  <c r="R469"/>
  <c r="V469"/>
  <c r="T469"/>
  <c r="Q467"/>
  <c r="W467"/>
  <c r="R467"/>
  <c r="V467"/>
  <c r="T467"/>
  <c r="Q465"/>
  <c r="W465"/>
  <c r="R465"/>
  <c r="V465"/>
  <c r="T465"/>
  <c r="Q463"/>
  <c r="W463"/>
  <c r="R463"/>
  <c r="V463"/>
  <c r="T463"/>
  <c r="Q461"/>
  <c r="W461"/>
  <c r="R461"/>
  <c r="V461"/>
  <c r="T461"/>
  <c r="Q459"/>
  <c r="W459"/>
  <c r="R459"/>
  <c r="V459"/>
  <c r="T459"/>
  <c r="Q457"/>
  <c r="W457"/>
  <c r="R457"/>
  <c r="V457"/>
  <c r="T457"/>
  <c r="Q455"/>
  <c r="W455"/>
  <c r="R455"/>
  <c r="V455"/>
  <c r="T455"/>
  <c r="Q453"/>
  <c r="W453"/>
  <c r="R453"/>
  <c r="V453"/>
  <c r="T453"/>
  <c r="Q451"/>
  <c r="W451"/>
  <c r="R451"/>
  <c r="V451"/>
  <c r="T451"/>
  <c r="Q449"/>
  <c r="W449"/>
  <c r="R449"/>
  <c r="V449"/>
  <c r="T449"/>
  <c r="Q447"/>
  <c r="W447"/>
  <c r="R447"/>
  <c r="V447"/>
  <c r="T447"/>
  <c r="Q445"/>
  <c r="W445"/>
  <c r="R445"/>
  <c r="V445"/>
  <c r="T445"/>
  <c r="Q443"/>
  <c r="W443"/>
  <c r="R443"/>
  <c r="V443"/>
  <c r="T443"/>
  <c r="Q441"/>
  <c r="W441"/>
  <c r="R441"/>
  <c r="V441"/>
  <c r="T441"/>
  <c r="Q439"/>
  <c r="W439"/>
  <c r="R439"/>
  <c r="V439"/>
  <c r="T439"/>
  <c r="Q437"/>
  <c r="W437"/>
  <c r="R437"/>
  <c r="V437"/>
  <c r="T437"/>
  <c r="Q435"/>
  <c r="W435"/>
  <c r="R435"/>
  <c r="V435"/>
  <c r="T435"/>
  <c r="Q433"/>
  <c r="W433"/>
  <c r="R433"/>
  <c r="V433"/>
  <c r="T433"/>
  <c r="Q431"/>
  <c r="W431"/>
  <c r="R431"/>
  <c r="V431"/>
  <c r="T431"/>
  <c r="Q429"/>
  <c r="W429"/>
  <c r="R429"/>
  <c r="V429"/>
  <c r="T429"/>
  <c r="Q427"/>
  <c r="W427"/>
  <c r="R427"/>
  <c r="V427"/>
  <c r="T427"/>
  <c r="Q425"/>
  <c r="W425"/>
  <c r="R425"/>
  <c r="V425"/>
  <c r="T425"/>
  <c r="Q423"/>
  <c r="W423"/>
  <c r="R423"/>
  <c r="V423"/>
  <c r="T423"/>
  <c r="Q421"/>
  <c r="W421"/>
  <c r="R421"/>
  <c r="V421"/>
  <c r="T421"/>
  <c r="Q419"/>
  <c r="W419"/>
  <c r="R419"/>
  <c r="V419"/>
  <c r="T419"/>
  <c r="Q417"/>
  <c r="W417"/>
  <c r="R417"/>
  <c r="V417"/>
  <c r="T417"/>
  <c r="Q415"/>
  <c r="W415"/>
  <c r="R415"/>
  <c r="V415"/>
  <c r="T415"/>
  <c r="Q413"/>
  <c r="W413"/>
  <c r="R413"/>
  <c r="V413"/>
  <c r="T413"/>
  <c r="Q411"/>
  <c r="W411"/>
  <c r="R411"/>
  <c r="V411"/>
  <c r="T411"/>
  <c r="Q409"/>
  <c r="W409"/>
  <c r="R409"/>
  <c r="V409"/>
  <c r="T409"/>
  <c r="Q407"/>
  <c r="W407"/>
  <c r="R407"/>
  <c r="V407"/>
  <c r="T407"/>
  <c r="Q405"/>
  <c r="W405"/>
  <c r="R405"/>
  <c r="V405"/>
  <c r="T405"/>
  <c r="Q403"/>
  <c r="W403"/>
  <c r="R403"/>
  <c r="V403"/>
  <c r="T403"/>
  <c r="Q401"/>
  <c r="W401"/>
  <c r="R401"/>
  <c r="V401"/>
  <c r="T401"/>
  <c r="Q399"/>
  <c r="W399"/>
  <c r="R399"/>
  <c r="V399"/>
  <c r="T399"/>
  <c r="Q397"/>
  <c r="W397"/>
  <c r="R397"/>
  <c r="V397"/>
  <c r="T397"/>
  <c r="Q395"/>
  <c r="W395"/>
  <c r="R395"/>
  <c r="V395"/>
  <c r="T395"/>
  <c r="Q393"/>
  <c r="W393"/>
  <c r="R393"/>
  <c r="V393"/>
  <c r="T393"/>
  <c r="Q391"/>
  <c r="W391"/>
  <c r="R391"/>
  <c r="V391"/>
  <c r="T391"/>
  <c r="Q389"/>
  <c r="W389"/>
  <c r="R389"/>
  <c r="V389"/>
  <c r="T389"/>
  <c r="Q387"/>
  <c r="W387"/>
  <c r="R387"/>
  <c r="V387"/>
  <c r="T387"/>
  <c r="Q385"/>
  <c r="W385"/>
  <c r="R385"/>
  <c r="V385"/>
  <c r="T385"/>
  <c r="Q383"/>
  <c r="W383"/>
  <c r="R383"/>
  <c r="V383"/>
  <c r="T383"/>
  <c r="Q381"/>
  <c r="W381"/>
  <c r="R381"/>
  <c r="V381"/>
  <c r="T381"/>
  <c r="Q379"/>
  <c r="W379"/>
  <c r="R379"/>
  <c r="V379"/>
  <c r="T379"/>
  <c r="Q377"/>
  <c r="W377"/>
  <c r="R377"/>
  <c r="V377"/>
  <c r="T377"/>
  <c r="Q375"/>
  <c r="W375"/>
  <c r="R375"/>
  <c r="V375"/>
  <c r="T375"/>
  <c r="Q373"/>
  <c r="W373"/>
  <c r="R373"/>
  <c r="V373"/>
  <c r="T373"/>
  <c r="Q371"/>
  <c r="W371"/>
  <c r="R371"/>
  <c r="V371"/>
  <c r="T371"/>
  <c r="Q369"/>
  <c r="W369"/>
  <c r="R369"/>
  <c r="V369"/>
  <c r="T369"/>
  <c r="Q367"/>
  <c r="W367"/>
  <c r="R367"/>
  <c r="V367"/>
  <c r="T367"/>
  <c r="Q365"/>
  <c r="W365"/>
  <c r="R365"/>
  <c r="V365"/>
  <c r="T365"/>
  <c r="Q363"/>
  <c r="W363"/>
  <c r="R363"/>
  <c r="V363"/>
  <c r="T363"/>
  <c r="Q361"/>
  <c r="W361"/>
  <c r="R361"/>
  <c r="V361"/>
  <c r="T361"/>
  <c r="Q359"/>
  <c r="W359"/>
  <c r="R359"/>
  <c r="V359"/>
  <c r="T359"/>
  <c r="Q357"/>
  <c r="W357"/>
  <c r="R357"/>
  <c r="V357"/>
  <c r="T357"/>
  <c r="Q355"/>
  <c r="W355"/>
  <c r="R355"/>
  <c r="V355"/>
  <c r="T355"/>
  <c r="Q353"/>
  <c r="W353"/>
  <c r="R353"/>
  <c r="V353"/>
  <c r="T353"/>
  <c r="Q351"/>
  <c r="W351"/>
  <c r="R351"/>
  <c r="V351"/>
  <c r="T351"/>
  <c r="Q349"/>
  <c r="W349"/>
  <c r="R349"/>
  <c r="V349"/>
  <c r="T349"/>
  <c r="Q347"/>
  <c r="W347"/>
  <c r="R347"/>
  <c r="V347"/>
  <c r="T347"/>
  <c r="Q345"/>
  <c r="W345"/>
  <c r="R345"/>
  <c r="V345"/>
  <c r="T345"/>
  <c r="Q343"/>
  <c r="W343"/>
  <c r="R343"/>
  <c r="V343"/>
  <c r="T343"/>
  <c r="Q341"/>
  <c r="W341"/>
  <c r="R341"/>
  <c r="V341"/>
  <c r="T341"/>
  <c r="Q339"/>
  <c r="W339"/>
  <c r="R339"/>
  <c r="V339"/>
  <c r="T339"/>
  <c r="Q337"/>
  <c r="W337"/>
  <c r="R337"/>
  <c r="V337"/>
  <c r="T337"/>
  <c r="Q335"/>
  <c r="W335"/>
  <c r="R335"/>
  <c r="V335"/>
  <c r="T335"/>
  <c r="Q333"/>
  <c r="W333"/>
  <c r="R333"/>
  <c r="V333"/>
  <c r="T333"/>
  <c r="Q331"/>
  <c r="W331"/>
  <c r="R331"/>
  <c r="V331"/>
  <c r="T331"/>
  <c r="Q329"/>
  <c r="W329"/>
  <c r="R329"/>
  <c r="V329"/>
  <c r="T329"/>
  <c r="Q327"/>
  <c r="W327"/>
  <c r="R327"/>
  <c r="V327"/>
  <c r="T327"/>
  <c r="Q325"/>
  <c r="W325"/>
  <c r="R325"/>
  <c r="V325"/>
  <c r="T325"/>
  <c r="Q323"/>
  <c r="W323"/>
  <c r="R323"/>
  <c r="V323"/>
  <c r="T323"/>
  <c r="Q321"/>
  <c r="W321"/>
  <c r="R321"/>
  <c r="V321"/>
  <c r="T321"/>
  <c r="Q319"/>
  <c r="W319"/>
  <c r="R319"/>
  <c r="V319"/>
  <c r="T319"/>
  <c r="Q317"/>
  <c r="W317"/>
  <c r="R317"/>
  <c r="V317"/>
  <c r="T317"/>
  <c r="Q315"/>
  <c r="W315"/>
  <c r="R315"/>
  <c r="V315"/>
  <c r="T315"/>
  <c r="Q313"/>
  <c r="W313"/>
  <c r="R313"/>
  <c r="V313"/>
  <c r="T313"/>
  <c r="Q311"/>
  <c r="W311"/>
  <c r="R311"/>
  <c r="V311"/>
  <c r="T311"/>
  <c r="Q309"/>
  <c r="W309"/>
  <c r="R309"/>
  <c r="V309"/>
  <c r="T309"/>
  <c r="Q307"/>
  <c r="W307"/>
  <c r="R307"/>
  <c r="V307"/>
  <c r="T307"/>
  <c r="Q305"/>
  <c r="W305"/>
  <c r="R305"/>
  <c r="V305"/>
  <c r="T305"/>
  <c r="Q303"/>
  <c r="W303"/>
  <c r="R303"/>
  <c r="V303"/>
  <c r="T303"/>
  <c r="Q301"/>
  <c r="W301"/>
  <c r="R301"/>
  <c r="V301"/>
  <c r="T301"/>
  <c r="Q299"/>
  <c r="W299"/>
  <c r="R299"/>
  <c r="V299"/>
  <c r="T299"/>
  <c r="Q297"/>
  <c r="W297"/>
  <c r="R297"/>
  <c r="V297"/>
  <c r="T297"/>
  <c r="Q295"/>
  <c r="W295"/>
  <c r="R295"/>
  <c r="V295"/>
  <c r="T295"/>
  <c r="Q293"/>
  <c r="W293"/>
  <c r="R293"/>
  <c r="V293"/>
  <c r="T293"/>
  <c r="Q291"/>
  <c r="W291"/>
  <c r="R291"/>
  <c r="V291"/>
  <c r="T291"/>
  <c r="Q289"/>
  <c r="W289"/>
  <c r="R289"/>
  <c r="V289"/>
  <c r="T289"/>
  <c r="Q287"/>
  <c r="W287"/>
  <c r="R287"/>
  <c r="V287"/>
  <c r="T287"/>
  <c r="Q285"/>
  <c r="W285"/>
  <c r="R285"/>
  <c r="V285"/>
  <c r="T285"/>
  <c r="Q283"/>
  <c r="W283"/>
  <c r="R283"/>
  <c r="V283"/>
  <c r="T283"/>
  <c r="Q281"/>
  <c r="W281"/>
  <c r="R281"/>
  <c r="V281"/>
  <c r="T281"/>
  <c r="Q279"/>
  <c r="W279"/>
  <c r="R279"/>
  <c r="V279"/>
  <c r="T279"/>
  <c r="Q277"/>
  <c r="W277"/>
  <c r="R277"/>
  <c r="V277"/>
  <c r="T277"/>
  <c r="Q275"/>
  <c r="W275"/>
  <c r="R275"/>
  <c r="V275"/>
  <c r="T275"/>
  <c r="Q273"/>
  <c r="W273"/>
  <c r="R273"/>
  <c r="V273"/>
  <c r="T273"/>
  <c r="Q271"/>
  <c r="W271"/>
  <c r="R271"/>
  <c r="V271"/>
  <c r="T271"/>
  <c r="Q269"/>
  <c r="W269"/>
  <c r="R269"/>
  <c r="V269"/>
  <c r="T269"/>
  <c r="Q267"/>
  <c r="W267"/>
  <c r="R267"/>
  <c r="V267"/>
  <c r="T267"/>
  <c r="Q265"/>
  <c r="W265"/>
  <c r="R265"/>
  <c r="V265"/>
  <c r="T265"/>
  <c r="Q263"/>
  <c r="W263"/>
  <c r="R263"/>
  <c r="V263"/>
  <c r="T263"/>
  <c r="Q261"/>
  <c r="W261"/>
  <c r="R261"/>
  <c r="V261"/>
  <c r="T261"/>
  <c r="Q259"/>
  <c r="W259"/>
  <c r="R259"/>
  <c r="V259"/>
  <c r="T259"/>
  <c r="Q257"/>
  <c r="W257"/>
  <c r="R257"/>
  <c r="V257"/>
  <c r="T257"/>
  <c r="Q255"/>
  <c r="W255"/>
  <c r="R255"/>
  <c r="V255"/>
  <c r="T255"/>
  <c r="Q253"/>
  <c r="W253"/>
  <c r="R253"/>
  <c r="V253"/>
  <c r="T253"/>
  <c r="Q251"/>
  <c r="W251"/>
  <c r="R251"/>
  <c r="V251"/>
  <c r="T251"/>
  <c r="Q249"/>
  <c r="W249"/>
  <c r="R249"/>
  <c r="V249"/>
  <c r="T249"/>
  <c r="Q247"/>
  <c r="W247"/>
  <c r="R247"/>
  <c r="V247"/>
  <c r="T247"/>
  <c r="Q245"/>
  <c r="W245"/>
  <c r="R245"/>
  <c r="V245"/>
  <c r="T245"/>
  <c r="Q243"/>
  <c r="W243"/>
  <c r="R243"/>
  <c r="V243"/>
  <c r="T243"/>
  <c r="Q241"/>
  <c r="W241"/>
  <c r="R241"/>
  <c r="V241"/>
  <c r="T241"/>
  <c r="Q239"/>
  <c r="W239"/>
  <c r="R239"/>
  <c r="V239"/>
  <c r="T239"/>
  <c r="Q237"/>
  <c r="W237"/>
  <c r="R237"/>
  <c r="V237"/>
  <c r="T237"/>
  <c r="Q235"/>
  <c r="W235"/>
  <c r="R235"/>
  <c r="V235"/>
  <c r="T235"/>
  <c r="Q233"/>
  <c r="W233"/>
  <c r="R233"/>
  <c r="V233"/>
  <c r="T233"/>
  <c r="Q231"/>
  <c r="W231"/>
  <c r="R231"/>
  <c r="V231"/>
  <c r="T231"/>
  <c r="Q229"/>
  <c r="W229"/>
  <c r="R229"/>
  <c r="V229"/>
  <c r="T229"/>
  <c r="Q227"/>
  <c r="W227"/>
  <c r="R227"/>
  <c r="V227"/>
  <c r="T227"/>
  <c r="Q225"/>
  <c r="W225"/>
  <c r="R225"/>
  <c r="V225"/>
  <c r="T225"/>
  <c r="Q223"/>
  <c r="W223"/>
  <c r="R223"/>
  <c r="V223"/>
  <c r="T223"/>
  <c r="Q221"/>
  <c r="W221"/>
  <c r="R221"/>
  <c r="V221"/>
  <c r="T221"/>
  <c r="Q219"/>
  <c r="W219"/>
  <c r="R219"/>
  <c r="V219"/>
  <c r="T219"/>
  <c r="Q217"/>
  <c r="W217"/>
  <c r="R217"/>
  <c r="V217"/>
  <c r="T217"/>
  <c r="Q215"/>
  <c r="W215"/>
  <c r="R215"/>
  <c r="V215"/>
  <c r="T215"/>
  <c r="Q213"/>
  <c r="W213"/>
  <c r="R213"/>
  <c r="V213"/>
  <c r="T213"/>
  <c r="Q211"/>
  <c r="W211"/>
  <c r="R211"/>
  <c r="V211"/>
  <c r="T211"/>
  <c r="Q209"/>
  <c r="W209"/>
  <c r="R209"/>
  <c r="V209"/>
  <c r="T209"/>
  <c r="Q207"/>
  <c r="W207"/>
  <c r="R207"/>
  <c r="V207"/>
  <c r="T207"/>
  <c r="Q205"/>
  <c r="W205"/>
  <c r="R205"/>
  <c r="V205"/>
  <c r="T205"/>
  <c r="Q203"/>
  <c r="W203"/>
  <c r="R203"/>
  <c r="V203"/>
  <c r="T203"/>
  <c r="Q201"/>
  <c r="W201"/>
  <c r="R201"/>
  <c r="V201"/>
  <c r="T201"/>
  <c r="Q199"/>
  <c r="W199"/>
  <c r="R199"/>
  <c r="V199"/>
  <c r="T199"/>
  <c r="Q197"/>
  <c r="W197"/>
  <c r="R197"/>
  <c r="V197"/>
  <c r="T197"/>
  <c r="Q195"/>
  <c r="W195"/>
  <c r="R195"/>
  <c r="V195"/>
  <c r="T195"/>
  <c r="Q193"/>
  <c r="W193"/>
  <c r="R193"/>
  <c r="V193"/>
  <c r="T193"/>
  <c r="Q191"/>
  <c r="W191"/>
  <c r="R191"/>
  <c r="V191"/>
  <c r="T191"/>
  <c r="Q189"/>
  <c r="W189"/>
  <c r="R189"/>
  <c r="V189"/>
  <c r="T189"/>
  <c r="Q187"/>
  <c r="W187"/>
  <c r="R187"/>
  <c r="V187"/>
  <c r="T187"/>
  <c r="Q185"/>
  <c r="W185"/>
  <c r="R185"/>
  <c r="V185"/>
  <c r="T185"/>
  <c r="Q183"/>
  <c r="W183"/>
  <c r="R183"/>
  <c r="V183"/>
  <c r="T183"/>
  <c r="Q181"/>
  <c r="W181"/>
  <c r="R181"/>
  <c r="V181"/>
  <c r="T181"/>
  <c r="Q179"/>
  <c r="W179"/>
  <c r="R179"/>
  <c r="V179"/>
  <c r="T179"/>
  <c r="Q177"/>
  <c r="W177"/>
  <c r="R177"/>
  <c r="V177"/>
  <c r="T177"/>
  <c r="Q175"/>
  <c r="W175"/>
  <c r="R175"/>
  <c r="V175"/>
  <c r="T175"/>
  <c r="Q173"/>
  <c r="W173"/>
  <c r="R173"/>
  <c r="V173"/>
  <c r="T173"/>
  <c r="Q171"/>
  <c r="W171"/>
  <c r="R171"/>
  <c r="V171"/>
  <c r="T171"/>
  <c r="Q169"/>
  <c r="W169"/>
  <c r="R169"/>
  <c r="V169"/>
  <c r="T169"/>
  <c r="Q167"/>
  <c r="W167"/>
  <c r="R167"/>
  <c r="V167"/>
  <c r="T167"/>
  <c r="Q165"/>
  <c r="W165"/>
  <c r="R165"/>
  <c r="V165"/>
  <c r="T165"/>
  <c r="Q163"/>
  <c r="W163"/>
  <c r="R163"/>
  <c r="V163"/>
  <c r="T163"/>
  <c r="Q161"/>
  <c r="W161"/>
  <c r="R161"/>
  <c r="V161"/>
  <c r="T161"/>
  <c r="Q159"/>
  <c r="W159"/>
  <c r="R159"/>
  <c r="V159"/>
  <c r="T159"/>
  <c r="Q157"/>
  <c r="W157"/>
  <c r="R157"/>
  <c r="V157"/>
  <c r="T157"/>
  <c r="Q155"/>
  <c r="W155"/>
  <c r="R155"/>
  <c r="V155"/>
  <c r="T155"/>
  <c r="Q153"/>
  <c r="W153"/>
  <c r="R153"/>
  <c r="V153"/>
  <c r="T153"/>
  <c r="Q151"/>
  <c r="W151"/>
  <c r="R151"/>
  <c r="V151"/>
  <c r="T151"/>
  <c r="Q149"/>
  <c r="W149"/>
  <c r="R149"/>
  <c r="V149"/>
  <c r="T149"/>
  <c r="Q147"/>
  <c r="W147"/>
  <c r="R147"/>
  <c r="V147"/>
  <c r="T147"/>
  <c r="Q145"/>
  <c r="W145"/>
  <c r="R145"/>
  <c r="V145"/>
  <c r="T145"/>
  <c r="Q143"/>
  <c r="W143"/>
  <c r="R143"/>
  <c r="V143"/>
  <c r="T143"/>
  <c r="Q141"/>
  <c r="W141"/>
  <c r="R141"/>
  <c r="V141"/>
  <c r="T141"/>
  <c r="Q139"/>
  <c r="W139"/>
  <c r="R139"/>
  <c r="V139"/>
  <c r="T139"/>
  <c r="Q137"/>
  <c r="W137"/>
  <c r="R137"/>
  <c r="V137"/>
  <c r="T137"/>
  <c r="Q135"/>
  <c r="W135"/>
  <c r="R135"/>
  <c r="V135"/>
  <c r="T135"/>
  <c r="Q133"/>
  <c r="W133"/>
  <c r="R133"/>
  <c r="V133"/>
  <c r="T133"/>
  <c r="Q131"/>
  <c r="W131"/>
  <c r="R131"/>
  <c r="V131"/>
  <c r="T131"/>
  <c r="Q129"/>
  <c r="W129"/>
  <c r="R129"/>
  <c r="V129"/>
  <c r="T129"/>
  <c r="Q127"/>
  <c r="W127"/>
  <c r="R127"/>
  <c r="V127"/>
  <c r="T127"/>
  <c r="Q125"/>
  <c r="W125"/>
  <c r="R125"/>
  <c r="V125"/>
  <c r="T125"/>
  <c r="Q123"/>
  <c r="W123"/>
  <c r="R123"/>
  <c r="V123"/>
  <c r="T123"/>
  <c r="Q121"/>
  <c r="W121"/>
  <c r="R121"/>
  <c r="V121"/>
  <c r="T121"/>
  <c r="Q119"/>
  <c r="W119"/>
  <c r="R119"/>
  <c r="V119"/>
  <c r="T119"/>
  <c r="Q117"/>
  <c r="W117"/>
  <c r="R117"/>
  <c r="V117"/>
  <c r="T117"/>
  <c r="Q115"/>
  <c r="W115"/>
  <c r="R115"/>
  <c r="V115"/>
  <c r="T115"/>
  <c r="Q113"/>
  <c r="W113"/>
  <c r="R113"/>
  <c r="V113"/>
  <c r="T113"/>
  <c r="Q111"/>
  <c r="W111"/>
  <c r="R111"/>
  <c r="V111"/>
  <c r="T111"/>
  <c r="Q109"/>
  <c r="W109"/>
  <c r="R109"/>
  <c r="V109"/>
  <c r="T109"/>
  <c r="Q107"/>
  <c r="W107"/>
  <c r="R107"/>
  <c r="V107"/>
  <c r="T107"/>
  <c r="Q105"/>
  <c r="W105"/>
  <c r="R105"/>
  <c r="V105"/>
  <c r="T105"/>
  <c r="Q103"/>
  <c r="W103"/>
  <c r="R103"/>
  <c r="V103"/>
  <c r="T103"/>
  <c r="Q101"/>
  <c r="W101"/>
  <c r="R101"/>
  <c r="V101"/>
  <c r="T101"/>
  <c r="Q99"/>
  <c r="W99"/>
  <c r="R99"/>
  <c r="V99"/>
  <c r="T99"/>
  <c r="Q97"/>
  <c r="W97"/>
  <c r="R97"/>
  <c r="V97"/>
  <c r="T97"/>
  <c r="Q95"/>
  <c r="W95"/>
  <c r="R95"/>
  <c r="V95"/>
  <c r="T95"/>
  <c r="Q93"/>
  <c r="W93"/>
  <c r="R93"/>
  <c r="V93"/>
  <c r="T93"/>
  <c r="Q91"/>
  <c r="W91"/>
  <c r="R91"/>
  <c r="V91"/>
  <c r="T91"/>
  <c r="Q89"/>
  <c r="W89"/>
  <c r="R89"/>
  <c r="V89"/>
  <c r="T89"/>
  <c r="Q87"/>
  <c r="W87"/>
  <c r="R87"/>
  <c r="V87"/>
  <c r="T87"/>
  <c r="Q85"/>
  <c r="W85"/>
  <c r="R85"/>
  <c r="V85"/>
  <c r="T85"/>
  <c r="Q83"/>
  <c r="W83"/>
  <c r="R83"/>
  <c r="V83"/>
  <c r="T83"/>
  <c r="Q81"/>
  <c r="W81"/>
  <c r="R81"/>
  <c r="V81"/>
  <c r="T81"/>
  <c r="Q79"/>
  <c r="W79"/>
  <c r="R79"/>
  <c r="V79"/>
  <c r="T79"/>
  <c r="Q77"/>
  <c r="W77"/>
  <c r="R77"/>
  <c r="V77"/>
  <c r="T77"/>
  <c r="Q59"/>
  <c r="R59"/>
  <c r="T59"/>
  <c r="Q57"/>
  <c r="R57"/>
  <c r="T57"/>
  <c r="Q55"/>
  <c r="R55"/>
  <c r="T55"/>
  <c r="K865"/>
  <c r="S865"/>
  <c r="U865"/>
  <c r="P865"/>
  <c r="K863"/>
  <c r="S863"/>
  <c r="U863"/>
  <c r="P863"/>
  <c r="K861"/>
  <c r="S861"/>
  <c r="U861"/>
  <c r="P861"/>
  <c r="K859"/>
  <c r="S859"/>
  <c r="U859"/>
  <c r="P859"/>
  <c r="K857"/>
  <c r="S857"/>
  <c r="U857"/>
  <c r="P857"/>
  <c r="K855"/>
  <c r="S855"/>
  <c r="U855"/>
  <c r="P855"/>
  <c r="K853"/>
  <c r="S853"/>
  <c r="U853"/>
  <c r="P853"/>
  <c r="K851"/>
  <c r="S851"/>
  <c r="U851"/>
  <c r="P851"/>
  <c r="K849"/>
  <c r="S849"/>
  <c r="U849"/>
  <c r="P849"/>
  <c r="K847"/>
  <c r="S847"/>
  <c r="U847"/>
  <c r="P847"/>
  <c r="K845"/>
  <c r="S845"/>
  <c r="U845"/>
  <c r="P845"/>
  <c r="K843"/>
  <c r="S843"/>
  <c r="U843"/>
  <c r="P843"/>
  <c r="K841"/>
  <c r="S841"/>
  <c r="U841"/>
  <c r="P841"/>
  <c r="K839"/>
  <c r="S839"/>
  <c r="U839"/>
  <c r="P839"/>
  <c r="K837"/>
  <c r="S837"/>
  <c r="U837"/>
  <c r="P837"/>
  <c r="K835"/>
  <c r="S835"/>
  <c r="U835"/>
  <c r="P835"/>
  <c r="K833"/>
  <c r="S833"/>
  <c r="U833"/>
  <c r="P833"/>
  <c r="K831"/>
  <c r="S831"/>
  <c r="U831"/>
  <c r="P831"/>
  <c r="K829"/>
  <c r="S829"/>
  <c r="U829"/>
  <c r="P829"/>
  <c r="K827"/>
  <c r="S827"/>
  <c r="U827"/>
  <c r="P827"/>
  <c r="K825"/>
  <c r="S825"/>
  <c r="U825"/>
  <c r="P825"/>
  <c r="K823"/>
  <c r="S823"/>
  <c r="U823"/>
  <c r="P823"/>
  <c r="K821"/>
  <c r="S821"/>
  <c r="U821"/>
  <c r="P821"/>
  <c r="K819"/>
  <c r="S819"/>
  <c r="U819"/>
  <c r="P819"/>
  <c r="K817"/>
  <c r="S817"/>
  <c r="U817"/>
  <c r="P817"/>
  <c r="K815"/>
  <c r="S815"/>
  <c r="U815"/>
  <c r="P815"/>
  <c r="K797"/>
  <c r="S797"/>
  <c r="U797"/>
  <c r="P797"/>
  <c r="K795"/>
  <c r="S795"/>
  <c r="U795"/>
  <c r="P795"/>
  <c r="K793"/>
  <c r="S793"/>
  <c r="U793"/>
  <c r="P793"/>
  <c r="K791"/>
  <c r="S791"/>
  <c r="U791"/>
  <c r="P791"/>
  <c r="K789"/>
  <c r="S789"/>
  <c r="U789"/>
  <c r="P789"/>
  <c r="K787"/>
  <c r="S787"/>
  <c r="U787"/>
  <c r="P787"/>
  <c r="K785"/>
  <c r="S785"/>
  <c r="U785"/>
  <c r="P785"/>
  <c r="K783"/>
  <c r="S783"/>
  <c r="U783"/>
  <c r="P783"/>
  <c r="K781"/>
  <c r="S781"/>
  <c r="U781"/>
  <c r="P781"/>
  <c r="K779"/>
  <c r="S779"/>
  <c r="U779"/>
  <c r="P779"/>
  <c r="K777"/>
  <c r="S777"/>
  <c r="U777"/>
  <c r="P777"/>
  <c r="K775"/>
  <c r="S775"/>
  <c r="U775"/>
  <c r="P775"/>
  <c r="K773"/>
  <c r="S773"/>
  <c r="U773"/>
  <c r="P773"/>
  <c r="K771"/>
  <c r="S771"/>
  <c r="U771"/>
  <c r="P771"/>
  <c r="K769"/>
  <c r="S769"/>
  <c r="U769"/>
  <c r="P769"/>
  <c r="K767"/>
  <c r="S767"/>
  <c r="U767"/>
  <c r="P767"/>
  <c r="K765"/>
  <c r="S765"/>
  <c r="U765"/>
  <c r="P765"/>
  <c r="K763"/>
  <c r="S763"/>
  <c r="U763"/>
  <c r="P763"/>
  <c r="K761"/>
  <c r="S761"/>
  <c r="U761"/>
  <c r="P761"/>
  <c r="K759"/>
  <c r="S759"/>
  <c r="U759"/>
  <c r="P759"/>
  <c r="K757"/>
  <c r="S757"/>
  <c r="U757"/>
  <c r="P757"/>
  <c r="K755"/>
  <c r="S755"/>
  <c r="U755"/>
  <c r="P755"/>
  <c r="K753"/>
  <c r="S753"/>
  <c r="U753"/>
  <c r="P753"/>
  <c r="K751"/>
  <c r="S751"/>
  <c r="U751"/>
  <c r="P751"/>
  <c r="K749"/>
  <c r="S749"/>
  <c r="U749"/>
  <c r="P749"/>
  <c r="K747"/>
  <c r="S747"/>
  <c r="U747"/>
  <c r="P747"/>
  <c r="K745"/>
  <c r="S745"/>
  <c r="U745"/>
  <c r="P745"/>
  <c r="K743"/>
  <c r="S743"/>
  <c r="U743"/>
  <c r="P743"/>
  <c r="K741"/>
  <c r="S741"/>
  <c r="U741"/>
  <c r="P741"/>
  <c r="K739"/>
  <c r="S739"/>
  <c r="U739"/>
  <c r="P739"/>
  <c r="K737"/>
  <c r="S737"/>
  <c r="U737"/>
  <c r="P737"/>
  <c r="K735"/>
  <c r="S735"/>
  <c r="U735"/>
  <c r="P735"/>
  <c r="K733"/>
  <c r="S733"/>
  <c r="U733"/>
  <c r="P733"/>
  <c r="K731"/>
  <c r="S731"/>
  <c r="U731"/>
  <c r="P731"/>
  <c r="K729"/>
  <c r="S729"/>
  <c r="U729"/>
  <c r="P729"/>
  <c r="K727"/>
  <c r="S727"/>
  <c r="U727"/>
  <c r="P727"/>
  <c r="K725"/>
  <c r="S725"/>
  <c r="U725"/>
  <c r="P725"/>
  <c r="K723"/>
  <c r="S723"/>
  <c r="U723"/>
  <c r="P723"/>
  <c r="K721"/>
  <c r="S721"/>
  <c r="U721"/>
  <c r="P721"/>
  <c r="K719"/>
  <c r="S719"/>
  <c r="U719"/>
  <c r="P719"/>
  <c r="K717"/>
  <c r="S717"/>
  <c r="U717"/>
  <c r="P717"/>
  <c r="K715"/>
  <c r="S715"/>
  <c r="U715"/>
  <c r="P715"/>
  <c r="K713"/>
  <c r="S713"/>
  <c r="U713"/>
  <c r="P713"/>
  <c r="K711"/>
  <c r="S711"/>
  <c r="U711"/>
  <c r="P711"/>
  <c r="K709"/>
  <c r="S709"/>
  <c r="U709"/>
  <c r="P709"/>
  <c r="K707"/>
  <c r="S707"/>
  <c r="U707"/>
  <c r="P707"/>
  <c r="K705"/>
  <c r="S705"/>
  <c r="U705"/>
  <c r="P705"/>
  <c r="K703"/>
  <c r="S703"/>
  <c r="U703"/>
  <c r="P703"/>
  <c r="K701"/>
  <c r="S701"/>
  <c r="U701"/>
  <c r="P701"/>
  <c r="K699"/>
  <c r="S699"/>
  <c r="U699"/>
  <c r="P699"/>
  <c r="K697"/>
  <c r="S697"/>
  <c r="U697"/>
  <c r="P697"/>
  <c r="K695"/>
  <c r="S695"/>
  <c r="U695"/>
  <c r="P695"/>
  <c r="K693"/>
  <c r="S693"/>
  <c r="U693"/>
  <c r="P693"/>
  <c r="K691"/>
  <c r="S691"/>
  <c r="U691"/>
  <c r="P691"/>
  <c r="K689"/>
  <c r="S689"/>
  <c r="U689"/>
  <c r="P689"/>
  <c r="K687"/>
  <c r="S687"/>
  <c r="U687"/>
  <c r="P687"/>
  <c r="K685"/>
  <c r="S685"/>
  <c r="U685"/>
  <c r="P685"/>
  <c r="K683"/>
  <c r="S683"/>
  <c r="U683"/>
  <c r="P683"/>
  <c r="K681"/>
  <c r="S681"/>
  <c r="U681"/>
  <c r="P681"/>
  <c r="K679"/>
  <c r="S679"/>
  <c r="U679"/>
  <c r="P679"/>
  <c r="K677"/>
  <c r="S677"/>
  <c r="U677"/>
  <c r="P677"/>
  <c r="K675"/>
  <c r="S675"/>
  <c r="U675"/>
  <c r="P675"/>
  <c r="K673"/>
  <c r="S673"/>
  <c r="U673"/>
  <c r="P673"/>
  <c r="K671"/>
  <c r="S671"/>
  <c r="U671"/>
  <c r="P671"/>
  <c r="K669"/>
  <c r="S669"/>
  <c r="U669"/>
  <c r="P669"/>
  <c r="K667"/>
  <c r="S667"/>
  <c r="U667"/>
  <c r="P667"/>
  <c r="K665"/>
  <c r="S665"/>
  <c r="U665"/>
  <c r="P665"/>
  <c r="K663"/>
  <c r="S663"/>
  <c r="U663"/>
  <c r="P663"/>
  <c r="K661"/>
  <c r="S661"/>
  <c r="U661"/>
  <c r="P661"/>
  <c r="K659"/>
  <c r="S659"/>
  <c r="U659"/>
  <c r="P659"/>
  <c r="K657"/>
  <c r="S657"/>
  <c r="U657"/>
  <c r="P657"/>
  <c r="K655"/>
  <c r="S655"/>
  <c r="U655"/>
  <c r="P655"/>
  <c r="K653"/>
  <c r="S653"/>
  <c r="U653"/>
  <c r="P653"/>
  <c r="K651"/>
  <c r="S651"/>
  <c r="U651"/>
  <c r="P651"/>
  <c r="K649"/>
  <c r="S649"/>
  <c r="U649"/>
  <c r="P649"/>
  <c r="K647"/>
  <c r="S647"/>
  <c r="U647"/>
  <c r="P647"/>
  <c r="K645"/>
  <c r="S645"/>
  <c r="U645"/>
  <c r="P645"/>
  <c r="K643"/>
  <c r="S643"/>
  <c r="U643"/>
  <c r="P643"/>
  <c r="K641"/>
  <c r="S641"/>
  <c r="U641"/>
  <c r="P641"/>
  <c r="K639"/>
  <c r="S639"/>
  <c r="U639"/>
  <c r="P639"/>
  <c r="K637"/>
  <c r="S637"/>
  <c r="U637"/>
  <c r="P637"/>
  <c r="K635"/>
  <c r="S635"/>
  <c r="U635"/>
  <c r="P635"/>
  <c r="K633"/>
  <c r="S633"/>
  <c r="U633"/>
  <c r="P633"/>
  <c r="K631"/>
  <c r="S631"/>
  <c r="U631"/>
  <c r="P631"/>
  <c r="K629"/>
  <c r="S629"/>
  <c r="U629"/>
  <c r="P629"/>
  <c r="K627"/>
  <c r="S627"/>
  <c r="U627"/>
  <c r="P627"/>
  <c r="K625"/>
  <c r="S625"/>
  <c r="U625"/>
  <c r="P625"/>
  <c r="K623"/>
  <c r="S623"/>
  <c r="U623"/>
  <c r="P623"/>
  <c r="K621"/>
  <c r="S621"/>
  <c r="U621"/>
  <c r="P621"/>
  <c r="K619"/>
  <c r="S619"/>
  <c r="U619"/>
  <c r="P619"/>
  <c r="K617"/>
  <c r="S617"/>
  <c r="U617"/>
  <c r="P617"/>
  <c r="K615"/>
  <c r="S615"/>
  <c r="U615"/>
  <c r="P615"/>
  <c r="K613"/>
  <c r="S613"/>
  <c r="U613"/>
  <c r="P613"/>
  <c r="K611"/>
  <c r="S611"/>
  <c r="U611"/>
  <c r="P611"/>
  <c r="K609"/>
  <c r="S609"/>
  <c r="U609"/>
  <c r="P609"/>
  <c r="K607"/>
  <c r="S607"/>
  <c r="U607"/>
  <c r="P607"/>
  <c r="K605"/>
  <c r="S605"/>
  <c r="U605"/>
  <c r="P605"/>
  <c r="K603"/>
  <c r="S603"/>
  <c r="U603"/>
  <c r="P603"/>
  <c r="K601"/>
  <c r="S601"/>
  <c r="U601"/>
  <c r="P601"/>
  <c r="K599"/>
  <c r="S599"/>
  <c r="U599"/>
  <c r="P599"/>
  <c r="K597"/>
  <c r="S597"/>
  <c r="U597"/>
  <c r="P597"/>
  <c r="K595"/>
  <c r="S595"/>
  <c r="U595"/>
  <c r="P595"/>
  <c r="K593"/>
  <c r="S593"/>
  <c r="U593"/>
  <c r="P593"/>
  <c r="K591"/>
  <c r="S591"/>
  <c r="U591"/>
  <c r="P591"/>
  <c r="K589"/>
  <c r="S589"/>
  <c r="U589"/>
  <c r="P589"/>
  <c r="K587"/>
  <c r="S587"/>
  <c r="U587"/>
  <c r="P587"/>
  <c r="K585"/>
  <c r="S585"/>
  <c r="U585"/>
  <c r="P585"/>
  <c r="K583"/>
  <c r="S583"/>
  <c r="U583"/>
  <c r="P583"/>
  <c r="K581"/>
  <c r="S581"/>
  <c r="U581"/>
  <c r="P581"/>
  <c r="K579"/>
  <c r="S579"/>
  <c r="U579"/>
  <c r="P579"/>
  <c r="K577"/>
  <c r="S577"/>
  <c r="U577"/>
  <c r="P577"/>
  <c r="K575"/>
  <c r="S575"/>
  <c r="U575"/>
  <c r="P575"/>
  <c r="K573"/>
  <c r="S573"/>
  <c r="U573"/>
  <c r="P573"/>
  <c r="K571"/>
  <c r="S571"/>
  <c r="U571"/>
  <c r="P571"/>
  <c r="K569"/>
  <c r="S569"/>
  <c r="U569"/>
  <c r="P569"/>
  <c r="K567"/>
  <c r="S567"/>
  <c r="U567"/>
  <c r="P567"/>
  <c r="K565"/>
  <c r="S565"/>
  <c r="U565"/>
  <c r="P565"/>
  <c r="K563"/>
  <c r="S563"/>
  <c r="U563"/>
  <c r="P563"/>
  <c r="K561"/>
  <c r="S561"/>
  <c r="U561"/>
  <c r="P561"/>
  <c r="K559"/>
  <c r="S559"/>
  <c r="U559"/>
  <c r="P559"/>
  <c r="K557"/>
  <c r="S557"/>
  <c r="U557"/>
  <c r="P557"/>
  <c r="K555"/>
  <c r="S555"/>
  <c r="U555"/>
  <c r="P555"/>
  <c r="K553"/>
  <c r="S553"/>
  <c r="U553"/>
  <c r="P553"/>
  <c r="K551"/>
  <c r="S551"/>
  <c r="U551"/>
  <c r="P551"/>
  <c r="K549"/>
  <c r="S549"/>
  <c r="U549"/>
  <c r="P549"/>
  <c r="K547"/>
  <c r="S547"/>
  <c r="U547"/>
  <c r="P547"/>
  <c r="K545"/>
  <c r="S545"/>
  <c r="U545"/>
  <c r="P545"/>
  <c r="K543"/>
  <c r="S543"/>
  <c r="U543"/>
  <c r="P543"/>
  <c r="K541"/>
  <c r="S541"/>
  <c r="U541"/>
  <c r="P541"/>
  <c r="K539"/>
  <c r="S539"/>
  <c r="U539"/>
  <c r="P539"/>
  <c r="K537"/>
  <c r="S537"/>
  <c r="U537"/>
  <c r="P537"/>
  <c r="K535"/>
  <c r="S535"/>
  <c r="U535"/>
  <c r="P535"/>
  <c r="K533"/>
  <c r="S533"/>
  <c r="U533"/>
  <c r="P533"/>
  <c r="K531"/>
  <c r="S531"/>
  <c r="U531"/>
  <c r="P531"/>
  <c r="K529"/>
  <c r="S529"/>
  <c r="U529"/>
  <c r="P529"/>
  <c r="K527"/>
  <c r="S527"/>
  <c r="U527"/>
  <c r="P527"/>
  <c r="K525"/>
  <c r="S525"/>
  <c r="U525"/>
  <c r="P525"/>
  <c r="K523"/>
  <c r="S523"/>
  <c r="U523"/>
  <c r="P523"/>
  <c r="K521"/>
  <c r="S521"/>
  <c r="U521"/>
  <c r="P521"/>
  <c r="K519"/>
  <c r="S519"/>
  <c r="U519"/>
  <c r="P519"/>
  <c r="K517"/>
  <c r="S517"/>
  <c r="U517"/>
  <c r="P517"/>
  <c r="K515"/>
  <c r="S515"/>
  <c r="U515"/>
  <c r="P515"/>
  <c r="K513"/>
  <c r="S513"/>
  <c r="U513"/>
  <c r="P513"/>
  <c r="K511"/>
  <c r="S511"/>
  <c r="U511"/>
  <c r="P511"/>
  <c r="K509"/>
  <c r="S509"/>
  <c r="U509"/>
  <c r="P509"/>
  <c r="K507"/>
  <c r="S507"/>
  <c r="U507"/>
  <c r="P507"/>
  <c r="K505"/>
  <c r="S505"/>
  <c r="U505"/>
  <c r="P505"/>
  <c r="K503"/>
  <c r="S503"/>
  <c r="U503"/>
  <c r="P503"/>
  <c r="K501"/>
  <c r="S501"/>
  <c r="U501"/>
  <c r="P501"/>
  <c r="K499"/>
  <c r="S499"/>
  <c r="U499"/>
  <c r="P499"/>
  <c r="K497"/>
  <c r="S497"/>
  <c r="U497"/>
  <c r="P497"/>
  <c r="K495"/>
  <c r="S495"/>
  <c r="U495"/>
  <c r="P495"/>
  <c r="K493"/>
  <c r="S493"/>
  <c r="U493"/>
  <c r="P493"/>
  <c r="K491"/>
  <c r="S491"/>
  <c r="U491"/>
  <c r="P491"/>
  <c r="K489"/>
  <c r="S489"/>
  <c r="U489"/>
  <c r="P489"/>
  <c r="K487"/>
  <c r="S487"/>
  <c r="U487"/>
  <c r="P487"/>
  <c r="K485"/>
  <c r="S485"/>
  <c r="U485"/>
  <c r="P485"/>
  <c r="K483"/>
  <c r="S483"/>
  <c r="U483"/>
  <c r="P483"/>
  <c r="K481"/>
  <c r="S481"/>
  <c r="U481"/>
  <c r="P481"/>
  <c r="K479"/>
  <c r="S479"/>
  <c r="U479"/>
  <c r="P479"/>
  <c r="K477"/>
  <c r="S477"/>
  <c r="U477"/>
  <c r="P477"/>
  <c r="K475"/>
  <c r="S475"/>
  <c r="U475"/>
  <c r="P475"/>
  <c r="K473"/>
  <c r="S473"/>
  <c r="U473"/>
  <c r="P473"/>
  <c r="K471"/>
  <c r="S471"/>
  <c r="U471"/>
  <c r="P471"/>
  <c r="K469"/>
  <c r="S469"/>
  <c r="U469"/>
  <c r="P469"/>
  <c r="K467"/>
  <c r="S467"/>
  <c r="U467"/>
  <c r="P467"/>
  <c r="K465"/>
  <c r="S465"/>
  <c r="U465"/>
  <c r="P465"/>
  <c r="K463"/>
  <c r="S463"/>
  <c r="U463"/>
  <c r="P463"/>
  <c r="K461"/>
  <c r="S461"/>
  <c r="U461"/>
  <c r="P461"/>
  <c r="K459"/>
  <c r="S459"/>
  <c r="U459"/>
  <c r="P459"/>
  <c r="K457"/>
  <c r="S457"/>
  <c r="U457"/>
  <c r="P457"/>
  <c r="K455"/>
  <c r="S455"/>
  <c r="U455"/>
  <c r="P455"/>
  <c r="K453"/>
  <c r="S453"/>
  <c r="U453"/>
  <c r="P453"/>
  <c r="K451"/>
  <c r="S451"/>
  <c r="U451"/>
  <c r="P451"/>
  <c r="K449"/>
  <c r="S449"/>
  <c r="U449"/>
  <c r="P449"/>
  <c r="K447"/>
  <c r="S447"/>
  <c r="U447"/>
  <c r="P447"/>
  <c r="K546"/>
  <c r="S546"/>
  <c r="U546"/>
  <c r="P546"/>
  <c r="K544"/>
  <c r="S544"/>
  <c r="U544"/>
  <c r="P544"/>
  <c r="K542"/>
  <c r="S542"/>
  <c r="U542"/>
  <c r="P542"/>
  <c r="K540"/>
  <c r="S540"/>
  <c r="U540"/>
  <c r="P540"/>
  <c r="K538"/>
  <c r="S538"/>
  <c r="U538"/>
  <c r="P538"/>
  <c r="K536"/>
  <c r="S536"/>
  <c r="U536"/>
  <c r="P536"/>
  <c r="K534"/>
  <c r="S534"/>
  <c r="U534"/>
  <c r="P534"/>
  <c r="K532"/>
  <c r="S532"/>
  <c r="U532"/>
  <c r="P532"/>
  <c r="K530"/>
  <c r="S530"/>
  <c r="U530"/>
  <c r="P530"/>
  <c r="K528"/>
  <c r="S528"/>
  <c r="U528"/>
  <c r="P528"/>
  <c r="K526"/>
  <c r="S526"/>
  <c r="U526"/>
  <c r="P526"/>
  <c r="K524"/>
  <c r="S524"/>
  <c r="U524"/>
  <c r="P524"/>
  <c r="K522"/>
  <c r="S522"/>
  <c r="U522"/>
  <c r="P522"/>
  <c r="K520"/>
  <c r="S520"/>
  <c r="U520"/>
  <c r="P520"/>
  <c r="K518"/>
  <c r="S518"/>
  <c r="U518"/>
  <c r="P518"/>
  <c r="K516"/>
  <c r="S516"/>
  <c r="U516"/>
  <c r="P516"/>
  <c r="K514"/>
  <c r="S514"/>
  <c r="U514"/>
  <c r="P514"/>
  <c r="K512"/>
  <c r="S512"/>
  <c r="U512"/>
  <c r="P512"/>
  <c r="K510"/>
  <c r="S510"/>
  <c r="U510"/>
  <c r="P510"/>
  <c r="K508"/>
  <c r="S508"/>
  <c r="U508"/>
  <c r="P508"/>
  <c r="K506"/>
  <c r="S506"/>
  <c r="U506"/>
  <c r="P506"/>
  <c r="K504"/>
  <c r="S504"/>
  <c r="U504"/>
  <c r="P504"/>
  <c r="K502"/>
  <c r="S502"/>
  <c r="U502"/>
  <c r="P502"/>
  <c r="K500"/>
  <c r="S500"/>
  <c r="U500"/>
  <c r="P500"/>
  <c r="K498"/>
  <c r="S498"/>
  <c r="U498"/>
  <c r="P498"/>
  <c r="K496"/>
  <c r="S496"/>
  <c r="U496"/>
  <c r="P496"/>
  <c r="K494"/>
  <c r="S494"/>
  <c r="U494"/>
  <c r="P494"/>
  <c r="K492"/>
  <c r="S492"/>
  <c r="U492"/>
  <c r="P492"/>
  <c r="K490"/>
  <c r="S490"/>
  <c r="U490"/>
  <c r="P490"/>
  <c r="K488"/>
  <c r="S488"/>
  <c r="U488"/>
  <c r="P488"/>
  <c r="K486"/>
  <c r="S486"/>
  <c r="U486"/>
  <c r="P486"/>
  <c r="K484"/>
  <c r="S484"/>
  <c r="U484"/>
  <c r="P484"/>
  <c r="K482"/>
  <c r="S482"/>
  <c r="U482"/>
  <c r="P482"/>
  <c r="K480"/>
  <c r="S480"/>
  <c r="U480"/>
  <c r="P480"/>
  <c r="K478"/>
  <c r="S478"/>
  <c r="U478"/>
  <c r="P478"/>
  <c r="K476"/>
  <c r="S476"/>
  <c r="U476"/>
  <c r="P476"/>
  <c r="K474"/>
  <c r="S474"/>
  <c r="U474"/>
  <c r="P474"/>
  <c r="K472"/>
  <c r="S472"/>
  <c r="U472"/>
  <c r="P472"/>
  <c r="K470"/>
  <c r="S470"/>
  <c r="U470"/>
  <c r="P470"/>
  <c r="K468"/>
  <c r="S468"/>
  <c r="U468"/>
  <c r="P468"/>
  <c r="K466"/>
  <c r="S466"/>
  <c r="U466"/>
  <c r="P466"/>
  <c r="K464"/>
  <c r="S464"/>
  <c r="U464"/>
  <c r="P464"/>
  <c r="K462"/>
  <c r="S462"/>
  <c r="U462"/>
  <c r="P462"/>
  <c r="K460"/>
  <c r="S460"/>
  <c r="U460"/>
  <c r="P460"/>
  <c r="K458"/>
  <c r="S458"/>
  <c r="U458"/>
  <c r="P458"/>
  <c r="K456"/>
  <c r="S456"/>
  <c r="U456"/>
  <c r="P456"/>
  <c r="K454"/>
  <c r="S454"/>
  <c r="U454"/>
  <c r="P454"/>
  <c r="K452"/>
  <c r="S452"/>
  <c r="U452"/>
  <c r="P452"/>
  <c r="K450"/>
  <c r="S450"/>
  <c r="U450"/>
  <c r="P450"/>
  <c r="K448"/>
  <c r="S448"/>
  <c r="U448"/>
  <c r="P448"/>
  <c r="K446"/>
  <c r="S446"/>
  <c r="U446"/>
  <c r="P446"/>
  <c r="K444"/>
  <c r="S444"/>
  <c r="U444"/>
  <c r="P444"/>
  <c r="K442"/>
  <c r="S442"/>
  <c r="U442"/>
  <c r="P442"/>
  <c r="K440"/>
  <c r="S440"/>
  <c r="U440"/>
  <c r="P440"/>
  <c r="K438"/>
  <c r="S438"/>
  <c r="U438"/>
  <c r="P438"/>
  <c r="K436"/>
  <c r="S436"/>
  <c r="U436"/>
  <c r="P436"/>
  <c r="K434"/>
  <c r="S434"/>
  <c r="U434"/>
  <c r="P434"/>
  <c r="K432"/>
  <c r="S432"/>
  <c r="U432"/>
  <c r="P432"/>
  <c r="K430"/>
  <c r="S430"/>
  <c r="U430"/>
  <c r="P430"/>
  <c r="K428"/>
  <c r="S428"/>
  <c r="U428"/>
  <c r="P428"/>
  <c r="K426"/>
  <c r="S426"/>
  <c r="U426"/>
  <c r="P426"/>
  <c r="K424"/>
  <c r="S424"/>
  <c r="U424"/>
  <c r="P424"/>
  <c r="K422"/>
  <c r="S422"/>
  <c r="U422"/>
  <c r="P422"/>
  <c r="K420"/>
  <c r="S420"/>
  <c r="U420"/>
  <c r="P420"/>
  <c r="K418"/>
  <c r="S418"/>
  <c r="U418"/>
  <c r="P418"/>
  <c r="K416"/>
  <c r="S416"/>
  <c r="U416"/>
  <c r="P416"/>
  <c r="K414"/>
  <c r="S414"/>
  <c r="U414"/>
  <c r="P414"/>
  <c r="K412"/>
  <c r="S412"/>
  <c r="U412"/>
  <c r="P412"/>
  <c r="K410"/>
  <c r="S410"/>
  <c r="U410"/>
  <c r="P410"/>
  <c r="K408"/>
  <c r="S408"/>
  <c r="U408"/>
  <c r="P408"/>
  <c r="K406"/>
  <c r="S406"/>
  <c r="U406"/>
  <c r="P406"/>
  <c r="K404"/>
  <c r="S404"/>
  <c r="U404"/>
  <c r="P404"/>
  <c r="K402"/>
  <c r="S402"/>
  <c r="U402"/>
  <c r="P402"/>
  <c r="K400"/>
  <c r="S400"/>
  <c r="U400"/>
  <c r="P400"/>
  <c r="K398"/>
  <c r="S398"/>
  <c r="U398"/>
  <c r="P398"/>
  <c r="K396"/>
  <c r="S396"/>
  <c r="U396"/>
  <c r="P396"/>
  <c r="K394"/>
  <c r="S394"/>
  <c r="U394"/>
  <c r="P394"/>
  <c r="K392"/>
  <c r="S392"/>
  <c r="U392"/>
  <c r="P392"/>
  <c r="K390"/>
  <c r="S390"/>
  <c r="U390"/>
  <c r="P390"/>
  <c r="K388"/>
  <c r="S388"/>
  <c r="U388"/>
  <c r="P388"/>
  <c r="K386"/>
  <c r="S386"/>
  <c r="U386"/>
  <c r="P386"/>
  <c r="K384"/>
  <c r="S384"/>
  <c r="U384"/>
  <c r="P384"/>
  <c r="K382"/>
  <c r="S382"/>
  <c r="U382"/>
  <c r="P382"/>
  <c r="K380"/>
  <c r="S380"/>
  <c r="U380"/>
  <c r="P380"/>
  <c r="K378"/>
  <c r="S378"/>
  <c r="U378"/>
  <c r="P378"/>
  <c r="K376"/>
  <c r="S376"/>
  <c r="U376"/>
  <c r="P376"/>
  <c r="K374"/>
  <c r="S374"/>
  <c r="U374"/>
  <c r="P374"/>
  <c r="K372"/>
  <c r="S372"/>
  <c r="U372"/>
  <c r="P372"/>
  <c r="K370"/>
  <c r="S370"/>
  <c r="U370"/>
  <c r="P370"/>
  <c r="K368"/>
  <c r="S368"/>
  <c r="U368"/>
  <c r="P368"/>
  <c r="K366"/>
  <c r="S366"/>
  <c r="U366"/>
  <c r="P366"/>
  <c r="K364"/>
  <c r="S364"/>
  <c r="U364"/>
  <c r="P364"/>
  <c r="K362"/>
  <c r="S362"/>
  <c r="U362"/>
  <c r="P362"/>
  <c r="K360"/>
  <c r="S360"/>
  <c r="U360"/>
  <c r="P360"/>
  <c r="K358"/>
  <c r="S358"/>
  <c r="U358"/>
  <c r="P358"/>
  <c r="K356"/>
  <c r="S356"/>
  <c r="U356"/>
  <c r="P356"/>
  <c r="K354"/>
  <c r="S354"/>
  <c r="U354"/>
  <c r="P354"/>
  <c r="K352"/>
  <c r="S352"/>
  <c r="U352"/>
  <c r="P352"/>
  <c r="K350"/>
  <c r="S350"/>
  <c r="U350"/>
  <c r="P350"/>
  <c r="K348"/>
  <c r="S348"/>
  <c r="U348"/>
  <c r="P348"/>
  <c r="K346"/>
  <c r="S346"/>
  <c r="U346"/>
  <c r="P346"/>
  <c r="K344"/>
  <c r="S344"/>
  <c r="U344"/>
  <c r="P344"/>
  <c r="K342"/>
  <c r="S342"/>
  <c r="U342"/>
  <c r="P342"/>
  <c r="K340"/>
  <c r="S340"/>
  <c r="U340"/>
  <c r="P340"/>
  <c r="K338"/>
  <c r="S338"/>
  <c r="U338"/>
  <c r="P338"/>
  <c r="K336"/>
  <c r="S336"/>
  <c r="U336"/>
  <c r="P336"/>
  <c r="K334"/>
  <c r="S334"/>
  <c r="U334"/>
  <c r="P334"/>
  <c r="K332"/>
  <c r="S332"/>
  <c r="U332"/>
  <c r="P332"/>
  <c r="K330"/>
  <c r="S330"/>
  <c r="U330"/>
  <c r="P330"/>
  <c r="K328"/>
  <c r="S328"/>
  <c r="U328"/>
  <c r="P328"/>
  <c r="K326"/>
  <c r="S326"/>
  <c r="U326"/>
  <c r="P326"/>
  <c r="K324"/>
  <c r="S324"/>
  <c r="U324"/>
  <c r="P324"/>
  <c r="K322"/>
  <c r="S322"/>
  <c r="U322"/>
  <c r="P322"/>
  <c r="K320"/>
  <c r="S320"/>
  <c r="U320"/>
  <c r="P320"/>
  <c r="K318"/>
  <c r="S318"/>
  <c r="U318"/>
  <c r="P318"/>
  <c r="K316"/>
  <c r="S316"/>
  <c r="U316"/>
  <c r="P316"/>
  <c r="K314"/>
  <c r="S314"/>
  <c r="U314"/>
  <c r="P314"/>
  <c r="K312"/>
  <c r="S312"/>
  <c r="U312"/>
  <c r="P312"/>
  <c r="K310"/>
  <c r="S310"/>
  <c r="U310"/>
  <c r="P310"/>
  <c r="K308"/>
  <c r="S308"/>
  <c r="U308"/>
  <c r="P308"/>
  <c r="K306"/>
  <c r="S306"/>
  <c r="U306"/>
  <c r="P306"/>
  <c r="K304"/>
  <c r="S304"/>
  <c r="U304"/>
  <c r="P304"/>
  <c r="K302"/>
  <c r="S302"/>
  <c r="U302"/>
  <c r="P302"/>
  <c r="K300"/>
  <c r="S300"/>
  <c r="U300"/>
  <c r="P300"/>
  <c r="K298"/>
  <c r="S298"/>
  <c r="U298"/>
  <c r="P298"/>
  <c r="K296"/>
  <c r="S296"/>
  <c r="U296"/>
  <c r="P296"/>
  <c r="K294"/>
  <c r="S294"/>
  <c r="U294"/>
  <c r="P294"/>
  <c r="K292"/>
  <c r="S292"/>
  <c r="U292"/>
  <c r="P292"/>
  <c r="K290"/>
  <c r="S290"/>
  <c r="U290"/>
  <c r="P290"/>
  <c r="K288"/>
  <c r="S288"/>
  <c r="U288"/>
  <c r="P288"/>
  <c r="K286"/>
  <c r="S286"/>
  <c r="U286"/>
  <c r="P286"/>
  <c r="K284"/>
  <c r="S284"/>
  <c r="U284"/>
  <c r="P284"/>
  <c r="K282"/>
  <c r="S282"/>
  <c r="U282"/>
  <c r="P282"/>
  <c r="K280"/>
  <c r="S280"/>
  <c r="U280"/>
  <c r="P280"/>
  <c r="K278"/>
  <c r="S278"/>
  <c r="U278"/>
  <c r="P278"/>
  <c r="K276"/>
  <c r="S276"/>
  <c r="U276"/>
  <c r="P276"/>
  <c r="K274"/>
  <c r="S274"/>
  <c r="U274"/>
  <c r="P274"/>
  <c r="K272"/>
  <c r="S272"/>
  <c r="U272"/>
  <c r="P272"/>
  <c r="K270"/>
  <c r="S270"/>
  <c r="U270"/>
  <c r="P270"/>
  <c r="K268"/>
  <c r="S268"/>
  <c r="U268"/>
  <c r="P268"/>
  <c r="K266"/>
  <c r="S266"/>
  <c r="U266"/>
  <c r="P266"/>
  <c r="K264"/>
  <c r="S264"/>
  <c r="U264"/>
  <c r="P264"/>
  <c r="K262"/>
  <c r="S262"/>
  <c r="U262"/>
  <c r="P262"/>
  <c r="K260"/>
  <c r="S260"/>
  <c r="U260"/>
  <c r="P260"/>
  <c r="K258"/>
  <c r="S258"/>
  <c r="U258"/>
  <c r="P258"/>
  <c r="K256"/>
  <c r="S256"/>
  <c r="U256"/>
  <c r="P256"/>
  <c r="K254"/>
  <c r="S254"/>
  <c r="U254"/>
  <c r="P254"/>
  <c r="K252"/>
  <c r="S252"/>
  <c r="U252"/>
  <c r="P252"/>
  <c r="K250"/>
  <c r="S250"/>
  <c r="U250"/>
  <c r="P250"/>
  <c r="K248"/>
  <c r="S248"/>
  <c r="U248"/>
  <c r="P248"/>
  <c r="K246"/>
  <c r="S246"/>
  <c r="U246"/>
  <c r="P246"/>
  <c r="K244"/>
  <c r="S244"/>
  <c r="U244"/>
  <c r="P244"/>
  <c r="K242"/>
  <c r="S242"/>
  <c r="U242"/>
  <c r="P242"/>
  <c r="K240"/>
  <c r="S240"/>
  <c r="U240"/>
  <c r="P240"/>
  <c r="K238"/>
  <c r="S238"/>
  <c r="U238"/>
  <c r="P238"/>
  <c r="K236"/>
  <c r="S236"/>
  <c r="U236"/>
  <c r="P236"/>
  <c r="K234"/>
  <c r="S234"/>
  <c r="U234"/>
  <c r="P234"/>
  <c r="K232"/>
  <c r="S232"/>
  <c r="U232"/>
  <c r="P232"/>
  <c r="K230"/>
  <c r="S230"/>
  <c r="U230"/>
  <c r="P230"/>
  <c r="K228"/>
  <c r="S228"/>
  <c r="U228"/>
  <c r="P228"/>
  <c r="K226"/>
  <c r="S226"/>
  <c r="U226"/>
  <c r="P226"/>
  <c r="K224"/>
  <c r="S224"/>
  <c r="U224"/>
  <c r="P224"/>
  <c r="K222"/>
  <c r="S222"/>
  <c r="U222"/>
  <c r="P222"/>
  <c r="K220"/>
  <c r="S220"/>
  <c r="U220"/>
  <c r="P220"/>
  <c r="K218"/>
  <c r="S218"/>
  <c r="U218"/>
  <c r="P218"/>
  <c r="K216"/>
  <c r="S216"/>
  <c r="U216"/>
  <c r="P216"/>
  <c r="K214"/>
  <c r="S214"/>
  <c r="U214"/>
  <c r="P214"/>
  <c r="K212"/>
  <c r="S212"/>
  <c r="U212"/>
  <c r="P212"/>
  <c r="K210"/>
  <c r="S210"/>
  <c r="U210"/>
  <c r="P210"/>
  <c r="K208"/>
  <c r="S208"/>
  <c r="U208"/>
  <c r="P208"/>
  <c r="K206"/>
  <c r="S206"/>
  <c r="U206"/>
  <c r="P206"/>
  <c r="K204"/>
  <c r="S204"/>
  <c r="U204"/>
  <c r="P204"/>
  <c r="K202"/>
  <c r="S202"/>
  <c r="U202"/>
  <c r="P202"/>
  <c r="K200"/>
  <c r="S200"/>
  <c r="U200"/>
  <c r="P200"/>
  <c r="K198"/>
  <c r="S198"/>
  <c r="U198"/>
  <c r="P198"/>
  <c r="K196"/>
  <c r="S196"/>
  <c r="U196"/>
  <c r="P196"/>
  <c r="K194"/>
  <c r="S194"/>
  <c r="U194"/>
  <c r="P194"/>
  <c r="K192"/>
  <c r="S192"/>
  <c r="U192"/>
  <c r="P192"/>
  <c r="K190"/>
  <c r="S190"/>
  <c r="U190"/>
  <c r="P190"/>
  <c r="K188"/>
  <c r="S188"/>
  <c r="U188"/>
  <c r="P188"/>
  <c r="K186"/>
  <c r="S186"/>
  <c r="U186"/>
  <c r="P186"/>
  <c r="K184"/>
  <c r="S184"/>
  <c r="U184"/>
  <c r="P184"/>
  <c r="K182"/>
  <c r="S182"/>
  <c r="U182"/>
  <c r="P182"/>
  <c r="K180"/>
  <c r="S180"/>
  <c r="U180"/>
  <c r="P180"/>
  <c r="K178"/>
  <c r="S178"/>
  <c r="U178"/>
  <c r="P178"/>
  <c r="K176"/>
  <c r="S176"/>
  <c r="U176"/>
  <c r="P176"/>
  <c r="K174"/>
  <c r="S174"/>
  <c r="U174"/>
  <c r="P174"/>
  <c r="K172"/>
  <c r="S172"/>
  <c r="U172"/>
  <c r="P172"/>
  <c r="K170"/>
  <c r="S170"/>
  <c r="U170"/>
  <c r="P170"/>
  <c r="K168"/>
  <c r="S168"/>
  <c r="U168"/>
  <c r="P168"/>
  <c r="K166"/>
  <c r="S166"/>
  <c r="U166"/>
  <c r="P166"/>
  <c r="K164"/>
  <c r="S164"/>
  <c r="U164"/>
  <c r="P164"/>
  <c r="K162"/>
  <c r="S162"/>
  <c r="U162"/>
  <c r="P162"/>
  <c r="K160"/>
  <c r="S160"/>
  <c r="U160"/>
  <c r="P160"/>
  <c r="K158"/>
  <c r="S158"/>
  <c r="U158"/>
  <c r="P158"/>
  <c r="K156"/>
  <c r="S156"/>
  <c r="U156"/>
  <c r="P156"/>
  <c r="K154"/>
  <c r="S154"/>
  <c r="U154"/>
  <c r="P154"/>
  <c r="K152"/>
  <c r="S152"/>
  <c r="U152"/>
  <c r="P152"/>
  <c r="K150"/>
  <c r="S150"/>
  <c r="U150"/>
  <c r="P150"/>
  <c r="K148"/>
  <c r="S148"/>
  <c r="U148"/>
  <c r="P148"/>
  <c r="K146"/>
  <c r="S146"/>
  <c r="U146"/>
  <c r="P146"/>
  <c r="K144"/>
  <c r="S144"/>
  <c r="U144"/>
  <c r="P144"/>
  <c r="K142"/>
  <c r="S142"/>
  <c r="U142"/>
  <c r="P142"/>
  <c r="K140"/>
  <c r="S140"/>
  <c r="U140"/>
  <c r="P140"/>
  <c r="K138"/>
  <c r="S138"/>
  <c r="U138"/>
  <c r="P138"/>
  <c r="K136"/>
  <c r="S136"/>
  <c r="U136"/>
  <c r="P136"/>
  <c r="K134"/>
  <c r="S134"/>
  <c r="U134"/>
  <c r="P134"/>
  <c r="K132"/>
  <c r="S132"/>
  <c r="U132"/>
  <c r="P132"/>
  <c r="K130"/>
  <c r="S130"/>
  <c r="U130"/>
  <c r="P130"/>
  <c r="K128"/>
  <c r="S128"/>
  <c r="U128"/>
  <c r="P128"/>
  <c r="K126"/>
  <c r="S126"/>
  <c r="U126"/>
  <c r="P126"/>
  <c r="K124"/>
  <c r="S124"/>
  <c r="U124"/>
  <c r="P124"/>
  <c r="K122"/>
  <c r="S122"/>
  <c r="U122"/>
  <c r="P122"/>
  <c r="K120"/>
  <c r="S120"/>
  <c r="U120"/>
  <c r="P120"/>
  <c r="K118"/>
  <c r="S118"/>
  <c r="U118"/>
  <c r="P118"/>
  <c r="K116"/>
  <c r="S116"/>
  <c r="U116"/>
  <c r="P116"/>
  <c r="K114"/>
  <c r="S114"/>
  <c r="U114"/>
  <c r="P114"/>
  <c r="K112"/>
  <c r="S112"/>
  <c r="U112"/>
  <c r="P112"/>
  <c r="K110"/>
  <c r="S110"/>
  <c r="U110"/>
  <c r="P110"/>
  <c r="K108"/>
  <c r="S108"/>
  <c r="U108"/>
  <c r="P108"/>
  <c r="K106"/>
  <c r="S106"/>
  <c r="U106"/>
  <c r="P106"/>
  <c r="K104"/>
  <c r="S104"/>
  <c r="U104"/>
  <c r="P104"/>
  <c r="K102"/>
  <c r="S102"/>
  <c r="U102"/>
  <c r="P102"/>
  <c r="K100"/>
  <c r="S100"/>
  <c r="U100"/>
  <c r="P100"/>
  <c r="K98"/>
  <c r="S98"/>
  <c r="U98"/>
  <c r="P98"/>
  <c r="K96"/>
  <c r="S96"/>
  <c r="U96"/>
  <c r="P96"/>
  <c r="K94"/>
  <c r="S94"/>
  <c r="U94"/>
  <c r="P94"/>
  <c r="K92"/>
  <c r="S92"/>
  <c r="U92"/>
  <c r="P92"/>
  <c r="K90"/>
  <c r="S90"/>
  <c r="U90"/>
  <c r="P90"/>
  <c r="K88"/>
  <c r="S88"/>
  <c r="U88"/>
  <c r="P88"/>
  <c r="K86"/>
  <c r="S86"/>
  <c r="U86"/>
  <c r="P86"/>
  <c r="K84"/>
  <c r="S84"/>
  <c r="U84"/>
  <c r="P84"/>
  <c r="K82"/>
  <c r="S82"/>
  <c r="U82"/>
  <c r="P82"/>
  <c r="K80"/>
  <c r="S80"/>
  <c r="U80"/>
  <c r="P80"/>
  <c r="K78"/>
  <c r="S78"/>
  <c r="U78"/>
  <c r="P78"/>
  <c r="K76"/>
  <c r="S76"/>
  <c r="U76"/>
  <c r="P76"/>
  <c r="K60"/>
  <c r="S60"/>
  <c r="U60"/>
  <c r="P60"/>
  <c r="K58"/>
  <c r="S58"/>
  <c r="U58"/>
  <c r="P58"/>
  <c r="K56"/>
  <c r="S56"/>
  <c r="U56"/>
  <c r="P56"/>
  <c r="K54"/>
  <c r="S54"/>
  <c r="U54"/>
  <c r="P54"/>
  <c r="K813"/>
  <c r="S813"/>
  <c r="U813"/>
  <c r="P813"/>
  <c r="K812"/>
  <c r="S812"/>
  <c r="U812"/>
  <c r="P812"/>
  <c r="H812"/>
  <c r="Q812"/>
  <c r="W812"/>
  <c r="T812"/>
  <c r="R812"/>
  <c r="V812"/>
  <c r="Q811"/>
  <c r="W811"/>
  <c r="T811"/>
  <c r="R811"/>
  <c r="V811"/>
  <c r="K809"/>
  <c r="S809"/>
  <c r="U809"/>
  <c r="P809"/>
  <c r="K808"/>
  <c r="S808"/>
  <c r="U808"/>
  <c r="P808"/>
  <c r="H808"/>
  <c r="Q808"/>
  <c r="W808"/>
  <c r="T808"/>
  <c r="R808"/>
  <c r="V808"/>
  <c r="Q807"/>
  <c r="W807"/>
  <c r="T807"/>
  <c r="R807"/>
  <c r="V807"/>
  <c r="K805"/>
  <c r="S805"/>
  <c r="U805"/>
  <c r="P805"/>
  <c r="K804"/>
  <c r="S804"/>
  <c r="U804"/>
  <c r="P804"/>
  <c r="H804"/>
  <c r="Q804"/>
  <c r="W804"/>
  <c r="T804"/>
  <c r="R804"/>
  <c r="V804"/>
  <c r="Q803"/>
  <c r="W803"/>
  <c r="T803"/>
  <c r="R803"/>
  <c r="V803"/>
  <c r="K801"/>
  <c r="S801"/>
  <c r="U801"/>
  <c r="P801"/>
  <c r="K800"/>
  <c r="S800"/>
  <c r="U800"/>
  <c r="P800"/>
  <c r="H800"/>
  <c r="Q800"/>
  <c r="W800"/>
  <c r="T800"/>
  <c r="R800"/>
  <c r="V800"/>
  <c r="Q799"/>
  <c r="W799"/>
  <c r="T799"/>
  <c r="R799"/>
  <c r="V799"/>
  <c r="K445"/>
  <c r="S445"/>
  <c r="U445"/>
  <c r="P445"/>
  <c r="K443"/>
  <c r="S443"/>
  <c r="U443"/>
  <c r="P443"/>
  <c r="K441"/>
  <c r="S441"/>
  <c r="U441"/>
  <c r="P441"/>
  <c r="K439"/>
  <c r="S439"/>
  <c r="U439"/>
  <c r="P439"/>
  <c r="K437"/>
  <c r="S437"/>
  <c r="U437"/>
  <c r="P437"/>
  <c r="K435"/>
  <c r="S435"/>
  <c r="U435"/>
  <c r="P435"/>
  <c r="K433"/>
  <c r="S433"/>
  <c r="U433"/>
  <c r="P433"/>
  <c r="K431"/>
  <c r="S431"/>
  <c r="U431"/>
  <c r="P431"/>
  <c r="K429"/>
  <c r="S429"/>
  <c r="U429"/>
  <c r="P429"/>
  <c r="K427"/>
  <c r="S427"/>
  <c r="U427"/>
  <c r="P427"/>
  <c r="K425"/>
  <c r="S425"/>
  <c r="U425"/>
  <c r="P425"/>
  <c r="K423"/>
  <c r="S423"/>
  <c r="U423"/>
  <c r="P423"/>
  <c r="K421"/>
  <c r="S421"/>
  <c r="U421"/>
  <c r="P421"/>
  <c r="K419"/>
  <c r="S419"/>
  <c r="U419"/>
  <c r="P419"/>
  <c r="K417"/>
  <c r="S417"/>
  <c r="U417"/>
  <c r="P417"/>
  <c r="K415"/>
  <c r="S415"/>
  <c r="U415"/>
  <c r="P415"/>
  <c r="K413"/>
  <c r="S413"/>
  <c r="U413"/>
  <c r="P413"/>
  <c r="K411"/>
  <c r="S411"/>
  <c r="U411"/>
  <c r="P411"/>
  <c r="K409"/>
  <c r="S409"/>
  <c r="U409"/>
  <c r="P409"/>
  <c r="K407"/>
  <c r="S407"/>
  <c r="U407"/>
  <c r="P407"/>
  <c r="K405"/>
  <c r="S405"/>
  <c r="U405"/>
  <c r="P405"/>
  <c r="K403"/>
  <c r="S403"/>
  <c r="U403"/>
  <c r="P403"/>
  <c r="K401"/>
  <c r="S401"/>
  <c r="U401"/>
  <c r="P401"/>
  <c r="K399"/>
  <c r="S399"/>
  <c r="U399"/>
  <c r="P399"/>
  <c r="K397"/>
  <c r="S397"/>
  <c r="U397"/>
  <c r="P397"/>
  <c r="K395"/>
  <c r="S395"/>
  <c r="U395"/>
  <c r="P395"/>
  <c r="K393"/>
  <c r="S393"/>
  <c r="U393"/>
  <c r="P393"/>
  <c r="K391"/>
  <c r="S391"/>
  <c r="U391"/>
  <c r="P391"/>
  <c r="K389"/>
  <c r="S389"/>
  <c r="U389"/>
  <c r="P389"/>
  <c r="K387"/>
  <c r="S387"/>
  <c r="U387"/>
  <c r="P387"/>
  <c r="K385"/>
  <c r="S385"/>
  <c r="U385"/>
  <c r="P385"/>
  <c r="K383"/>
  <c r="S383"/>
  <c r="U383"/>
  <c r="P383"/>
  <c r="K381"/>
  <c r="S381"/>
  <c r="U381"/>
  <c r="P381"/>
  <c r="K379"/>
  <c r="S379"/>
  <c r="U379"/>
  <c r="P379"/>
  <c r="K377"/>
  <c r="S377"/>
  <c r="U377"/>
  <c r="P377"/>
  <c r="K375"/>
  <c r="S375"/>
  <c r="U375"/>
  <c r="P375"/>
  <c r="K373"/>
  <c r="S373"/>
  <c r="U373"/>
  <c r="P373"/>
  <c r="K371"/>
  <c r="S371"/>
  <c r="U371"/>
  <c r="P371"/>
  <c r="K369"/>
  <c r="S369"/>
  <c r="U369"/>
  <c r="P369"/>
  <c r="K367"/>
  <c r="S367"/>
  <c r="U367"/>
  <c r="P367"/>
  <c r="K365"/>
  <c r="S365"/>
  <c r="U365"/>
  <c r="P365"/>
  <c r="K363"/>
  <c r="S363"/>
  <c r="U363"/>
  <c r="P363"/>
  <c r="K361"/>
  <c r="S361"/>
  <c r="U361"/>
  <c r="P361"/>
  <c r="K359"/>
  <c r="S359"/>
  <c r="U359"/>
  <c r="P359"/>
  <c r="K357"/>
  <c r="S357"/>
  <c r="U357"/>
  <c r="P357"/>
  <c r="K355"/>
  <c r="S355"/>
  <c r="U355"/>
  <c r="P355"/>
  <c r="K353"/>
  <c r="S353"/>
  <c r="U353"/>
  <c r="P353"/>
  <c r="K351"/>
  <c r="S351"/>
  <c r="U351"/>
  <c r="P351"/>
  <c r="K349"/>
  <c r="S349"/>
  <c r="U349"/>
  <c r="P349"/>
  <c r="K347"/>
  <c r="S347"/>
  <c r="U347"/>
  <c r="P347"/>
  <c r="K345"/>
  <c r="S345"/>
  <c r="U345"/>
  <c r="P345"/>
  <c r="K343"/>
  <c r="S343"/>
  <c r="U343"/>
  <c r="P343"/>
  <c r="K341"/>
  <c r="S341"/>
  <c r="U341"/>
  <c r="P341"/>
  <c r="K339"/>
  <c r="S339"/>
  <c r="U339"/>
  <c r="P339"/>
  <c r="K337"/>
  <c r="S337"/>
  <c r="U337"/>
  <c r="P337"/>
  <c r="K335"/>
  <c r="S335"/>
  <c r="U335"/>
  <c r="P335"/>
  <c r="K333"/>
  <c r="S333"/>
  <c r="U333"/>
  <c r="P333"/>
  <c r="K331"/>
  <c r="S331"/>
  <c r="U331"/>
  <c r="P331"/>
  <c r="K329"/>
  <c r="S329"/>
  <c r="U329"/>
  <c r="P329"/>
  <c r="K327"/>
  <c r="S327"/>
  <c r="U327"/>
  <c r="P327"/>
  <c r="K325"/>
  <c r="S325"/>
  <c r="U325"/>
  <c r="P325"/>
  <c r="K323"/>
  <c r="S323"/>
  <c r="U323"/>
  <c r="P323"/>
  <c r="K321"/>
  <c r="S321"/>
  <c r="U321"/>
  <c r="P321"/>
  <c r="K319"/>
  <c r="S319"/>
  <c r="U319"/>
  <c r="P319"/>
  <c r="K317"/>
  <c r="S317"/>
  <c r="U317"/>
  <c r="P317"/>
  <c r="K315"/>
  <c r="S315"/>
  <c r="U315"/>
  <c r="P315"/>
  <c r="K313"/>
  <c r="S313"/>
  <c r="U313"/>
  <c r="P313"/>
  <c r="K311"/>
  <c r="S311"/>
  <c r="U311"/>
  <c r="P311"/>
  <c r="K309"/>
  <c r="S309"/>
  <c r="U309"/>
  <c r="P309"/>
  <c r="K307"/>
  <c r="S307"/>
  <c r="U307"/>
  <c r="P307"/>
  <c r="K305"/>
  <c r="S305"/>
  <c r="U305"/>
  <c r="P305"/>
  <c r="K303"/>
  <c r="S303"/>
  <c r="U303"/>
  <c r="P303"/>
  <c r="K301"/>
  <c r="S301"/>
  <c r="U301"/>
  <c r="P301"/>
  <c r="K299"/>
  <c r="S299"/>
  <c r="U299"/>
  <c r="P299"/>
  <c r="K297"/>
  <c r="S297"/>
  <c r="U297"/>
  <c r="P297"/>
  <c r="K295"/>
  <c r="S295"/>
  <c r="U295"/>
  <c r="P295"/>
  <c r="K293"/>
  <c r="S293"/>
  <c r="U293"/>
  <c r="P293"/>
  <c r="K291"/>
  <c r="S291"/>
  <c r="U291"/>
  <c r="P291"/>
  <c r="K289"/>
  <c r="S289"/>
  <c r="U289"/>
  <c r="P289"/>
  <c r="K287"/>
  <c r="S287"/>
  <c r="U287"/>
  <c r="P287"/>
  <c r="K285"/>
  <c r="S285"/>
  <c r="U285"/>
  <c r="P285"/>
  <c r="K283"/>
  <c r="S283"/>
  <c r="U283"/>
  <c r="P283"/>
  <c r="K281"/>
  <c r="S281"/>
  <c r="U281"/>
  <c r="P281"/>
  <c r="K279"/>
  <c r="S279"/>
  <c r="U279"/>
  <c r="P279"/>
  <c r="K277"/>
  <c r="S277"/>
  <c r="U277"/>
  <c r="P277"/>
  <c r="K275"/>
  <c r="S275"/>
  <c r="U275"/>
  <c r="P275"/>
  <c r="K273"/>
  <c r="S273"/>
  <c r="U273"/>
  <c r="P273"/>
  <c r="K271"/>
  <c r="S271"/>
  <c r="U271"/>
  <c r="P271"/>
  <c r="K269"/>
  <c r="S269"/>
  <c r="U269"/>
  <c r="P269"/>
  <c r="K267"/>
  <c r="S267"/>
  <c r="U267"/>
  <c r="P267"/>
  <c r="K265"/>
  <c r="S265"/>
  <c r="U265"/>
  <c r="P265"/>
  <c r="K263"/>
  <c r="S263"/>
  <c r="U263"/>
  <c r="P263"/>
  <c r="K261"/>
  <c r="S261"/>
  <c r="U261"/>
  <c r="P261"/>
  <c r="K259"/>
  <c r="S259"/>
  <c r="U259"/>
  <c r="P259"/>
  <c r="K257"/>
  <c r="S257"/>
  <c r="U257"/>
  <c r="P257"/>
  <c r="K255"/>
  <c r="S255"/>
  <c r="U255"/>
  <c r="P255"/>
  <c r="K253"/>
  <c r="S253"/>
  <c r="U253"/>
  <c r="P253"/>
  <c r="K251"/>
  <c r="S251"/>
  <c r="U251"/>
  <c r="P251"/>
  <c r="K249"/>
  <c r="S249"/>
  <c r="U249"/>
  <c r="P249"/>
  <c r="K247"/>
  <c r="S247"/>
  <c r="U247"/>
  <c r="P247"/>
  <c r="K245"/>
  <c r="S245"/>
  <c r="U245"/>
  <c r="P245"/>
  <c r="K243"/>
  <c r="S243"/>
  <c r="U243"/>
  <c r="P243"/>
  <c r="K241"/>
  <c r="S241"/>
  <c r="U241"/>
  <c r="P241"/>
  <c r="K239"/>
  <c r="S239"/>
  <c r="U239"/>
  <c r="P239"/>
  <c r="K237"/>
  <c r="S237"/>
  <c r="U237"/>
  <c r="P237"/>
  <c r="K235"/>
  <c r="S235"/>
  <c r="U235"/>
  <c r="P235"/>
  <c r="K233"/>
  <c r="S233"/>
  <c r="U233"/>
  <c r="P233"/>
  <c r="K231"/>
  <c r="S231"/>
  <c r="U231"/>
  <c r="P231"/>
  <c r="K229"/>
  <c r="S229"/>
  <c r="U229"/>
  <c r="P229"/>
  <c r="K227"/>
  <c r="S227"/>
  <c r="U227"/>
  <c r="P227"/>
  <c r="K225"/>
  <c r="S225"/>
  <c r="U225"/>
  <c r="P225"/>
  <c r="K223"/>
  <c r="S223"/>
  <c r="U223"/>
  <c r="P223"/>
  <c r="K221"/>
  <c r="S221"/>
  <c r="U221"/>
  <c r="P221"/>
  <c r="K219"/>
  <c r="S219"/>
  <c r="U219"/>
  <c r="P219"/>
  <c r="K217"/>
  <c r="S217"/>
  <c r="U217"/>
  <c r="P217"/>
  <c r="K215"/>
  <c r="S215"/>
  <c r="U215"/>
  <c r="P215"/>
  <c r="K213"/>
  <c r="S213"/>
  <c r="U213"/>
  <c r="P213"/>
  <c r="K211"/>
  <c r="S211"/>
  <c r="U211"/>
  <c r="P211"/>
  <c r="K209"/>
  <c r="S209"/>
  <c r="U209"/>
  <c r="P209"/>
  <c r="K207"/>
  <c r="S207"/>
  <c r="U207"/>
  <c r="P207"/>
  <c r="K205"/>
  <c r="S205"/>
  <c r="U205"/>
  <c r="P205"/>
  <c r="K203"/>
  <c r="S203"/>
  <c r="U203"/>
  <c r="P203"/>
  <c r="K201"/>
  <c r="S201"/>
  <c r="U201"/>
  <c r="P201"/>
  <c r="K199"/>
  <c r="S199"/>
  <c r="U199"/>
  <c r="P199"/>
  <c r="K197"/>
  <c r="S197"/>
  <c r="U197"/>
  <c r="P197"/>
  <c r="K195"/>
  <c r="S195"/>
  <c r="U195"/>
  <c r="P195"/>
  <c r="K193"/>
  <c r="S193"/>
  <c r="U193"/>
  <c r="P193"/>
  <c r="K191"/>
  <c r="S191"/>
  <c r="U191"/>
  <c r="P191"/>
  <c r="K189"/>
  <c r="S189"/>
  <c r="U189"/>
  <c r="P189"/>
  <c r="K187"/>
  <c r="S187"/>
  <c r="U187"/>
  <c r="P187"/>
  <c r="K185"/>
  <c r="S185"/>
  <c r="U185"/>
  <c r="P185"/>
  <c r="K183"/>
  <c r="S183"/>
  <c r="U183"/>
  <c r="P183"/>
  <c r="K181"/>
  <c r="S181"/>
  <c r="U181"/>
  <c r="P181"/>
  <c r="K179"/>
  <c r="S179"/>
  <c r="U179"/>
  <c r="P179"/>
  <c r="K177"/>
  <c r="S177"/>
  <c r="U177"/>
  <c r="P177"/>
  <c r="K175"/>
  <c r="S175"/>
  <c r="U175"/>
  <c r="P175"/>
  <c r="K173"/>
  <c r="S173"/>
  <c r="U173"/>
  <c r="P173"/>
  <c r="K171"/>
  <c r="S171"/>
  <c r="U171"/>
  <c r="P171"/>
  <c r="K169"/>
  <c r="S169"/>
  <c r="U169"/>
  <c r="P169"/>
  <c r="K167"/>
  <c r="S167"/>
  <c r="U167"/>
  <c r="P167"/>
  <c r="K165"/>
  <c r="S165"/>
  <c r="U165"/>
  <c r="P165"/>
  <c r="K163"/>
  <c r="S163"/>
  <c r="U163"/>
  <c r="P163"/>
  <c r="K161"/>
  <c r="S161"/>
  <c r="U161"/>
  <c r="P161"/>
  <c r="K159"/>
  <c r="S159"/>
  <c r="U159"/>
  <c r="P159"/>
  <c r="K157"/>
  <c r="S157"/>
  <c r="U157"/>
  <c r="P157"/>
  <c r="K155"/>
  <c r="S155"/>
  <c r="U155"/>
  <c r="P155"/>
  <c r="K153"/>
  <c r="S153"/>
  <c r="U153"/>
  <c r="P153"/>
  <c r="K151"/>
  <c r="S151"/>
  <c r="U151"/>
  <c r="P151"/>
  <c r="K149"/>
  <c r="S149"/>
  <c r="U149"/>
  <c r="P149"/>
  <c r="K147"/>
  <c r="S147"/>
  <c r="U147"/>
  <c r="P147"/>
  <c r="K145"/>
  <c r="S145"/>
  <c r="U145"/>
  <c r="P145"/>
  <c r="K143"/>
  <c r="S143"/>
  <c r="U143"/>
  <c r="P143"/>
  <c r="K141"/>
  <c r="S141"/>
  <c r="U141"/>
  <c r="P141"/>
  <c r="K139"/>
  <c r="S139"/>
  <c r="U139"/>
  <c r="P139"/>
  <c r="K137"/>
  <c r="S137"/>
  <c r="U137"/>
  <c r="P137"/>
  <c r="K135"/>
  <c r="S135"/>
  <c r="U135"/>
  <c r="P135"/>
  <c r="K133"/>
  <c r="S133"/>
  <c r="U133"/>
  <c r="P133"/>
  <c r="K131"/>
  <c r="S131"/>
  <c r="U131"/>
  <c r="P131"/>
  <c r="K129"/>
  <c r="S129"/>
  <c r="U129"/>
  <c r="P129"/>
  <c r="K127"/>
  <c r="S127"/>
  <c r="U127"/>
  <c r="P127"/>
  <c r="K125"/>
  <c r="S125"/>
  <c r="U125"/>
  <c r="P125"/>
  <c r="K123"/>
  <c r="S123"/>
  <c r="U123"/>
  <c r="P123"/>
  <c r="K121"/>
  <c r="S121"/>
  <c r="U121"/>
  <c r="P121"/>
  <c r="K119"/>
  <c r="S119"/>
  <c r="U119"/>
  <c r="P119"/>
  <c r="K117"/>
  <c r="S117"/>
  <c r="U117"/>
  <c r="P117"/>
  <c r="K115"/>
  <c r="S115"/>
  <c r="U115"/>
  <c r="P115"/>
  <c r="K113"/>
  <c r="S113"/>
  <c r="U113"/>
  <c r="P113"/>
  <c r="K111"/>
  <c r="S111"/>
  <c r="U111"/>
  <c r="P111"/>
  <c r="K109"/>
  <c r="S109"/>
  <c r="U109"/>
  <c r="P109"/>
  <c r="K107"/>
  <c r="S107"/>
  <c r="U107"/>
  <c r="P107"/>
  <c r="K105"/>
  <c r="S105"/>
  <c r="U105"/>
  <c r="P105"/>
  <c r="K103"/>
  <c r="S103"/>
  <c r="U103"/>
  <c r="P103"/>
  <c r="K101"/>
  <c r="S101"/>
  <c r="U101"/>
  <c r="P101"/>
  <c r="K99"/>
  <c r="S99"/>
  <c r="U99"/>
  <c r="P99"/>
  <c r="K97"/>
  <c r="S97"/>
  <c r="U97"/>
  <c r="P97"/>
  <c r="K95"/>
  <c r="S95"/>
  <c r="U95"/>
  <c r="P95"/>
  <c r="K93"/>
  <c r="S93"/>
  <c r="U93"/>
  <c r="P93"/>
  <c r="K91"/>
  <c r="S91"/>
  <c r="U91"/>
  <c r="P91"/>
  <c r="K89"/>
  <c r="S89"/>
  <c r="U89"/>
  <c r="P89"/>
  <c r="K87"/>
  <c r="S87"/>
  <c r="U87"/>
  <c r="P87"/>
  <c r="K85"/>
  <c r="S85"/>
  <c r="U85"/>
  <c r="P85"/>
  <c r="K83"/>
  <c r="S83"/>
  <c r="U83"/>
  <c r="P83"/>
  <c r="K81"/>
  <c r="S81"/>
  <c r="U81"/>
  <c r="P81"/>
  <c r="K79"/>
  <c r="S79"/>
  <c r="U79"/>
  <c r="P79"/>
  <c r="K77"/>
  <c r="S77"/>
  <c r="U77"/>
  <c r="P77"/>
  <c r="K59"/>
  <c r="S59"/>
  <c r="U59"/>
  <c r="P59"/>
  <c r="K57"/>
  <c r="S57"/>
  <c r="U57"/>
  <c r="P57"/>
  <c r="K55"/>
  <c r="S55"/>
  <c r="U55"/>
  <c r="P55"/>
  <c r="Q813"/>
  <c r="W813"/>
  <c r="T813"/>
  <c r="R813"/>
  <c r="V813"/>
  <c r="K811"/>
  <c r="S811"/>
  <c r="U811"/>
  <c r="P811"/>
  <c r="K810"/>
  <c r="S810"/>
  <c r="U810"/>
  <c r="P810"/>
  <c r="H810"/>
  <c r="Q810"/>
  <c r="W810"/>
  <c r="T810"/>
  <c r="R810"/>
  <c r="V810"/>
  <c r="Q809"/>
  <c r="W809"/>
  <c r="T809"/>
  <c r="R809"/>
  <c r="V809"/>
  <c r="K807"/>
  <c r="S807"/>
  <c r="U807"/>
  <c r="P807"/>
  <c r="K806"/>
  <c r="S806"/>
  <c r="U806"/>
  <c r="P806"/>
  <c r="H806"/>
  <c r="Q806"/>
  <c r="W806"/>
  <c r="T806"/>
  <c r="R806"/>
  <c r="V806"/>
  <c r="Q805"/>
  <c r="W805"/>
  <c r="T805"/>
  <c r="R805"/>
  <c r="V805"/>
  <c r="K803"/>
  <c r="S803"/>
  <c r="U803"/>
  <c r="P803"/>
  <c r="K802"/>
  <c r="S802"/>
  <c r="U802"/>
  <c r="P802"/>
  <c r="H802"/>
  <c r="Q802"/>
  <c r="W802"/>
  <c r="T802"/>
  <c r="R802"/>
  <c r="V802"/>
  <c r="Q801"/>
  <c r="W801"/>
  <c r="T801"/>
  <c r="R801"/>
  <c r="V801"/>
  <c r="K799"/>
  <c r="S799"/>
  <c r="U799"/>
  <c r="P799"/>
  <c r="K798"/>
  <c r="S798"/>
  <c r="U798"/>
  <c r="P798"/>
  <c r="H798"/>
  <c r="Q798"/>
  <c r="W798"/>
  <c r="T798"/>
  <c r="R798"/>
  <c r="V798"/>
  <c r="K75"/>
  <c r="P75"/>
  <c r="Q75"/>
  <c r="S75"/>
  <c r="U75"/>
  <c r="W75"/>
  <c r="R75"/>
  <c r="T75"/>
  <c r="V75"/>
  <c r="L74" i="9"/>
  <c r="K74"/>
  <c r="L75"/>
  <c r="K75"/>
  <c r="K74" i="26"/>
  <c r="P74"/>
  <c r="Q74"/>
  <c r="S74"/>
  <c r="U74"/>
  <c r="W74"/>
  <c r="R74"/>
  <c r="T74"/>
  <c r="V74"/>
  <c r="I19" i="25"/>
  <c r="I11"/>
  <c r="I22"/>
  <c r="I12"/>
  <c r="G13"/>
  <c r="I18"/>
  <c r="I23"/>
  <c r="I15"/>
  <c r="A26"/>
  <c r="F879" i="9"/>
  <c r="F5" i="24"/>
  <c r="M9" s="1"/>
  <c r="A9" i="25"/>
  <c r="B885" i="26"/>
  <c r="B883"/>
  <c r="B881"/>
  <c r="B879"/>
  <c r="B877"/>
  <c r="B875"/>
  <c r="B873"/>
  <c r="B884"/>
  <c r="B882"/>
  <c r="B880"/>
  <c r="B878"/>
  <c r="B876"/>
  <c r="B874"/>
  <c r="K66"/>
  <c r="P66"/>
  <c r="Q66"/>
  <c r="S66"/>
  <c r="U66"/>
  <c r="W66"/>
  <c r="R66"/>
  <c r="T66"/>
  <c r="V66"/>
  <c r="K67"/>
  <c r="P67"/>
  <c r="Q67"/>
  <c r="S67"/>
  <c r="U67"/>
  <c r="W67"/>
  <c r="R67"/>
  <c r="T67"/>
  <c r="V67"/>
  <c r="K68"/>
  <c r="P68"/>
  <c r="Q68"/>
  <c r="S68"/>
  <c r="U68"/>
  <c r="W68"/>
  <c r="T68"/>
  <c r="V68"/>
  <c r="R68"/>
  <c r="K69"/>
  <c r="P69"/>
  <c r="Q69"/>
  <c r="S69"/>
  <c r="U69"/>
  <c r="W69"/>
  <c r="R69"/>
  <c r="T69"/>
  <c r="V69"/>
  <c r="K70"/>
  <c r="P70"/>
  <c r="Q70"/>
  <c r="S70"/>
  <c r="U70"/>
  <c r="W70"/>
  <c r="R70"/>
  <c r="T70"/>
  <c r="V70"/>
  <c r="K71"/>
  <c r="P71"/>
  <c r="Q71"/>
  <c r="S71"/>
  <c r="U71"/>
  <c r="W71"/>
  <c r="R71"/>
  <c r="T71"/>
  <c r="V71"/>
  <c r="K72"/>
  <c r="P72"/>
  <c r="Q72"/>
  <c r="S72"/>
  <c r="U72"/>
  <c r="W72"/>
  <c r="R72"/>
  <c r="T72"/>
  <c r="V72"/>
  <c r="K73"/>
  <c r="P73"/>
  <c r="Q73"/>
  <c r="S73"/>
  <c r="U73"/>
  <c r="W73"/>
  <c r="R73"/>
  <c r="T73"/>
  <c r="V73"/>
  <c r="K65"/>
  <c r="P65"/>
  <c r="Q65"/>
  <c r="S65"/>
  <c r="U65"/>
  <c r="W65"/>
  <c r="R65"/>
  <c r="T65"/>
  <c r="V65"/>
  <c r="K64"/>
  <c r="P64"/>
  <c r="Q64"/>
  <c r="S64"/>
  <c r="U64"/>
  <c r="W64"/>
  <c r="R64"/>
  <c r="T64"/>
  <c r="V64"/>
  <c r="K63"/>
  <c r="P63"/>
  <c r="Q63"/>
  <c r="S63"/>
  <c r="U63"/>
  <c r="W63"/>
  <c r="R63"/>
  <c r="T63"/>
  <c r="V63"/>
  <c r="K62"/>
  <c r="P62"/>
  <c r="Q62"/>
  <c r="S62"/>
  <c r="U62"/>
  <c r="W62"/>
  <c r="R62"/>
  <c r="T62"/>
  <c r="V62"/>
  <c r="K61"/>
  <c r="P61"/>
  <c r="Q61"/>
  <c r="S61"/>
  <c r="U61"/>
  <c r="W61"/>
  <c r="O798"/>
  <c r="O799"/>
  <c r="O800"/>
  <c r="O801"/>
  <c r="O802"/>
  <c r="O803"/>
  <c r="O804"/>
  <c r="O805"/>
  <c r="O806"/>
  <c r="O807"/>
  <c r="O808"/>
  <c r="O809"/>
  <c r="O810"/>
  <c r="O811"/>
  <c r="O812"/>
  <c r="O813"/>
  <c r="R61"/>
  <c r="T61"/>
  <c r="V61"/>
  <c r="N798"/>
  <c r="N799"/>
  <c r="N800"/>
  <c r="N801"/>
  <c r="N802"/>
  <c r="N803"/>
  <c r="N804"/>
  <c r="N805"/>
  <c r="N806"/>
  <c r="N807"/>
  <c r="N808"/>
  <c r="N809"/>
  <c r="N810"/>
  <c r="N811"/>
  <c r="N812"/>
  <c r="N813"/>
  <c r="O864"/>
  <c r="N864"/>
  <c r="O860"/>
  <c r="N860"/>
  <c r="O856"/>
  <c r="N856"/>
  <c r="O852"/>
  <c r="N852"/>
  <c r="O848"/>
  <c r="N848"/>
  <c r="O844"/>
  <c r="N844"/>
  <c r="O840"/>
  <c r="N840"/>
  <c r="O836"/>
  <c r="N836"/>
  <c r="O832"/>
  <c r="N832"/>
  <c r="O828"/>
  <c r="N828"/>
  <c r="O824"/>
  <c r="N824"/>
  <c r="O820"/>
  <c r="N820"/>
  <c r="O816"/>
  <c r="N816"/>
  <c r="O796"/>
  <c r="N796"/>
  <c r="O792"/>
  <c r="N792"/>
  <c r="O788"/>
  <c r="N788"/>
  <c r="O784"/>
  <c r="N784"/>
  <c r="O780"/>
  <c r="N780"/>
  <c r="O776"/>
  <c r="N776"/>
  <c r="O772"/>
  <c r="N772"/>
  <c r="O768"/>
  <c r="N768"/>
  <c r="O764"/>
  <c r="N764"/>
  <c r="O760"/>
  <c r="N760"/>
  <c r="O756"/>
  <c r="N756"/>
  <c r="O752"/>
  <c r="N752"/>
  <c r="O748"/>
  <c r="N748"/>
  <c r="O744"/>
  <c r="N744"/>
  <c r="O740"/>
  <c r="N740"/>
  <c r="O736"/>
  <c r="N736"/>
  <c r="O732"/>
  <c r="N732"/>
  <c r="O728"/>
  <c r="N728"/>
  <c r="O724"/>
  <c r="N724"/>
  <c r="O720"/>
  <c r="N720"/>
  <c r="O716"/>
  <c r="N716"/>
  <c r="O712"/>
  <c r="N712"/>
  <c r="O708"/>
  <c r="N708"/>
  <c r="O704"/>
  <c r="N704"/>
  <c r="O700"/>
  <c r="N700"/>
  <c r="O696"/>
  <c r="N696"/>
  <c r="O692"/>
  <c r="N692"/>
  <c r="O688"/>
  <c r="N688"/>
  <c r="O684"/>
  <c r="N684"/>
  <c r="O680"/>
  <c r="N680"/>
  <c r="O676"/>
  <c r="N676"/>
  <c r="O672"/>
  <c r="N672"/>
  <c r="O668"/>
  <c r="N668"/>
  <c r="O664"/>
  <c r="N664"/>
  <c r="O660"/>
  <c r="N660"/>
  <c r="O656"/>
  <c r="N656"/>
  <c r="O652"/>
  <c r="N652"/>
  <c r="O648"/>
  <c r="N648"/>
  <c r="O644"/>
  <c r="N644"/>
  <c r="O640"/>
  <c r="N640"/>
  <c r="O636"/>
  <c r="N636"/>
  <c r="O632"/>
  <c r="N632"/>
  <c r="O628"/>
  <c r="N628"/>
  <c r="O624"/>
  <c r="N624"/>
  <c r="O620"/>
  <c r="N620"/>
  <c r="O616"/>
  <c r="N616"/>
  <c r="O612"/>
  <c r="N612"/>
  <c r="O608"/>
  <c r="N608"/>
  <c r="O604"/>
  <c r="N604"/>
  <c r="O600"/>
  <c r="N600"/>
  <c r="O596"/>
  <c r="N596"/>
  <c r="O592"/>
  <c r="N592"/>
  <c r="O588"/>
  <c r="N588"/>
  <c r="O584"/>
  <c r="N584"/>
  <c r="O580"/>
  <c r="N580"/>
  <c r="O576"/>
  <c r="N576"/>
  <c r="O572"/>
  <c r="N572"/>
  <c r="O568"/>
  <c r="N568"/>
  <c r="O564"/>
  <c r="N564"/>
  <c r="O560"/>
  <c r="N560"/>
  <c r="O556"/>
  <c r="N556"/>
  <c r="O552"/>
  <c r="N552"/>
  <c r="O548"/>
  <c r="N548"/>
  <c r="O544"/>
  <c r="N544"/>
  <c r="O540"/>
  <c r="N540"/>
  <c r="O536"/>
  <c r="N536"/>
  <c r="O532"/>
  <c r="N532"/>
  <c r="O528"/>
  <c r="N528"/>
  <c r="O524"/>
  <c r="N524"/>
  <c r="O520"/>
  <c r="N520"/>
  <c r="O516"/>
  <c r="N516"/>
  <c r="O512"/>
  <c r="N512"/>
  <c r="O508"/>
  <c r="N508"/>
  <c r="O504"/>
  <c r="N504"/>
  <c r="O500"/>
  <c r="N500"/>
  <c r="O496"/>
  <c r="N496"/>
  <c r="O492"/>
  <c r="N492"/>
  <c r="O488"/>
  <c r="N488"/>
  <c r="O484"/>
  <c r="N484"/>
  <c r="O480"/>
  <c r="N480"/>
  <c r="O476"/>
  <c r="N476"/>
  <c r="O472"/>
  <c r="N472"/>
  <c r="O468"/>
  <c r="N468"/>
  <c r="O464"/>
  <c r="N464"/>
  <c r="O460"/>
  <c r="N460"/>
  <c r="O456"/>
  <c r="N456"/>
  <c r="O452"/>
  <c r="N452"/>
  <c r="O448"/>
  <c r="N448"/>
  <c r="O444"/>
  <c r="N444"/>
  <c r="O440"/>
  <c r="N440"/>
  <c r="O436"/>
  <c r="N436"/>
  <c r="O432"/>
  <c r="N432"/>
  <c r="O428"/>
  <c r="N428"/>
  <c r="O424"/>
  <c r="N424"/>
  <c r="O420"/>
  <c r="N420"/>
  <c r="O416"/>
  <c r="N416"/>
  <c r="O412"/>
  <c r="N412"/>
  <c r="O408"/>
  <c r="N408"/>
  <c r="O404"/>
  <c r="N404"/>
  <c r="O400"/>
  <c r="N400"/>
  <c r="O396"/>
  <c r="N396"/>
  <c r="O392"/>
  <c r="N392"/>
  <c r="O388"/>
  <c r="N388"/>
  <c r="O384"/>
  <c r="N384"/>
  <c r="O380"/>
  <c r="N380"/>
  <c r="O376"/>
  <c r="N376"/>
  <c r="O372"/>
  <c r="N372"/>
  <c r="O368"/>
  <c r="N368"/>
  <c r="O364"/>
  <c r="N364"/>
  <c r="O360"/>
  <c r="N360"/>
  <c r="O356"/>
  <c r="N356"/>
  <c r="O352"/>
  <c r="N352"/>
  <c r="O348"/>
  <c r="N348"/>
  <c r="O344"/>
  <c r="N344"/>
  <c r="O340"/>
  <c r="N340"/>
  <c r="O336"/>
  <c r="N336"/>
  <c r="O332"/>
  <c r="N332"/>
  <c r="O328"/>
  <c r="N328"/>
  <c r="O324"/>
  <c r="N324"/>
  <c r="O320"/>
  <c r="N320"/>
  <c r="N316"/>
  <c r="O316"/>
  <c r="N312"/>
  <c r="O312"/>
  <c r="N308"/>
  <c r="O308"/>
  <c r="N304"/>
  <c r="O304"/>
  <c r="N300"/>
  <c r="O300"/>
  <c r="N296"/>
  <c r="O296"/>
  <c r="N292"/>
  <c r="O292"/>
  <c r="N288"/>
  <c r="O288"/>
  <c r="N284"/>
  <c r="O284"/>
  <c r="N280"/>
  <c r="O280"/>
  <c r="N276"/>
  <c r="O276"/>
  <c r="N272"/>
  <c r="O272"/>
  <c r="N268"/>
  <c r="O268"/>
  <c r="N264"/>
  <c r="O264"/>
  <c r="N260"/>
  <c r="O260"/>
  <c r="N256"/>
  <c r="O256"/>
  <c r="N252"/>
  <c r="O252"/>
  <c r="N248"/>
  <c r="O248"/>
  <c r="N244"/>
  <c r="O244"/>
  <c r="N240"/>
  <c r="O240"/>
  <c r="N236"/>
  <c r="O236"/>
  <c r="N232"/>
  <c r="O232"/>
  <c r="N228"/>
  <c r="O228"/>
  <c r="N224"/>
  <c r="O224"/>
  <c r="N220"/>
  <c r="O220"/>
  <c r="N216"/>
  <c r="O216"/>
  <c r="N212"/>
  <c r="O212"/>
  <c r="N208"/>
  <c r="O208"/>
  <c r="N204"/>
  <c r="O204"/>
  <c r="N200"/>
  <c r="O200"/>
  <c r="N196"/>
  <c r="O196"/>
  <c r="N192"/>
  <c r="O192"/>
  <c r="N188"/>
  <c r="O188"/>
  <c r="N184"/>
  <c r="O184"/>
  <c r="N180"/>
  <c r="O180"/>
  <c r="N176"/>
  <c r="O176"/>
  <c r="N172"/>
  <c r="O172"/>
  <c r="N168"/>
  <c r="O168"/>
  <c r="N164"/>
  <c r="O164"/>
  <c r="N160"/>
  <c r="O160"/>
  <c r="N156"/>
  <c r="O156"/>
  <c r="N152"/>
  <c r="O152"/>
  <c r="N148"/>
  <c r="O148"/>
  <c r="N144"/>
  <c r="O144"/>
  <c r="N140"/>
  <c r="O140"/>
  <c r="N136"/>
  <c r="O136"/>
  <c r="N132"/>
  <c r="O132"/>
  <c r="N128"/>
  <c r="O128"/>
  <c r="N124"/>
  <c r="O124"/>
  <c r="N120"/>
  <c r="O120"/>
  <c r="N116"/>
  <c r="O116"/>
  <c r="N112"/>
  <c r="O112"/>
  <c r="N108"/>
  <c r="O108"/>
  <c r="L63" i="9"/>
  <c r="K63"/>
  <c r="L62"/>
  <c r="K62"/>
  <c r="L61"/>
  <c r="K61"/>
  <c r="L863"/>
  <c r="K863"/>
  <c r="K861"/>
  <c r="L861"/>
  <c r="L859"/>
  <c r="K859"/>
  <c r="L857"/>
  <c r="K857"/>
  <c r="L855"/>
  <c r="K855"/>
  <c r="L853"/>
  <c r="K853"/>
  <c r="L851"/>
  <c r="K851"/>
  <c r="L849"/>
  <c r="K849"/>
  <c r="L847"/>
  <c r="K847"/>
  <c r="K845"/>
  <c r="L845"/>
  <c r="K843"/>
  <c r="L843"/>
  <c r="L841"/>
  <c r="K841"/>
  <c r="K839"/>
  <c r="L839"/>
  <c r="K837"/>
  <c r="L837"/>
  <c r="K835"/>
  <c r="L835"/>
  <c r="K833"/>
  <c r="L833"/>
  <c r="K831"/>
  <c r="L831"/>
  <c r="K829"/>
  <c r="L829"/>
  <c r="K827"/>
  <c r="L827"/>
  <c r="K825"/>
  <c r="L825"/>
  <c r="K823"/>
  <c r="L823"/>
  <c r="K821"/>
  <c r="L821"/>
  <c r="K819"/>
  <c r="L819"/>
  <c r="K817"/>
  <c r="L817"/>
  <c r="K815"/>
  <c r="L815"/>
  <c r="K813"/>
  <c r="L813"/>
  <c r="K811"/>
  <c r="L811"/>
  <c r="L809"/>
  <c r="K809"/>
  <c r="L807"/>
  <c r="K807"/>
  <c r="L805"/>
  <c r="K805"/>
  <c r="L803"/>
  <c r="K803"/>
  <c r="L801"/>
  <c r="K801"/>
  <c r="L799"/>
  <c r="K799"/>
  <c r="L797"/>
  <c r="K797"/>
  <c r="L795"/>
  <c r="K795"/>
  <c r="L793"/>
  <c r="K793"/>
  <c r="L791"/>
  <c r="K791"/>
  <c r="L789"/>
  <c r="K789"/>
  <c r="L787"/>
  <c r="K787"/>
  <c r="L785"/>
  <c r="K785"/>
  <c r="L783"/>
  <c r="K783"/>
  <c r="L781"/>
  <c r="K781"/>
  <c r="L779"/>
  <c r="K779"/>
  <c r="L777"/>
  <c r="K777"/>
  <c r="L775"/>
  <c r="K775"/>
  <c r="L773"/>
  <c r="K773"/>
  <c r="L771"/>
  <c r="K771"/>
  <c r="L769"/>
  <c r="K769"/>
  <c r="L767"/>
  <c r="K767"/>
  <c r="L765"/>
  <c r="K765"/>
  <c r="L763"/>
  <c r="K763"/>
  <c r="L761"/>
  <c r="K761"/>
  <c r="L759"/>
  <c r="K759"/>
  <c r="L757"/>
  <c r="K757"/>
  <c r="L755"/>
  <c r="K755"/>
  <c r="L753"/>
  <c r="K753"/>
  <c r="L751"/>
  <c r="K751"/>
  <c r="L749"/>
  <c r="K749"/>
  <c r="L747"/>
  <c r="K747"/>
  <c r="L745"/>
  <c r="K745"/>
  <c r="L743"/>
  <c r="K743"/>
  <c r="L741"/>
  <c r="K741"/>
  <c r="L739"/>
  <c r="K739"/>
  <c r="L737"/>
  <c r="K737"/>
  <c r="L735"/>
  <c r="K735"/>
  <c r="L733"/>
  <c r="K733"/>
  <c r="L731"/>
  <c r="K731"/>
  <c r="L729"/>
  <c r="K729"/>
  <c r="L727"/>
  <c r="K727"/>
  <c r="L725"/>
  <c r="K725"/>
  <c r="L723"/>
  <c r="K723"/>
  <c r="L721"/>
  <c r="K721"/>
  <c r="L719"/>
  <c r="K719"/>
  <c r="L717"/>
  <c r="K717"/>
  <c r="L715"/>
  <c r="K715"/>
  <c r="L713"/>
  <c r="K713"/>
  <c r="L711"/>
  <c r="K711"/>
  <c r="L709"/>
  <c r="K709"/>
  <c r="L707"/>
  <c r="K707"/>
  <c r="L705"/>
  <c r="K705"/>
  <c r="L703"/>
  <c r="K703"/>
  <c r="L701"/>
  <c r="K701"/>
  <c r="L699"/>
  <c r="K699"/>
  <c r="L697"/>
  <c r="K697"/>
  <c r="L695"/>
  <c r="K695"/>
  <c r="L693"/>
  <c r="K693"/>
  <c r="L691"/>
  <c r="K691"/>
  <c r="L689"/>
  <c r="K689"/>
  <c r="L687"/>
  <c r="K687"/>
  <c r="L685"/>
  <c r="K685"/>
  <c r="L683"/>
  <c r="K683"/>
  <c r="L681"/>
  <c r="K681"/>
  <c r="L679"/>
  <c r="K679"/>
  <c r="L677"/>
  <c r="K677"/>
  <c r="L675"/>
  <c r="K675"/>
  <c r="L673"/>
  <c r="K673"/>
  <c r="L671"/>
  <c r="K671"/>
  <c r="L669"/>
  <c r="K669"/>
  <c r="L667"/>
  <c r="K667"/>
  <c r="L665"/>
  <c r="K665"/>
  <c r="L663"/>
  <c r="K663"/>
  <c r="L661"/>
  <c r="K661"/>
  <c r="L659"/>
  <c r="K659"/>
  <c r="L657"/>
  <c r="K657"/>
  <c r="L655"/>
  <c r="K655"/>
  <c r="L653"/>
  <c r="K653"/>
  <c r="L651"/>
  <c r="K651"/>
  <c r="L649"/>
  <c r="K649"/>
  <c r="L647"/>
  <c r="K647"/>
  <c r="L645"/>
  <c r="K645"/>
  <c r="L643"/>
  <c r="K643"/>
  <c r="L641"/>
  <c r="K641"/>
  <c r="L639"/>
  <c r="K639"/>
  <c r="L637"/>
  <c r="K637"/>
  <c r="L635"/>
  <c r="K635"/>
  <c r="L633"/>
  <c r="K633"/>
  <c r="L631"/>
  <c r="K631"/>
  <c r="L629"/>
  <c r="K629"/>
  <c r="L627"/>
  <c r="K627"/>
  <c r="L625"/>
  <c r="K625"/>
  <c r="L623"/>
  <c r="K623"/>
  <c r="L621"/>
  <c r="K621"/>
  <c r="L619"/>
  <c r="K619"/>
  <c r="L617"/>
  <c r="K617"/>
  <c r="L615"/>
  <c r="K615"/>
  <c r="L613"/>
  <c r="K613"/>
  <c r="L611"/>
  <c r="K611"/>
  <c r="L609"/>
  <c r="K609"/>
  <c r="L607"/>
  <c r="K607"/>
  <c r="L605"/>
  <c r="K605"/>
  <c r="L603"/>
  <c r="K603"/>
  <c r="L601"/>
  <c r="K601"/>
  <c r="L599"/>
  <c r="K599"/>
  <c r="L597"/>
  <c r="K597"/>
  <c r="L595"/>
  <c r="K595"/>
  <c r="L593"/>
  <c r="K593"/>
  <c r="L591"/>
  <c r="K591"/>
  <c r="L589"/>
  <c r="K589"/>
  <c r="L587"/>
  <c r="K587"/>
  <c r="L585"/>
  <c r="K585"/>
  <c r="L583"/>
  <c r="K583"/>
  <c r="L581"/>
  <c r="K581"/>
  <c r="L579"/>
  <c r="K579"/>
  <c r="L577"/>
  <c r="K577"/>
  <c r="L864"/>
  <c r="K864"/>
  <c r="L862"/>
  <c r="K862"/>
  <c r="K860"/>
  <c r="L860"/>
  <c r="L858"/>
  <c r="K858"/>
  <c r="L856"/>
  <c r="K856"/>
  <c r="L854"/>
  <c r="K854"/>
  <c r="K852"/>
  <c r="L852"/>
  <c r="K850"/>
  <c r="L850"/>
  <c r="L848"/>
  <c r="K848"/>
  <c r="L846"/>
  <c r="K846"/>
  <c r="L844"/>
  <c r="K844"/>
  <c r="K842"/>
  <c r="L842"/>
  <c r="K840"/>
  <c r="L840"/>
  <c r="K838"/>
  <c r="L838"/>
  <c r="K836"/>
  <c r="L836"/>
  <c r="K834"/>
  <c r="L834"/>
  <c r="K832"/>
  <c r="L832"/>
  <c r="K830"/>
  <c r="L830"/>
  <c r="K828"/>
  <c r="L828"/>
  <c r="K826"/>
  <c r="L826"/>
  <c r="K824"/>
  <c r="L824"/>
  <c r="K822"/>
  <c r="L822"/>
  <c r="K820"/>
  <c r="L820"/>
  <c r="K818"/>
  <c r="L818"/>
  <c r="K816"/>
  <c r="L816"/>
  <c r="K814"/>
  <c r="L814"/>
  <c r="K812"/>
  <c r="L812"/>
  <c r="K810"/>
  <c r="L810"/>
  <c r="L808"/>
  <c r="K808"/>
  <c r="L806"/>
  <c r="K806"/>
  <c r="L804"/>
  <c r="K804"/>
  <c r="L802"/>
  <c r="K802"/>
  <c r="L800"/>
  <c r="K800"/>
  <c r="L798"/>
  <c r="K798"/>
  <c r="L796"/>
  <c r="K796"/>
  <c r="L794"/>
  <c r="K794"/>
  <c r="L792"/>
  <c r="K792"/>
  <c r="L790"/>
  <c r="K790"/>
  <c r="L788"/>
  <c r="K788"/>
  <c r="L786"/>
  <c r="K786"/>
  <c r="L784"/>
  <c r="K784"/>
  <c r="L782"/>
  <c r="K782"/>
  <c r="L780"/>
  <c r="K780"/>
  <c r="L778"/>
  <c r="K778"/>
  <c r="L776"/>
  <c r="K776"/>
  <c r="L774"/>
  <c r="K774"/>
  <c r="L772"/>
  <c r="K772"/>
  <c r="L770"/>
  <c r="K770"/>
  <c r="L768"/>
  <c r="K768"/>
  <c r="L766"/>
  <c r="K766"/>
  <c r="L764"/>
  <c r="K764"/>
  <c r="L762"/>
  <c r="K762"/>
  <c r="L760"/>
  <c r="K760"/>
  <c r="L758"/>
  <c r="K758"/>
  <c r="L756"/>
  <c r="K756"/>
  <c r="L754"/>
  <c r="K754"/>
  <c r="L752"/>
  <c r="K752"/>
  <c r="L750"/>
  <c r="K750"/>
  <c r="L748"/>
  <c r="K748"/>
  <c r="L746"/>
  <c r="K746"/>
  <c r="L744"/>
  <c r="K744"/>
  <c r="L742"/>
  <c r="K742"/>
  <c r="L740"/>
  <c r="K740"/>
  <c r="L738"/>
  <c r="K738"/>
  <c r="L736"/>
  <c r="K736"/>
  <c r="L734"/>
  <c r="K734"/>
  <c r="L732"/>
  <c r="K732"/>
  <c r="L730"/>
  <c r="K730"/>
  <c r="L728"/>
  <c r="K728"/>
  <c r="L726"/>
  <c r="K726"/>
  <c r="L724"/>
  <c r="K724"/>
  <c r="L722"/>
  <c r="K722"/>
  <c r="L720"/>
  <c r="K720"/>
  <c r="L718"/>
  <c r="K718"/>
  <c r="L716"/>
  <c r="K716"/>
  <c r="L714"/>
  <c r="K714"/>
  <c r="L712"/>
  <c r="K712"/>
  <c r="L710"/>
  <c r="K710"/>
  <c r="L708"/>
  <c r="K708"/>
  <c r="L706"/>
  <c r="K706"/>
  <c r="L704"/>
  <c r="K704"/>
  <c r="L702"/>
  <c r="K702"/>
  <c r="L700"/>
  <c r="K700"/>
  <c r="L698"/>
  <c r="K698"/>
  <c r="L696"/>
  <c r="K696"/>
  <c r="L694"/>
  <c r="K694"/>
  <c r="L692"/>
  <c r="K692"/>
  <c r="L690"/>
  <c r="K690"/>
  <c r="L688"/>
  <c r="K688"/>
  <c r="L686"/>
  <c r="K686"/>
  <c r="L684"/>
  <c r="K684"/>
  <c r="L682"/>
  <c r="K682"/>
  <c r="L680"/>
  <c r="K680"/>
  <c r="L678"/>
  <c r="K678"/>
  <c r="L676"/>
  <c r="K676"/>
  <c r="L674"/>
  <c r="K674"/>
  <c r="L672"/>
  <c r="K672"/>
  <c r="L670"/>
  <c r="K670"/>
  <c r="L668"/>
  <c r="K668"/>
  <c r="L666"/>
  <c r="K666"/>
  <c r="L664"/>
  <c r="K664"/>
  <c r="L662"/>
  <c r="K662"/>
  <c r="L660"/>
  <c r="K660"/>
  <c r="L658"/>
  <c r="K658"/>
  <c r="L656"/>
  <c r="K656"/>
  <c r="L654"/>
  <c r="K654"/>
  <c r="L652"/>
  <c r="K652"/>
  <c r="L650"/>
  <c r="K650"/>
  <c r="L648"/>
  <c r="K648"/>
  <c r="L646"/>
  <c r="K646"/>
  <c r="L644"/>
  <c r="K644"/>
  <c r="L642"/>
  <c r="K642"/>
  <c r="L640"/>
  <c r="K640"/>
  <c r="L638"/>
  <c r="K638"/>
  <c r="L636"/>
  <c r="K636"/>
  <c r="L634"/>
  <c r="K634"/>
  <c r="L632"/>
  <c r="K632"/>
  <c r="L630"/>
  <c r="K630"/>
  <c r="L628"/>
  <c r="K628"/>
  <c r="L626"/>
  <c r="K626"/>
  <c r="L624"/>
  <c r="K624"/>
  <c r="L622"/>
  <c r="K622"/>
  <c r="L620"/>
  <c r="K620"/>
  <c r="L618"/>
  <c r="K618"/>
  <c r="L616"/>
  <c r="K616"/>
  <c r="L614"/>
  <c r="K614"/>
  <c r="L612"/>
  <c r="K612"/>
  <c r="L610"/>
  <c r="K610"/>
  <c r="L608"/>
  <c r="K608"/>
  <c r="L606"/>
  <c r="K606"/>
  <c r="L604"/>
  <c r="K604"/>
  <c r="L602"/>
  <c r="K602"/>
  <c r="L600"/>
  <c r="K600"/>
  <c r="L598"/>
  <c r="K598"/>
  <c r="L596"/>
  <c r="K596"/>
  <c r="L594"/>
  <c r="K594"/>
  <c r="L592"/>
  <c r="K592"/>
  <c r="L590"/>
  <c r="K590"/>
  <c r="L588"/>
  <c r="K588"/>
  <c r="L586"/>
  <c r="K586"/>
  <c r="L584"/>
  <c r="K584"/>
  <c r="L582"/>
  <c r="K582"/>
  <c r="L580"/>
  <c r="K580"/>
  <c r="L578"/>
  <c r="K578"/>
  <c r="L576"/>
  <c r="K576"/>
  <c r="L575"/>
  <c r="K575"/>
  <c r="L573"/>
  <c r="K573"/>
  <c r="L571"/>
  <c r="K571"/>
  <c r="L569"/>
  <c r="K569"/>
  <c r="L567"/>
  <c r="K567"/>
  <c r="L565"/>
  <c r="K565"/>
  <c r="L563"/>
  <c r="K563"/>
  <c r="L561"/>
  <c r="K561"/>
  <c r="L559"/>
  <c r="K559"/>
  <c r="L557"/>
  <c r="K557"/>
  <c r="L555"/>
  <c r="K555"/>
  <c r="L553"/>
  <c r="K553"/>
  <c r="L551"/>
  <c r="K551"/>
  <c r="L549"/>
  <c r="K549"/>
  <c r="L547"/>
  <c r="K547"/>
  <c r="L545"/>
  <c r="K545"/>
  <c r="L543"/>
  <c r="K543"/>
  <c r="L541"/>
  <c r="K541"/>
  <c r="L539"/>
  <c r="K539"/>
  <c r="L537"/>
  <c r="K537"/>
  <c r="L535"/>
  <c r="K535"/>
  <c r="L533"/>
  <c r="K533"/>
  <c r="L531"/>
  <c r="K531"/>
  <c r="L529"/>
  <c r="K529"/>
  <c r="L527"/>
  <c r="K527"/>
  <c r="L525"/>
  <c r="K525"/>
  <c r="L523"/>
  <c r="K523"/>
  <c r="L521"/>
  <c r="K521"/>
  <c r="L519"/>
  <c r="K519"/>
  <c r="L517"/>
  <c r="K517"/>
  <c r="L515"/>
  <c r="K515"/>
  <c r="L513"/>
  <c r="K513"/>
  <c r="L511"/>
  <c r="K511"/>
  <c r="L509"/>
  <c r="K509"/>
  <c r="L507"/>
  <c r="K507"/>
  <c r="L505"/>
  <c r="K505"/>
  <c r="L503"/>
  <c r="K503"/>
  <c r="L501"/>
  <c r="K501"/>
  <c r="L499"/>
  <c r="K499"/>
  <c r="L497"/>
  <c r="K497"/>
  <c r="L495"/>
  <c r="K495"/>
  <c r="L493"/>
  <c r="K493"/>
  <c r="L491"/>
  <c r="K491"/>
  <c r="L489"/>
  <c r="K489"/>
  <c r="L487"/>
  <c r="K487"/>
  <c r="L485"/>
  <c r="K485"/>
  <c r="L483"/>
  <c r="K483"/>
  <c r="L481"/>
  <c r="K481"/>
  <c r="L479"/>
  <c r="K479"/>
  <c r="L477"/>
  <c r="K477"/>
  <c r="L475"/>
  <c r="K475"/>
  <c r="L473"/>
  <c r="K473"/>
  <c r="L471"/>
  <c r="K471"/>
  <c r="L469"/>
  <c r="K469"/>
  <c r="L467"/>
  <c r="K467"/>
  <c r="L465"/>
  <c r="K465"/>
  <c r="L463"/>
  <c r="K463"/>
  <c r="L461"/>
  <c r="K461"/>
  <c r="L459"/>
  <c r="K459"/>
  <c r="L457"/>
  <c r="K457"/>
  <c r="L455"/>
  <c r="K455"/>
  <c r="L453"/>
  <c r="K453"/>
  <c r="L451"/>
  <c r="K451"/>
  <c r="L449"/>
  <c r="K449"/>
  <c r="L447"/>
  <c r="K447"/>
  <c r="L445"/>
  <c r="K445"/>
  <c r="L443"/>
  <c r="K443"/>
  <c r="L441"/>
  <c r="K441"/>
  <c r="L439"/>
  <c r="K439"/>
  <c r="L437"/>
  <c r="K437"/>
  <c r="L435"/>
  <c r="K435"/>
  <c r="L433"/>
  <c r="K433"/>
  <c r="L431"/>
  <c r="K431"/>
  <c r="L429"/>
  <c r="K429"/>
  <c r="L427"/>
  <c r="K427"/>
  <c r="L425"/>
  <c r="K425"/>
  <c r="L423"/>
  <c r="K423"/>
  <c r="L421"/>
  <c r="K421"/>
  <c r="L419"/>
  <c r="K419"/>
  <c r="L417"/>
  <c r="K417"/>
  <c r="L415"/>
  <c r="K415"/>
  <c r="L413"/>
  <c r="K413"/>
  <c r="L411"/>
  <c r="K411"/>
  <c r="L409"/>
  <c r="K409"/>
  <c r="L407"/>
  <c r="K407"/>
  <c r="L405"/>
  <c r="K405"/>
  <c r="L403"/>
  <c r="K403"/>
  <c r="L401"/>
  <c r="K401"/>
  <c r="L399"/>
  <c r="K399"/>
  <c r="L397"/>
  <c r="K397"/>
  <c r="L395"/>
  <c r="K395"/>
  <c r="L393"/>
  <c r="K393"/>
  <c r="L391"/>
  <c r="K391"/>
  <c r="L389"/>
  <c r="K389"/>
  <c r="L387"/>
  <c r="K387"/>
  <c r="L385"/>
  <c r="K385"/>
  <c r="L383"/>
  <c r="K383"/>
  <c r="L381"/>
  <c r="K381"/>
  <c r="L379"/>
  <c r="K379"/>
  <c r="L377"/>
  <c r="K377"/>
  <c r="L375"/>
  <c r="K375"/>
  <c r="L373"/>
  <c r="K373"/>
  <c r="L371"/>
  <c r="K371"/>
  <c r="L369"/>
  <c r="K369"/>
  <c r="L367"/>
  <c r="K367"/>
  <c r="L365"/>
  <c r="K365"/>
  <c r="L363"/>
  <c r="K363"/>
  <c r="L361"/>
  <c r="K361"/>
  <c r="L359"/>
  <c r="K359"/>
  <c r="L357"/>
  <c r="K357"/>
  <c r="L355"/>
  <c r="K355"/>
  <c r="L353"/>
  <c r="K353"/>
  <c r="L351"/>
  <c r="K351"/>
  <c r="L349"/>
  <c r="K349"/>
  <c r="L347"/>
  <c r="K347"/>
  <c r="L345"/>
  <c r="K345"/>
  <c r="L343"/>
  <c r="K343"/>
  <c r="L341"/>
  <c r="K341"/>
  <c r="L339"/>
  <c r="K339"/>
  <c r="L337"/>
  <c r="K337"/>
  <c r="L335"/>
  <c r="K335"/>
  <c r="L333"/>
  <c r="K333"/>
  <c r="L331"/>
  <c r="K331"/>
  <c r="L329"/>
  <c r="K329"/>
  <c r="L327"/>
  <c r="K327"/>
  <c r="L325"/>
  <c r="K325"/>
  <c r="L323"/>
  <c r="K323"/>
  <c r="L321"/>
  <c r="K321"/>
  <c r="L319"/>
  <c r="K319"/>
  <c r="L317"/>
  <c r="K317"/>
  <c r="L315"/>
  <c r="K315"/>
  <c r="L313"/>
  <c r="K313"/>
  <c r="L311"/>
  <c r="K311"/>
  <c r="L309"/>
  <c r="K309"/>
  <c r="L307"/>
  <c r="K307"/>
  <c r="L305"/>
  <c r="K305"/>
  <c r="L303"/>
  <c r="K303"/>
  <c r="L301"/>
  <c r="K301"/>
  <c r="L299"/>
  <c r="K299"/>
  <c r="L297"/>
  <c r="K297"/>
  <c r="L295"/>
  <c r="K295"/>
  <c r="L293"/>
  <c r="K293"/>
  <c r="L291"/>
  <c r="K291"/>
  <c r="L289"/>
  <c r="K289"/>
  <c r="L287"/>
  <c r="K287"/>
  <c r="L285"/>
  <c r="K285"/>
  <c r="L283"/>
  <c r="K283"/>
  <c r="L281"/>
  <c r="K281"/>
  <c r="L279"/>
  <c r="K279"/>
  <c r="L277"/>
  <c r="K277"/>
  <c r="L275"/>
  <c r="K275"/>
  <c r="L273"/>
  <c r="K273"/>
  <c r="L271"/>
  <c r="K271"/>
  <c r="L269"/>
  <c r="K269"/>
  <c r="L267"/>
  <c r="K267"/>
  <c r="L265"/>
  <c r="K265"/>
  <c r="L263"/>
  <c r="K263"/>
  <c r="L261"/>
  <c r="K261"/>
  <c r="L259"/>
  <c r="K259"/>
  <c r="L257"/>
  <c r="K257"/>
  <c r="L255"/>
  <c r="K255"/>
  <c r="L253"/>
  <c r="K253"/>
  <c r="L251"/>
  <c r="K251"/>
  <c r="L249"/>
  <c r="K249"/>
  <c r="L247"/>
  <c r="K247"/>
  <c r="L245"/>
  <c r="K245"/>
  <c r="L243"/>
  <c r="K243"/>
  <c r="L241"/>
  <c r="K241"/>
  <c r="L239"/>
  <c r="K239"/>
  <c r="L237"/>
  <c r="K237"/>
  <c r="L235"/>
  <c r="K235"/>
  <c r="L233"/>
  <c r="K233"/>
  <c r="L231"/>
  <c r="K231"/>
  <c r="L229"/>
  <c r="K229"/>
  <c r="L227"/>
  <c r="K227"/>
  <c r="L225"/>
  <c r="K225"/>
  <c r="L223"/>
  <c r="K223"/>
  <c r="L221"/>
  <c r="K221"/>
  <c r="L219"/>
  <c r="K219"/>
  <c r="L217"/>
  <c r="K217"/>
  <c r="L215"/>
  <c r="K215"/>
  <c r="L213"/>
  <c r="K213"/>
  <c r="L211"/>
  <c r="K211"/>
  <c r="L209"/>
  <c r="K209"/>
  <c r="L207"/>
  <c r="K207"/>
  <c r="L205"/>
  <c r="K205"/>
  <c r="L203"/>
  <c r="K203"/>
  <c r="L201"/>
  <c r="K201"/>
  <c r="L199"/>
  <c r="K199"/>
  <c r="L197"/>
  <c r="K197"/>
  <c r="L195"/>
  <c r="K195"/>
  <c r="L193"/>
  <c r="K193"/>
  <c r="L191"/>
  <c r="K191"/>
  <c r="L189"/>
  <c r="K189"/>
  <c r="L187"/>
  <c r="K187"/>
  <c r="L185"/>
  <c r="K185"/>
  <c r="L183"/>
  <c r="K183"/>
  <c r="L181"/>
  <c r="K181"/>
  <c r="L179"/>
  <c r="K179"/>
  <c r="L177"/>
  <c r="K177"/>
  <c r="L175"/>
  <c r="K175"/>
  <c r="L173"/>
  <c r="K173"/>
  <c r="L171"/>
  <c r="K171"/>
  <c r="L169"/>
  <c r="K169"/>
  <c r="L167"/>
  <c r="K167"/>
  <c r="L165"/>
  <c r="K165"/>
  <c r="L163"/>
  <c r="K163"/>
  <c r="L161"/>
  <c r="K161"/>
  <c r="L159"/>
  <c r="K159"/>
  <c r="L157"/>
  <c r="K157"/>
  <c r="L155"/>
  <c r="K155"/>
  <c r="L153"/>
  <c r="K153"/>
  <c r="L151"/>
  <c r="K151"/>
  <c r="L149"/>
  <c r="K149"/>
  <c r="L147"/>
  <c r="K147"/>
  <c r="L145"/>
  <c r="K145"/>
  <c r="L143"/>
  <c r="K143"/>
  <c r="L141"/>
  <c r="K141"/>
  <c r="L139"/>
  <c r="K139"/>
  <c r="L137"/>
  <c r="K137"/>
  <c r="L135"/>
  <c r="K135"/>
  <c r="L133"/>
  <c r="K133"/>
  <c r="L131"/>
  <c r="K131"/>
  <c r="L129"/>
  <c r="K129"/>
  <c r="L127"/>
  <c r="K127"/>
  <c r="L125"/>
  <c r="K125"/>
  <c r="L123"/>
  <c r="K123"/>
  <c r="L121"/>
  <c r="K121"/>
  <c r="L119"/>
  <c r="K119"/>
  <c r="L117"/>
  <c r="K117"/>
  <c r="L115"/>
  <c r="K115"/>
  <c r="L113"/>
  <c r="K113"/>
  <c r="L111"/>
  <c r="K111"/>
  <c r="L109"/>
  <c r="K109"/>
  <c r="L107"/>
  <c r="K107"/>
  <c r="L105"/>
  <c r="K105"/>
  <c r="L103"/>
  <c r="K103"/>
  <c r="L101"/>
  <c r="K101"/>
  <c r="L99"/>
  <c r="K99"/>
  <c r="L97"/>
  <c r="K97"/>
  <c r="L95"/>
  <c r="K95"/>
  <c r="L93"/>
  <c r="K93"/>
  <c r="L91"/>
  <c r="K91"/>
  <c r="L89"/>
  <c r="K89"/>
  <c r="L87"/>
  <c r="K87"/>
  <c r="L85"/>
  <c r="K85"/>
  <c r="L83"/>
  <c r="K83"/>
  <c r="L81"/>
  <c r="K81"/>
  <c r="L79"/>
  <c r="K79"/>
  <c r="L77"/>
  <c r="K77"/>
  <c r="L65"/>
  <c r="K65"/>
  <c r="L574"/>
  <c r="K574"/>
  <c r="L572"/>
  <c r="K572"/>
  <c r="L570"/>
  <c r="K570"/>
  <c r="L568"/>
  <c r="K568"/>
  <c r="L566"/>
  <c r="K566"/>
  <c r="L564"/>
  <c r="K564"/>
  <c r="L562"/>
  <c r="K562"/>
  <c r="L560"/>
  <c r="K560"/>
  <c r="L558"/>
  <c r="K558"/>
  <c r="L556"/>
  <c r="K556"/>
  <c r="L554"/>
  <c r="K554"/>
  <c r="L552"/>
  <c r="K552"/>
  <c r="L550"/>
  <c r="K550"/>
  <c r="L548"/>
  <c r="K548"/>
  <c r="L546"/>
  <c r="K546"/>
  <c r="L544"/>
  <c r="K544"/>
  <c r="L542"/>
  <c r="K542"/>
  <c r="L540"/>
  <c r="K540"/>
  <c r="L538"/>
  <c r="K538"/>
  <c r="L536"/>
  <c r="K536"/>
  <c r="L534"/>
  <c r="K534"/>
  <c r="L532"/>
  <c r="K532"/>
  <c r="L530"/>
  <c r="K530"/>
  <c r="L528"/>
  <c r="K528"/>
  <c r="L526"/>
  <c r="K526"/>
  <c r="L524"/>
  <c r="K524"/>
  <c r="L522"/>
  <c r="K522"/>
  <c r="L520"/>
  <c r="K520"/>
  <c r="L518"/>
  <c r="K518"/>
  <c r="L516"/>
  <c r="K516"/>
  <c r="L514"/>
  <c r="K514"/>
  <c r="L512"/>
  <c r="K512"/>
  <c r="L510"/>
  <c r="K510"/>
  <c r="L508"/>
  <c r="K508"/>
  <c r="L506"/>
  <c r="K506"/>
  <c r="L504"/>
  <c r="K504"/>
  <c r="L502"/>
  <c r="K502"/>
  <c r="L500"/>
  <c r="K500"/>
  <c r="L498"/>
  <c r="K498"/>
  <c r="L496"/>
  <c r="K496"/>
  <c r="L494"/>
  <c r="K494"/>
  <c r="L492"/>
  <c r="K492"/>
  <c r="L490"/>
  <c r="K490"/>
  <c r="L488"/>
  <c r="K488"/>
  <c r="L486"/>
  <c r="K486"/>
  <c r="L484"/>
  <c r="K484"/>
  <c r="L482"/>
  <c r="K482"/>
  <c r="L480"/>
  <c r="K480"/>
  <c r="L478"/>
  <c r="K478"/>
  <c r="L476"/>
  <c r="K476"/>
  <c r="L474"/>
  <c r="K474"/>
  <c r="L472"/>
  <c r="K472"/>
  <c r="L470"/>
  <c r="K470"/>
  <c r="L468"/>
  <c r="K468"/>
  <c r="L466"/>
  <c r="K466"/>
  <c r="L464"/>
  <c r="K464"/>
  <c r="L462"/>
  <c r="K462"/>
  <c r="L460"/>
  <c r="K460"/>
  <c r="L458"/>
  <c r="K458"/>
  <c r="L456"/>
  <c r="K456"/>
  <c r="L454"/>
  <c r="K454"/>
  <c r="L452"/>
  <c r="K452"/>
  <c r="L450"/>
  <c r="K450"/>
  <c r="L448"/>
  <c r="K448"/>
  <c r="L446"/>
  <c r="K446"/>
  <c r="L444"/>
  <c r="K444"/>
  <c r="L442"/>
  <c r="K442"/>
  <c r="L440"/>
  <c r="K440"/>
  <c r="L438"/>
  <c r="K438"/>
  <c r="L436"/>
  <c r="K436"/>
  <c r="L434"/>
  <c r="K434"/>
  <c r="L432"/>
  <c r="K432"/>
  <c r="L430"/>
  <c r="K430"/>
  <c r="L428"/>
  <c r="K428"/>
  <c r="L426"/>
  <c r="K426"/>
  <c r="L424"/>
  <c r="K424"/>
  <c r="L422"/>
  <c r="K422"/>
  <c r="L420"/>
  <c r="K420"/>
  <c r="L418"/>
  <c r="K418"/>
  <c r="L416"/>
  <c r="K416"/>
  <c r="L414"/>
  <c r="K414"/>
  <c r="L412"/>
  <c r="K412"/>
  <c r="L410"/>
  <c r="K410"/>
  <c r="L408"/>
  <c r="K408"/>
  <c r="L406"/>
  <c r="K406"/>
  <c r="L404"/>
  <c r="K404"/>
  <c r="L402"/>
  <c r="K402"/>
  <c r="L400"/>
  <c r="K400"/>
  <c r="L398"/>
  <c r="K398"/>
  <c r="L396"/>
  <c r="K396"/>
  <c r="L394"/>
  <c r="K394"/>
  <c r="L392"/>
  <c r="K392"/>
  <c r="L390"/>
  <c r="K390"/>
  <c r="L388"/>
  <c r="K388"/>
  <c r="L386"/>
  <c r="K386"/>
  <c r="L384"/>
  <c r="K384"/>
  <c r="L382"/>
  <c r="K382"/>
  <c r="L380"/>
  <c r="K380"/>
  <c r="L378"/>
  <c r="K378"/>
  <c r="L376"/>
  <c r="K376"/>
  <c r="L374"/>
  <c r="K374"/>
  <c r="L372"/>
  <c r="K372"/>
  <c r="L370"/>
  <c r="K370"/>
  <c r="L368"/>
  <c r="K368"/>
  <c r="L366"/>
  <c r="K366"/>
  <c r="L364"/>
  <c r="K364"/>
  <c r="L362"/>
  <c r="K362"/>
  <c r="L360"/>
  <c r="K360"/>
  <c r="L358"/>
  <c r="K358"/>
  <c r="L356"/>
  <c r="K356"/>
  <c r="L354"/>
  <c r="K354"/>
  <c r="L352"/>
  <c r="K352"/>
  <c r="L350"/>
  <c r="K350"/>
  <c r="L348"/>
  <c r="K348"/>
  <c r="L346"/>
  <c r="K346"/>
  <c r="L344"/>
  <c r="K344"/>
  <c r="L342"/>
  <c r="K342"/>
  <c r="L340"/>
  <c r="K340"/>
  <c r="L338"/>
  <c r="K338"/>
  <c r="L336"/>
  <c r="K336"/>
  <c r="L334"/>
  <c r="K334"/>
  <c r="L332"/>
  <c r="K332"/>
  <c r="L330"/>
  <c r="K330"/>
  <c r="L328"/>
  <c r="K328"/>
  <c r="L326"/>
  <c r="K326"/>
  <c r="L324"/>
  <c r="K324"/>
  <c r="L322"/>
  <c r="K322"/>
  <c r="L320"/>
  <c r="K320"/>
  <c r="L318"/>
  <c r="K318"/>
  <c r="L316"/>
  <c r="K316"/>
  <c r="L314"/>
  <c r="K314"/>
  <c r="L312"/>
  <c r="K312"/>
  <c r="L310"/>
  <c r="K310"/>
  <c r="L308"/>
  <c r="K308"/>
  <c r="L306"/>
  <c r="K306"/>
  <c r="L304"/>
  <c r="K304"/>
  <c r="L302"/>
  <c r="K302"/>
  <c r="L300"/>
  <c r="K300"/>
  <c r="L298"/>
  <c r="K298"/>
  <c r="L296"/>
  <c r="K296"/>
  <c r="L294"/>
  <c r="K294"/>
  <c r="L292"/>
  <c r="K292"/>
  <c r="L290"/>
  <c r="K290"/>
  <c r="L288"/>
  <c r="K288"/>
  <c r="L286"/>
  <c r="K286"/>
  <c r="L284"/>
  <c r="K284"/>
  <c r="L282"/>
  <c r="K282"/>
  <c r="L280"/>
  <c r="K280"/>
  <c r="L278"/>
  <c r="K278"/>
  <c r="L276"/>
  <c r="K276"/>
  <c r="L274"/>
  <c r="K274"/>
  <c r="L272"/>
  <c r="K272"/>
  <c r="L270"/>
  <c r="K270"/>
  <c r="L268"/>
  <c r="K268"/>
  <c r="L266"/>
  <c r="K266"/>
  <c r="L264"/>
  <c r="K264"/>
  <c r="L262"/>
  <c r="K262"/>
  <c r="L260"/>
  <c r="K260"/>
  <c r="L258"/>
  <c r="K258"/>
  <c r="L256"/>
  <c r="K256"/>
  <c r="L254"/>
  <c r="K254"/>
  <c r="L252"/>
  <c r="K252"/>
  <c r="L250"/>
  <c r="K250"/>
  <c r="L248"/>
  <c r="K248"/>
  <c r="L246"/>
  <c r="K246"/>
  <c r="L244"/>
  <c r="K244"/>
  <c r="L242"/>
  <c r="K242"/>
  <c r="L240"/>
  <c r="K240"/>
  <c r="L238"/>
  <c r="K238"/>
  <c r="L236"/>
  <c r="K236"/>
  <c r="L234"/>
  <c r="K234"/>
  <c r="L232"/>
  <c r="K232"/>
  <c r="L230"/>
  <c r="K230"/>
  <c r="L228"/>
  <c r="K228"/>
  <c r="L226"/>
  <c r="K226"/>
  <c r="L224"/>
  <c r="K224"/>
  <c r="L222"/>
  <c r="K222"/>
  <c r="L220"/>
  <c r="K220"/>
  <c r="L218"/>
  <c r="K218"/>
  <c r="L216"/>
  <c r="K216"/>
  <c r="L214"/>
  <c r="K214"/>
  <c r="L212"/>
  <c r="K212"/>
  <c r="L210"/>
  <c r="K210"/>
  <c r="L208"/>
  <c r="K208"/>
  <c r="L206"/>
  <c r="K206"/>
  <c r="L204"/>
  <c r="K204"/>
  <c r="L202"/>
  <c r="K202"/>
  <c r="L200"/>
  <c r="K200"/>
  <c r="L198"/>
  <c r="K198"/>
  <c r="L196"/>
  <c r="K196"/>
  <c r="L194"/>
  <c r="K194"/>
  <c r="L192"/>
  <c r="K192"/>
  <c r="L190"/>
  <c r="K190"/>
  <c r="L188"/>
  <c r="K188"/>
  <c r="L186"/>
  <c r="K186"/>
  <c r="L184"/>
  <c r="K184"/>
  <c r="L182"/>
  <c r="K182"/>
  <c r="L180"/>
  <c r="K180"/>
  <c r="L178"/>
  <c r="K178"/>
  <c r="L176"/>
  <c r="K176"/>
  <c r="L174"/>
  <c r="K174"/>
  <c r="L172"/>
  <c r="K172"/>
  <c r="L170"/>
  <c r="K170"/>
  <c r="L168"/>
  <c r="K168"/>
  <c r="L166"/>
  <c r="K166"/>
  <c r="L164"/>
  <c r="K164"/>
  <c r="L162"/>
  <c r="K162"/>
  <c r="L160"/>
  <c r="K160"/>
  <c r="L158"/>
  <c r="K158"/>
  <c r="L156"/>
  <c r="K156"/>
  <c r="L154"/>
  <c r="K154"/>
  <c r="L152"/>
  <c r="K152"/>
  <c r="L150"/>
  <c r="K150"/>
  <c r="L148"/>
  <c r="K148"/>
  <c r="L146"/>
  <c r="K146"/>
  <c r="L144"/>
  <c r="K144"/>
  <c r="L142"/>
  <c r="K142"/>
  <c r="L140"/>
  <c r="K140"/>
  <c r="L138"/>
  <c r="K138"/>
  <c r="L136"/>
  <c r="K136"/>
  <c r="L134"/>
  <c r="K134"/>
  <c r="L132"/>
  <c r="K132"/>
  <c r="L130"/>
  <c r="K130"/>
  <c r="L128"/>
  <c r="K128"/>
  <c r="L126"/>
  <c r="K126"/>
  <c r="L124"/>
  <c r="K124"/>
  <c r="L122"/>
  <c r="K122"/>
  <c r="L120"/>
  <c r="K120"/>
  <c r="L118"/>
  <c r="K118"/>
  <c r="L116"/>
  <c r="K116"/>
  <c r="L114"/>
  <c r="K114"/>
  <c r="L112"/>
  <c r="K112"/>
  <c r="L110"/>
  <c r="K110"/>
  <c r="L108"/>
  <c r="K108"/>
  <c r="L106"/>
  <c r="K106"/>
  <c r="L104"/>
  <c r="K104"/>
  <c r="L102"/>
  <c r="K102"/>
  <c r="L100"/>
  <c r="K100"/>
  <c r="L98"/>
  <c r="K98"/>
  <c r="L96"/>
  <c r="K96"/>
  <c r="L94"/>
  <c r="K94"/>
  <c r="L92"/>
  <c r="K92"/>
  <c r="L90"/>
  <c r="K90"/>
  <c r="L88"/>
  <c r="K88"/>
  <c r="L86"/>
  <c r="K86"/>
  <c r="L84"/>
  <c r="K84"/>
  <c r="L82"/>
  <c r="K82"/>
  <c r="L80"/>
  <c r="K80"/>
  <c r="L78"/>
  <c r="K78"/>
  <c r="L76"/>
  <c r="K76"/>
  <c r="L66"/>
  <c r="K66"/>
  <c r="L64"/>
  <c r="K64"/>
  <c r="F25" i="25"/>
  <c r="E125" i="27"/>
  <c r="B104" i="26"/>
  <c r="B96"/>
  <c r="B88"/>
  <c r="B84"/>
  <c r="B76"/>
  <c r="B72"/>
  <c r="B68"/>
  <c r="B64"/>
  <c r="B56"/>
  <c r="N56" s="1"/>
  <c r="B888"/>
  <c r="B886"/>
  <c r="B889"/>
  <c r="A23" i="25"/>
  <c r="B887" i="26"/>
  <c r="B891"/>
  <c r="B890"/>
  <c r="F24" i="25"/>
  <c r="F23"/>
  <c r="F22"/>
  <c r="A24"/>
  <c r="A22"/>
  <c r="A25"/>
  <c r="B100" i="26"/>
  <c r="B92"/>
  <c r="B80"/>
  <c r="B60"/>
  <c r="K58" i="9"/>
  <c r="K59"/>
  <c r="K57"/>
  <c r="K55"/>
  <c r="A10" i="25"/>
  <c r="A18"/>
  <c r="A21"/>
  <c r="A19"/>
  <c r="A17"/>
  <c r="A15"/>
  <c r="A13"/>
  <c r="A11"/>
  <c r="A8"/>
  <c r="A12"/>
  <c r="A16"/>
  <c r="A20"/>
  <c r="T12" i="26"/>
  <c r="H10"/>
  <c r="K46"/>
  <c r="K42"/>
  <c r="K40"/>
  <c r="K36"/>
  <c r="K34"/>
  <c r="K30"/>
  <c r="K26"/>
  <c r="K24"/>
  <c r="K22"/>
  <c r="K20"/>
  <c r="A5" i="24"/>
  <c r="A5" i="25"/>
  <c r="B52" i="26"/>
  <c r="A13" i="27"/>
  <c r="S16" i="26"/>
  <c r="B48"/>
  <c r="B44"/>
  <c r="O44" s="1"/>
  <c r="B40"/>
  <c r="B36"/>
  <c r="B32"/>
  <c r="B28"/>
  <c r="N28" s="1"/>
  <c r="U16"/>
  <c r="K17"/>
  <c r="K15"/>
  <c r="K13"/>
  <c r="K11"/>
  <c r="K9"/>
  <c r="K27"/>
  <c r="K25"/>
  <c r="K23"/>
  <c r="K21"/>
  <c r="K19"/>
  <c r="K7"/>
  <c r="F14" i="25"/>
  <c r="S40" i="26"/>
  <c r="F8" i="25"/>
  <c r="K37" i="26"/>
  <c r="K35"/>
  <c r="K33"/>
  <c r="K31"/>
  <c r="K29"/>
  <c r="F26" i="25"/>
  <c r="F11"/>
  <c r="F9"/>
  <c r="F10"/>
  <c r="F7"/>
  <c r="T10" i="26"/>
  <c r="S24"/>
  <c r="P30"/>
  <c r="U36"/>
  <c r="P40"/>
  <c r="P11"/>
  <c r="R13"/>
  <c r="P27"/>
  <c r="S29"/>
  <c r="T37"/>
  <c r="T21"/>
  <c r="R23"/>
  <c r="U41"/>
  <c r="T45"/>
  <c r="U49"/>
  <c r="P51"/>
  <c r="S53"/>
  <c r="R9"/>
  <c r="P15"/>
  <c r="R17"/>
  <c r="P21"/>
  <c r="R25"/>
  <c r="R33"/>
  <c r="U35"/>
  <c r="P37"/>
  <c r="Q41"/>
  <c r="U43"/>
  <c r="P45"/>
  <c r="S47"/>
  <c r="Q49"/>
  <c r="R7"/>
  <c r="P9"/>
  <c r="T9"/>
  <c r="T11"/>
  <c r="P13"/>
  <c r="T13"/>
  <c r="T15"/>
  <c r="P17"/>
  <c r="T17"/>
  <c r="R19"/>
  <c r="R21"/>
  <c r="P25"/>
  <c r="T25"/>
  <c r="S27"/>
  <c r="Q29"/>
  <c r="U29"/>
  <c r="U31"/>
  <c r="P33"/>
  <c r="T33"/>
  <c r="R37"/>
  <c r="U39"/>
  <c r="S41"/>
  <c r="R45"/>
  <c r="P47"/>
  <c r="S49"/>
  <c r="S51"/>
  <c r="Q53"/>
  <c r="U53"/>
  <c r="S9"/>
  <c r="U9"/>
  <c r="R11"/>
  <c r="S13"/>
  <c r="U13"/>
  <c r="S17"/>
  <c r="U17"/>
  <c r="P19"/>
  <c r="S21"/>
  <c r="U21"/>
  <c r="P23"/>
  <c r="S25"/>
  <c r="U25"/>
  <c r="U27"/>
  <c r="P29"/>
  <c r="R29"/>
  <c r="P31"/>
  <c r="S31"/>
  <c r="S33"/>
  <c r="U33"/>
  <c r="P35"/>
  <c r="S35"/>
  <c r="S37"/>
  <c r="U37"/>
  <c r="P39"/>
  <c r="S39"/>
  <c r="P41"/>
  <c r="R41"/>
  <c r="P43"/>
  <c r="S43"/>
  <c r="S45"/>
  <c r="U45"/>
  <c r="U47"/>
  <c r="P49"/>
  <c r="R49"/>
  <c r="U51"/>
  <c r="P53"/>
  <c r="R53"/>
  <c r="K14"/>
  <c r="B597"/>
  <c r="B581"/>
  <c r="B565"/>
  <c r="B313"/>
  <c r="B305"/>
  <c r="B297"/>
  <c r="B289"/>
  <c r="B281"/>
  <c r="B273"/>
  <c r="B265"/>
  <c r="B257"/>
  <c r="B249"/>
  <c r="B241"/>
  <c r="B233"/>
  <c r="B225"/>
  <c r="B217"/>
  <c r="B209"/>
  <c r="B201"/>
  <c r="B193"/>
  <c r="B185"/>
  <c r="B177"/>
  <c r="B169"/>
  <c r="B161"/>
  <c r="B153"/>
  <c r="B145"/>
  <c r="B137"/>
  <c r="B129"/>
  <c r="B121"/>
  <c r="B113"/>
  <c r="B105"/>
  <c r="B97"/>
  <c r="B89"/>
  <c r="B81"/>
  <c r="B73"/>
  <c r="B65"/>
  <c r="B57"/>
  <c r="O57" s="1"/>
  <c r="B49"/>
  <c r="O49" s="1"/>
  <c r="B41"/>
  <c r="N41" s="1"/>
  <c r="B33"/>
  <c r="O33" s="1"/>
  <c r="B605"/>
  <c r="B589"/>
  <c r="B573"/>
  <c r="B317"/>
  <c r="B309"/>
  <c r="B301"/>
  <c r="B293"/>
  <c r="B285"/>
  <c r="B277"/>
  <c r="B269"/>
  <c r="B261"/>
  <c r="B253"/>
  <c r="B245"/>
  <c r="B237"/>
  <c r="B229"/>
  <c r="B221"/>
  <c r="B213"/>
  <c r="B205"/>
  <c r="B197"/>
  <c r="B189"/>
  <c r="B181"/>
  <c r="B173"/>
  <c r="B165"/>
  <c r="B157"/>
  <c r="B149"/>
  <c r="B141"/>
  <c r="B133"/>
  <c r="B125"/>
  <c r="B117"/>
  <c r="B109"/>
  <c r="B101"/>
  <c r="B93"/>
  <c r="B85"/>
  <c r="B77"/>
  <c r="B69"/>
  <c r="B61"/>
  <c r="B53"/>
  <c r="O53" s="1"/>
  <c r="B45"/>
  <c r="N45" s="1"/>
  <c r="B37"/>
  <c r="O37" s="1"/>
  <c r="B29"/>
  <c r="O29" s="1"/>
  <c r="W7"/>
  <c r="V7"/>
  <c r="V17"/>
  <c r="H17"/>
  <c r="W15"/>
  <c r="V15"/>
  <c r="H15"/>
  <c r="B8"/>
  <c r="N8" s="1"/>
  <c r="D8"/>
  <c r="D18"/>
  <c r="B18"/>
  <c r="O18" s="1"/>
  <c r="D10"/>
  <c r="B10"/>
  <c r="O10" s="1"/>
  <c r="B866"/>
  <c r="D866"/>
  <c r="B862"/>
  <c r="D862"/>
  <c r="B858"/>
  <c r="D858"/>
  <c r="B854"/>
  <c r="D854"/>
  <c r="B850"/>
  <c r="D850"/>
  <c r="B846"/>
  <c r="D846"/>
  <c r="B842"/>
  <c r="D842"/>
  <c r="B838"/>
  <c r="D838"/>
  <c r="B834"/>
  <c r="D834"/>
  <c r="B830"/>
  <c r="D830"/>
  <c r="B826"/>
  <c r="D826"/>
  <c r="B822"/>
  <c r="D822"/>
  <c r="B818"/>
  <c r="D818"/>
  <c r="B814"/>
  <c r="D814"/>
  <c r="B794"/>
  <c r="D794"/>
  <c r="B790"/>
  <c r="D790"/>
  <c r="B786"/>
  <c r="D786"/>
  <c r="B782"/>
  <c r="D782"/>
  <c r="B778"/>
  <c r="D778"/>
  <c r="B774"/>
  <c r="D774"/>
  <c r="B770"/>
  <c r="D770"/>
  <c r="B766"/>
  <c r="D766"/>
  <c r="B762"/>
  <c r="D762"/>
  <c r="B758"/>
  <c r="D758"/>
  <c r="B754"/>
  <c r="D754"/>
  <c r="B750"/>
  <c r="D750"/>
  <c r="B746"/>
  <c r="D746"/>
  <c r="B742"/>
  <c r="D742"/>
  <c r="B738"/>
  <c r="D738"/>
  <c r="B734"/>
  <c r="D734"/>
  <c r="B730"/>
  <c r="D730"/>
  <c r="B726"/>
  <c r="D726"/>
  <c r="B722"/>
  <c r="D722"/>
  <c r="B718"/>
  <c r="D718"/>
  <c r="B714"/>
  <c r="D714"/>
  <c r="B710"/>
  <c r="D710"/>
  <c r="B706"/>
  <c r="D706"/>
  <c r="B702"/>
  <c r="D702"/>
  <c r="B698"/>
  <c r="D698"/>
  <c r="B694"/>
  <c r="D694"/>
  <c r="B690"/>
  <c r="D690"/>
  <c r="B686"/>
  <c r="D686"/>
  <c r="B682"/>
  <c r="D682"/>
  <c r="B678"/>
  <c r="D678"/>
  <c r="B674"/>
  <c r="D674"/>
  <c r="B670"/>
  <c r="D670"/>
  <c r="B666"/>
  <c r="D666"/>
  <c r="B662"/>
  <c r="D662"/>
  <c r="B658"/>
  <c r="D658"/>
  <c r="B654"/>
  <c r="D654"/>
  <c r="B650"/>
  <c r="D650"/>
  <c r="B646"/>
  <c r="D646"/>
  <c r="B642"/>
  <c r="D642"/>
  <c r="B638"/>
  <c r="D638"/>
  <c r="B634"/>
  <c r="D634"/>
  <c r="B630"/>
  <c r="D630"/>
  <c r="B626"/>
  <c r="D626"/>
  <c r="B622"/>
  <c r="D622"/>
  <c r="B618"/>
  <c r="D618"/>
  <c r="B614"/>
  <c r="D614"/>
  <c r="B610"/>
  <c r="D610"/>
  <c r="B606"/>
  <c r="D606"/>
  <c r="B602"/>
  <c r="D602"/>
  <c r="B598"/>
  <c r="D598"/>
  <c r="B594"/>
  <c r="D594"/>
  <c r="B590"/>
  <c r="D590"/>
  <c r="B586"/>
  <c r="D586"/>
  <c r="B582"/>
  <c r="D582"/>
  <c r="B578"/>
  <c r="D578"/>
  <c r="B574"/>
  <c r="D574"/>
  <c r="B570"/>
  <c r="D570"/>
  <c r="B566"/>
  <c r="D566"/>
  <c r="B562"/>
  <c r="D562"/>
  <c r="B558"/>
  <c r="D558"/>
  <c r="B554"/>
  <c r="D554"/>
  <c r="B550"/>
  <c r="D550"/>
  <c r="B546"/>
  <c r="D546"/>
  <c r="B542"/>
  <c r="D542"/>
  <c r="B538"/>
  <c r="D538"/>
  <c r="B534"/>
  <c r="D534"/>
  <c r="B530"/>
  <c r="D530"/>
  <c r="B526"/>
  <c r="D526"/>
  <c r="B522"/>
  <c r="D522"/>
  <c r="B518"/>
  <c r="D518"/>
  <c r="B514"/>
  <c r="D514"/>
  <c r="B510"/>
  <c r="D510"/>
  <c r="B506"/>
  <c r="D506"/>
  <c r="B502"/>
  <c r="D502"/>
  <c r="B498"/>
  <c r="D498"/>
  <c r="B494"/>
  <c r="D494"/>
  <c r="B490"/>
  <c r="D490"/>
  <c r="B486"/>
  <c r="D486"/>
  <c r="B482"/>
  <c r="D482"/>
  <c r="B478"/>
  <c r="D478"/>
  <c r="B474"/>
  <c r="D474"/>
  <c r="B470"/>
  <c r="D470"/>
  <c r="B466"/>
  <c r="D466"/>
  <c r="B462"/>
  <c r="D462"/>
  <c r="B458"/>
  <c r="D458"/>
  <c r="B454"/>
  <c r="D454"/>
  <c r="B450"/>
  <c r="D450"/>
  <c r="B446"/>
  <c r="D446"/>
  <c r="B442"/>
  <c r="D442"/>
  <c r="B438"/>
  <c r="D438"/>
  <c r="B434"/>
  <c r="D434"/>
  <c r="B430"/>
  <c r="D430"/>
  <c r="B426"/>
  <c r="D426"/>
  <c r="B422"/>
  <c r="D422"/>
  <c r="B418"/>
  <c r="D418"/>
  <c r="B414"/>
  <c r="D414"/>
  <c r="B410"/>
  <c r="D410"/>
  <c r="B406"/>
  <c r="D406"/>
  <c r="B402"/>
  <c r="D402"/>
  <c r="B398"/>
  <c r="D398"/>
  <c r="B394"/>
  <c r="D394"/>
  <c r="B390"/>
  <c r="D390"/>
  <c r="B386"/>
  <c r="D386"/>
  <c r="B382"/>
  <c r="D382"/>
  <c r="B378"/>
  <c r="D378"/>
  <c r="B374"/>
  <c r="D374"/>
  <c r="B370"/>
  <c r="D370"/>
  <c r="B366"/>
  <c r="D366"/>
  <c r="B362"/>
  <c r="D362"/>
  <c r="B358"/>
  <c r="D358"/>
  <c r="B354"/>
  <c r="D354"/>
  <c r="B350"/>
  <c r="D350"/>
  <c r="B346"/>
  <c r="D346"/>
  <c r="B342"/>
  <c r="D342"/>
  <c r="B338"/>
  <c r="D338"/>
  <c r="B334"/>
  <c r="D334"/>
  <c r="B330"/>
  <c r="D330"/>
  <c r="B326"/>
  <c r="D326"/>
  <c r="B322"/>
  <c r="D322"/>
  <c r="B318"/>
  <c r="D318"/>
  <c r="B314"/>
  <c r="D314"/>
  <c r="B310"/>
  <c r="D310"/>
  <c r="B306"/>
  <c r="D306"/>
  <c r="B302"/>
  <c r="D302"/>
  <c r="B298"/>
  <c r="D298"/>
  <c r="B294"/>
  <c r="D294"/>
  <c r="B290"/>
  <c r="D290"/>
  <c r="B286"/>
  <c r="D286"/>
  <c r="B282"/>
  <c r="D282"/>
  <c r="B278"/>
  <c r="D278"/>
  <c r="B274"/>
  <c r="D274"/>
  <c r="B270"/>
  <c r="D270"/>
  <c r="B266"/>
  <c r="D266"/>
  <c r="B262"/>
  <c r="D262"/>
  <c r="B258"/>
  <c r="D258"/>
  <c r="B254"/>
  <c r="D254"/>
  <c r="B250"/>
  <c r="D250"/>
  <c r="B246"/>
  <c r="D246"/>
  <c r="B242"/>
  <c r="D242"/>
  <c r="B238"/>
  <c r="D238"/>
  <c r="B234"/>
  <c r="D234"/>
  <c r="B230"/>
  <c r="D230"/>
  <c r="B226"/>
  <c r="D226"/>
  <c r="B222"/>
  <c r="D222"/>
  <c r="B218"/>
  <c r="D218"/>
  <c r="B214"/>
  <c r="D214"/>
  <c r="B210"/>
  <c r="D210"/>
  <c r="B206"/>
  <c r="D206"/>
  <c r="B202"/>
  <c r="D202"/>
  <c r="B198"/>
  <c r="D198"/>
  <c r="B194"/>
  <c r="D194"/>
  <c r="B190"/>
  <c r="D190"/>
  <c r="B186"/>
  <c r="D186"/>
  <c r="B182"/>
  <c r="D182"/>
  <c r="B178"/>
  <c r="D178"/>
  <c r="B174"/>
  <c r="D174"/>
  <c r="B170"/>
  <c r="D170"/>
  <c r="B166"/>
  <c r="D166"/>
  <c r="B162"/>
  <c r="D162"/>
  <c r="B158"/>
  <c r="D158"/>
  <c r="B154"/>
  <c r="D154"/>
  <c r="B150"/>
  <c r="D150"/>
  <c r="B146"/>
  <c r="D146"/>
  <c r="B142"/>
  <c r="D142"/>
  <c r="B138"/>
  <c r="D138"/>
  <c r="B134"/>
  <c r="D134"/>
  <c r="B130"/>
  <c r="D130"/>
  <c r="B126"/>
  <c r="D126"/>
  <c r="B122"/>
  <c r="D122"/>
  <c r="B118"/>
  <c r="D118"/>
  <c r="B114"/>
  <c r="D114"/>
  <c r="B110"/>
  <c r="D110"/>
  <c r="B106"/>
  <c r="D106"/>
  <c r="B102"/>
  <c r="D102"/>
  <c r="B98"/>
  <c r="D98"/>
  <c r="B94"/>
  <c r="D94"/>
  <c r="B90"/>
  <c r="D90"/>
  <c r="B86"/>
  <c r="D86"/>
  <c r="B82"/>
  <c r="D82"/>
  <c r="B78"/>
  <c r="D78"/>
  <c r="B74"/>
  <c r="D74"/>
  <c r="B70"/>
  <c r="D70"/>
  <c r="B66"/>
  <c r="D66"/>
  <c r="B62"/>
  <c r="D62"/>
  <c r="B58"/>
  <c r="O58" s="1"/>
  <c r="D58"/>
  <c r="B54"/>
  <c r="O54" s="1"/>
  <c r="D54"/>
  <c r="B50"/>
  <c r="O50" s="1"/>
  <c r="D50"/>
  <c r="B46"/>
  <c r="O46" s="1"/>
  <c r="D46"/>
  <c r="B42"/>
  <c r="O42" s="1"/>
  <c r="D42"/>
  <c r="B38"/>
  <c r="O38" s="1"/>
  <c r="D38"/>
  <c r="B34"/>
  <c r="O34" s="1"/>
  <c r="D34"/>
  <c r="B30"/>
  <c r="O30" s="1"/>
  <c r="D30"/>
  <c r="B14"/>
  <c r="N14" s="1"/>
  <c r="B861"/>
  <c r="B853"/>
  <c r="B845"/>
  <c r="B837"/>
  <c r="B829"/>
  <c r="B821"/>
  <c r="B797"/>
  <c r="B789"/>
  <c r="B781"/>
  <c r="B773"/>
  <c r="B765"/>
  <c r="B757"/>
  <c r="B749"/>
  <c r="B741"/>
  <c r="B733"/>
  <c r="B725"/>
  <c r="B717"/>
  <c r="B709"/>
  <c r="B701"/>
  <c r="B693"/>
  <c r="B685"/>
  <c r="B677"/>
  <c r="B669"/>
  <c r="B661"/>
  <c r="B653"/>
  <c r="B645"/>
  <c r="B637"/>
  <c r="B629"/>
  <c r="B621"/>
  <c r="B613"/>
  <c r="B23"/>
  <c r="O23" s="1"/>
  <c r="D23"/>
  <c r="B21"/>
  <c r="O21" s="1"/>
  <c r="D21"/>
  <c r="B19"/>
  <c r="D19"/>
  <c r="B17"/>
  <c r="O17" s="1"/>
  <c r="D17"/>
  <c r="B15"/>
  <c r="D15"/>
  <c r="B13"/>
  <c r="D13"/>
  <c r="B11"/>
  <c r="O11" s="1"/>
  <c r="D11"/>
  <c r="B9"/>
  <c r="O9" s="1"/>
  <c r="D9"/>
  <c r="D863"/>
  <c r="B863"/>
  <c r="D859"/>
  <c r="B859"/>
  <c r="D855"/>
  <c r="B855"/>
  <c r="D851"/>
  <c r="B851"/>
  <c r="D847"/>
  <c r="B847"/>
  <c r="D843"/>
  <c r="B843"/>
  <c r="D839"/>
  <c r="B839"/>
  <c r="D835"/>
  <c r="B835"/>
  <c r="D831"/>
  <c r="B831"/>
  <c r="D827"/>
  <c r="B827"/>
  <c r="D823"/>
  <c r="B823"/>
  <c r="D819"/>
  <c r="B819"/>
  <c r="D815"/>
  <c r="B815"/>
  <c r="D795"/>
  <c r="B795"/>
  <c r="D791"/>
  <c r="B791"/>
  <c r="D787"/>
  <c r="B787"/>
  <c r="D783"/>
  <c r="B783"/>
  <c r="D779"/>
  <c r="B779"/>
  <c r="D775"/>
  <c r="B775"/>
  <c r="D771"/>
  <c r="B771"/>
  <c r="D767"/>
  <c r="B767"/>
  <c r="D763"/>
  <c r="B763"/>
  <c r="D759"/>
  <c r="B759"/>
  <c r="D755"/>
  <c r="B755"/>
  <c r="D751"/>
  <c r="B751"/>
  <c r="D747"/>
  <c r="B747"/>
  <c r="D743"/>
  <c r="B743"/>
  <c r="D739"/>
  <c r="B739"/>
  <c r="D735"/>
  <c r="B735"/>
  <c r="D731"/>
  <c r="B731"/>
  <c r="D727"/>
  <c r="B727"/>
  <c r="D723"/>
  <c r="B723"/>
  <c r="D719"/>
  <c r="B719"/>
  <c r="D715"/>
  <c r="B715"/>
  <c r="D711"/>
  <c r="B711"/>
  <c r="D707"/>
  <c r="B707"/>
  <c r="D703"/>
  <c r="B703"/>
  <c r="D699"/>
  <c r="B699"/>
  <c r="D695"/>
  <c r="B695"/>
  <c r="D691"/>
  <c r="B691"/>
  <c r="D687"/>
  <c r="B687"/>
  <c r="D683"/>
  <c r="B683"/>
  <c r="D679"/>
  <c r="B679"/>
  <c r="D675"/>
  <c r="B675"/>
  <c r="D671"/>
  <c r="B671"/>
  <c r="D667"/>
  <c r="B667"/>
  <c r="D663"/>
  <c r="B663"/>
  <c r="D659"/>
  <c r="B659"/>
  <c r="D655"/>
  <c r="B655"/>
  <c r="D651"/>
  <c r="B651"/>
  <c r="D647"/>
  <c r="B647"/>
  <c r="D643"/>
  <c r="B643"/>
  <c r="D639"/>
  <c r="B639"/>
  <c r="D635"/>
  <c r="B635"/>
  <c r="D631"/>
  <c r="B631"/>
  <c r="D627"/>
  <c r="B627"/>
  <c r="D623"/>
  <c r="B623"/>
  <c r="D619"/>
  <c r="B619"/>
  <c r="D615"/>
  <c r="B615"/>
  <c r="D611"/>
  <c r="B611"/>
  <c r="D607"/>
  <c r="B607"/>
  <c r="D603"/>
  <c r="B603"/>
  <c r="D599"/>
  <c r="B599"/>
  <c r="D595"/>
  <c r="B595"/>
  <c r="D591"/>
  <c r="B591"/>
  <c r="D587"/>
  <c r="B587"/>
  <c r="D583"/>
  <c r="B583"/>
  <c r="D579"/>
  <c r="B579"/>
  <c r="D575"/>
  <c r="B575"/>
  <c r="D571"/>
  <c r="B571"/>
  <c r="D567"/>
  <c r="B567"/>
  <c r="D563"/>
  <c r="B563"/>
  <c r="D561"/>
  <c r="B561"/>
  <c r="D559"/>
  <c r="B559"/>
  <c r="D557"/>
  <c r="B557"/>
  <c r="D555"/>
  <c r="B555"/>
  <c r="D553"/>
  <c r="B553"/>
  <c r="D551"/>
  <c r="B551"/>
  <c r="D549"/>
  <c r="B549"/>
  <c r="D547"/>
  <c r="B547"/>
  <c r="D545"/>
  <c r="B545"/>
  <c r="D543"/>
  <c r="B543"/>
  <c r="D541"/>
  <c r="B541"/>
  <c r="D539"/>
  <c r="B539"/>
  <c r="D537"/>
  <c r="B537"/>
  <c r="D535"/>
  <c r="B535"/>
  <c r="D533"/>
  <c r="B533"/>
  <c r="D531"/>
  <c r="B531"/>
  <c r="D529"/>
  <c r="B529"/>
  <c r="D527"/>
  <c r="B527"/>
  <c r="D525"/>
  <c r="B525"/>
  <c r="D523"/>
  <c r="B523"/>
  <c r="D521"/>
  <c r="B521"/>
  <c r="D519"/>
  <c r="B519"/>
  <c r="D517"/>
  <c r="B517"/>
  <c r="D515"/>
  <c r="B515"/>
  <c r="D513"/>
  <c r="B513"/>
  <c r="D511"/>
  <c r="B511"/>
  <c r="D509"/>
  <c r="B509"/>
  <c r="D507"/>
  <c r="B507"/>
  <c r="D505"/>
  <c r="B505"/>
  <c r="D503"/>
  <c r="B503"/>
  <c r="D501"/>
  <c r="B501"/>
  <c r="D499"/>
  <c r="B499"/>
  <c r="D497"/>
  <c r="B497"/>
  <c r="D495"/>
  <c r="B495"/>
  <c r="D493"/>
  <c r="B493"/>
  <c r="D491"/>
  <c r="B491"/>
  <c r="D489"/>
  <c r="B489"/>
  <c r="D487"/>
  <c r="B487"/>
  <c r="D485"/>
  <c r="B485"/>
  <c r="D483"/>
  <c r="B483"/>
  <c r="D481"/>
  <c r="B481"/>
  <c r="D479"/>
  <c r="B479"/>
  <c r="D477"/>
  <c r="B477"/>
  <c r="D475"/>
  <c r="B475"/>
  <c r="D473"/>
  <c r="B473"/>
  <c r="D471"/>
  <c r="B471"/>
  <c r="D469"/>
  <c r="B469"/>
  <c r="D467"/>
  <c r="B467"/>
  <c r="D465"/>
  <c r="B465"/>
  <c r="D463"/>
  <c r="B463"/>
  <c r="D461"/>
  <c r="B461"/>
  <c r="D459"/>
  <c r="B459"/>
  <c r="D457"/>
  <c r="B457"/>
  <c r="D455"/>
  <c r="B455"/>
  <c r="D453"/>
  <c r="B453"/>
  <c r="D451"/>
  <c r="B451"/>
  <c r="D449"/>
  <c r="B449"/>
  <c r="D447"/>
  <c r="B447"/>
  <c r="D445"/>
  <c r="B445"/>
  <c r="D443"/>
  <c r="B443"/>
  <c r="D441"/>
  <c r="B441"/>
  <c r="D439"/>
  <c r="B439"/>
  <c r="D437"/>
  <c r="B437"/>
  <c r="D435"/>
  <c r="B435"/>
  <c r="D433"/>
  <c r="B433"/>
  <c r="D431"/>
  <c r="B431"/>
  <c r="D429"/>
  <c r="B429"/>
  <c r="D427"/>
  <c r="B427"/>
  <c r="D425"/>
  <c r="B425"/>
  <c r="D423"/>
  <c r="B423"/>
  <c r="D421"/>
  <c r="B421"/>
  <c r="D419"/>
  <c r="B419"/>
  <c r="D417"/>
  <c r="B417"/>
  <c r="D415"/>
  <c r="B415"/>
  <c r="D413"/>
  <c r="B413"/>
  <c r="D411"/>
  <c r="B411"/>
  <c r="D409"/>
  <c r="B409"/>
  <c r="D407"/>
  <c r="B407"/>
  <c r="D405"/>
  <c r="B405"/>
  <c r="D403"/>
  <c r="B403"/>
  <c r="D401"/>
  <c r="B401"/>
  <c r="D399"/>
  <c r="B399"/>
  <c r="D397"/>
  <c r="B397"/>
  <c r="D395"/>
  <c r="B395"/>
  <c r="D393"/>
  <c r="B393"/>
  <c r="D391"/>
  <c r="B391"/>
  <c r="D389"/>
  <c r="B389"/>
  <c r="D387"/>
  <c r="B387"/>
  <c r="D385"/>
  <c r="B385"/>
  <c r="D383"/>
  <c r="B383"/>
  <c r="D381"/>
  <c r="B381"/>
  <c r="D379"/>
  <c r="B379"/>
  <c r="D377"/>
  <c r="B377"/>
  <c r="D375"/>
  <c r="B375"/>
  <c r="D373"/>
  <c r="B373"/>
  <c r="D371"/>
  <c r="B371"/>
  <c r="D369"/>
  <c r="B369"/>
  <c r="D367"/>
  <c r="B367"/>
  <c r="D365"/>
  <c r="B365"/>
  <c r="D363"/>
  <c r="B363"/>
  <c r="D361"/>
  <c r="B361"/>
  <c r="B22"/>
  <c r="O22" s="1"/>
  <c r="B865"/>
  <c r="B857"/>
  <c r="B849"/>
  <c r="B841"/>
  <c r="B833"/>
  <c r="B825"/>
  <c r="B817"/>
  <c r="B793"/>
  <c r="B785"/>
  <c r="B777"/>
  <c r="B769"/>
  <c r="B761"/>
  <c r="B753"/>
  <c r="B745"/>
  <c r="B737"/>
  <c r="B729"/>
  <c r="B721"/>
  <c r="B713"/>
  <c r="B705"/>
  <c r="B697"/>
  <c r="B689"/>
  <c r="B681"/>
  <c r="B673"/>
  <c r="B665"/>
  <c r="B657"/>
  <c r="B649"/>
  <c r="B641"/>
  <c r="B633"/>
  <c r="B625"/>
  <c r="B617"/>
  <c r="B609"/>
  <c r="B601"/>
  <c r="B593"/>
  <c r="B585"/>
  <c r="B577"/>
  <c r="B569"/>
  <c r="B357"/>
  <c r="B353"/>
  <c r="B349"/>
  <c r="B345"/>
  <c r="B341"/>
  <c r="B337"/>
  <c r="B333"/>
  <c r="B329"/>
  <c r="B325"/>
  <c r="B321"/>
  <c r="B359"/>
  <c r="B355"/>
  <c r="B351"/>
  <c r="B347"/>
  <c r="B343"/>
  <c r="B339"/>
  <c r="B335"/>
  <c r="B331"/>
  <c r="B327"/>
  <c r="B323"/>
  <c r="B319"/>
  <c r="B315"/>
  <c r="B311"/>
  <c r="B307"/>
  <c r="B303"/>
  <c r="B299"/>
  <c r="B295"/>
  <c r="B291"/>
  <c r="B287"/>
  <c r="B283"/>
  <c r="B279"/>
  <c r="B275"/>
  <c r="B271"/>
  <c r="B267"/>
  <c r="B263"/>
  <c r="B259"/>
  <c r="B255"/>
  <c r="B251"/>
  <c r="B247"/>
  <c r="B243"/>
  <c r="B239"/>
  <c r="B235"/>
  <c r="B231"/>
  <c r="B227"/>
  <c r="B223"/>
  <c r="B219"/>
  <c r="B215"/>
  <c r="B211"/>
  <c r="B207"/>
  <c r="B203"/>
  <c r="B199"/>
  <c r="B195"/>
  <c r="B191"/>
  <c r="B187"/>
  <c r="B183"/>
  <c r="B179"/>
  <c r="B175"/>
  <c r="B171"/>
  <c r="B167"/>
  <c r="B163"/>
  <c r="B159"/>
  <c r="B155"/>
  <c r="B151"/>
  <c r="B147"/>
  <c r="B143"/>
  <c r="B139"/>
  <c r="B135"/>
  <c r="B131"/>
  <c r="B127"/>
  <c r="B123"/>
  <c r="B119"/>
  <c r="B115"/>
  <c r="B111"/>
  <c r="B107"/>
  <c r="B103"/>
  <c r="B99"/>
  <c r="B95"/>
  <c r="B91"/>
  <c r="B87"/>
  <c r="B83"/>
  <c r="B79"/>
  <c r="B75"/>
  <c r="B71"/>
  <c r="B67"/>
  <c r="B63"/>
  <c r="B59"/>
  <c r="O59" s="1"/>
  <c r="B55"/>
  <c r="O55" s="1"/>
  <c r="B51"/>
  <c r="O51" s="1"/>
  <c r="B47"/>
  <c r="N47" s="1"/>
  <c r="B43"/>
  <c r="O43" s="1"/>
  <c r="B39"/>
  <c r="O39" s="1"/>
  <c r="B35"/>
  <c r="O35" s="1"/>
  <c r="B31"/>
  <c r="O31" s="1"/>
  <c r="B27"/>
  <c r="O27" s="1"/>
  <c r="W8"/>
  <c r="V8"/>
  <c r="W16"/>
  <c r="V16"/>
  <c r="H16"/>
  <c r="T16"/>
  <c r="R16"/>
  <c r="W14"/>
  <c r="V14"/>
  <c r="H14"/>
  <c r="T14"/>
  <c r="Q14"/>
  <c r="W12"/>
  <c r="V12"/>
  <c r="Q12"/>
  <c r="H12"/>
  <c r="W10"/>
  <c r="V10"/>
  <c r="R10"/>
  <c r="H866"/>
  <c r="H862"/>
  <c r="H858"/>
  <c r="H854"/>
  <c r="H850"/>
  <c r="H846"/>
  <c r="H842"/>
  <c r="H838"/>
  <c r="H836"/>
  <c r="H834"/>
  <c r="H832"/>
  <c r="H830"/>
  <c r="H828"/>
  <c r="H826"/>
  <c r="H824"/>
  <c r="H822"/>
  <c r="H820"/>
  <c r="H818"/>
  <c r="H816"/>
  <c r="H814"/>
  <c r="H796"/>
  <c r="H794"/>
  <c r="H792"/>
  <c r="H790"/>
  <c r="H788"/>
  <c r="H786"/>
  <c r="H784"/>
  <c r="H782"/>
  <c r="H780"/>
  <c r="H778"/>
  <c r="H776"/>
  <c r="H774"/>
  <c r="H772"/>
  <c r="H770"/>
  <c r="H768"/>
  <c r="H766"/>
  <c r="H764"/>
  <c r="H762"/>
  <c r="H760"/>
  <c r="H758"/>
  <c r="H756"/>
  <c r="H754"/>
  <c r="H752"/>
  <c r="H750"/>
  <c r="H748"/>
  <c r="H746"/>
  <c r="H744"/>
  <c r="H742"/>
  <c r="H740"/>
  <c r="H738"/>
  <c r="H736"/>
  <c r="H734"/>
  <c r="H732"/>
  <c r="H730"/>
  <c r="H728"/>
  <c r="H726"/>
  <c r="H724"/>
  <c r="H722"/>
  <c r="H720"/>
  <c r="H718"/>
  <c r="H716"/>
  <c r="H714"/>
  <c r="H712"/>
  <c r="H710"/>
  <c r="H708"/>
  <c r="H706"/>
  <c r="H704"/>
  <c r="H702"/>
  <c r="H700"/>
  <c r="H698"/>
  <c r="H696"/>
  <c r="H694"/>
  <c r="H692"/>
  <c r="H690"/>
  <c r="H688"/>
  <c r="H686"/>
  <c r="H684"/>
  <c r="H682"/>
  <c r="H680"/>
  <c r="H678"/>
  <c r="H676"/>
  <c r="H674"/>
  <c r="H672"/>
  <c r="H670"/>
  <c r="H668"/>
  <c r="H666"/>
  <c r="H664"/>
  <c r="H662"/>
  <c r="H660"/>
  <c r="H658"/>
  <c r="H656"/>
  <c r="H654"/>
  <c r="H652"/>
  <c r="H650"/>
  <c r="H648"/>
  <c r="H646"/>
  <c r="H644"/>
  <c r="H642"/>
  <c r="H640"/>
  <c r="H638"/>
  <c r="H636"/>
  <c r="H634"/>
  <c r="H632"/>
  <c r="H630"/>
  <c r="H628"/>
  <c r="H626"/>
  <c r="H624"/>
  <c r="H622"/>
  <c r="H620"/>
  <c r="H618"/>
  <c r="H616"/>
  <c r="H614"/>
  <c r="H612"/>
  <c r="H610"/>
  <c r="H608"/>
  <c r="H606"/>
  <c r="H604"/>
  <c r="H602"/>
  <c r="H600"/>
  <c r="H598"/>
  <c r="H596"/>
  <c r="H594"/>
  <c r="H592"/>
  <c r="H590"/>
  <c r="H588"/>
  <c r="H586"/>
  <c r="H584"/>
  <c r="H582"/>
  <c r="H580"/>
  <c r="H578"/>
  <c r="H576"/>
  <c r="H574"/>
  <c r="H572"/>
  <c r="H570"/>
  <c r="H568"/>
  <c r="H566"/>
  <c r="H564"/>
  <c r="H562"/>
  <c r="H560"/>
  <c r="H558"/>
  <c r="H556"/>
  <c r="H554"/>
  <c r="H552"/>
  <c r="H550"/>
  <c r="H548"/>
  <c r="H546"/>
  <c r="H544"/>
  <c r="H542"/>
  <c r="H540"/>
  <c r="H538"/>
  <c r="H536"/>
  <c r="H534"/>
  <c r="H532"/>
  <c r="H530"/>
  <c r="H528"/>
  <c r="H526"/>
  <c r="H524"/>
  <c r="H522"/>
  <c r="H520"/>
  <c r="H518"/>
  <c r="H516"/>
  <c r="H514"/>
  <c r="H512"/>
  <c r="H510"/>
  <c r="H8"/>
  <c r="H864"/>
  <c r="H856"/>
  <c r="H848"/>
  <c r="H840"/>
  <c r="H508"/>
  <c r="H506"/>
  <c r="H504"/>
  <c r="H502"/>
  <c r="H500"/>
  <c r="H498"/>
  <c r="H496"/>
  <c r="H494"/>
  <c r="H492"/>
  <c r="H490"/>
  <c r="H488"/>
  <c r="H486"/>
  <c r="H484"/>
  <c r="H482"/>
  <c r="H480"/>
  <c r="H478"/>
  <c r="H476"/>
  <c r="H474"/>
  <c r="H472"/>
  <c r="H470"/>
  <c r="H468"/>
  <c r="H466"/>
  <c r="H464"/>
  <c r="H462"/>
  <c r="H460"/>
  <c r="H458"/>
  <c r="H456"/>
  <c r="H454"/>
  <c r="H452"/>
  <c r="H450"/>
  <c r="H448"/>
  <c r="H446"/>
  <c r="H444"/>
  <c r="H442"/>
  <c r="H440"/>
  <c r="H438"/>
  <c r="H436"/>
  <c r="H434"/>
  <c r="H432"/>
  <c r="H430"/>
  <c r="H428"/>
  <c r="H426"/>
  <c r="H424"/>
  <c r="H422"/>
  <c r="H420"/>
  <c r="H418"/>
  <c r="H416"/>
  <c r="H414"/>
  <c r="H412"/>
  <c r="H410"/>
  <c r="H408"/>
  <c r="H406"/>
  <c r="H404"/>
  <c r="H402"/>
  <c r="H400"/>
  <c r="H398"/>
  <c r="H396"/>
  <c r="H394"/>
  <c r="H392"/>
  <c r="H390"/>
  <c r="H388"/>
  <c r="H386"/>
  <c r="H384"/>
  <c r="H382"/>
  <c r="H380"/>
  <c r="H378"/>
  <c r="H376"/>
  <c r="H374"/>
  <c r="H372"/>
  <c r="H370"/>
  <c r="H368"/>
  <c r="H366"/>
  <c r="H364"/>
  <c r="H362"/>
  <c r="H360"/>
  <c r="H358"/>
  <c r="H356"/>
  <c r="H354"/>
  <c r="H352"/>
  <c r="H350"/>
  <c r="H348"/>
  <c r="H346"/>
  <c r="H344"/>
  <c r="H342"/>
  <c r="H340"/>
  <c r="H338"/>
  <c r="H336"/>
  <c r="H334"/>
  <c r="H332"/>
  <c r="H330"/>
  <c r="H328"/>
  <c r="H326"/>
  <c r="H324"/>
  <c r="H322"/>
  <c r="H320"/>
  <c r="H318"/>
  <c r="H316"/>
  <c r="H314"/>
  <c r="H312"/>
  <c r="H310"/>
  <c r="H308"/>
  <c r="H306"/>
  <c r="H304"/>
  <c r="H302"/>
  <c r="H300"/>
  <c r="H298"/>
  <c r="H296"/>
  <c r="H294"/>
  <c r="H292"/>
  <c r="H290"/>
  <c r="H288"/>
  <c r="H286"/>
  <c r="H284"/>
  <c r="H282"/>
  <c r="H280"/>
  <c r="H278"/>
  <c r="H276"/>
  <c r="H274"/>
  <c r="H272"/>
  <c r="H270"/>
  <c r="H268"/>
  <c r="H266"/>
  <c r="H264"/>
  <c r="H262"/>
  <c r="H260"/>
  <c r="H258"/>
  <c r="H256"/>
  <c r="H254"/>
  <c r="H252"/>
  <c r="H250"/>
  <c r="H248"/>
  <c r="H246"/>
  <c r="H244"/>
  <c r="H242"/>
  <c r="H240"/>
  <c r="H238"/>
  <c r="H236"/>
  <c r="H234"/>
  <c r="H232"/>
  <c r="H230"/>
  <c r="H228"/>
  <c r="H226"/>
  <c r="H224"/>
  <c r="H222"/>
  <c r="H220"/>
  <c r="H218"/>
  <c r="H216"/>
  <c r="H214"/>
  <c r="H212"/>
  <c r="H210"/>
  <c r="H208"/>
  <c r="H206"/>
  <c r="H204"/>
  <c r="H202"/>
  <c r="H200"/>
  <c r="H198"/>
  <c r="H196"/>
  <c r="H194"/>
  <c r="H192"/>
  <c r="H190"/>
  <c r="H188"/>
  <c r="H186"/>
  <c r="H184"/>
  <c r="H182"/>
  <c r="H180"/>
  <c r="H178"/>
  <c r="H176"/>
  <c r="H174"/>
  <c r="H172"/>
  <c r="H170"/>
  <c r="H168"/>
  <c r="H166"/>
  <c r="H164"/>
  <c r="H162"/>
  <c r="H160"/>
  <c r="H158"/>
  <c r="H156"/>
  <c r="H154"/>
  <c r="H152"/>
  <c r="H150"/>
  <c r="H148"/>
  <c r="H146"/>
  <c r="H144"/>
  <c r="H142"/>
  <c r="H140"/>
  <c r="H138"/>
  <c r="H136"/>
  <c r="H134"/>
  <c r="H132"/>
  <c r="H130"/>
  <c r="H128"/>
  <c r="H126"/>
  <c r="H124"/>
  <c r="H122"/>
  <c r="H120"/>
  <c r="H118"/>
  <c r="H116"/>
  <c r="H114"/>
  <c r="H112"/>
  <c r="H110"/>
  <c r="H108"/>
  <c r="H106"/>
  <c r="H104"/>
  <c r="H102"/>
  <c r="H100"/>
  <c r="H98"/>
  <c r="H96"/>
  <c r="H94"/>
  <c r="H92"/>
  <c r="H90"/>
  <c r="H88"/>
  <c r="H86"/>
  <c r="H84"/>
  <c r="H82"/>
  <c r="H80"/>
  <c r="H78"/>
  <c r="H76"/>
  <c r="H74"/>
  <c r="H72"/>
  <c r="H70"/>
  <c r="H68"/>
  <c r="H66"/>
  <c r="H64"/>
  <c r="H62"/>
  <c r="W60"/>
  <c r="V60"/>
  <c r="H60"/>
  <c r="W58"/>
  <c r="V58"/>
  <c r="H58"/>
  <c r="W56"/>
  <c r="V56"/>
  <c r="H56"/>
  <c r="W54"/>
  <c r="V54"/>
  <c r="H54"/>
  <c r="W52"/>
  <c r="H52"/>
  <c r="Q52"/>
  <c r="V52"/>
  <c r="W50"/>
  <c r="V50"/>
  <c r="H50"/>
  <c r="W48"/>
  <c r="H48"/>
  <c r="V48"/>
  <c r="W46"/>
  <c r="Q46"/>
  <c r="V46"/>
  <c r="H46"/>
  <c r="W44"/>
  <c r="H44"/>
  <c r="V44"/>
  <c r="W42"/>
  <c r="Q42"/>
  <c r="V42"/>
  <c r="H42"/>
  <c r="W40"/>
  <c r="H40"/>
  <c r="Q40"/>
  <c r="V40"/>
  <c r="W38"/>
  <c r="T38"/>
  <c r="V38"/>
  <c r="H38"/>
  <c r="W36"/>
  <c r="H36"/>
  <c r="Q36"/>
  <c r="V36"/>
  <c r="W34"/>
  <c r="V34"/>
  <c r="H34"/>
  <c r="W32"/>
  <c r="H32"/>
  <c r="V32"/>
  <c r="W30"/>
  <c r="Q30"/>
  <c r="V30"/>
  <c r="H30"/>
  <c r="W28"/>
  <c r="H28"/>
  <c r="V28"/>
  <c r="W26"/>
  <c r="Q26"/>
  <c r="V26"/>
  <c r="H26"/>
  <c r="W24"/>
  <c r="H24"/>
  <c r="Q24"/>
  <c r="V24"/>
  <c r="T22"/>
  <c r="W22"/>
  <c r="V22"/>
  <c r="H22"/>
  <c r="W20"/>
  <c r="H20"/>
  <c r="R20"/>
  <c r="V20"/>
  <c r="W18"/>
  <c r="T18"/>
  <c r="V18"/>
  <c r="H18"/>
  <c r="S8"/>
  <c r="K8"/>
  <c r="K16"/>
  <c r="P16"/>
  <c r="K12"/>
  <c r="U12"/>
  <c r="S12"/>
  <c r="K10"/>
  <c r="P10"/>
  <c r="K48"/>
  <c r="S48"/>
  <c r="P48"/>
  <c r="K44"/>
  <c r="U44"/>
  <c r="K38"/>
  <c r="P38"/>
  <c r="K32"/>
  <c r="S32"/>
  <c r="P32"/>
  <c r="K28"/>
  <c r="U28"/>
  <c r="K18"/>
  <c r="P18"/>
  <c r="B24"/>
  <c r="O24" s="1"/>
  <c r="B20"/>
  <c r="O20" s="1"/>
  <c r="B16"/>
  <c r="O16" s="1"/>
  <c r="B12"/>
  <c r="N12" s="1"/>
  <c r="B26"/>
  <c r="O26" s="1"/>
  <c r="D864"/>
  <c r="D860"/>
  <c r="D856"/>
  <c r="D852"/>
  <c r="D848"/>
  <c r="D844"/>
  <c r="D840"/>
  <c r="D836"/>
  <c r="D832"/>
  <c r="D828"/>
  <c r="D824"/>
  <c r="D820"/>
  <c r="D816"/>
  <c r="D796"/>
  <c r="D792"/>
  <c r="D788"/>
  <c r="D784"/>
  <c r="D780"/>
  <c r="D776"/>
  <c r="D772"/>
  <c r="D768"/>
  <c r="D764"/>
  <c r="D760"/>
  <c r="D756"/>
  <c r="D752"/>
  <c r="D748"/>
  <c r="D744"/>
  <c r="D740"/>
  <c r="D736"/>
  <c r="D732"/>
  <c r="D728"/>
  <c r="D724"/>
  <c r="D720"/>
  <c r="D716"/>
  <c r="D712"/>
  <c r="D708"/>
  <c r="D704"/>
  <c r="D700"/>
  <c r="D696"/>
  <c r="D692"/>
  <c r="D688"/>
  <c r="D684"/>
  <c r="D680"/>
  <c r="D676"/>
  <c r="D672"/>
  <c r="D668"/>
  <c r="D664"/>
  <c r="D660"/>
  <c r="D656"/>
  <c r="D652"/>
  <c r="D648"/>
  <c r="D644"/>
  <c r="D640"/>
  <c r="D636"/>
  <c r="D632"/>
  <c r="D628"/>
  <c r="D624"/>
  <c r="D620"/>
  <c r="D616"/>
  <c r="D612"/>
  <c r="D608"/>
  <c r="D604"/>
  <c r="D600"/>
  <c r="D596"/>
  <c r="D592"/>
  <c r="D588"/>
  <c r="D584"/>
  <c r="D580"/>
  <c r="D576"/>
  <c r="D572"/>
  <c r="D568"/>
  <c r="D564"/>
  <c r="D560"/>
  <c r="D556"/>
  <c r="D552"/>
  <c r="D548"/>
  <c r="D544"/>
  <c r="D540"/>
  <c r="D536"/>
  <c r="D532"/>
  <c r="D528"/>
  <c r="D524"/>
  <c r="D520"/>
  <c r="D516"/>
  <c r="D512"/>
  <c r="D508"/>
  <c r="D504"/>
  <c r="D500"/>
  <c r="D496"/>
  <c r="D492"/>
  <c r="D488"/>
  <c r="D484"/>
  <c r="D480"/>
  <c r="D476"/>
  <c r="D472"/>
  <c r="D468"/>
  <c r="D464"/>
  <c r="D460"/>
  <c r="D456"/>
  <c r="D452"/>
  <c r="D448"/>
  <c r="D444"/>
  <c r="D440"/>
  <c r="D436"/>
  <c r="D432"/>
  <c r="D428"/>
  <c r="D424"/>
  <c r="D420"/>
  <c r="D416"/>
  <c r="D412"/>
  <c r="D408"/>
  <c r="D404"/>
  <c r="D400"/>
  <c r="D396"/>
  <c r="D392"/>
  <c r="D388"/>
  <c r="D384"/>
  <c r="D380"/>
  <c r="D376"/>
  <c r="D372"/>
  <c r="D368"/>
  <c r="D364"/>
  <c r="D360"/>
  <c r="D356"/>
  <c r="D352"/>
  <c r="D348"/>
  <c r="D344"/>
  <c r="D340"/>
  <c r="D336"/>
  <c r="D332"/>
  <c r="D328"/>
  <c r="D324"/>
  <c r="D320"/>
  <c r="D316"/>
  <c r="D312"/>
  <c r="D308"/>
  <c r="D304"/>
  <c r="D300"/>
  <c r="D296"/>
  <c r="D292"/>
  <c r="D288"/>
  <c r="D284"/>
  <c r="D280"/>
  <c r="D276"/>
  <c r="D272"/>
  <c r="D268"/>
  <c r="D264"/>
  <c r="D260"/>
  <c r="D256"/>
  <c r="D252"/>
  <c r="D248"/>
  <c r="D244"/>
  <c r="D240"/>
  <c r="D236"/>
  <c r="D232"/>
  <c r="D228"/>
  <c r="D224"/>
  <c r="D220"/>
  <c r="D216"/>
  <c r="D212"/>
  <c r="D208"/>
  <c r="D204"/>
  <c r="D200"/>
  <c r="D196"/>
  <c r="D192"/>
  <c r="D188"/>
  <c r="D184"/>
  <c r="D180"/>
  <c r="D176"/>
  <c r="D172"/>
  <c r="D168"/>
  <c r="D164"/>
  <c r="D160"/>
  <c r="D156"/>
  <c r="D152"/>
  <c r="D148"/>
  <c r="D144"/>
  <c r="D140"/>
  <c r="D136"/>
  <c r="D132"/>
  <c r="D128"/>
  <c r="D124"/>
  <c r="D120"/>
  <c r="D116"/>
  <c r="D112"/>
  <c r="D108"/>
  <c r="D104"/>
  <c r="D100"/>
  <c r="D96"/>
  <c r="D92"/>
  <c r="D88"/>
  <c r="D84"/>
  <c r="D80"/>
  <c r="D76"/>
  <c r="D72"/>
  <c r="D68"/>
  <c r="D64"/>
  <c r="D60"/>
  <c r="D56"/>
  <c r="D52"/>
  <c r="D48"/>
  <c r="D44"/>
  <c r="D40"/>
  <c r="D36"/>
  <c r="D32"/>
  <c r="D28"/>
  <c r="W13"/>
  <c r="V13"/>
  <c r="W9"/>
  <c r="V9"/>
  <c r="H285"/>
  <c r="H283"/>
  <c r="H281"/>
  <c r="H279"/>
  <c r="H277"/>
  <c r="H275"/>
  <c r="H273"/>
  <c r="H271"/>
  <c r="H269"/>
  <c r="H267"/>
  <c r="H265"/>
  <c r="H263"/>
  <c r="H261"/>
  <c r="H259"/>
  <c r="H257"/>
  <c r="H255"/>
  <c r="H253"/>
  <c r="H251"/>
  <c r="H249"/>
  <c r="H247"/>
  <c r="H245"/>
  <c r="H243"/>
  <c r="H241"/>
  <c r="H239"/>
  <c r="H237"/>
  <c r="H235"/>
  <c r="H233"/>
  <c r="H231"/>
  <c r="H229"/>
  <c r="H227"/>
  <c r="H225"/>
  <c r="H223"/>
  <c r="H221"/>
  <c r="H219"/>
  <c r="H217"/>
  <c r="H215"/>
  <c r="H213"/>
  <c r="H211"/>
  <c r="H209"/>
  <c r="H207"/>
  <c r="H205"/>
  <c r="H203"/>
  <c r="H201"/>
  <c r="H199"/>
  <c r="H197"/>
  <c r="H195"/>
  <c r="H193"/>
  <c r="H191"/>
  <c r="H189"/>
  <c r="H187"/>
  <c r="H185"/>
  <c r="H183"/>
  <c r="H181"/>
  <c r="H179"/>
  <c r="H177"/>
  <c r="H175"/>
  <c r="H173"/>
  <c r="H171"/>
  <c r="H169"/>
  <c r="H167"/>
  <c r="H165"/>
  <c r="H163"/>
  <c r="H161"/>
  <c r="H159"/>
  <c r="H157"/>
  <c r="H155"/>
  <c r="H153"/>
  <c r="H151"/>
  <c r="H149"/>
  <c r="H147"/>
  <c r="H145"/>
  <c r="H143"/>
  <c r="H141"/>
  <c r="H139"/>
  <c r="H137"/>
  <c r="H135"/>
  <c r="H133"/>
  <c r="H131"/>
  <c r="H129"/>
  <c r="H127"/>
  <c r="H125"/>
  <c r="H123"/>
  <c r="H121"/>
  <c r="H119"/>
  <c r="H117"/>
  <c r="H115"/>
  <c r="H113"/>
  <c r="H111"/>
  <c r="H109"/>
  <c r="H107"/>
  <c r="H105"/>
  <c r="H103"/>
  <c r="H101"/>
  <c r="H99"/>
  <c r="H97"/>
  <c r="H95"/>
  <c r="H93"/>
  <c r="H91"/>
  <c r="H89"/>
  <c r="H87"/>
  <c r="H85"/>
  <c r="H83"/>
  <c r="H81"/>
  <c r="H79"/>
  <c r="H77"/>
  <c r="H75"/>
  <c r="H73"/>
  <c r="H71"/>
  <c r="H69"/>
  <c r="H67"/>
  <c r="H65"/>
  <c r="H63"/>
  <c r="H61"/>
  <c r="W59"/>
  <c r="V59"/>
  <c r="H59"/>
  <c r="W57"/>
  <c r="H57"/>
  <c r="W55"/>
  <c r="V55"/>
  <c r="H55"/>
  <c r="W53"/>
  <c r="H53"/>
  <c r="W51"/>
  <c r="H51"/>
  <c r="W49"/>
  <c r="H49"/>
  <c r="W47"/>
  <c r="H47"/>
  <c r="W45"/>
  <c r="H45"/>
  <c r="W43"/>
  <c r="H43"/>
  <c r="W41"/>
  <c r="H41"/>
  <c r="W39"/>
  <c r="H39"/>
  <c r="W37"/>
  <c r="H37"/>
  <c r="W35"/>
  <c r="H35"/>
  <c r="W33"/>
  <c r="H33"/>
  <c r="W31"/>
  <c r="H31"/>
  <c r="W29"/>
  <c r="H29"/>
  <c r="W27"/>
  <c r="H27"/>
  <c r="W25"/>
  <c r="H25"/>
  <c r="W23"/>
  <c r="H23"/>
  <c r="W21"/>
  <c r="H21"/>
  <c r="W19"/>
  <c r="H19"/>
  <c r="B7"/>
  <c r="O7" s="1"/>
  <c r="B25"/>
  <c r="O25" s="1"/>
  <c r="H7"/>
  <c r="H13"/>
  <c r="H11"/>
  <c r="H9"/>
  <c r="H865"/>
  <c r="H863"/>
  <c r="H861"/>
  <c r="H859"/>
  <c r="H857"/>
  <c r="H855"/>
  <c r="H853"/>
  <c r="H851"/>
  <c r="H849"/>
  <c r="H847"/>
  <c r="H845"/>
  <c r="H843"/>
  <c r="H841"/>
  <c r="H839"/>
  <c r="H837"/>
  <c r="H835"/>
  <c r="H833"/>
  <c r="H831"/>
  <c r="H829"/>
  <c r="H827"/>
  <c r="H825"/>
  <c r="H823"/>
  <c r="H821"/>
  <c r="H819"/>
  <c r="H817"/>
  <c r="H815"/>
  <c r="H797"/>
  <c r="H795"/>
  <c r="H793"/>
  <c r="H791"/>
  <c r="H789"/>
  <c r="H787"/>
  <c r="H785"/>
  <c r="H783"/>
  <c r="H781"/>
  <c r="H779"/>
  <c r="H777"/>
  <c r="H775"/>
  <c r="H773"/>
  <c r="H771"/>
  <c r="H769"/>
  <c r="H767"/>
  <c r="H765"/>
  <c r="H763"/>
  <c r="H761"/>
  <c r="H759"/>
  <c r="H757"/>
  <c r="H755"/>
  <c r="H753"/>
  <c r="H751"/>
  <c r="H749"/>
  <c r="H747"/>
  <c r="H745"/>
  <c r="H743"/>
  <c r="H741"/>
  <c r="H739"/>
  <c r="H737"/>
  <c r="H735"/>
  <c r="H733"/>
  <c r="H731"/>
  <c r="H729"/>
  <c r="H727"/>
  <c r="H725"/>
  <c r="H723"/>
  <c r="H721"/>
  <c r="H719"/>
  <c r="H717"/>
  <c r="H715"/>
  <c r="H713"/>
  <c r="H711"/>
  <c r="H709"/>
  <c r="H707"/>
  <c r="H705"/>
  <c r="H703"/>
  <c r="H701"/>
  <c r="H699"/>
  <c r="H697"/>
  <c r="H695"/>
  <c r="H693"/>
  <c r="H691"/>
  <c r="H689"/>
  <c r="H687"/>
  <c r="H685"/>
  <c r="H683"/>
  <c r="H681"/>
  <c r="H679"/>
  <c r="H677"/>
  <c r="H675"/>
  <c r="H673"/>
  <c r="H671"/>
  <c r="H669"/>
  <c r="H667"/>
  <c r="H665"/>
  <c r="H663"/>
  <c r="H661"/>
  <c r="H659"/>
  <c r="H657"/>
  <c r="H655"/>
  <c r="H653"/>
  <c r="H651"/>
  <c r="H649"/>
  <c r="H647"/>
  <c r="H645"/>
  <c r="H643"/>
  <c r="H641"/>
  <c r="H639"/>
  <c r="H637"/>
  <c r="H635"/>
  <c r="H633"/>
  <c r="H631"/>
  <c r="H629"/>
  <c r="H627"/>
  <c r="H625"/>
  <c r="H623"/>
  <c r="H621"/>
  <c r="H619"/>
  <c r="H617"/>
  <c r="H615"/>
  <c r="H613"/>
  <c r="H611"/>
  <c r="H609"/>
  <c r="H607"/>
  <c r="H605"/>
  <c r="H603"/>
  <c r="H601"/>
  <c r="H599"/>
  <c r="H597"/>
  <c r="H595"/>
  <c r="H593"/>
  <c r="H591"/>
  <c r="H589"/>
  <c r="H587"/>
  <c r="H585"/>
  <c r="H583"/>
  <c r="H581"/>
  <c r="H579"/>
  <c r="H577"/>
  <c r="H575"/>
  <c r="H573"/>
  <c r="H571"/>
  <c r="H569"/>
  <c r="H567"/>
  <c r="H565"/>
  <c r="H563"/>
  <c r="H561"/>
  <c r="H559"/>
  <c r="H557"/>
  <c r="H555"/>
  <c r="H553"/>
  <c r="H551"/>
  <c r="H549"/>
  <c r="H547"/>
  <c r="H545"/>
  <c r="H543"/>
  <c r="H541"/>
  <c r="H539"/>
  <c r="H537"/>
  <c r="H535"/>
  <c r="H533"/>
  <c r="H531"/>
  <c r="H529"/>
  <c r="H527"/>
  <c r="H525"/>
  <c r="H523"/>
  <c r="H521"/>
  <c r="H519"/>
  <c r="H517"/>
  <c r="H515"/>
  <c r="H513"/>
  <c r="H511"/>
  <c r="H509"/>
  <c r="H507"/>
  <c r="H505"/>
  <c r="H503"/>
  <c r="H501"/>
  <c r="H499"/>
  <c r="H497"/>
  <c r="H495"/>
  <c r="H493"/>
  <c r="H491"/>
  <c r="H489"/>
  <c r="H487"/>
  <c r="H485"/>
  <c r="H483"/>
  <c r="H481"/>
  <c r="H479"/>
  <c r="H477"/>
  <c r="H475"/>
  <c r="H473"/>
  <c r="H471"/>
  <c r="H469"/>
  <c r="H467"/>
  <c r="H465"/>
  <c r="H463"/>
  <c r="H461"/>
  <c r="H459"/>
  <c r="H457"/>
  <c r="H455"/>
  <c r="H453"/>
  <c r="H451"/>
  <c r="H449"/>
  <c r="H447"/>
  <c r="H445"/>
  <c r="H443"/>
  <c r="H441"/>
  <c r="H439"/>
  <c r="H437"/>
  <c r="H435"/>
  <c r="H433"/>
  <c r="H431"/>
  <c r="H429"/>
  <c r="H427"/>
  <c r="H425"/>
  <c r="H423"/>
  <c r="H421"/>
  <c r="H419"/>
  <c r="H417"/>
  <c r="H415"/>
  <c r="H413"/>
  <c r="H411"/>
  <c r="H409"/>
  <c r="H407"/>
  <c r="H405"/>
  <c r="H403"/>
  <c r="H401"/>
  <c r="H399"/>
  <c r="H397"/>
  <c r="H395"/>
  <c r="H393"/>
  <c r="H391"/>
  <c r="H389"/>
  <c r="H387"/>
  <c r="H385"/>
  <c r="H383"/>
  <c r="H381"/>
  <c r="H379"/>
  <c r="H377"/>
  <c r="H375"/>
  <c r="H373"/>
  <c r="H371"/>
  <c r="H369"/>
  <c r="H367"/>
  <c r="H365"/>
  <c r="H363"/>
  <c r="H361"/>
  <c r="H359"/>
  <c r="H357"/>
  <c r="H355"/>
  <c r="H353"/>
  <c r="H351"/>
  <c r="H349"/>
  <c r="H347"/>
  <c r="H345"/>
  <c r="H343"/>
  <c r="H341"/>
  <c r="H339"/>
  <c r="H337"/>
  <c r="H335"/>
  <c r="H333"/>
  <c r="H331"/>
  <c r="H329"/>
  <c r="H327"/>
  <c r="H325"/>
  <c r="H323"/>
  <c r="H321"/>
  <c r="H319"/>
  <c r="H317"/>
  <c r="H315"/>
  <c r="H313"/>
  <c r="H311"/>
  <c r="H309"/>
  <c r="H307"/>
  <c r="H305"/>
  <c r="H303"/>
  <c r="H301"/>
  <c r="H299"/>
  <c r="H297"/>
  <c r="H295"/>
  <c r="H293"/>
  <c r="H291"/>
  <c r="H289"/>
  <c r="H287"/>
  <c r="W17"/>
  <c r="V53"/>
  <c r="V51"/>
  <c r="V49"/>
  <c r="V47"/>
  <c r="V45"/>
  <c r="V43"/>
  <c r="V41"/>
  <c r="V39"/>
  <c r="V37"/>
  <c r="V35"/>
  <c r="V33"/>
  <c r="V31"/>
  <c r="V29"/>
  <c r="V27"/>
  <c r="V25"/>
  <c r="V23"/>
  <c r="V21"/>
  <c r="V19"/>
  <c r="V57"/>
  <c r="V11"/>
  <c r="P20"/>
  <c r="T20"/>
  <c r="P22"/>
  <c r="U24"/>
  <c r="P26"/>
  <c r="T26"/>
  <c r="P28"/>
  <c r="S28"/>
  <c r="U32"/>
  <c r="P34"/>
  <c r="T34"/>
  <c r="P36"/>
  <c r="S36"/>
  <c r="U40"/>
  <c r="P42"/>
  <c r="T42"/>
  <c r="P44"/>
  <c r="S44"/>
  <c r="U48"/>
  <c r="P50"/>
  <c r="T50"/>
  <c r="P52"/>
  <c r="S52"/>
  <c r="P7"/>
  <c r="T7"/>
  <c r="R18"/>
  <c r="Q20"/>
  <c r="S20"/>
  <c r="U20"/>
  <c r="Q22"/>
  <c r="R24"/>
  <c r="T24"/>
  <c r="R26"/>
  <c r="R28"/>
  <c r="T28"/>
  <c r="R30"/>
  <c r="R32"/>
  <c r="T32"/>
  <c r="R34"/>
  <c r="R36"/>
  <c r="T36"/>
  <c r="R38"/>
  <c r="R40"/>
  <c r="T40"/>
  <c r="R42"/>
  <c r="R44"/>
  <c r="T44"/>
  <c r="R46"/>
  <c r="R48"/>
  <c r="T48"/>
  <c r="R50"/>
  <c r="R52"/>
  <c r="T52"/>
  <c r="Q8"/>
  <c r="Q7"/>
  <c r="S7"/>
  <c r="U7"/>
  <c r="S10"/>
  <c r="U10"/>
  <c r="Q11"/>
  <c r="S11"/>
  <c r="U11"/>
  <c r="S14"/>
  <c r="U14"/>
  <c r="Q15"/>
  <c r="S15"/>
  <c r="U15"/>
  <c r="S18"/>
  <c r="U18"/>
  <c r="Q19"/>
  <c r="S19"/>
  <c r="U19"/>
  <c r="S22"/>
  <c r="U22"/>
  <c r="Q23"/>
  <c r="S23"/>
  <c r="U23"/>
  <c r="S26"/>
  <c r="U26"/>
  <c r="R27"/>
  <c r="T27"/>
  <c r="S30"/>
  <c r="U30"/>
  <c r="R31"/>
  <c r="T31"/>
  <c r="S34"/>
  <c r="U34"/>
  <c r="R35"/>
  <c r="T35"/>
  <c r="S38"/>
  <c r="U38"/>
  <c r="R39"/>
  <c r="T39"/>
  <c r="S42"/>
  <c r="U42"/>
  <c r="R43"/>
  <c r="T43"/>
  <c r="S46"/>
  <c r="U46"/>
  <c r="R47"/>
  <c r="T47"/>
  <c r="S50"/>
  <c r="U50"/>
  <c r="R51"/>
  <c r="T51"/>
  <c r="O56"/>
  <c r="O60"/>
  <c r="P931"/>
  <c r="Q932"/>
  <c r="P933"/>
  <c r="P936"/>
  <c r="Q937"/>
  <c r="P938"/>
  <c r="Q940"/>
  <c r="P941"/>
  <c r="Q942"/>
  <c r="P943"/>
  <c r="Q945"/>
  <c r="P946"/>
  <c r="Q947"/>
  <c r="P948"/>
  <c r="Q950"/>
  <c r="P951"/>
  <c r="Q952"/>
  <c r="P953"/>
  <c r="Q955"/>
  <c r="P956"/>
  <c r="Q957"/>
  <c r="P958"/>
  <c r="Q960"/>
  <c r="P961"/>
  <c r="Q962"/>
  <c r="P963"/>
  <c r="Q965"/>
  <c r="P966"/>
  <c r="Q967"/>
  <c r="P968"/>
  <c r="U8"/>
  <c r="C4"/>
  <c r="R8"/>
  <c r="T8"/>
  <c r="O28"/>
  <c r="O32"/>
  <c r="O36"/>
  <c r="O40"/>
  <c r="O41"/>
  <c r="O45"/>
  <c r="O48"/>
  <c r="O52"/>
  <c r="N57"/>
  <c r="N60"/>
  <c r="O8"/>
  <c r="O13"/>
  <c r="O14"/>
  <c r="O15"/>
  <c r="O19"/>
  <c r="Q931"/>
  <c r="Q936"/>
  <c r="Q941"/>
  <c r="Q946"/>
  <c r="Q951"/>
  <c r="Q956"/>
  <c r="Q966"/>
  <c r="Q961"/>
  <c r="D931"/>
  <c r="D936"/>
  <c r="D941"/>
  <c r="D946"/>
  <c r="D951"/>
  <c r="D956"/>
  <c r="D961"/>
  <c r="D966"/>
  <c r="J948"/>
  <c r="J953"/>
  <c r="J958"/>
  <c r="J963"/>
  <c r="J933"/>
  <c r="J938"/>
  <c r="J943"/>
  <c r="J931"/>
  <c r="D933"/>
  <c r="Q933"/>
  <c r="J936"/>
  <c r="D938"/>
  <c r="Q938"/>
  <c r="J941"/>
  <c r="D943"/>
  <c r="Q943"/>
  <c r="J946"/>
  <c r="D948"/>
  <c r="Q948"/>
  <c r="J951"/>
  <c r="D953"/>
  <c r="Q953"/>
  <c r="J956"/>
  <c r="D958"/>
  <c r="Q958"/>
  <c r="J961"/>
  <c r="D963"/>
  <c r="Q963"/>
  <c r="J966"/>
  <c r="N15"/>
  <c r="N19"/>
  <c r="N23"/>
  <c r="N27"/>
  <c r="N48"/>
  <c r="N52"/>
  <c r="E937"/>
  <c r="I937"/>
  <c r="P937"/>
  <c r="E945"/>
  <c r="I945"/>
  <c r="P945"/>
  <c r="E950"/>
  <c r="I950"/>
  <c r="P950"/>
  <c r="E955"/>
  <c r="I955"/>
  <c r="P955"/>
  <c r="E960"/>
  <c r="I960"/>
  <c r="P960"/>
  <c r="E965"/>
  <c r="I965"/>
  <c r="P965"/>
  <c r="E967"/>
  <c r="I967"/>
  <c r="P967"/>
  <c r="D968"/>
  <c r="J968"/>
  <c r="Q968"/>
  <c r="N7"/>
  <c r="N29"/>
  <c r="N32"/>
  <c r="N33"/>
  <c r="N36"/>
  <c r="N40"/>
  <c r="N44"/>
  <c r="E932"/>
  <c r="I932"/>
  <c r="P932"/>
  <c r="E940"/>
  <c r="I940"/>
  <c r="P940"/>
  <c r="E942"/>
  <c r="I942"/>
  <c r="P942"/>
  <c r="E947"/>
  <c r="I947"/>
  <c r="P947"/>
  <c r="E952"/>
  <c r="I952"/>
  <c r="P952"/>
  <c r="E957"/>
  <c r="I957"/>
  <c r="P957"/>
  <c r="E962"/>
  <c r="I962"/>
  <c r="P962"/>
  <c r="E931"/>
  <c r="I931"/>
  <c r="D932"/>
  <c r="J932"/>
  <c r="E933"/>
  <c r="I933"/>
  <c r="E936"/>
  <c r="I936"/>
  <c r="D937"/>
  <c r="J937"/>
  <c r="E938"/>
  <c r="I938"/>
  <c r="D940"/>
  <c r="F940" s="1"/>
  <c r="J940"/>
  <c r="E941"/>
  <c r="I941"/>
  <c r="D942"/>
  <c r="J942"/>
  <c r="E943"/>
  <c r="I943"/>
  <c r="D945"/>
  <c r="J945"/>
  <c r="E946"/>
  <c r="I946"/>
  <c r="D947"/>
  <c r="J947"/>
  <c r="E948"/>
  <c r="I948"/>
  <c r="D950"/>
  <c r="J950"/>
  <c r="E951"/>
  <c r="I951"/>
  <c r="D952"/>
  <c r="J952"/>
  <c r="E953"/>
  <c r="I953"/>
  <c r="D955"/>
  <c r="J955"/>
  <c r="E956"/>
  <c r="I956"/>
  <c r="D957"/>
  <c r="J957"/>
  <c r="E958"/>
  <c r="I958"/>
  <c r="D960"/>
  <c r="J960"/>
  <c r="E961"/>
  <c r="I961"/>
  <c r="D962"/>
  <c r="J962"/>
  <c r="E963"/>
  <c r="I963"/>
  <c r="D965"/>
  <c r="J965"/>
  <c r="E966"/>
  <c r="I966"/>
  <c r="D967"/>
  <c r="J967"/>
  <c r="E968"/>
  <c r="I968"/>
  <c r="C930"/>
  <c r="Q930" s="1"/>
  <c r="N43" l="1"/>
  <c r="N37"/>
  <c r="N35"/>
  <c r="N17"/>
  <c r="N53"/>
  <c r="N51"/>
  <c r="N24"/>
  <c r="N22"/>
  <c r="N18"/>
  <c r="N10"/>
  <c r="C935"/>
  <c r="Q935" s="1"/>
  <c r="N26"/>
  <c r="I13" i="25"/>
  <c r="D32" i="24"/>
  <c r="M11"/>
  <c r="G6" i="27"/>
  <c r="C32" i="31" s="1"/>
  <c r="N71" i="26"/>
  <c r="O71"/>
  <c r="N87"/>
  <c r="O87"/>
  <c r="N95"/>
  <c r="O95"/>
  <c r="N111"/>
  <c r="O111"/>
  <c r="N119"/>
  <c r="O119"/>
  <c r="N135"/>
  <c r="O135"/>
  <c r="N151"/>
  <c r="O151"/>
  <c r="N167"/>
  <c r="O167"/>
  <c r="N183"/>
  <c r="O183"/>
  <c r="N199"/>
  <c r="O199"/>
  <c r="N215"/>
  <c r="O215"/>
  <c r="N231"/>
  <c r="O231"/>
  <c r="N247"/>
  <c r="O247"/>
  <c r="N263"/>
  <c r="O263"/>
  <c r="N279"/>
  <c r="O279"/>
  <c r="N295"/>
  <c r="O295"/>
  <c r="N311"/>
  <c r="O311"/>
  <c r="O327"/>
  <c r="N327"/>
  <c r="O343"/>
  <c r="N343"/>
  <c r="O359"/>
  <c r="N359"/>
  <c r="O333"/>
  <c r="N333"/>
  <c r="O349"/>
  <c r="N349"/>
  <c r="O577"/>
  <c r="N577"/>
  <c r="O609"/>
  <c r="N609"/>
  <c r="O641"/>
  <c r="N641"/>
  <c r="O673"/>
  <c r="N673"/>
  <c r="O705"/>
  <c r="N705"/>
  <c r="O737"/>
  <c r="N737"/>
  <c r="O769"/>
  <c r="N769"/>
  <c r="O817"/>
  <c r="N817"/>
  <c r="O865"/>
  <c r="N865"/>
  <c r="O361"/>
  <c r="N361"/>
  <c r="O363"/>
  <c r="N363"/>
  <c r="O365"/>
  <c r="N365"/>
  <c r="O367"/>
  <c r="N367"/>
  <c r="O369"/>
  <c r="N369"/>
  <c r="O371"/>
  <c r="N371"/>
  <c r="O373"/>
  <c r="N373"/>
  <c r="O375"/>
  <c r="N375"/>
  <c r="O377"/>
  <c r="N377"/>
  <c r="O379"/>
  <c r="N379"/>
  <c r="O381"/>
  <c r="N381"/>
  <c r="O383"/>
  <c r="N383"/>
  <c r="O385"/>
  <c r="N385"/>
  <c r="O387"/>
  <c r="N387"/>
  <c r="O389"/>
  <c r="N389"/>
  <c r="O391"/>
  <c r="N391"/>
  <c r="O393"/>
  <c r="N393"/>
  <c r="O395"/>
  <c r="N395"/>
  <c r="O397"/>
  <c r="N397"/>
  <c r="O399"/>
  <c r="N399"/>
  <c r="O401"/>
  <c r="N401"/>
  <c r="O403"/>
  <c r="N403"/>
  <c r="O405"/>
  <c r="N405"/>
  <c r="O407"/>
  <c r="N407"/>
  <c r="O409"/>
  <c r="N409"/>
  <c r="O411"/>
  <c r="N411"/>
  <c r="O413"/>
  <c r="N413"/>
  <c r="O415"/>
  <c r="N415"/>
  <c r="O417"/>
  <c r="N417"/>
  <c r="O419"/>
  <c r="N419"/>
  <c r="O421"/>
  <c r="N421"/>
  <c r="O423"/>
  <c r="N423"/>
  <c r="O425"/>
  <c r="N425"/>
  <c r="O427"/>
  <c r="N427"/>
  <c r="O429"/>
  <c r="N429"/>
  <c r="O431"/>
  <c r="N431"/>
  <c r="O433"/>
  <c r="N433"/>
  <c r="O435"/>
  <c r="N435"/>
  <c r="O437"/>
  <c r="N437"/>
  <c r="O439"/>
  <c r="N439"/>
  <c r="O441"/>
  <c r="N441"/>
  <c r="O443"/>
  <c r="N443"/>
  <c r="O445"/>
  <c r="N445"/>
  <c r="O447"/>
  <c r="N447"/>
  <c r="O449"/>
  <c r="N449"/>
  <c r="O451"/>
  <c r="N451"/>
  <c r="O453"/>
  <c r="N453"/>
  <c r="O455"/>
  <c r="N455"/>
  <c r="O457"/>
  <c r="N457"/>
  <c r="O459"/>
  <c r="N459"/>
  <c r="O461"/>
  <c r="N461"/>
  <c r="O463"/>
  <c r="N463"/>
  <c r="O465"/>
  <c r="N465"/>
  <c r="O467"/>
  <c r="N467"/>
  <c r="O469"/>
  <c r="N469"/>
  <c r="O471"/>
  <c r="N471"/>
  <c r="O473"/>
  <c r="N473"/>
  <c r="O475"/>
  <c r="N475"/>
  <c r="O477"/>
  <c r="N477"/>
  <c r="O479"/>
  <c r="N479"/>
  <c r="O481"/>
  <c r="N481"/>
  <c r="O483"/>
  <c r="N483"/>
  <c r="O485"/>
  <c r="N485"/>
  <c r="O487"/>
  <c r="N487"/>
  <c r="O489"/>
  <c r="N489"/>
  <c r="O491"/>
  <c r="N491"/>
  <c r="O493"/>
  <c r="N493"/>
  <c r="O495"/>
  <c r="N495"/>
  <c r="O497"/>
  <c r="N497"/>
  <c r="O499"/>
  <c r="N499"/>
  <c r="O501"/>
  <c r="N501"/>
  <c r="O503"/>
  <c r="N503"/>
  <c r="O505"/>
  <c r="N505"/>
  <c r="O507"/>
  <c r="N507"/>
  <c r="O509"/>
  <c r="N509"/>
  <c r="O511"/>
  <c r="N511"/>
  <c r="O513"/>
  <c r="N513"/>
  <c r="O515"/>
  <c r="N515"/>
  <c r="O517"/>
  <c r="N517"/>
  <c r="O519"/>
  <c r="N519"/>
  <c r="O521"/>
  <c r="N521"/>
  <c r="O523"/>
  <c r="N523"/>
  <c r="O525"/>
  <c r="N525"/>
  <c r="O527"/>
  <c r="N527"/>
  <c r="O529"/>
  <c r="N529"/>
  <c r="O531"/>
  <c r="N531"/>
  <c r="O533"/>
  <c r="N533"/>
  <c r="O535"/>
  <c r="N535"/>
  <c r="O537"/>
  <c r="N537"/>
  <c r="O539"/>
  <c r="N539"/>
  <c r="O541"/>
  <c r="N541"/>
  <c r="O543"/>
  <c r="N543"/>
  <c r="O545"/>
  <c r="N545"/>
  <c r="O547"/>
  <c r="N547"/>
  <c r="O549"/>
  <c r="N549"/>
  <c r="O551"/>
  <c r="N551"/>
  <c r="O553"/>
  <c r="N553"/>
  <c r="O555"/>
  <c r="N555"/>
  <c r="O557"/>
  <c r="N557"/>
  <c r="O559"/>
  <c r="N559"/>
  <c r="O561"/>
  <c r="N561"/>
  <c r="O563"/>
  <c r="N563"/>
  <c r="O567"/>
  <c r="N567"/>
  <c r="O571"/>
  <c r="N571"/>
  <c r="O575"/>
  <c r="N575"/>
  <c r="O579"/>
  <c r="N579"/>
  <c r="O583"/>
  <c r="N583"/>
  <c r="O587"/>
  <c r="N587"/>
  <c r="O591"/>
  <c r="N591"/>
  <c r="O595"/>
  <c r="N595"/>
  <c r="O599"/>
  <c r="N599"/>
  <c r="O603"/>
  <c r="N603"/>
  <c r="O607"/>
  <c r="N607"/>
  <c r="O611"/>
  <c r="N611"/>
  <c r="O615"/>
  <c r="N615"/>
  <c r="O619"/>
  <c r="N619"/>
  <c r="O623"/>
  <c r="N623"/>
  <c r="O627"/>
  <c r="N627"/>
  <c r="O631"/>
  <c r="N631"/>
  <c r="O635"/>
  <c r="N635"/>
  <c r="O639"/>
  <c r="N639"/>
  <c r="O643"/>
  <c r="N643"/>
  <c r="O647"/>
  <c r="N647"/>
  <c r="O651"/>
  <c r="N651"/>
  <c r="O655"/>
  <c r="N655"/>
  <c r="O659"/>
  <c r="N659"/>
  <c r="O663"/>
  <c r="N663"/>
  <c r="O667"/>
  <c r="N667"/>
  <c r="O671"/>
  <c r="N671"/>
  <c r="O675"/>
  <c r="N675"/>
  <c r="O679"/>
  <c r="N679"/>
  <c r="O683"/>
  <c r="N683"/>
  <c r="O687"/>
  <c r="N687"/>
  <c r="O691"/>
  <c r="N691"/>
  <c r="O695"/>
  <c r="N695"/>
  <c r="O699"/>
  <c r="N699"/>
  <c r="O703"/>
  <c r="N703"/>
  <c r="O707"/>
  <c r="N707"/>
  <c r="O711"/>
  <c r="N711"/>
  <c r="O715"/>
  <c r="N715"/>
  <c r="O719"/>
  <c r="N719"/>
  <c r="O723"/>
  <c r="N723"/>
  <c r="O727"/>
  <c r="N727"/>
  <c r="O731"/>
  <c r="N731"/>
  <c r="O735"/>
  <c r="N735"/>
  <c r="O739"/>
  <c r="N739"/>
  <c r="O743"/>
  <c r="N743"/>
  <c r="O747"/>
  <c r="N747"/>
  <c r="O751"/>
  <c r="N751"/>
  <c r="O755"/>
  <c r="N755"/>
  <c r="O759"/>
  <c r="N759"/>
  <c r="O763"/>
  <c r="N763"/>
  <c r="O767"/>
  <c r="N767"/>
  <c r="O771"/>
  <c r="N771"/>
  <c r="O775"/>
  <c r="N775"/>
  <c r="O779"/>
  <c r="N779"/>
  <c r="O783"/>
  <c r="N783"/>
  <c r="O787"/>
  <c r="N787"/>
  <c r="O791"/>
  <c r="N791"/>
  <c r="O795"/>
  <c r="N795"/>
  <c r="O815"/>
  <c r="N815"/>
  <c r="O819"/>
  <c r="N819"/>
  <c r="O823"/>
  <c r="N823"/>
  <c r="O827"/>
  <c r="N827"/>
  <c r="O831"/>
  <c r="N831"/>
  <c r="O835"/>
  <c r="N835"/>
  <c r="O839"/>
  <c r="N839"/>
  <c r="O843"/>
  <c r="N843"/>
  <c r="O847"/>
  <c r="N847"/>
  <c r="O851"/>
  <c r="N851"/>
  <c r="O855"/>
  <c r="N855"/>
  <c r="O859"/>
  <c r="N859"/>
  <c r="O863"/>
  <c r="N863"/>
  <c r="O613"/>
  <c r="N613"/>
  <c r="O629"/>
  <c r="N629"/>
  <c r="O645"/>
  <c r="N645"/>
  <c r="O661"/>
  <c r="N661"/>
  <c r="O677"/>
  <c r="N677"/>
  <c r="O693"/>
  <c r="N693"/>
  <c r="O709"/>
  <c r="N709"/>
  <c r="O725"/>
  <c r="N725"/>
  <c r="O741"/>
  <c r="N741"/>
  <c r="O757"/>
  <c r="N757"/>
  <c r="O773"/>
  <c r="N773"/>
  <c r="O789"/>
  <c r="N789"/>
  <c r="O821"/>
  <c r="N821"/>
  <c r="O837"/>
  <c r="N837"/>
  <c r="O853"/>
  <c r="N853"/>
  <c r="N62"/>
  <c r="O62"/>
  <c r="N66"/>
  <c r="O66"/>
  <c r="N70"/>
  <c r="O70"/>
  <c r="N74"/>
  <c r="O74"/>
  <c r="N78"/>
  <c r="O78"/>
  <c r="N82"/>
  <c r="O82"/>
  <c r="N86"/>
  <c r="O86"/>
  <c r="N90"/>
  <c r="O90"/>
  <c r="N94"/>
  <c r="O94"/>
  <c r="N98"/>
  <c r="O98"/>
  <c r="N102"/>
  <c r="O102"/>
  <c r="N67"/>
  <c r="O67"/>
  <c r="N75"/>
  <c r="O75"/>
  <c r="N83"/>
  <c r="O83"/>
  <c r="N91"/>
  <c r="O91"/>
  <c r="N99"/>
  <c r="O99"/>
  <c r="N107"/>
  <c r="O107"/>
  <c r="N115"/>
  <c r="O115"/>
  <c r="N123"/>
  <c r="O123"/>
  <c r="N131"/>
  <c r="O131"/>
  <c r="N139"/>
  <c r="O139"/>
  <c r="N147"/>
  <c r="O147"/>
  <c r="N155"/>
  <c r="O155"/>
  <c r="N163"/>
  <c r="O163"/>
  <c r="N171"/>
  <c r="O171"/>
  <c r="N179"/>
  <c r="O179"/>
  <c r="N187"/>
  <c r="O187"/>
  <c r="N195"/>
  <c r="O195"/>
  <c r="N203"/>
  <c r="O203"/>
  <c r="N211"/>
  <c r="O211"/>
  <c r="N219"/>
  <c r="O219"/>
  <c r="N227"/>
  <c r="O227"/>
  <c r="N235"/>
  <c r="O235"/>
  <c r="N243"/>
  <c r="O243"/>
  <c r="N251"/>
  <c r="O251"/>
  <c r="N259"/>
  <c r="O259"/>
  <c r="N267"/>
  <c r="O267"/>
  <c r="N275"/>
  <c r="O275"/>
  <c r="N283"/>
  <c r="O283"/>
  <c r="N291"/>
  <c r="O291"/>
  <c r="N299"/>
  <c r="O299"/>
  <c r="N307"/>
  <c r="O307"/>
  <c r="N315"/>
  <c r="O315"/>
  <c r="O323"/>
  <c r="N323"/>
  <c r="O331"/>
  <c r="N331"/>
  <c r="O339"/>
  <c r="N339"/>
  <c r="O347"/>
  <c r="N347"/>
  <c r="O355"/>
  <c r="N355"/>
  <c r="O321"/>
  <c r="N321"/>
  <c r="O329"/>
  <c r="N329"/>
  <c r="O337"/>
  <c r="N337"/>
  <c r="O345"/>
  <c r="N345"/>
  <c r="O353"/>
  <c r="N353"/>
  <c r="O569"/>
  <c r="N569"/>
  <c r="O585"/>
  <c r="N585"/>
  <c r="O601"/>
  <c r="N601"/>
  <c r="O617"/>
  <c r="N617"/>
  <c r="O633"/>
  <c r="N633"/>
  <c r="O649"/>
  <c r="N649"/>
  <c r="O665"/>
  <c r="N665"/>
  <c r="O681"/>
  <c r="N681"/>
  <c r="O697"/>
  <c r="N697"/>
  <c r="O713"/>
  <c r="N713"/>
  <c r="O729"/>
  <c r="N729"/>
  <c r="O745"/>
  <c r="N745"/>
  <c r="O761"/>
  <c r="N761"/>
  <c r="O777"/>
  <c r="N777"/>
  <c r="O793"/>
  <c r="N793"/>
  <c r="O825"/>
  <c r="N825"/>
  <c r="O841"/>
  <c r="N841"/>
  <c r="O857"/>
  <c r="N857"/>
  <c r="O621"/>
  <c r="N621"/>
  <c r="O637"/>
  <c r="N637"/>
  <c r="O653"/>
  <c r="N653"/>
  <c r="O669"/>
  <c r="N669"/>
  <c r="O685"/>
  <c r="N685"/>
  <c r="N701"/>
  <c r="O701"/>
  <c r="O717"/>
  <c r="N717"/>
  <c r="O733"/>
  <c r="N733"/>
  <c r="O749"/>
  <c r="N749"/>
  <c r="O765"/>
  <c r="N765"/>
  <c r="O781"/>
  <c r="N781"/>
  <c r="O797"/>
  <c r="N797"/>
  <c r="O829"/>
  <c r="N829"/>
  <c r="O845"/>
  <c r="N845"/>
  <c r="O861"/>
  <c r="N861"/>
  <c r="N69"/>
  <c r="O69"/>
  <c r="N85"/>
  <c r="O85"/>
  <c r="N101"/>
  <c r="O101"/>
  <c r="N117"/>
  <c r="O117"/>
  <c r="N133"/>
  <c r="O133"/>
  <c r="N149"/>
  <c r="O149"/>
  <c r="N165"/>
  <c r="O165"/>
  <c r="N181"/>
  <c r="O181"/>
  <c r="N197"/>
  <c r="O197"/>
  <c r="N213"/>
  <c r="O213"/>
  <c r="N229"/>
  <c r="O229"/>
  <c r="N245"/>
  <c r="O245"/>
  <c r="N261"/>
  <c r="O261"/>
  <c r="N277"/>
  <c r="O277"/>
  <c r="N293"/>
  <c r="O293"/>
  <c r="N309"/>
  <c r="O309"/>
  <c r="O573"/>
  <c r="N573"/>
  <c r="O605"/>
  <c r="N605"/>
  <c r="N73"/>
  <c r="O73"/>
  <c r="N89"/>
  <c r="O89"/>
  <c r="N105"/>
  <c r="O105"/>
  <c r="N121"/>
  <c r="O121"/>
  <c r="N137"/>
  <c r="O137"/>
  <c r="N153"/>
  <c r="O153"/>
  <c r="N169"/>
  <c r="O169"/>
  <c r="N185"/>
  <c r="O185"/>
  <c r="N201"/>
  <c r="O201"/>
  <c r="N217"/>
  <c r="O217"/>
  <c r="N233"/>
  <c r="O233"/>
  <c r="N249"/>
  <c r="O249"/>
  <c r="N265"/>
  <c r="O265"/>
  <c r="N281"/>
  <c r="O281"/>
  <c r="N297"/>
  <c r="O297"/>
  <c r="N313"/>
  <c r="O313"/>
  <c r="O581"/>
  <c r="N581"/>
  <c r="N80"/>
  <c r="O80"/>
  <c r="N100"/>
  <c r="O100"/>
  <c r="N64"/>
  <c r="O64"/>
  <c r="N72"/>
  <c r="O72"/>
  <c r="N84"/>
  <c r="O84"/>
  <c r="N96"/>
  <c r="O96"/>
  <c r="N63"/>
  <c r="O63"/>
  <c r="N79"/>
  <c r="O79"/>
  <c r="N103"/>
  <c r="O103"/>
  <c r="N127"/>
  <c r="O127"/>
  <c r="N143"/>
  <c r="O143"/>
  <c r="N159"/>
  <c r="O159"/>
  <c r="N175"/>
  <c r="O175"/>
  <c r="N191"/>
  <c r="O191"/>
  <c r="N207"/>
  <c r="O207"/>
  <c r="N223"/>
  <c r="O223"/>
  <c r="N239"/>
  <c r="O239"/>
  <c r="N255"/>
  <c r="O255"/>
  <c r="N271"/>
  <c r="O271"/>
  <c r="N287"/>
  <c r="O287"/>
  <c r="N303"/>
  <c r="O303"/>
  <c r="O319"/>
  <c r="N319"/>
  <c r="O335"/>
  <c r="N335"/>
  <c r="O351"/>
  <c r="N351"/>
  <c r="O325"/>
  <c r="N325"/>
  <c r="O341"/>
  <c r="N341"/>
  <c r="O357"/>
  <c r="N357"/>
  <c r="O593"/>
  <c r="N593"/>
  <c r="O625"/>
  <c r="N625"/>
  <c r="O657"/>
  <c r="N657"/>
  <c r="O689"/>
  <c r="N689"/>
  <c r="O721"/>
  <c r="N721"/>
  <c r="O753"/>
  <c r="N753"/>
  <c r="O785"/>
  <c r="N785"/>
  <c r="O833"/>
  <c r="N833"/>
  <c r="O849"/>
  <c r="N849"/>
  <c r="N106"/>
  <c r="O106"/>
  <c r="N110"/>
  <c r="O110"/>
  <c r="N114"/>
  <c r="O114"/>
  <c r="N118"/>
  <c r="O118"/>
  <c r="N122"/>
  <c r="O122"/>
  <c r="N126"/>
  <c r="O126"/>
  <c r="N130"/>
  <c r="O130"/>
  <c r="N134"/>
  <c r="O134"/>
  <c r="N138"/>
  <c r="O138"/>
  <c r="N142"/>
  <c r="O142"/>
  <c r="N146"/>
  <c r="O146"/>
  <c r="N150"/>
  <c r="O150"/>
  <c r="N154"/>
  <c r="O154"/>
  <c r="N158"/>
  <c r="O158"/>
  <c r="N162"/>
  <c r="O162"/>
  <c r="N166"/>
  <c r="O166"/>
  <c r="N170"/>
  <c r="O170"/>
  <c r="N174"/>
  <c r="O174"/>
  <c r="N178"/>
  <c r="O178"/>
  <c r="N182"/>
  <c r="O182"/>
  <c r="N186"/>
  <c r="O186"/>
  <c r="N190"/>
  <c r="O190"/>
  <c r="N194"/>
  <c r="O194"/>
  <c r="N198"/>
  <c r="O198"/>
  <c r="N202"/>
  <c r="O202"/>
  <c r="N206"/>
  <c r="O206"/>
  <c r="N210"/>
  <c r="O210"/>
  <c r="N214"/>
  <c r="O214"/>
  <c r="N218"/>
  <c r="O218"/>
  <c r="N222"/>
  <c r="O222"/>
  <c r="N226"/>
  <c r="O226"/>
  <c r="N230"/>
  <c r="O230"/>
  <c r="N234"/>
  <c r="O234"/>
  <c r="N238"/>
  <c r="O238"/>
  <c r="N242"/>
  <c r="O242"/>
  <c r="N246"/>
  <c r="O246"/>
  <c r="N250"/>
  <c r="O250"/>
  <c r="N254"/>
  <c r="O254"/>
  <c r="N258"/>
  <c r="O258"/>
  <c r="N262"/>
  <c r="O262"/>
  <c r="N266"/>
  <c r="O266"/>
  <c r="N270"/>
  <c r="O270"/>
  <c r="N274"/>
  <c r="O274"/>
  <c r="N278"/>
  <c r="O278"/>
  <c r="N282"/>
  <c r="O282"/>
  <c r="N286"/>
  <c r="O286"/>
  <c r="N290"/>
  <c r="O290"/>
  <c r="N294"/>
  <c r="O294"/>
  <c r="N298"/>
  <c r="O298"/>
  <c r="N302"/>
  <c r="O302"/>
  <c r="N306"/>
  <c r="O306"/>
  <c r="N310"/>
  <c r="O310"/>
  <c r="N314"/>
  <c r="O314"/>
  <c r="O318"/>
  <c r="N318"/>
  <c r="O322"/>
  <c r="N322"/>
  <c r="O326"/>
  <c r="N326"/>
  <c r="O330"/>
  <c r="N330"/>
  <c r="O334"/>
  <c r="N334"/>
  <c r="O338"/>
  <c r="N338"/>
  <c r="O342"/>
  <c r="N342"/>
  <c r="O346"/>
  <c r="N346"/>
  <c r="O350"/>
  <c r="N350"/>
  <c r="O354"/>
  <c r="N354"/>
  <c r="O358"/>
  <c r="N358"/>
  <c r="O362"/>
  <c r="N362"/>
  <c r="O366"/>
  <c r="N366"/>
  <c r="O370"/>
  <c r="N370"/>
  <c r="O374"/>
  <c r="N374"/>
  <c r="O378"/>
  <c r="N378"/>
  <c r="O382"/>
  <c r="N382"/>
  <c r="O386"/>
  <c r="N386"/>
  <c r="O390"/>
  <c r="N390"/>
  <c r="O394"/>
  <c r="N394"/>
  <c r="O398"/>
  <c r="N398"/>
  <c r="O402"/>
  <c r="N402"/>
  <c r="O406"/>
  <c r="N406"/>
  <c r="O410"/>
  <c r="N410"/>
  <c r="O414"/>
  <c r="N414"/>
  <c r="O418"/>
  <c r="N418"/>
  <c r="O422"/>
  <c r="N422"/>
  <c r="O426"/>
  <c r="N426"/>
  <c r="O430"/>
  <c r="N430"/>
  <c r="O434"/>
  <c r="N434"/>
  <c r="O438"/>
  <c r="N438"/>
  <c r="O442"/>
  <c r="N442"/>
  <c r="O446"/>
  <c r="N446"/>
  <c r="O450"/>
  <c r="N450"/>
  <c r="O454"/>
  <c r="N454"/>
  <c r="O458"/>
  <c r="N458"/>
  <c r="O462"/>
  <c r="N462"/>
  <c r="O466"/>
  <c r="N466"/>
  <c r="O470"/>
  <c r="N470"/>
  <c r="O474"/>
  <c r="N474"/>
  <c r="O478"/>
  <c r="N478"/>
  <c r="O482"/>
  <c r="N482"/>
  <c r="O486"/>
  <c r="N486"/>
  <c r="O490"/>
  <c r="N490"/>
  <c r="O494"/>
  <c r="N494"/>
  <c r="O498"/>
  <c r="N498"/>
  <c r="O502"/>
  <c r="N502"/>
  <c r="O506"/>
  <c r="N506"/>
  <c r="O510"/>
  <c r="N510"/>
  <c r="O514"/>
  <c r="N514"/>
  <c r="O518"/>
  <c r="N518"/>
  <c r="O522"/>
  <c r="N522"/>
  <c r="O526"/>
  <c r="N526"/>
  <c r="O530"/>
  <c r="N530"/>
  <c r="O534"/>
  <c r="N534"/>
  <c r="O538"/>
  <c r="N538"/>
  <c r="O542"/>
  <c r="N542"/>
  <c r="O546"/>
  <c r="N546"/>
  <c r="O550"/>
  <c r="N550"/>
  <c r="O554"/>
  <c r="N554"/>
  <c r="O558"/>
  <c r="N558"/>
  <c r="O562"/>
  <c r="N562"/>
  <c r="O566"/>
  <c r="N566"/>
  <c r="O570"/>
  <c r="N570"/>
  <c r="O574"/>
  <c r="N574"/>
  <c r="O578"/>
  <c r="N578"/>
  <c r="O582"/>
  <c r="N582"/>
  <c r="O586"/>
  <c r="N586"/>
  <c r="O590"/>
  <c r="N590"/>
  <c r="O594"/>
  <c r="N594"/>
  <c r="O598"/>
  <c r="N598"/>
  <c r="O602"/>
  <c r="N602"/>
  <c r="O606"/>
  <c r="N606"/>
  <c r="O610"/>
  <c r="N610"/>
  <c r="O614"/>
  <c r="N614"/>
  <c r="O618"/>
  <c r="N618"/>
  <c r="O622"/>
  <c r="N622"/>
  <c r="O626"/>
  <c r="N626"/>
  <c r="O630"/>
  <c r="N630"/>
  <c r="O634"/>
  <c r="N634"/>
  <c r="O638"/>
  <c r="N638"/>
  <c r="O642"/>
  <c r="N642"/>
  <c r="O646"/>
  <c r="N646"/>
  <c r="O650"/>
  <c r="N650"/>
  <c r="O654"/>
  <c r="N654"/>
  <c r="O658"/>
  <c r="N658"/>
  <c r="O662"/>
  <c r="N662"/>
  <c r="O666"/>
  <c r="N666"/>
  <c r="O670"/>
  <c r="N670"/>
  <c r="O674"/>
  <c r="N674"/>
  <c r="O678"/>
  <c r="N678"/>
  <c r="O682"/>
  <c r="N682"/>
  <c r="O686"/>
  <c r="N686"/>
  <c r="O690"/>
  <c r="N690"/>
  <c r="O694"/>
  <c r="N694"/>
  <c r="O698"/>
  <c r="N698"/>
  <c r="O702"/>
  <c r="N702"/>
  <c r="O706"/>
  <c r="N706"/>
  <c r="O710"/>
  <c r="N710"/>
  <c r="O714"/>
  <c r="N714"/>
  <c r="O718"/>
  <c r="N718"/>
  <c r="O722"/>
  <c r="N722"/>
  <c r="O726"/>
  <c r="N726"/>
  <c r="O730"/>
  <c r="N730"/>
  <c r="O734"/>
  <c r="N734"/>
  <c r="O738"/>
  <c r="N738"/>
  <c r="O742"/>
  <c r="N742"/>
  <c r="O746"/>
  <c r="N746"/>
  <c r="O750"/>
  <c r="N750"/>
  <c r="O754"/>
  <c r="N754"/>
  <c r="O758"/>
  <c r="N758"/>
  <c r="O762"/>
  <c r="N762"/>
  <c r="O766"/>
  <c r="N766"/>
  <c r="O770"/>
  <c r="N770"/>
  <c r="O774"/>
  <c r="N774"/>
  <c r="O778"/>
  <c r="N778"/>
  <c r="O782"/>
  <c r="N782"/>
  <c r="O786"/>
  <c r="N786"/>
  <c r="O790"/>
  <c r="N790"/>
  <c r="O794"/>
  <c r="N794"/>
  <c r="O814"/>
  <c r="N814"/>
  <c r="O818"/>
  <c r="N818"/>
  <c r="O822"/>
  <c r="N822"/>
  <c r="O826"/>
  <c r="N826"/>
  <c r="O830"/>
  <c r="N830"/>
  <c r="O834"/>
  <c r="N834"/>
  <c r="O838"/>
  <c r="N838"/>
  <c r="O842"/>
  <c r="N842"/>
  <c r="O846"/>
  <c r="N846"/>
  <c r="O850"/>
  <c r="N850"/>
  <c r="O854"/>
  <c r="N854"/>
  <c r="O858"/>
  <c r="N858"/>
  <c r="O862"/>
  <c r="N862"/>
  <c r="O866"/>
  <c r="N866"/>
  <c r="O61"/>
  <c r="N61"/>
  <c r="N77"/>
  <c r="O77"/>
  <c r="N93"/>
  <c r="O93"/>
  <c r="N109"/>
  <c r="O109"/>
  <c r="N125"/>
  <c r="O125"/>
  <c r="N141"/>
  <c r="O141"/>
  <c r="N157"/>
  <c r="O157"/>
  <c r="N173"/>
  <c r="O173"/>
  <c r="N189"/>
  <c r="O189"/>
  <c r="N205"/>
  <c r="O205"/>
  <c r="N221"/>
  <c r="O221"/>
  <c r="N237"/>
  <c r="O237"/>
  <c r="N253"/>
  <c r="O253"/>
  <c r="N269"/>
  <c r="O269"/>
  <c r="N285"/>
  <c r="O285"/>
  <c r="N301"/>
  <c r="O301"/>
  <c r="O317"/>
  <c r="N317"/>
  <c r="O589"/>
  <c r="N589"/>
  <c r="N65"/>
  <c r="O65"/>
  <c r="N81"/>
  <c r="O81"/>
  <c r="N97"/>
  <c r="O97"/>
  <c r="N113"/>
  <c r="O113"/>
  <c r="N129"/>
  <c r="O129"/>
  <c r="N145"/>
  <c r="O145"/>
  <c r="N161"/>
  <c r="O161"/>
  <c r="N177"/>
  <c r="O177"/>
  <c r="N193"/>
  <c r="O193"/>
  <c r="N209"/>
  <c r="O209"/>
  <c r="N225"/>
  <c r="O225"/>
  <c r="N241"/>
  <c r="O241"/>
  <c r="N257"/>
  <c r="O257"/>
  <c r="N273"/>
  <c r="O273"/>
  <c r="N289"/>
  <c r="O289"/>
  <c r="N305"/>
  <c r="O305"/>
  <c r="O565"/>
  <c r="N565"/>
  <c r="O597"/>
  <c r="N597"/>
  <c r="N92"/>
  <c r="O92"/>
  <c r="N68"/>
  <c r="O68"/>
  <c r="N76"/>
  <c r="O76"/>
  <c r="N88"/>
  <c r="O88"/>
  <c r="N104"/>
  <c r="O104"/>
  <c r="E126" i="27"/>
  <c r="E131" s="1"/>
  <c r="E132" s="1"/>
  <c r="E133" s="1"/>
  <c r="E134" s="1"/>
  <c r="E135" s="1"/>
  <c r="E140" s="1"/>
  <c r="E141" s="1"/>
  <c r="D875" i="26"/>
  <c r="C10" i="25" s="1"/>
  <c r="D877" i="26"/>
  <c r="C12" i="25" s="1"/>
  <c r="D879" i="26"/>
  <c r="C14" i="25" s="1"/>
  <c r="D881" i="26"/>
  <c r="C16" i="25" s="1"/>
  <c r="D883" i="26"/>
  <c r="C18" i="25" s="1"/>
  <c r="D887" i="26"/>
  <c r="D889"/>
  <c r="D874"/>
  <c r="C9" i="25" s="1"/>
  <c r="D876" i="26"/>
  <c r="C11" i="25" s="1"/>
  <c r="D878" i="26"/>
  <c r="C13" i="25" s="1"/>
  <c r="D880" i="26"/>
  <c r="C15" i="25" s="1"/>
  <c r="D882" i="26"/>
  <c r="C17" i="25" s="1"/>
  <c r="D884" i="26"/>
  <c r="C19" i="25" s="1"/>
  <c r="D888" i="26"/>
  <c r="D891"/>
  <c r="C26" i="25" s="1"/>
  <c r="D890" i="26"/>
  <c r="D886"/>
  <c r="C21" i="25" s="1"/>
  <c r="D885" i="26"/>
  <c r="C20" i="25" s="1"/>
  <c r="A14" i="27"/>
  <c r="N50" i="26"/>
  <c r="N25"/>
  <c r="O12"/>
  <c r="N42"/>
  <c r="F957"/>
  <c r="N39"/>
  <c r="N31"/>
  <c r="F947"/>
  <c r="N49"/>
  <c r="N46"/>
  <c r="N55"/>
  <c r="O47"/>
  <c r="N59"/>
  <c r="D930"/>
  <c r="P930"/>
  <c r="E930"/>
  <c r="J935"/>
  <c r="J930"/>
  <c r="I930"/>
  <c r="N38"/>
  <c r="N34"/>
  <c r="N30"/>
  <c r="N58"/>
  <c r="N54"/>
  <c r="N21"/>
  <c r="N13"/>
  <c r="N11"/>
  <c r="N20"/>
  <c r="N16"/>
  <c r="F966"/>
  <c r="F965"/>
  <c r="F958"/>
  <c r="F956"/>
  <c r="F955"/>
  <c r="F948"/>
  <c r="F946"/>
  <c r="F945"/>
  <c r="F938"/>
  <c r="F936"/>
  <c r="D872"/>
  <c r="C7" i="25" s="1"/>
  <c r="D873" i="26"/>
  <c r="C8" i="25" s="1"/>
  <c r="N9" i="26"/>
  <c r="F967"/>
  <c r="F963"/>
  <c r="F961"/>
  <c r="F960"/>
  <c r="F953"/>
  <c r="F951"/>
  <c r="F950"/>
  <c r="F943"/>
  <c r="F941"/>
  <c r="F933"/>
  <c r="F931"/>
  <c r="F962"/>
  <c r="F952"/>
  <c r="F942"/>
  <c r="F937"/>
  <c r="F932"/>
  <c r="F968"/>
  <c r="P935" l="1"/>
  <c r="D935"/>
  <c r="I935"/>
  <c r="E935"/>
  <c r="F935" s="1"/>
  <c r="D34" i="24"/>
  <c r="G7" i="27"/>
  <c r="C33" i="31" s="1"/>
  <c r="E142" i="27"/>
  <c r="C23" i="25"/>
  <c r="C24"/>
  <c r="C25"/>
  <c r="C22"/>
  <c r="A15" i="27"/>
  <c r="F930" i="26"/>
  <c r="E143" i="27" l="1"/>
  <c r="A16"/>
  <c r="E144" l="1"/>
  <c r="A17"/>
  <c r="R53" i="9"/>
  <c r="Q53"/>
  <c r="P53"/>
  <c r="I879" s="1"/>
  <c r="O53"/>
  <c r="I875" s="1"/>
  <c r="N53"/>
  <c r="M53"/>
  <c r="E875" s="1"/>
  <c r="R52"/>
  <c r="Q52"/>
  <c r="P52"/>
  <c r="I876" s="1"/>
  <c r="O52"/>
  <c r="I887" s="1"/>
  <c r="N52"/>
  <c r="M52"/>
  <c r="E887" s="1"/>
  <c r="R51"/>
  <c r="Q51"/>
  <c r="P51"/>
  <c r="O51"/>
  <c r="N51"/>
  <c r="M51"/>
  <c r="E874" s="1"/>
  <c r="F874" s="1"/>
  <c r="I8" i="25" s="1"/>
  <c r="M50" i="9"/>
  <c r="E890" s="1"/>
  <c r="O50"/>
  <c r="I890" s="1"/>
  <c r="P50"/>
  <c r="I889" s="1"/>
  <c r="Q50"/>
  <c r="R50"/>
  <c r="M49"/>
  <c r="E891" s="1"/>
  <c r="O49"/>
  <c r="I891" s="1"/>
  <c r="P49"/>
  <c r="I885" s="1"/>
  <c r="Q49"/>
  <c r="R49"/>
  <c r="M48"/>
  <c r="E886" s="1"/>
  <c r="O48"/>
  <c r="P48"/>
  <c r="I877" s="1"/>
  <c r="Q48"/>
  <c r="R48"/>
  <c r="M47"/>
  <c r="E882" s="1"/>
  <c r="O47"/>
  <c r="I882" s="1"/>
  <c r="P47"/>
  <c r="I884" s="1"/>
  <c r="Q47"/>
  <c r="R47"/>
  <c r="N50"/>
  <c r="N49"/>
  <c r="N48"/>
  <c r="N47"/>
  <c r="D9"/>
  <c r="D10"/>
  <c r="D11"/>
  <c r="D12"/>
  <c r="D13"/>
  <c r="D14"/>
  <c r="D15"/>
  <c r="D16"/>
  <c r="D17"/>
  <c r="D49"/>
  <c r="D50"/>
  <c r="D51"/>
  <c r="D52"/>
  <c r="D53"/>
  <c r="D865"/>
  <c r="D866"/>
  <c r="D8"/>
  <c r="D7"/>
  <c r="E866"/>
  <c r="E866" i="26" s="1"/>
  <c r="M46" i="9"/>
  <c r="E892" s="1"/>
  <c r="O46"/>
  <c r="P46"/>
  <c r="Q46"/>
  <c r="R46"/>
  <c r="N46"/>
  <c r="M45"/>
  <c r="O45"/>
  <c r="P45"/>
  <c r="I886" s="1"/>
  <c r="Q45"/>
  <c r="R45"/>
  <c r="N45"/>
  <c r="M44"/>
  <c r="E883" s="1"/>
  <c r="O44"/>
  <c r="P44"/>
  <c r="I874" s="1"/>
  <c r="Q44"/>
  <c r="R44"/>
  <c r="N44"/>
  <c r="M43"/>
  <c r="E880" s="1"/>
  <c r="O43"/>
  <c r="I880" s="1"/>
  <c r="P43"/>
  <c r="I892" s="1"/>
  <c r="Q43"/>
  <c r="R43"/>
  <c r="N43"/>
  <c r="B867"/>
  <c r="B868"/>
  <c r="B53"/>
  <c r="B865"/>
  <c r="C7" i="30" s="1"/>
  <c r="C7" i="27" s="1"/>
  <c r="C7" i="31" s="1"/>
  <c r="B866" i="9"/>
  <c r="B43"/>
  <c r="B44"/>
  <c r="B45"/>
  <c r="B46"/>
  <c r="B47"/>
  <c r="B48"/>
  <c r="B49"/>
  <c r="B50"/>
  <c r="B51"/>
  <c r="B52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8"/>
  <c r="B7"/>
  <c r="M42"/>
  <c r="O42"/>
  <c r="P42"/>
  <c r="Q42"/>
  <c r="R42"/>
  <c r="N42"/>
  <c r="M41"/>
  <c r="O41"/>
  <c r="P41"/>
  <c r="Q41"/>
  <c r="R41"/>
  <c r="N41"/>
  <c r="M40"/>
  <c r="O40"/>
  <c r="P40"/>
  <c r="Q40"/>
  <c r="R40"/>
  <c r="N40"/>
  <c r="M39"/>
  <c r="O39"/>
  <c r="P39"/>
  <c r="Q39"/>
  <c r="R39"/>
  <c r="N39"/>
  <c r="R38"/>
  <c r="Q38"/>
  <c r="P38"/>
  <c r="O38"/>
  <c r="N38"/>
  <c r="M38"/>
  <c r="R37"/>
  <c r="Q37"/>
  <c r="P37"/>
  <c r="O37"/>
  <c r="N37"/>
  <c r="M37"/>
  <c r="R36"/>
  <c r="Q36"/>
  <c r="P36"/>
  <c r="O36"/>
  <c r="N36"/>
  <c r="M36"/>
  <c r="R35"/>
  <c r="Q35"/>
  <c r="P35"/>
  <c r="O35"/>
  <c r="N35"/>
  <c r="M35"/>
  <c r="R34"/>
  <c r="Q34"/>
  <c r="P34"/>
  <c r="O34"/>
  <c r="N34"/>
  <c r="M34"/>
  <c r="R33"/>
  <c r="Q33"/>
  <c r="P33"/>
  <c r="O33"/>
  <c r="N33"/>
  <c r="M33"/>
  <c r="R32"/>
  <c r="Q32"/>
  <c r="P32"/>
  <c r="O32"/>
  <c r="N32"/>
  <c r="M32"/>
  <c r="R31"/>
  <c r="Q31"/>
  <c r="P31"/>
  <c r="O31"/>
  <c r="N31"/>
  <c r="M31"/>
  <c r="H25" i="25" l="1"/>
  <c r="H24"/>
  <c r="L865" i="9"/>
  <c r="K865"/>
  <c r="K866"/>
  <c r="L866"/>
  <c r="F880"/>
  <c r="H14" i="25"/>
  <c r="F883" i="9"/>
  <c r="H17" i="25"/>
  <c r="F892" i="9"/>
  <c r="H26" i="25"/>
  <c r="F886" i="9"/>
  <c r="H20" i="25"/>
  <c r="F882" i="9"/>
  <c r="H16" i="25"/>
  <c r="F887" i="9"/>
  <c r="H21" i="25"/>
  <c r="F875" i="9"/>
  <c r="I9" i="25" s="1"/>
  <c r="H9"/>
  <c r="F890" i="9"/>
  <c r="F891"/>
  <c r="I883"/>
  <c r="A18" i="27"/>
  <c r="K8" i="9"/>
  <c r="L8"/>
  <c r="K15"/>
  <c r="L15"/>
  <c r="K13"/>
  <c r="L13"/>
  <c r="K11"/>
  <c r="L11"/>
  <c r="K9"/>
  <c r="L9"/>
  <c r="K7"/>
  <c r="L7"/>
  <c r="K14"/>
  <c r="L14"/>
  <c r="K12"/>
  <c r="L12"/>
  <c r="K10"/>
  <c r="L10"/>
  <c r="L41"/>
  <c r="K41"/>
  <c r="L39"/>
  <c r="K39"/>
  <c r="L37"/>
  <c r="K37"/>
  <c r="L35"/>
  <c r="K35"/>
  <c r="L33"/>
  <c r="K33"/>
  <c r="L31"/>
  <c r="K31"/>
  <c r="L29"/>
  <c r="K29"/>
  <c r="L27"/>
  <c r="K27"/>
  <c r="L25"/>
  <c r="K25"/>
  <c r="L23"/>
  <c r="K23"/>
  <c r="L21"/>
  <c r="K21"/>
  <c r="L19"/>
  <c r="K19"/>
  <c r="L17"/>
  <c r="K17"/>
  <c r="L51"/>
  <c r="K51"/>
  <c r="L49"/>
  <c r="K49"/>
  <c r="L47"/>
  <c r="K47"/>
  <c r="L45"/>
  <c r="K45"/>
  <c r="L43"/>
  <c r="K43"/>
  <c r="L42"/>
  <c r="K42"/>
  <c r="L40"/>
  <c r="K40"/>
  <c r="L38"/>
  <c r="K38"/>
  <c r="L36"/>
  <c r="K36"/>
  <c r="L34"/>
  <c r="K34"/>
  <c r="L32"/>
  <c r="K32"/>
  <c r="L30"/>
  <c r="K30"/>
  <c r="L28"/>
  <c r="K28"/>
  <c r="L26"/>
  <c r="K26"/>
  <c r="L24"/>
  <c r="K24"/>
  <c r="L22"/>
  <c r="K22"/>
  <c r="L20"/>
  <c r="K20"/>
  <c r="L18"/>
  <c r="K18"/>
  <c r="L16"/>
  <c r="K16"/>
  <c r="L52"/>
  <c r="K52"/>
  <c r="L50"/>
  <c r="K50"/>
  <c r="L48"/>
  <c r="K48"/>
  <c r="L46"/>
  <c r="K46"/>
  <c r="L44"/>
  <c r="K44"/>
  <c r="L53"/>
  <c r="K53"/>
  <c r="R30"/>
  <c r="Q30"/>
  <c r="P30"/>
  <c r="O30"/>
  <c r="N30"/>
  <c r="M30"/>
  <c r="R29"/>
  <c r="Q29"/>
  <c r="P29"/>
  <c r="O29"/>
  <c r="N29"/>
  <c r="M29"/>
  <c r="R28"/>
  <c r="Q28"/>
  <c r="P28"/>
  <c r="O28"/>
  <c r="N28"/>
  <c r="M28"/>
  <c r="R27"/>
  <c r="Q27"/>
  <c r="P27"/>
  <c r="O27"/>
  <c r="N27"/>
  <c r="M27"/>
  <c r="R26"/>
  <c r="Q26"/>
  <c r="P26"/>
  <c r="O26"/>
  <c r="N26"/>
  <c r="M26"/>
  <c r="R25"/>
  <c r="Q25"/>
  <c r="P25"/>
  <c r="O25"/>
  <c r="N25"/>
  <c r="M25"/>
  <c r="N24"/>
  <c r="M24"/>
  <c r="O24"/>
  <c r="P24"/>
  <c r="Q24"/>
  <c r="R24"/>
  <c r="R23"/>
  <c r="Q23"/>
  <c r="P23"/>
  <c r="O23"/>
  <c r="N23"/>
  <c r="M23"/>
  <c r="F21" i="25"/>
  <c r="F15"/>
  <c r="F13"/>
  <c r="F20"/>
  <c r="F18"/>
  <c r="F17"/>
  <c r="F19"/>
  <c r="Q9" i="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E24" i="25" s="1"/>
  <c r="R21" i="9"/>
  <c r="Q22"/>
  <c r="R22"/>
  <c r="Q8"/>
  <c r="R8"/>
  <c r="R7"/>
  <c r="Q7"/>
  <c r="O12"/>
  <c r="D23" i="25" s="1"/>
  <c r="P12" i="9"/>
  <c r="O13"/>
  <c r="P13"/>
  <c r="O14"/>
  <c r="P14"/>
  <c r="O15"/>
  <c r="P15"/>
  <c r="O16"/>
  <c r="P16"/>
  <c r="O17"/>
  <c r="P17"/>
  <c r="O18"/>
  <c r="P18"/>
  <c r="O19"/>
  <c r="P19"/>
  <c r="O20"/>
  <c r="P20"/>
  <c r="O21"/>
  <c r="D24" i="25" s="1"/>
  <c r="P21" i="9"/>
  <c r="O22"/>
  <c r="P22"/>
  <c r="O9"/>
  <c r="P9"/>
  <c r="O10"/>
  <c r="D11" i="25" s="1"/>
  <c r="P10" i="9"/>
  <c r="O11"/>
  <c r="P11"/>
  <c r="O8"/>
  <c r="P8"/>
  <c r="O7"/>
  <c r="P7"/>
  <c r="N7"/>
  <c r="M7"/>
  <c r="M6"/>
  <c r="M22"/>
  <c r="N22"/>
  <c r="M21"/>
  <c r="N21"/>
  <c r="N20"/>
  <c r="M20"/>
  <c r="M19"/>
  <c r="N19"/>
  <c r="I25" i="25" l="1"/>
  <c r="I24"/>
  <c r="I21"/>
  <c r="I16"/>
  <c r="I20"/>
  <c r="I26"/>
  <c r="I17"/>
  <c r="I14"/>
  <c r="J7"/>
  <c r="J25"/>
  <c r="E23"/>
  <c r="E25"/>
  <c r="D25"/>
  <c r="J24"/>
  <c r="D22"/>
  <c r="E22"/>
  <c r="J23"/>
  <c r="J22"/>
  <c r="E13"/>
  <c r="A19" i="27"/>
  <c r="D21" i="25"/>
  <c r="E21"/>
  <c r="E7"/>
  <c r="J13"/>
  <c r="D7"/>
  <c r="J18"/>
  <c r="E8"/>
  <c r="D15"/>
  <c r="E15"/>
  <c r="D8"/>
  <c r="J26"/>
  <c r="J10"/>
  <c r="D26"/>
  <c r="E26"/>
  <c r="D19"/>
  <c r="D18"/>
  <c r="E19"/>
  <c r="E18"/>
  <c r="J8"/>
  <c r="J9"/>
  <c r="J11"/>
  <c r="D20"/>
  <c r="E20"/>
  <c r="D13"/>
  <c r="D17"/>
  <c r="D10"/>
  <c r="D12"/>
  <c r="D9"/>
  <c r="E17"/>
  <c r="E10"/>
  <c r="E11"/>
  <c r="E9"/>
  <c r="D14"/>
  <c r="E14"/>
  <c r="J16"/>
  <c r="J14"/>
  <c r="E12"/>
  <c r="F12"/>
  <c r="J12"/>
  <c r="J19"/>
  <c r="D16"/>
  <c r="E16"/>
  <c r="F16"/>
  <c r="J21"/>
  <c r="J15"/>
  <c r="J20"/>
  <c r="J17"/>
  <c r="M877" i="9"/>
  <c r="N885"/>
  <c r="M885"/>
  <c r="N875"/>
  <c r="M875"/>
  <c r="M883"/>
  <c r="N887"/>
  <c r="M887"/>
  <c r="N881"/>
  <c r="M881"/>
  <c r="M879"/>
  <c r="N879"/>
  <c r="N884"/>
  <c r="M884"/>
  <c r="N886"/>
  <c r="M886"/>
  <c r="M876"/>
  <c r="M874"/>
  <c r="M878"/>
  <c r="M880"/>
  <c r="M888"/>
  <c r="N876"/>
  <c r="N874"/>
  <c r="N878"/>
  <c r="N880"/>
  <c r="N888"/>
  <c r="N882"/>
  <c r="M882"/>
  <c r="N883"/>
  <c r="M18"/>
  <c r="N1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8"/>
  <c r="N8"/>
  <c r="N6"/>
  <c r="A1" i="1"/>
  <c r="G886" i="9" l="1"/>
  <c r="G887"/>
  <c r="G885"/>
  <c r="G880"/>
  <c r="G875"/>
  <c r="G876"/>
  <c r="G884"/>
  <c r="G879"/>
  <c r="G889"/>
  <c r="G883"/>
  <c r="G881"/>
  <c r="G878"/>
  <c r="G882"/>
  <c r="G877"/>
  <c r="G874"/>
  <c r="G892"/>
  <c r="G888"/>
  <c r="G890"/>
  <c r="G891"/>
  <c r="A20" i="27"/>
  <c r="H8" i="25"/>
  <c r="E873" i="9"/>
  <c r="H7" i="25" s="1"/>
  <c r="A1" i="24"/>
  <c r="A1" i="26"/>
  <c r="A1" i="27"/>
  <c r="A1" i="25"/>
  <c r="A1" i="10"/>
  <c r="N877" i="9"/>
  <c r="I873"/>
  <c r="H873"/>
  <c r="N873"/>
  <c r="M873"/>
  <c r="D873"/>
  <c r="A1" i="11"/>
  <c r="A1" i="9"/>
  <c r="A1" i="8"/>
  <c r="A1" i="5"/>
  <c r="G7" i="25" l="1"/>
  <c r="G8"/>
  <c r="A21" i="27"/>
  <c r="F873" i="9"/>
  <c r="I7" i="25" s="1"/>
  <c r="A22" i="27" l="1"/>
  <c r="A23" l="1"/>
  <c r="A24" l="1"/>
  <c r="A25" s="1"/>
  <c r="A26" s="1"/>
  <c r="A27" s="1"/>
  <c r="A28" s="1"/>
  <c r="J122" l="1"/>
  <c r="J123" l="1"/>
  <c r="J113"/>
  <c r="J125"/>
  <c r="J124"/>
  <c r="J126"/>
  <c r="J142"/>
  <c r="J144"/>
  <c r="J143"/>
  <c r="J134"/>
  <c r="J132"/>
  <c r="J135"/>
  <c r="J133"/>
  <c r="J131" l="1"/>
  <c r="J140"/>
  <c r="J141"/>
  <c r="F148" l="1"/>
  <c r="J114" l="1"/>
  <c r="F149" l="1"/>
  <c r="J117"/>
  <c r="J115"/>
  <c r="J116"/>
  <c r="F150" l="1"/>
  <c r="F151"/>
  <c r="F157" l="1"/>
  <c r="F152" l="1"/>
  <c r="F155"/>
  <c r="F156"/>
  <c r="F154"/>
  <c r="F161"/>
  <c r="F160" l="1"/>
  <c r="F159"/>
  <c r="F153"/>
  <c r="F162"/>
  <c r="F163" l="1"/>
  <c r="F166"/>
  <c r="F158"/>
  <c r="F167"/>
  <c r="F164"/>
  <c r="F165"/>
  <c r="E171" l="1"/>
  <c r="B175"/>
  <c r="D175"/>
  <c r="C171"/>
  <c r="C175"/>
  <c r="E175"/>
  <c r="B171"/>
  <c r="D176"/>
  <c r="E176"/>
  <c r="D173"/>
  <c r="B173"/>
  <c r="C176"/>
  <c r="B176"/>
  <c r="D171"/>
  <c r="C173"/>
  <c r="E173"/>
  <c r="B174"/>
  <c r="D174"/>
  <c r="B172"/>
  <c r="D172"/>
  <c r="C174"/>
  <c r="E174"/>
  <c r="C172"/>
  <c r="E172"/>
  <c r="G165"/>
  <c r="D181"/>
  <c r="E181"/>
  <c r="C181"/>
  <c r="B181"/>
  <c r="D182"/>
  <c r="C182"/>
  <c r="E182"/>
  <c r="B182"/>
  <c r="C178"/>
  <c r="E178"/>
  <c r="C180"/>
  <c r="B180"/>
  <c r="B178"/>
  <c r="D180"/>
  <c r="D178"/>
  <c r="E180"/>
  <c r="G160"/>
  <c r="C179"/>
  <c r="D179"/>
  <c r="G161"/>
  <c r="B184"/>
  <c r="B189"/>
  <c r="E186"/>
  <c r="B183"/>
  <c r="C183"/>
  <c r="G148"/>
  <c r="E184"/>
  <c r="C188"/>
  <c r="B187"/>
  <c r="G155"/>
  <c r="G154"/>
  <c r="G152"/>
  <c r="D183"/>
  <c r="D190"/>
  <c r="D189"/>
  <c r="E185"/>
  <c r="B188"/>
  <c r="C189"/>
  <c r="D185"/>
  <c r="D184"/>
  <c r="G159"/>
  <c r="B179"/>
  <c r="E179"/>
  <c r="G153"/>
  <c r="G150"/>
  <c r="C186"/>
  <c r="E187"/>
  <c r="B186"/>
  <c r="D188"/>
  <c r="G149"/>
  <c r="C190"/>
  <c r="D186"/>
  <c r="B190"/>
  <c r="C187"/>
  <c r="G158"/>
  <c r="G156"/>
  <c r="G157"/>
  <c r="G162"/>
  <c r="E188"/>
  <c r="C185"/>
  <c r="C184"/>
  <c r="G151"/>
  <c r="D187"/>
  <c r="B185"/>
  <c r="E183"/>
  <c r="E190"/>
  <c r="E189"/>
  <c r="G164"/>
  <c r="G163"/>
  <c r="B177"/>
  <c r="G167"/>
  <c r="G166"/>
  <c r="C177"/>
  <c r="E177"/>
  <c r="D177"/>
  <c r="E890" i="26"/>
  <c r="E889"/>
  <c r="E888"/>
  <c r="E891"/>
  <c r="E874"/>
  <c r="E879"/>
  <c r="E875"/>
  <c r="E877"/>
  <c r="E880"/>
  <c r="E873"/>
  <c r="E884"/>
  <c r="E876"/>
  <c r="E881"/>
  <c r="E878"/>
  <c r="E883"/>
  <c r="E887"/>
  <c r="E885"/>
  <c r="E886"/>
  <c r="E882"/>
  <c r="G873" i="9"/>
  <c r="E872" i="26"/>
  <c r="F874" l="1"/>
  <c r="H874" s="1"/>
  <c r="F877"/>
  <c r="H877" s="1"/>
  <c r="F872"/>
  <c r="H872"/>
  <c r="F882"/>
  <c r="F885"/>
  <c r="H885" s="1"/>
  <c r="F883"/>
  <c r="H883" s="1"/>
  <c r="F881"/>
  <c r="H881" s="1"/>
  <c r="F884"/>
  <c r="H884" s="1"/>
  <c r="F880"/>
  <c r="H880" s="1"/>
  <c r="F875"/>
  <c r="H875" s="1"/>
  <c r="F888"/>
  <c r="H888" s="1"/>
  <c r="F890"/>
  <c r="H890" s="1"/>
  <c r="F886"/>
  <c r="H886" s="1"/>
  <c r="F887"/>
  <c r="H887" s="1"/>
  <c r="F878"/>
  <c r="H878" s="1"/>
  <c r="F876"/>
  <c r="H876" s="1"/>
  <c r="F873"/>
  <c r="H873" s="1"/>
  <c r="F879"/>
  <c r="H879" s="1"/>
  <c r="F889"/>
  <c r="H889" s="1"/>
  <c r="H882"/>
  <c r="F891"/>
  <c r="H891" s="1"/>
  <c r="C40" i="30" l="1"/>
  <c r="H40" s="1"/>
  <c r="C44"/>
  <c r="H44" s="1"/>
  <c r="C48"/>
  <c r="H48" s="1"/>
  <c r="C52"/>
  <c r="H52" s="1"/>
  <c r="C56"/>
  <c r="H56" s="1"/>
  <c r="C39"/>
  <c r="H39" s="1"/>
  <c r="C43"/>
  <c r="H43" s="1"/>
  <c r="C47"/>
  <c r="H47" s="1"/>
  <c r="C51"/>
  <c r="H51" s="1"/>
  <c r="C55"/>
  <c r="H55" s="1"/>
  <c r="B37"/>
  <c r="B39"/>
  <c r="B41"/>
  <c r="B43"/>
  <c r="B45"/>
  <c r="B47"/>
  <c r="B49"/>
  <c r="B51"/>
  <c r="B53"/>
  <c r="B55"/>
  <c r="C37"/>
  <c r="H37" s="1"/>
  <c r="M37" s="1"/>
  <c r="C42"/>
  <c r="H42" s="1"/>
  <c r="C46"/>
  <c r="H46" s="1"/>
  <c r="C50"/>
  <c r="H50" s="1"/>
  <c r="C54"/>
  <c r="H54" s="1"/>
  <c r="C38"/>
  <c r="H38" s="1"/>
  <c r="C41"/>
  <c r="H41" s="1"/>
  <c r="C45"/>
  <c r="H45" s="1"/>
  <c r="C49"/>
  <c r="H49" s="1"/>
  <c r="C53"/>
  <c r="H53" s="1"/>
  <c r="B38"/>
  <c r="B40"/>
  <c r="B42"/>
  <c r="B44"/>
  <c r="B46"/>
  <c r="B48"/>
  <c r="B50"/>
  <c r="B52"/>
  <c r="B54"/>
  <c r="B56"/>
  <c r="I873" i="26"/>
  <c r="K8" i="25"/>
  <c r="I876" i="26"/>
  <c r="K11" i="25"/>
  <c r="I887" i="26"/>
  <c r="K22" i="25"/>
  <c r="K26"/>
  <c r="I883" i="26"/>
  <c r="K18" i="25"/>
  <c r="I874" i="26"/>
  <c r="K9" i="25"/>
  <c r="I891" i="26"/>
  <c r="I878"/>
  <c r="K13" i="25"/>
  <c r="I886" i="26"/>
  <c r="K21" i="25"/>
  <c r="I880" i="26"/>
  <c r="K15" i="25"/>
  <c r="I881" i="26"/>
  <c r="K16" i="25"/>
  <c r="I885" i="26"/>
  <c r="K20" i="25"/>
  <c r="I877" i="26"/>
  <c r="K12" i="25"/>
  <c r="K24"/>
  <c r="I889" i="26"/>
  <c r="K10" i="25"/>
  <c r="I875" i="26"/>
  <c r="I882"/>
  <c r="K17" i="25"/>
  <c r="I872" i="26"/>
  <c r="K7" i="25"/>
  <c r="K23"/>
  <c r="I888" i="26"/>
  <c r="K25" i="25"/>
  <c r="I890" i="26"/>
  <c r="K14" i="25"/>
  <c r="I879" i="26"/>
  <c r="K19" i="25"/>
  <c r="I884" i="26"/>
  <c r="M54" i="30" l="1"/>
  <c r="M56"/>
  <c r="M53"/>
  <c r="M55"/>
  <c r="M52"/>
  <c r="M45"/>
  <c r="M38"/>
  <c r="M50"/>
  <c r="M42"/>
  <c r="M47"/>
  <c r="M39"/>
  <c r="M49"/>
  <c r="M41"/>
  <c r="M46"/>
  <c r="M51"/>
  <c r="M43"/>
  <c r="M48"/>
  <c r="M40"/>
  <c r="M44"/>
  <c r="I56"/>
  <c r="N56" s="1"/>
  <c r="D56"/>
  <c r="F56"/>
  <c r="G56" s="1"/>
  <c r="L56" s="1"/>
  <c r="I52"/>
  <c r="N52" s="1"/>
  <c r="D52"/>
  <c r="F52"/>
  <c r="G52" s="1"/>
  <c r="L52" s="1"/>
  <c r="I48"/>
  <c r="N48" s="1"/>
  <c r="D48"/>
  <c r="F48"/>
  <c r="G48" s="1"/>
  <c r="L48" s="1"/>
  <c r="I44"/>
  <c r="N44" s="1"/>
  <c r="D44"/>
  <c r="F44"/>
  <c r="G44" s="1"/>
  <c r="L44" s="1"/>
  <c r="I40"/>
  <c r="N40" s="1"/>
  <c r="D40"/>
  <c r="F40"/>
  <c r="G40" s="1"/>
  <c r="L40" s="1"/>
  <c r="I53"/>
  <c r="N53" s="1"/>
  <c r="D53"/>
  <c r="F53"/>
  <c r="G53" s="1"/>
  <c r="L53" s="1"/>
  <c r="I49"/>
  <c r="N49" s="1"/>
  <c r="D49"/>
  <c r="F49"/>
  <c r="G49" s="1"/>
  <c r="L49" s="1"/>
  <c r="I45"/>
  <c r="N45" s="1"/>
  <c r="D45"/>
  <c r="F45"/>
  <c r="G45" s="1"/>
  <c r="L45" s="1"/>
  <c r="I41"/>
  <c r="N41" s="1"/>
  <c r="D41"/>
  <c r="F41"/>
  <c r="G41" s="1"/>
  <c r="L41" s="1"/>
  <c r="F37"/>
  <c r="D37"/>
  <c r="I37"/>
  <c r="N37" s="1"/>
  <c r="F54"/>
  <c r="G54" s="1"/>
  <c r="L54" s="1"/>
  <c r="I54"/>
  <c r="N54" s="1"/>
  <c r="D54"/>
  <c r="F50"/>
  <c r="G50" s="1"/>
  <c r="L50" s="1"/>
  <c r="I50"/>
  <c r="N50" s="1"/>
  <c r="D50"/>
  <c r="F46"/>
  <c r="G46" s="1"/>
  <c r="L46" s="1"/>
  <c r="I46"/>
  <c r="N46" s="1"/>
  <c r="D46"/>
  <c r="F42"/>
  <c r="G42" s="1"/>
  <c r="L42" s="1"/>
  <c r="I42"/>
  <c r="N42" s="1"/>
  <c r="D42"/>
  <c r="F38"/>
  <c r="G38" s="1"/>
  <c r="L38" s="1"/>
  <c r="I38"/>
  <c r="N38" s="1"/>
  <c r="D38"/>
  <c r="F55"/>
  <c r="G55" s="1"/>
  <c r="L55" s="1"/>
  <c r="I55"/>
  <c r="N55" s="1"/>
  <c r="D55"/>
  <c r="F51"/>
  <c r="G51" s="1"/>
  <c r="L51" s="1"/>
  <c r="I51"/>
  <c r="N51" s="1"/>
  <c r="D51"/>
  <c r="F47"/>
  <c r="G47" s="1"/>
  <c r="L47" s="1"/>
  <c r="I47"/>
  <c r="N47" s="1"/>
  <c r="D47"/>
  <c r="F43"/>
  <c r="G43" s="1"/>
  <c r="L43" s="1"/>
  <c r="I43"/>
  <c r="N43" s="1"/>
  <c r="D43"/>
  <c r="F39"/>
  <c r="G39" s="1"/>
  <c r="L39" s="1"/>
  <c r="I39"/>
  <c r="N39" s="1"/>
  <c r="D39"/>
  <c r="D113" i="27"/>
  <c r="K52" i="30" l="1"/>
  <c r="K55"/>
  <c r="P55" s="1"/>
  <c r="K53"/>
  <c r="K56"/>
  <c r="P56" s="1"/>
  <c r="K54"/>
  <c r="S52"/>
  <c r="Q52"/>
  <c r="R52"/>
  <c r="P52"/>
  <c r="S55"/>
  <c r="Q55"/>
  <c r="R55"/>
  <c r="S53"/>
  <c r="Q53"/>
  <c r="R53"/>
  <c r="P53"/>
  <c r="R56"/>
  <c r="S56"/>
  <c r="Q56"/>
  <c r="S54"/>
  <c r="Q54"/>
  <c r="R54"/>
  <c r="P54"/>
  <c r="G37"/>
  <c r="L37" s="1"/>
  <c r="K37"/>
  <c r="K44"/>
  <c r="K40"/>
  <c r="K48"/>
  <c r="K43"/>
  <c r="K51"/>
  <c r="Q51" s="1"/>
  <c r="K46"/>
  <c r="K41"/>
  <c r="K49"/>
  <c r="K39"/>
  <c r="K47"/>
  <c r="K42"/>
  <c r="K50"/>
  <c r="K38"/>
  <c r="K45"/>
  <c r="I122" i="27"/>
  <c r="I141"/>
  <c r="I143"/>
  <c r="I131"/>
  <c r="I116"/>
  <c r="H142"/>
  <c r="H131"/>
  <c r="H124"/>
  <c r="H123"/>
  <c r="I135"/>
  <c r="I140"/>
  <c r="I114"/>
  <c r="I142"/>
  <c r="H141"/>
  <c r="H132"/>
  <c r="H140"/>
  <c r="I123"/>
  <c r="I125"/>
  <c r="I115"/>
  <c r="H113"/>
  <c r="I124"/>
  <c r="H116"/>
  <c r="H115"/>
  <c r="H117"/>
  <c r="H122"/>
  <c r="H114"/>
  <c r="H143"/>
  <c r="H133"/>
  <c r="H144"/>
  <c r="H135"/>
  <c r="H125"/>
  <c r="H134"/>
  <c r="I144"/>
  <c r="I133"/>
  <c r="I126"/>
  <c r="I117"/>
  <c r="I134"/>
  <c r="I132"/>
  <c r="U54" i="30" l="1"/>
  <c r="W54"/>
  <c r="V54"/>
  <c r="X54"/>
  <c r="U56"/>
  <c r="W56"/>
  <c r="V56"/>
  <c r="X56"/>
  <c r="U53"/>
  <c r="W53"/>
  <c r="V53"/>
  <c r="X53"/>
  <c r="U55"/>
  <c r="W55"/>
  <c r="V55"/>
  <c r="X55"/>
  <c r="S45"/>
  <c r="R45"/>
  <c r="P45"/>
  <c r="Q45"/>
  <c r="R50"/>
  <c r="P50"/>
  <c r="S47"/>
  <c r="R47"/>
  <c r="P47"/>
  <c r="Q47"/>
  <c r="S49"/>
  <c r="P49"/>
  <c r="Q49"/>
  <c r="R49"/>
  <c r="S46"/>
  <c r="R46"/>
  <c r="Q46"/>
  <c r="P46"/>
  <c r="S43"/>
  <c r="R43"/>
  <c r="P43"/>
  <c r="Q43"/>
  <c r="S40"/>
  <c r="R40"/>
  <c r="Q40"/>
  <c r="P40"/>
  <c r="S37"/>
  <c r="X37" s="1"/>
  <c r="R37"/>
  <c r="W37" s="1"/>
  <c r="P37"/>
  <c r="U37" s="1"/>
  <c r="Q37"/>
  <c r="V37" s="1"/>
  <c r="S51"/>
  <c r="S38"/>
  <c r="R38"/>
  <c r="Q38"/>
  <c r="P38"/>
  <c r="S42"/>
  <c r="R42"/>
  <c r="Q42"/>
  <c r="P42"/>
  <c r="S39"/>
  <c r="R39"/>
  <c r="P39"/>
  <c r="Q39"/>
  <c r="S41"/>
  <c r="R41"/>
  <c r="P41"/>
  <c r="Q41"/>
  <c r="R51"/>
  <c r="W52" s="1"/>
  <c r="P51"/>
  <c r="S48"/>
  <c r="R48"/>
  <c r="Q48"/>
  <c r="P48"/>
  <c r="S44"/>
  <c r="R44"/>
  <c r="Q44"/>
  <c r="P44"/>
  <c r="Q50"/>
  <c r="S50"/>
  <c r="F113" i="27"/>
  <c r="G113"/>
  <c r="U133"/>
  <c r="E160"/>
  <c r="D156"/>
  <c r="Q125"/>
  <c r="Q144"/>
  <c r="D167"/>
  <c r="M144"/>
  <c r="Q143"/>
  <c r="D166"/>
  <c r="M143"/>
  <c r="Q122"/>
  <c r="D153"/>
  <c r="D150"/>
  <c r="Q115"/>
  <c r="M115"/>
  <c r="F116"/>
  <c r="G116"/>
  <c r="G131"/>
  <c r="F131"/>
  <c r="F143"/>
  <c r="G143"/>
  <c r="G141"/>
  <c r="F141"/>
  <c r="U124"/>
  <c r="E155"/>
  <c r="D148"/>
  <c r="Q113"/>
  <c r="M113"/>
  <c r="D163"/>
  <c r="M140"/>
  <c r="Q140"/>
  <c r="D164"/>
  <c r="Q141"/>
  <c r="M141"/>
  <c r="E149"/>
  <c r="U114"/>
  <c r="Q124"/>
  <c r="D155"/>
  <c r="D165"/>
  <c r="Q142"/>
  <c r="M142"/>
  <c r="E164"/>
  <c r="U141"/>
  <c r="E153"/>
  <c r="U122"/>
  <c r="G125"/>
  <c r="F125"/>
  <c r="E159"/>
  <c r="U132"/>
  <c r="G142"/>
  <c r="F142"/>
  <c r="F140"/>
  <c r="G140"/>
  <c r="F135"/>
  <c r="G135"/>
  <c r="E161"/>
  <c r="U134"/>
  <c r="G134"/>
  <c r="F134"/>
  <c r="E152"/>
  <c r="U117"/>
  <c r="E157"/>
  <c r="U126"/>
  <c r="F126"/>
  <c r="G126"/>
  <c r="G133"/>
  <c r="F133"/>
  <c r="U144"/>
  <c r="E167"/>
  <c r="D161"/>
  <c r="Q134"/>
  <c r="M134"/>
  <c r="D162"/>
  <c r="Q135"/>
  <c r="M135"/>
  <c r="D160"/>
  <c r="Q133"/>
  <c r="M133"/>
  <c r="D149"/>
  <c r="Q114"/>
  <c r="M114"/>
  <c r="D152"/>
  <c r="Q117"/>
  <c r="M117"/>
  <c r="D151"/>
  <c r="Q116"/>
  <c r="M116"/>
  <c r="H126"/>
  <c r="M125" s="1"/>
  <c r="E150"/>
  <c r="U115"/>
  <c r="U125"/>
  <c r="E156"/>
  <c r="E154"/>
  <c r="U123"/>
  <c r="D159"/>
  <c r="Q132"/>
  <c r="M132"/>
  <c r="G132"/>
  <c r="F132"/>
  <c r="U142"/>
  <c r="E165"/>
  <c r="F114"/>
  <c r="G114"/>
  <c r="U140"/>
  <c r="E163"/>
  <c r="U135"/>
  <c r="E162"/>
  <c r="F117"/>
  <c r="G117"/>
  <c r="I113"/>
  <c r="F144"/>
  <c r="G144"/>
  <c r="Q123"/>
  <c r="D154"/>
  <c r="M123"/>
  <c r="D158"/>
  <c r="Q131"/>
  <c r="M131"/>
  <c r="U116"/>
  <c r="E151"/>
  <c r="E158"/>
  <c r="U131"/>
  <c r="E166"/>
  <c r="U143"/>
  <c r="G122"/>
  <c r="F122"/>
  <c r="G124"/>
  <c r="F124"/>
  <c r="F115"/>
  <c r="G115"/>
  <c r="G123"/>
  <c r="F123"/>
  <c r="Z55" i="30" l="1"/>
  <c r="AB55"/>
  <c r="AA55"/>
  <c r="AC55"/>
  <c r="Z53"/>
  <c r="AB53"/>
  <c r="AA53"/>
  <c r="AC53"/>
  <c r="Z56"/>
  <c r="AB56"/>
  <c r="AA56"/>
  <c r="AC56"/>
  <c r="Z54"/>
  <c r="AB54"/>
  <c r="AA54"/>
  <c r="AC54"/>
  <c r="V52"/>
  <c r="U52"/>
  <c r="X52"/>
  <c r="V44"/>
  <c r="U44"/>
  <c r="X44"/>
  <c r="W44"/>
  <c r="V48"/>
  <c r="U48"/>
  <c r="X48"/>
  <c r="W48"/>
  <c r="V41"/>
  <c r="U41"/>
  <c r="X41"/>
  <c r="W41"/>
  <c r="V39"/>
  <c r="U39"/>
  <c r="X39"/>
  <c r="W39"/>
  <c r="V42"/>
  <c r="U42"/>
  <c r="X42"/>
  <c r="W42"/>
  <c r="V38"/>
  <c r="U38"/>
  <c r="X38"/>
  <c r="W38"/>
  <c r="AA37"/>
  <c r="AF37" s="1"/>
  <c r="Z37"/>
  <c r="AE37" s="1"/>
  <c r="AC37"/>
  <c r="AH37" s="1"/>
  <c r="AB37"/>
  <c r="AG37" s="1"/>
  <c r="V50"/>
  <c r="W50"/>
  <c r="X50"/>
  <c r="U50"/>
  <c r="U51"/>
  <c r="X51"/>
  <c r="W51"/>
  <c r="V51"/>
  <c r="V40"/>
  <c r="U40"/>
  <c r="X40"/>
  <c r="W40"/>
  <c r="V43"/>
  <c r="U43"/>
  <c r="X43"/>
  <c r="W43"/>
  <c r="V46"/>
  <c r="U46"/>
  <c r="X46"/>
  <c r="W46"/>
  <c r="V49"/>
  <c r="U49"/>
  <c r="X49"/>
  <c r="W49"/>
  <c r="V47"/>
  <c r="U47"/>
  <c r="X47"/>
  <c r="W47"/>
  <c r="V45"/>
  <c r="U45"/>
  <c r="X45"/>
  <c r="W45"/>
  <c r="O131" i="27"/>
  <c r="W131" s="1"/>
  <c r="O142"/>
  <c r="W142" s="1"/>
  <c r="O116"/>
  <c r="P115"/>
  <c r="C150"/>
  <c r="B153"/>
  <c r="N122"/>
  <c r="Y122" s="1"/>
  <c r="C167"/>
  <c r="P144"/>
  <c r="C152"/>
  <c r="P117"/>
  <c r="C149"/>
  <c r="P114"/>
  <c r="B159"/>
  <c r="N132"/>
  <c r="Y132" s="1"/>
  <c r="W116"/>
  <c r="B160"/>
  <c r="N133"/>
  <c r="Y133" s="1"/>
  <c r="C157"/>
  <c r="P126"/>
  <c r="B161"/>
  <c r="N134"/>
  <c r="Y134" s="1"/>
  <c r="P135"/>
  <c r="C162"/>
  <c r="C163"/>
  <c r="P140"/>
  <c r="B165"/>
  <c r="N142"/>
  <c r="Y142" s="1"/>
  <c r="C156"/>
  <c r="P125"/>
  <c r="B164"/>
  <c r="N141"/>
  <c r="Y141" s="1"/>
  <c r="C166"/>
  <c r="P143"/>
  <c r="B158"/>
  <c r="N131"/>
  <c r="Y131" s="1"/>
  <c r="P116"/>
  <c r="C151"/>
  <c r="B148"/>
  <c r="N113"/>
  <c r="Y113" s="1"/>
  <c r="O132"/>
  <c r="O114"/>
  <c r="O135"/>
  <c r="M124"/>
  <c r="O115"/>
  <c r="O143"/>
  <c r="N123"/>
  <c r="Y123" s="1"/>
  <c r="B154"/>
  <c r="B155"/>
  <c r="N124"/>
  <c r="Y124" s="1"/>
  <c r="C154"/>
  <c r="P123"/>
  <c r="B150"/>
  <c r="N115"/>
  <c r="Y115" s="1"/>
  <c r="P124"/>
  <c r="C155"/>
  <c r="P122"/>
  <c r="C153"/>
  <c r="N144"/>
  <c r="Y144" s="1"/>
  <c r="B167"/>
  <c r="U113"/>
  <c r="E148"/>
  <c r="N117"/>
  <c r="Y117" s="1"/>
  <c r="B152"/>
  <c r="N114"/>
  <c r="Y114" s="1"/>
  <c r="B149"/>
  <c r="C159"/>
  <c r="P132"/>
  <c r="D157"/>
  <c r="Q126"/>
  <c r="M126"/>
  <c r="P133"/>
  <c r="C160"/>
  <c r="B157"/>
  <c r="N126"/>
  <c r="Y126" s="1"/>
  <c r="P134"/>
  <c r="C161"/>
  <c r="B162"/>
  <c r="N135"/>
  <c r="Y135" s="1"/>
  <c r="N140"/>
  <c r="Y140" s="1"/>
  <c r="B163"/>
  <c r="P142"/>
  <c r="C165"/>
  <c r="N125"/>
  <c r="Y125" s="1"/>
  <c r="B156"/>
  <c r="C164"/>
  <c r="P141"/>
  <c r="N143"/>
  <c r="Y143" s="1"/>
  <c r="B166"/>
  <c r="C158"/>
  <c r="P131"/>
  <c r="B151"/>
  <c r="N116"/>
  <c r="Y116" s="1"/>
  <c r="P113"/>
  <c r="C148"/>
  <c r="O117"/>
  <c r="O133"/>
  <c r="O134"/>
  <c r="O141"/>
  <c r="O140"/>
  <c r="O113"/>
  <c r="M122"/>
  <c r="O144"/>
  <c r="Z52" i="30" l="1"/>
  <c r="AB52"/>
  <c r="AA52"/>
  <c r="AC52"/>
  <c r="AE54"/>
  <c r="AG54"/>
  <c r="AF54"/>
  <c r="AH54"/>
  <c r="AE56"/>
  <c r="AG56"/>
  <c r="AF56"/>
  <c r="AH56"/>
  <c r="AE53"/>
  <c r="AG53"/>
  <c r="AF53"/>
  <c r="AH53"/>
  <c r="AE55"/>
  <c r="AG55"/>
  <c r="AF55"/>
  <c r="AH55"/>
  <c r="Z49"/>
  <c r="AC49"/>
  <c r="AB49"/>
  <c r="AA49"/>
  <c r="Z51"/>
  <c r="AA51"/>
  <c r="AB51"/>
  <c r="AC51"/>
  <c r="Z45"/>
  <c r="AC45"/>
  <c r="AB45"/>
  <c r="AA45"/>
  <c r="Z47"/>
  <c r="AC47"/>
  <c r="AB47"/>
  <c r="AA47"/>
  <c r="Z46"/>
  <c r="AC46"/>
  <c r="AB46"/>
  <c r="AA46"/>
  <c r="AA43"/>
  <c r="Z43"/>
  <c r="AC43"/>
  <c r="AB43"/>
  <c r="AA40"/>
  <c r="Z40"/>
  <c r="AC40"/>
  <c r="AB40"/>
  <c r="Z50"/>
  <c r="AA50"/>
  <c r="AB50"/>
  <c r="AC50"/>
  <c r="AJ37"/>
  <c r="AO37" s="1"/>
  <c r="AM37"/>
  <c r="AR37" s="1"/>
  <c r="AL37"/>
  <c r="AQ37" s="1"/>
  <c r="AK37"/>
  <c r="AP37" s="1"/>
  <c r="AA38"/>
  <c r="Z38"/>
  <c r="AC38"/>
  <c r="AB38"/>
  <c r="AA42"/>
  <c r="Z42"/>
  <c r="AC42"/>
  <c r="AB42"/>
  <c r="AA39"/>
  <c r="Z39"/>
  <c r="AC39"/>
  <c r="AB39"/>
  <c r="AA41"/>
  <c r="Z41"/>
  <c r="AC41"/>
  <c r="AB41"/>
  <c r="Z48"/>
  <c r="AC48"/>
  <c r="AB48"/>
  <c r="AA48"/>
  <c r="AA44"/>
  <c r="Z44"/>
  <c r="AC44"/>
  <c r="AB44"/>
  <c r="V116" i="27"/>
  <c r="V131"/>
  <c r="X131" s="1"/>
  <c r="V142"/>
  <c r="X142" s="1"/>
  <c r="W144"/>
  <c r="V144"/>
  <c r="W141"/>
  <c r="V141"/>
  <c r="W133"/>
  <c r="V133"/>
  <c r="V115"/>
  <c r="W115"/>
  <c r="W135"/>
  <c r="V135"/>
  <c r="W132"/>
  <c r="V132"/>
  <c r="W113"/>
  <c r="V113"/>
  <c r="O126"/>
  <c r="X126" s="1"/>
  <c r="O122"/>
  <c r="X122" s="1"/>
  <c r="V140"/>
  <c r="W140"/>
  <c r="W134"/>
  <c r="V134"/>
  <c r="W117"/>
  <c r="V117"/>
  <c r="W143"/>
  <c r="V143"/>
  <c r="O124"/>
  <c r="X124" s="1"/>
  <c r="V114"/>
  <c r="W114"/>
  <c r="O123"/>
  <c r="O125"/>
  <c r="AJ55" i="30" l="1"/>
  <c r="AL55"/>
  <c r="AK55"/>
  <c r="AM55"/>
  <c r="AJ53"/>
  <c r="AL53"/>
  <c r="AK53"/>
  <c r="AM53"/>
  <c r="AJ56"/>
  <c r="AL56"/>
  <c r="AK56"/>
  <c r="AM56"/>
  <c r="AJ54"/>
  <c r="AL54"/>
  <c r="AK54"/>
  <c r="AM54"/>
  <c r="AE52"/>
  <c r="AG52"/>
  <c r="AF52"/>
  <c r="AH52"/>
  <c r="AF41"/>
  <c r="AE41"/>
  <c r="AH41"/>
  <c r="AG41"/>
  <c r="AF39"/>
  <c r="AE39"/>
  <c r="AH39"/>
  <c r="AG39"/>
  <c r="AF48"/>
  <c r="AE48"/>
  <c r="AH48"/>
  <c r="AG48"/>
  <c r="AU37"/>
  <c r="AZ37" s="1"/>
  <c r="AT37"/>
  <c r="AY37" s="1"/>
  <c r="AW37"/>
  <c r="BB37" s="1"/>
  <c r="AV37"/>
  <c r="BA37" s="1"/>
  <c r="AE50"/>
  <c r="AF50"/>
  <c r="AG50"/>
  <c r="AH50"/>
  <c r="AF46"/>
  <c r="AE46"/>
  <c r="AH46"/>
  <c r="AG46"/>
  <c r="AF47"/>
  <c r="AE47"/>
  <c r="AH47"/>
  <c r="AG47"/>
  <c r="AF45"/>
  <c r="AE45"/>
  <c r="AH45"/>
  <c r="AG45"/>
  <c r="AE51"/>
  <c r="AF51"/>
  <c r="AG51"/>
  <c r="AH51"/>
  <c r="AF49"/>
  <c r="AE49"/>
  <c r="AH49"/>
  <c r="AG49"/>
  <c r="AF44"/>
  <c r="AE44"/>
  <c r="AH44"/>
  <c r="AG44"/>
  <c r="AF42"/>
  <c r="AE42"/>
  <c r="AH42"/>
  <c r="AG42"/>
  <c r="AF38"/>
  <c r="AH38"/>
  <c r="AG38"/>
  <c r="AE38"/>
  <c r="AF40"/>
  <c r="AE40"/>
  <c r="AH40"/>
  <c r="AG40"/>
  <c r="AF43"/>
  <c r="AE43"/>
  <c r="AH43"/>
  <c r="AG43"/>
  <c r="X143" i="27"/>
  <c r="X134"/>
  <c r="X132"/>
  <c r="X135"/>
  <c r="X133"/>
  <c r="X141"/>
  <c r="X144"/>
  <c r="W123"/>
  <c r="V123"/>
  <c r="X123"/>
  <c r="W124"/>
  <c r="V124"/>
  <c r="X113"/>
  <c r="X117" s="1"/>
  <c r="X140"/>
  <c r="W125"/>
  <c r="V125"/>
  <c r="X125"/>
  <c r="W122"/>
  <c r="V122"/>
  <c r="W126"/>
  <c r="V126"/>
  <c r="AJ52" i="30" l="1"/>
  <c r="AL52"/>
  <c r="AK52"/>
  <c r="AM52"/>
  <c r="AO54"/>
  <c r="AQ54"/>
  <c r="AP54"/>
  <c r="AR54"/>
  <c r="AO56"/>
  <c r="AQ56"/>
  <c r="AP56"/>
  <c r="AR56"/>
  <c r="AO53"/>
  <c r="AQ53"/>
  <c r="AP53"/>
  <c r="AR53"/>
  <c r="AO55"/>
  <c r="AQ55"/>
  <c r="AP55"/>
  <c r="AR55"/>
  <c r="AK43"/>
  <c r="AJ43"/>
  <c r="AM43"/>
  <c r="AL43"/>
  <c r="AK38"/>
  <c r="AJ38"/>
  <c r="AM38"/>
  <c r="AL38"/>
  <c r="AK42"/>
  <c r="AJ42"/>
  <c r="AM42"/>
  <c r="AL42"/>
  <c r="AJ44"/>
  <c r="AM44"/>
  <c r="AL44"/>
  <c r="AK44"/>
  <c r="AK51"/>
  <c r="AL51"/>
  <c r="AM51"/>
  <c r="AJ51"/>
  <c r="AJ50"/>
  <c r="AK50"/>
  <c r="AL50"/>
  <c r="AM50"/>
  <c r="AK40"/>
  <c r="AJ40"/>
  <c r="AM40"/>
  <c r="AL40"/>
  <c r="AM49"/>
  <c r="AL49"/>
  <c r="AK49"/>
  <c r="AJ49"/>
  <c r="AJ45"/>
  <c r="AM45"/>
  <c r="AL45"/>
  <c r="AK45"/>
  <c r="AJ47"/>
  <c r="AM47"/>
  <c r="AL47"/>
  <c r="AK47"/>
  <c r="AJ46"/>
  <c r="AM46"/>
  <c r="AL46"/>
  <c r="AK46"/>
  <c r="BE37"/>
  <c r="BJ37" s="1"/>
  <c r="BG37"/>
  <c r="BL37" s="1"/>
  <c r="BF37"/>
  <c r="BK37" s="1"/>
  <c r="BD37"/>
  <c r="BI37" s="1"/>
  <c r="AJ48"/>
  <c r="AM48"/>
  <c r="AL48"/>
  <c r="AK48"/>
  <c r="AK39"/>
  <c r="AJ39"/>
  <c r="AM39"/>
  <c r="AL39"/>
  <c r="AK41"/>
  <c r="AJ41"/>
  <c r="AM41"/>
  <c r="AL41"/>
  <c r="X114" i="27"/>
  <c r="X115"/>
  <c r="X116"/>
  <c r="AT55" i="30" l="1"/>
  <c r="AV55"/>
  <c r="AU55"/>
  <c r="AW55"/>
  <c r="AT53"/>
  <c r="AV53"/>
  <c r="AU53"/>
  <c r="AW53"/>
  <c r="AT56"/>
  <c r="AV56"/>
  <c r="AU56"/>
  <c r="AW56"/>
  <c r="AT54"/>
  <c r="AV54"/>
  <c r="AU54"/>
  <c r="AW54"/>
  <c r="AO52"/>
  <c r="AQ52"/>
  <c r="AP52"/>
  <c r="AR52"/>
  <c r="AQ41"/>
  <c r="AP41"/>
  <c r="AO41"/>
  <c r="AR41"/>
  <c r="BQ37"/>
  <c r="BV37" s="1"/>
  <c r="BP37"/>
  <c r="BU37" s="1"/>
  <c r="BO37"/>
  <c r="BT37" s="1"/>
  <c r="BN37"/>
  <c r="BS37" s="1"/>
  <c r="AR48"/>
  <c r="AQ48"/>
  <c r="AP48"/>
  <c r="AO48"/>
  <c r="AR46"/>
  <c r="AQ46"/>
  <c r="AP46"/>
  <c r="AO46"/>
  <c r="AR47"/>
  <c r="AQ47"/>
  <c r="AP47"/>
  <c r="AO47"/>
  <c r="AR45"/>
  <c r="AQ45"/>
  <c r="AP45"/>
  <c r="AO45"/>
  <c r="AP51"/>
  <c r="AR50"/>
  <c r="AO50"/>
  <c r="AP50"/>
  <c r="AQ50"/>
  <c r="AR44"/>
  <c r="AQ44"/>
  <c r="AP44"/>
  <c r="AO44"/>
  <c r="AQ39"/>
  <c r="AP39"/>
  <c r="AO39"/>
  <c r="AR39"/>
  <c r="AR49"/>
  <c r="AQ49"/>
  <c r="AP49"/>
  <c r="AO49"/>
  <c r="AQ40"/>
  <c r="AP40"/>
  <c r="AO40"/>
  <c r="AR40"/>
  <c r="AO51"/>
  <c r="AQ51"/>
  <c r="AR51"/>
  <c r="AW51" s="1"/>
  <c r="AR42"/>
  <c r="AQ42"/>
  <c r="AP42"/>
  <c r="AO42"/>
  <c r="AQ38"/>
  <c r="AP38"/>
  <c r="AO38"/>
  <c r="AR38"/>
  <c r="AR43"/>
  <c r="AQ43"/>
  <c r="AP43"/>
  <c r="AO43"/>
  <c r="AT52" l="1"/>
  <c r="AV52"/>
  <c r="AU52"/>
  <c r="AW52"/>
  <c r="AY54"/>
  <c r="BA54"/>
  <c r="AZ54"/>
  <c r="BB54"/>
  <c r="AY56"/>
  <c r="BA56"/>
  <c r="AZ56"/>
  <c r="BB56"/>
  <c r="AY53"/>
  <c r="BA53"/>
  <c r="AZ53"/>
  <c r="BB53"/>
  <c r="AY55"/>
  <c r="BA55"/>
  <c r="AZ55"/>
  <c r="BB55"/>
  <c r="AU43"/>
  <c r="AT43"/>
  <c r="AW43"/>
  <c r="AV43"/>
  <c r="AU51"/>
  <c r="AT51"/>
  <c r="AU38"/>
  <c r="AT38"/>
  <c r="AW38"/>
  <c r="AV38"/>
  <c r="AU49"/>
  <c r="AW49"/>
  <c r="AV49"/>
  <c r="AT49"/>
  <c r="AU44"/>
  <c r="AT44"/>
  <c r="AW44"/>
  <c r="AV44"/>
  <c r="AT50"/>
  <c r="AU50"/>
  <c r="AV50"/>
  <c r="AW50"/>
  <c r="AU41"/>
  <c r="AT41"/>
  <c r="AW41"/>
  <c r="AV41"/>
  <c r="AV51"/>
  <c r="AU42"/>
  <c r="AT42"/>
  <c r="AW42"/>
  <c r="AV42"/>
  <c r="AU40"/>
  <c r="AT40"/>
  <c r="AW40"/>
  <c r="AV40"/>
  <c r="AU39"/>
  <c r="AT39"/>
  <c r="AW39"/>
  <c r="AV39"/>
  <c r="AT45"/>
  <c r="AW45"/>
  <c r="AV45"/>
  <c r="AU45"/>
  <c r="AU47"/>
  <c r="AW47"/>
  <c r="AV47"/>
  <c r="AT47"/>
  <c r="AU46"/>
  <c r="AW46"/>
  <c r="AV46"/>
  <c r="AT46"/>
  <c r="AU48"/>
  <c r="AW48"/>
  <c r="AV48"/>
  <c r="AT48"/>
  <c r="BY37"/>
  <c r="CD37" s="1"/>
  <c r="CA37"/>
  <c r="CF37" s="1"/>
  <c r="BZ37"/>
  <c r="CE37" s="1"/>
  <c r="BX37"/>
  <c r="CC37" s="1"/>
  <c r="BD55" l="1"/>
  <c r="BF55"/>
  <c r="BE55"/>
  <c r="BG55"/>
  <c r="BD53"/>
  <c r="BF53"/>
  <c r="BE53"/>
  <c r="BG53"/>
  <c r="BD56"/>
  <c r="BF56"/>
  <c r="BE56"/>
  <c r="BG56"/>
  <c r="BD54"/>
  <c r="BF54"/>
  <c r="BE54"/>
  <c r="BG54"/>
  <c r="AY52"/>
  <c r="BA52"/>
  <c r="AZ52"/>
  <c r="BB52"/>
  <c r="AY51"/>
  <c r="AY39"/>
  <c r="BB39"/>
  <c r="BA39"/>
  <c r="AZ39"/>
  <c r="AZ40"/>
  <c r="AY40"/>
  <c r="BB40"/>
  <c r="BA40"/>
  <c r="AZ42"/>
  <c r="AY42"/>
  <c r="BB42"/>
  <c r="BA42"/>
  <c r="BB51"/>
  <c r="BA51"/>
  <c r="BF51" s="1"/>
  <c r="AZ51"/>
  <c r="AZ50"/>
  <c r="BA50"/>
  <c r="BB50"/>
  <c r="AY50"/>
  <c r="AZ49"/>
  <c r="AY49"/>
  <c r="BB49"/>
  <c r="BA49"/>
  <c r="AZ48"/>
  <c r="AY48"/>
  <c r="BB48"/>
  <c r="BA48"/>
  <c r="AZ46"/>
  <c r="AY46"/>
  <c r="BB46"/>
  <c r="BA46"/>
  <c r="AZ47"/>
  <c r="AY47"/>
  <c r="BB47"/>
  <c r="BA47"/>
  <c r="AZ45"/>
  <c r="AY45"/>
  <c r="BB45"/>
  <c r="BA45"/>
  <c r="AZ41"/>
  <c r="AY41"/>
  <c r="BB41"/>
  <c r="BA41"/>
  <c r="BD51"/>
  <c r="AZ44"/>
  <c r="AY44"/>
  <c r="BB44"/>
  <c r="BA44"/>
  <c r="AY38"/>
  <c r="BB38"/>
  <c r="BA38"/>
  <c r="AZ38"/>
  <c r="AZ43"/>
  <c r="AY43"/>
  <c r="BB43"/>
  <c r="BA43"/>
  <c r="BD52" l="1"/>
  <c r="BF52"/>
  <c r="BE52"/>
  <c r="BG52"/>
  <c r="BE51"/>
  <c r="BI54"/>
  <c r="BK54"/>
  <c r="BJ54"/>
  <c r="BL54"/>
  <c r="BI56"/>
  <c r="BK56"/>
  <c r="BJ56"/>
  <c r="BL56"/>
  <c r="BI53"/>
  <c r="BK53"/>
  <c r="BJ53"/>
  <c r="BL53"/>
  <c r="BI55"/>
  <c r="BK55"/>
  <c r="BJ55"/>
  <c r="BL55"/>
  <c r="BG51"/>
  <c r="BG38"/>
  <c r="BF38"/>
  <c r="BE38"/>
  <c r="BD38"/>
  <c r="BF49"/>
  <c r="BE49"/>
  <c r="BD49"/>
  <c r="BG49"/>
  <c r="BF50"/>
  <c r="BG50"/>
  <c r="BD50"/>
  <c r="BE50"/>
  <c r="BG39"/>
  <c r="BF39"/>
  <c r="BE39"/>
  <c r="BD39"/>
  <c r="BG43"/>
  <c r="BF43"/>
  <c r="BE43"/>
  <c r="BD43"/>
  <c r="BG44"/>
  <c r="BF44"/>
  <c r="BE44"/>
  <c r="BD44"/>
  <c r="BG41"/>
  <c r="BF41"/>
  <c r="BE41"/>
  <c r="BD41"/>
  <c r="BF45"/>
  <c r="BE45"/>
  <c r="BD45"/>
  <c r="BG45"/>
  <c r="BF47"/>
  <c r="BE47"/>
  <c r="BD47"/>
  <c r="BG47"/>
  <c r="BF46"/>
  <c r="BE46"/>
  <c r="BD46"/>
  <c r="BG46"/>
  <c r="BF48"/>
  <c r="BE48"/>
  <c r="BD48"/>
  <c r="BG48"/>
  <c r="BJ51"/>
  <c r="BK51"/>
  <c r="BG42"/>
  <c r="BF42"/>
  <c r="BE42"/>
  <c r="BD42"/>
  <c r="BG40"/>
  <c r="BF40"/>
  <c r="BE40"/>
  <c r="BD40"/>
  <c r="BN55" l="1"/>
  <c r="BP55"/>
  <c r="BO55"/>
  <c r="BQ55"/>
  <c r="BN53"/>
  <c r="BP53"/>
  <c r="BO53"/>
  <c r="BQ53"/>
  <c r="BN56"/>
  <c r="BP56"/>
  <c r="BO56"/>
  <c r="BQ56"/>
  <c r="BN54"/>
  <c r="BP54"/>
  <c r="BO54"/>
  <c r="BQ54"/>
  <c r="BI52"/>
  <c r="BK52"/>
  <c r="BJ52"/>
  <c r="BL52"/>
  <c r="BL51"/>
  <c r="BJ40"/>
  <c r="BI40"/>
  <c r="BL40"/>
  <c r="BK40"/>
  <c r="BJ42"/>
  <c r="BI42"/>
  <c r="BL42"/>
  <c r="BK42"/>
  <c r="BJ48"/>
  <c r="BI48"/>
  <c r="BL48"/>
  <c r="BK48"/>
  <c r="BJ46"/>
  <c r="BI46"/>
  <c r="BL46"/>
  <c r="BK46"/>
  <c r="BJ47"/>
  <c r="BI47"/>
  <c r="BL47"/>
  <c r="BK47"/>
  <c r="BJ45"/>
  <c r="BI45"/>
  <c r="BL45"/>
  <c r="BK45"/>
  <c r="BI51"/>
  <c r="BP51" s="1"/>
  <c r="BJ50"/>
  <c r="BK50"/>
  <c r="BL50"/>
  <c r="BI50"/>
  <c r="BJ49"/>
  <c r="BI49"/>
  <c r="BL49"/>
  <c r="BK49"/>
  <c r="BJ41"/>
  <c r="BI41"/>
  <c r="BL41"/>
  <c r="BK41"/>
  <c r="BJ44"/>
  <c r="BI44"/>
  <c r="BL44"/>
  <c r="BK44"/>
  <c r="BJ43"/>
  <c r="BI43"/>
  <c r="BL43"/>
  <c r="BK43"/>
  <c r="BJ39"/>
  <c r="BI39"/>
  <c r="BL39"/>
  <c r="BK39"/>
  <c r="BI38"/>
  <c r="BL38"/>
  <c r="BK38"/>
  <c r="BJ38"/>
  <c r="BN52" l="1"/>
  <c r="BP52"/>
  <c r="BO52"/>
  <c r="BQ52"/>
  <c r="BT53" s="1"/>
  <c r="BS54"/>
  <c r="BU54"/>
  <c r="BT54"/>
  <c r="BV54"/>
  <c r="BS56"/>
  <c r="BU56"/>
  <c r="BT56"/>
  <c r="BV56"/>
  <c r="BV53"/>
  <c r="BS55"/>
  <c r="BU55"/>
  <c r="BT55"/>
  <c r="BV55"/>
  <c r="BO38"/>
  <c r="BN38"/>
  <c r="BQ38"/>
  <c r="BP38"/>
  <c r="BO49"/>
  <c r="BQ49"/>
  <c r="BP49"/>
  <c r="BN49"/>
  <c r="BN50"/>
  <c r="BO50"/>
  <c r="BP50"/>
  <c r="BQ50"/>
  <c r="BQ51"/>
  <c r="BN51"/>
  <c r="BO51"/>
  <c r="BO39"/>
  <c r="BN39"/>
  <c r="BQ39"/>
  <c r="BP39"/>
  <c r="BO43"/>
  <c r="BN43"/>
  <c r="BQ43"/>
  <c r="BP43"/>
  <c r="BO44"/>
  <c r="BN44"/>
  <c r="BQ44"/>
  <c r="BP44"/>
  <c r="BO41"/>
  <c r="BN41"/>
  <c r="BQ41"/>
  <c r="BP41"/>
  <c r="BV51"/>
  <c r="BO45"/>
  <c r="BQ45"/>
  <c r="BP45"/>
  <c r="BN45"/>
  <c r="BO47"/>
  <c r="BQ47"/>
  <c r="BP47"/>
  <c r="BN47"/>
  <c r="BO46"/>
  <c r="BQ46"/>
  <c r="BP46"/>
  <c r="BN46"/>
  <c r="BO48"/>
  <c r="BQ48"/>
  <c r="BP48"/>
  <c r="BN48"/>
  <c r="BO42"/>
  <c r="BN42"/>
  <c r="BQ42"/>
  <c r="BP42"/>
  <c r="BO40"/>
  <c r="BN40"/>
  <c r="BQ40"/>
  <c r="BP40"/>
  <c r="BS53" l="1"/>
  <c r="BZ53" s="1"/>
  <c r="BU53"/>
  <c r="BX55"/>
  <c r="BZ55"/>
  <c r="BY55"/>
  <c r="CA55"/>
  <c r="BX53"/>
  <c r="BY53"/>
  <c r="CA53"/>
  <c r="BX56"/>
  <c r="BZ56"/>
  <c r="BY56"/>
  <c r="CA56"/>
  <c r="BX54"/>
  <c r="BZ54"/>
  <c r="BY54"/>
  <c r="CA54"/>
  <c r="BS52"/>
  <c r="BU52"/>
  <c r="BT52"/>
  <c r="BV52"/>
  <c r="BU51"/>
  <c r="BS51"/>
  <c r="BT51"/>
  <c r="BT48"/>
  <c r="BS48"/>
  <c r="BV48"/>
  <c r="BU48"/>
  <c r="BT46"/>
  <c r="BS46"/>
  <c r="BV46"/>
  <c r="BU46"/>
  <c r="BT47"/>
  <c r="BS47"/>
  <c r="BV47"/>
  <c r="BU47"/>
  <c r="BT45"/>
  <c r="BS45"/>
  <c r="BV45"/>
  <c r="BU45"/>
  <c r="BT41"/>
  <c r="BS41"/>
  <c r="BV41"/>
  <c r="BU41"/>
  <c r="BT44"/>
  <c r="BS44"/>
  <c r="BV44"/>
  <c r="BU44"/>
  <c r="BT43"/>
  <c r="BS43"/>
  <c r="BV43"/>
  <c r="BU43"/>
  <c r="BT39"/>
  <c r="BS39"/>
  <c r="BV39"/>
  <c r="BU39"/>
  <c r="BS50"/>
  <c r="BT50"/>
  <c r="BU50"/>
  <c r="BV50"/>
  <c r="BT49"/>
  <c r="BS49"/>
  <c r="BV49"/>
  <c r="BU49"/>
  <c r="BT40"/>
  <c r="BS40"/>
  <c r="BV40"/>
  <c r="BU40"/>
  <c r="BT42"/>
  <c r="BS42"/>
  <c r="BV42"/>
  <c r="BU42"/>
  <c r="BX51"/>
  <c r="BY51"/>
  <c r="BZ51"/>
  <c r="CA51"/>
  <c r="BT38"/>
  <c r="BS38"/>
  <c r="BV38"/>
  <c r="BU38"/>
  <c r="BX52" l="1"/>
  <c r="BZ52"/>
  <c r="BY52"/>
  <c r="CA52"/>
  <c r="CC54"/>
  <c r="CE54"/>
  <c r="CD54"/>
  <c r="CF54"/>
  <c r="CC56"/>
  <c r="CE56"/>
  <c r="CD56"/>
  <c r="CF56"/>
  <c r="CC53"/>
  <c r="CE53"/>
  <c r="CD53"/>
  <c r="CF53"/>
  <c r="CC55"/>
  <c r="CE55"/>
  <c r="CD55"/>
  <c r="CF55"/>
  <c r="BX50"/>
  <c r="BY50"/>
  <c r="BZ50"/>
  <c r="CA50"/>
  <c r="BY38"/>
  <c r="BX38"/>
  <c r="CA38"/>
  <c r="BZ38"/>
  <c r="BY42"/>
  <c r="BX42"/>
  <c r="CA42"/>
  <c r="BZ42"/>
  <c r="BY40"/>
  <c r="BX40"/>
  <c r="CA40"/>
  <c r="BZ40"/>
  <c r="CA49"/>
  <c r="BZ49"/>
  <c r="BY49"/>
  <c r="BX49"/>
  <c r="BY39"/>
  <c r="BX39"/>
  <c r="CA39"/>
  <c r="BZ39"/>
  <c r="BY43"/>
  <c r="BX43"/>
  <c r="CA43"/>
  <c r="BZ43"/>
  <c r="BY44"/>
  <c r="BX44"/>
  <c r="CA44"/>
  <c r="BZ44"/>
  <c r="BY41"/>
  <c r="BX41"/>
  <c r="CA41"/>
  <c r="BZ41"/>
  <c r="BY45"/>
  <c r="BX45"/>
  <c r="CA45"/>
  <c r="BZ45"/>
  <c r="CA47"/>
  <c r="BZ47"/>
  <c r="BY47"/>
  <c r="BX47"/>
  <c r="BY46"/>
  <c r="CA46"/>
  <c r="BZ46"/>
  <c r="BX46"/>
  <c r="CA48"/>
  <c r="BZ48"/>
  <c r="BY48"/>
  <c r="BX48"/>
  <c r="CH55" l="1"/>
  <c r="CJ55"/>
  <c r="CI55"/>
  <c r="CK55"/>
  <c r="CH53"/>
  <c r="CJ53"/>
  <c r="CI53"/>
  <c r="CK53"/>
  <c r="CH56"/>
  <c r="CJ56"/>
  <c r="CI56"/>
  <c r="CK56"/>
  <c r="CH54"/>
  <c r="CJ54"/>
  <c r="CI54"/>
  <c r="CK54"/>
  <c r="CC52"/>
  <c r="CE52"/>
  <c r="CD52"/>
  <c r="CF52"/>
  <c r="CD46"/>
  <c r="CC46"/>
  <c r="CF46"/>
  <c r="CE46"/>
  <c r="CC50"/>
  <c r="CD50"/>
  <c r="CE50"/>
  <c r="CF50"/>
  <c r="CE51"/>
  <c r="CC51"/>
  <c r="CD48"/>
  <c r="CC48"/>
  <c r="CF48"/>
  <c r="CE48"/>
  <c r="CD47"/>
  <c r="CC47"/>
  <c r="CF47"/>
  <c r="CE47"/>
  <c r="CD45"/>
  <c r="CC45"/>
  <c r="CF45"/>
  <c r="CE45"/>
  <c r="CD41"/>
  <c r="CC41"/>
  <c r="CF41"/>
  <c r="CE41"/>
  <c r="CD44"/>
  <c r="CC44"/>
  <c r="CF44"/>
  <c r="CE44"/>
  <c r="CD43"/>
  <c r="CC43"/>
  <c r="CF43"/>
  <c r="CE43"/>
  <c r="CD39"/>
  <c r="CC39"/>
  <c r="CF39"/>
  <c r="CE39"/>
  <c r="CD49"/>
  <c r="CC49"/>
  <c r="CF49"/>
  <c r="CE49"/>
  <c r="CD40"/>
  <c r="CC40"/>
  <c r="CF40"/>
  <c r="CE40"/>
  <c r="CD42"/>
  <c r="CC42"/>
  <c r="CF42"/>
  <c r="CE42"/>
  <c r="CD38"/>
  <c r="CC38"/>
  <c r="CF38"/>
  <c r="CE38"/>
  <c r="CF51"/>
  <c r="CD51"/>
  <c r="CJ38" l="1"/>
  <c r="CH38"/>
  <c r="CK38"/>
  <c r="CI38"/>
  <c r="CH37"/>
  <c r="CM37" s="1"/>
  <c r="CI37"/>
  <c r="CN37" s="1"/>
  <c r="CJ37"/>
  <c r="CO37" s="1"/>
  <c r="CK37"/>
  <c r="CP37" s="1"/>
  <c r="CI39"/>
  <c r="CK39"/>
  <c r="CJ39"/>
  <c r="CH52"/>
  <c r="CJ52"/>
  <c r="CI52"/>
  <c r="CK52"/>
  <c r="CM54"/>
  <c r="CO54"/>
  <c r="CN54"/>
  <c r="CP54"/>
  <c r="CM56"/>
  <c r="CO56"/>
  <c r="CN56"/>
  <c r="CP56"/>
  <c r="CM53"/>
  <c r="CO53"/>
  <c r="CN53"/>
  <c r="CP53"/>
  <c r="CM55"/>
  <c r="CO55"/>
  <c r="CN55"/>
  <c r="CP55"/>
  <c r="CI42"/>
  <c r="CH42"/>
  <c r="CK42"/>
  <c r="CJ42"/>
  <c r="CI49"/>
  <c r="CH49"/>
  <c r="CK49"/>
  <c r="CJ49"/>
  <c r="CH50"/>
  <c r="CI50"/>
  <c r="CJ50"/>
  <c r="CK50"/>
  <c r="CI40"/>
  <c r="CH40"/>
  <c r="CK40"/>
  <c r="CJ40"/>
  <c r="CH39"/>
  <c r="CI43"/>
  <c r="CH43"/>
  <c r="CK43"/>
  <c r="CJ43"/>
  <c r="CI44"/>
  <c r="CH44"/>
  <c r="CK44"/>
  <c r="CJ44"/>
  <c r="CI41"/>
  <c r="CH41"/>
  <c r="CK41"/>
  <c r="CJ41"/>
  <c r="CI45"/>
  <c r="CH45"/>
  <c r="CK45"/>
  <c r="CJ45"/>
  <c r="CI47"/>
  <c r="CH47"/>
  <c r="CK47"/>
  <c r="CJ47"/>
  <c r="CI48"/>
  <c r="CH48"/>
  <c r="CK48"/>
  <c r="CJ48"/>
  <c r="CH51"/>
  <c r="CI51"/>
  <c r="CJ51"/>
  <c r="CK51"/>
  <c r="CI46"/>
  <c r="CH46"/>
  <c r="CK46"/>
  <c r="CJ46"/>
  <c r="CR55" l="1"/>
  <c r="CT55"/>
  <c r="CS55"/>
  <c r="CU55"/>
  <c r="CR53"/>
  <c r="CT53"/>
  <c r="CS53"/>
  <c r="CU53"/>
  <c r="CR56"/>
  <c r="CT56"/>
  <c r="CS56"/>
  <c r="CU56"/>
  <c r="CR54"/>
  <c r="CT54"/>
  <c r="CS54"/>
  <c r="CU54"/>
  <c r="CM52"/>
  <c r="CO52"/>
  <c r="CN52"/>
  <c r="CP52"/>
  <c r="CN46"/>
  <c r="CM46"/>
  <c r="CP46"/>
  <c r="CO46"/>
  <c r="CN47"/>
  <c r="CM47"/>
  <c r="CP47"/>
  <c r="CO47"/>
  <c r="CN45"/>
  <c r="CM45"/>
  <c r="CP45"/>
  <c r="CO45"/>
  <c r="CM51"/>
  <c r="CN51"/>
  <c r="CO51"/>
  <c r="CP51"/>
  <c r="CM50"/>
  <c r="CN50"/>
  <c r="CO50"/>
  <c r="CP50"/>
  <c r="CN48"/>
  <c r="CM48"/>
  <c r="CP48"/>
  <c r="CO48"/>
  <c r="CN41"/>
  <c r="CM41"/>
  <c r="CP41"/>
  <c r="CO41"/>
  <c r="CN44"/>
  <c r="CM44"/>
  <c r="CP44"/>
  <c r="CO44"/>
  <c r="CN43"/>
  <c r="CM43"/>
  <c r="CP43"/>
  <c r="CO43"/>
  <c r="CN39"/>
  <c r="CM39"/>
  <c r="CP39"/>
  <c r="CO39"/>
  <c r="CN40"/>
  <c r="CM40"/>
  <c r="CP40"/>
  <c r="CO40"/>
  <c r="CN38"/>
  <c r="CM38"/>
  <c r="CR37" s="1"/>
  <c r="CW37" s="1"/>
  <c r="CP38"/>
  <c r="CO38"/>
  <c r="CN49"/>
  <c r="CM49"/>
  <c r="CP49"/>
  <c r="CO49"/>
  <c r="CN42"/>
  <c r="CM42"/>
  <c r="CP42"/>
  <c r="CO42"/>
  <c r="CU37" l="1"/>
  <c r="CZ37" s="1"/>
  <c r="CT37"/>
  <c r="CY37" s="1"/>
  <c r="CS37"/>
  <c r="CX37" s="1"/>
  <c r="CR52"/>
  <c r="CT52"/>
  <c r="CS52"/>
  <c r="CU52"/>
  <c r="CW54"/>
  <c r="CY54"/>
  <c r="CX54"/>
  <c r="CZ54"/>
  <c r="CW56"/>
  <c r="CY56"/>
  <c r="CX56"/>
  <c r="CZ56"/>
  <c r="CW53"/>
  <c r="CY53"/>
  <c r="CX53"/>
  <c r="CZ53"/>
  <c r="CW55"/>
  <c r="CY55"/>
  <c r="CX55"/>
  <c r="CZ55"/>
  <c r="CS42"/>
  <c r="CR42"/>
  <c r="CU42"/>
  <c r="CT42"/>
  <c r="CS38"/>
  <c r="CR38"/>
  <c r="CU38"/>
  <c r="CT38"/>
  <c r="CS39"/>
  <c r="CR39"/>
  <c r="CU39"/>
  <c r="CT39"/>
  <c r="CR50"/>
  <c r="CS50"/>
  <c r="CT50"/>
  <c r="CU50"/>
  <c r="CR51"/>
  <c r="CS51"/>
  <c r="CT51"/>
  <c r="CU51"/>
  <c r="CS49"/>
  <c r="CR49"/>
  <c r="CU49"/>
  <c r="CT49"/>
  <c r="CS40"/>
  <c r="CR40"/>
  <c r="CU40"/>
  <c r="CT40"/>
  <c r="CS43"/>
  <c r="CR43"/>
  <c r="CU43"/>
  <c r="CT43"/>
  <c r="CS44"/>
  <c r="CR44"/>
  <c r="CU44"/>
  <c r="CT44"/>
  <c r="CS41"/>
  <c r="CR41"/>
  <c r="CU41"/>
  <c r="CT41"/>
  <c r="CS48"/>
  <c r="CR48"/>
  <c r="CU48"/>
  <c r="CT48"/>
  <c r="CS45"/>
  <c r="CR45"/>
  <c r="CU45"/>
  <c r="CT45"/>
  <c r="CS47"/>
  <c r="CR47"/>
  <c r="CU47"/>
  <c r="CT47"/>
  <c r="CS46"/>
  <c r="CR46"/>
  <c r="CU46"/>
  <c r="CT46"/>
  <c r="DB55" l="1"/>
  <c r="DD55"/>
  <c r="DC55"/>
  <c r="DE55"/>
  <c r="DB53"/>
  <c r="DD53"/>
  <c r="DC53"/>
  <c r="DE53"/>
  <c r="DB56"/>
  <c r="DD56"/>
  <c r="DC56"/>
  <c r="DE56"/>
  <c r="DB54"/>
  <c r="DD54"/>
  <c r="DC54"/>
  <c r="DE54"/>
  <c r="CW52"/>
  <c r="CY52"/>
  <c r="CX52"/>
  <c r="CZ52"/>
  <c r="CX47"/>
  <c r="CW47"/>
  <c r="CZ47"/>
  <c r="CY47"/>
  <c r="CX45"/>
  <c r="CW45"/>
  <c r="CZ45"/>
  <c r="CY45"/>
  <c r="CX48"/>
  <c r="CW48"/>
  <c r="CZ48"/>
  <c r="CY48"/>
  <c r="CW51"/>
  <c r="CX51"/>
  <c r="CY51"/>
  <c r="CZ51"/>
  <c r="CW50"/>
  <c r="CX50"/>
  <c r="CY50"/>
  <c r="CZ50"/>
  <c r="CX46"/>
  <c r="CW46"/>
  <c r="CZ46"/>
  <c r="CY46"/>
  <c r="CX41"/>
  <c r="CW41"/>
  <c r="CZ41"/>
  <c r="CY41"/>
  <c r="CX44"/>
  <c r="CW44"/>
  <c r="CZ44"/>
  <c r="CY44"/>
  <c r="CX43"/>
  <c r="CW43"/>
  <c r="CZ43"/>
  <c r="CY43"/>
  <c r="CX40"/>
  <c r="CW40"/>
  <c r="CZ40"/>
  <c r="CY40"/>
  <c r="CX49"/>
  <c r="CW49"/>
  <c r="CZ49"/>
  <c r="CY49"/>
  <c r="CX39"/>
  <c r="CW39"/>
  <c r="CZ39"/>
  <c r="CY39"/>
  <c r="CX38"/>
  <c r="CW38"/>
  <c r="CZ38"/>
  <c r="CY38"/>
  <c r="CX42"/>
  <c r="CW42"/>
  <c r="CZ42"/>
  <c r="CY42"/>
  <c r="DB37" l="1"/>
  <c r="DG37" s="1"/>
  <c r="DC37"/>
  <c r="DH37" s="1"/>
  <c r="DD37"/>
  <c r="DI37" s="1"/>
  <c r="DE37"/>
  <c r="DJ37" s="1"/>
  <c r="DB52"/>
  <c r="DD52"/>
  <c r="DC52"/>
  <c r="DE52"/>
  <c r="DG54"/>
  <c r="DI54"/>
  <c r="DH54"/>
  <c r="DJ54"/>
  <c r="DG56"/>
  <c r="DI56"/>
  <c r="DH56"/>
  <c r="DJ56"/>
  <c r="DG53"/>
  <c r="DI53"/>
  <c r="DH53"/>
  <c r="DJ53"/>
  <c r="DG55"/>
  <c r="DI55"/>
  <c r="DH55"/>
  <c r="DJ55"/>
  <c r="DC38"/>
  <c r="DB38"/>
  <c r="DE38"/>
  <c r="DD38"/>
  <c r="DC49"/>
  <c r="DB49"/>
  <c r="DE49"/>
  <c r="DD49"/>
  <c r="DB50"/>
  <c r="DC50"/>
  <c r="DD50"/>
  <c r="DE50"/>
  <c r="DB51"/>
  <c r="DC51"/>
  <c r="DD51"/>
  <c r="DE51"/>
  <c r="DC42"/>
  <c r="DB42"/>
  <c r="DE42"/>
  <c r="DD42"/>
  <c r="DC39"/>
  <c r="DB39"/>
  <c r="DE39"/>
  <c r="DD39"/>
  <c r="DC40"/>
  <c r="DB40"/>
  <c r="DE40"/>
  <c r="DD40"/>
  <c r="DC43"/>
  <c r="DB43"/>
  <c r="DE43"/>
  <c r="DD43"/>
  <c r="DC44"/>
  <c r="DB44"/>
  <c r="DE44"/>
  <c r="DD44"/>
  <c r="DC41"/>
  <c r="DB41"/>
  <c r="DE41"/>
  <c r="DD41"/>
  <c r="DC46"/>
  <c r="DB46"/>
  <c r="DE46"/>
  <c r="DD46"/>
  <c r="DC48"/>
  <c r="DB48"/>
  <c r="DE48"/>
  <c r="DD48"/>
  <c r="DC45"/>
  <c r="DB45"/>
  <c r="DE45"/>
  <c r="DD45"/>
  <c r="DC47"/>
  <c r="DB47"/>
  <c r="DE47"/>
  <c r="DD47"/>
  <c r="DL55" l="1"/>
  <c r="DN55"/>
  <c r="DM55"/>
  <c r="DO55"/>
  <c r="DL53"/>
  <c r="DN53"/>
  <c r="DM53"/>
  <c r="DO53"/>
  <c r="DL56"/>
  <c r="DN56"/>
  <c r="DM56"/>
  <c r="DO56"/>
  <c r="DL54"/>
  <c r="DN54"/>
  <c r="DM54"/>
  <c r="DO54"/>
  <c r="DG52"/>
  <c r="DI52"/>
  <c r="DH52"/>
  <c r="DJ52"/>
  <c r="DH47"/>
  <c r="DG47"/>
  <c r="DJ47"/>
  <c r="DI47"/>
  <c r="DH46"/>
  <c r="DG46"/>
  <c r="DJ46"/>
  <c r="DI46"/>
  <c r="DG51"/>
  <c r="DH51"/>
  <c r="DI51"/>
  <c r="DJ51"/>
  <c r="DG50"/>
  <c r="DH50"/>
  <c r="DI50"/>
  <c r="DJ50"/>
  <c r="DH45"/>
  <c r="DG45"/>
  <c r="DJ45"/>
  <c r="DI45"/>
  <c r="DH48"/>
  <c r="DG48"/>
  <c r="DJ48"/>
  <c r="DI48"/>
  <c r="DH41"/>
  <c r="DG41"/>
  <c r="DJ41"/>
  <c r="DI41"/>
  <c r="DH44"/>
  <c r="DG44"/>
  <c r="DJ44"/>
  <c r="DI44"/>
  <c r="DH43"/>
  <c r="DG43"/>
  <c r="DJ43"/>
  <c r="DI43"/>
  <c r="DH40"/>
  <c r="DG40"/>
  <c r="DJ40"/>
  <c r="DI40"/>
  <c r="DH39"/>
  <c r="DG39"/>
  <c r="DJ39"/>
  <c r="DI39"/>
  <c r="DH42"/>
  <c r="DG42"/>
  <c r="DJ42"/>
  <c r="DI42"/>
  <c r="DH49"/>
  <c r="DG49"/>
  <c r="DJ49"/>
  <c r="DI49"/>
  <c r="DH38"/>
  <c r="DG38"/>
  <c r="DL37" s="1"/>
  <c r="DQ37" s="1"/>
  <c r="DJ38"/>
  <c r="DI38"/>
  <c r="DO37" l="1"/>
  <c r="DT37" s="1"/>
  <c r="DN37"/>
  <c r="DS37" s="1"/>
  <c r="DM37"/>
  <c r="DR37" s="1"/>
  <c r="DL52"/>
  <c r="DN52"/>
  <c r="DM52"/>
  <c r="DO52"/>
  <c r="DQ54"/>
  <c r="DS54"/>
  <c r="DR54"/>
  <c r="DT54"/>
  <c r="DQ56"/>
  <c r="DS56"/>
  <c r="DR56"/>
  <c r="DT56"/>
  <c r="DQ53"/>
  <c r="DS53"/>
  <c r="DR53"/>
  <c r="DT53"/>
  <c r="DQ55"/>
  <c r="DS55"/>
  <c r="DR55"/>
  <c r="DT55"/>
  <c r="DM49"/>
  <c r="DL49"/>
  <c r="DO49"/>
  <c r="DN49"/>
  <c r="DL50"/>
  <c r="DM50"/>
  <c r="DN50"/>
  <c r="DO50"/>
  <c r="DL51"/>
  <c r="DM51"/>
  <c r="DN51"/>
  <c r="DO51"/>
  <c r="DM38"/>
  <c r="DL38"/>
  <c r="DO38"/>
  <c r="DN38"/>
  <c r="DM42"/>
  <c r="DL42"/>
  <c r="DO42"/>
  <c r="DN42"/>
  <c r="DM39"/>
  <c r="DL39"/>
  <c r="DO39"/>
  <c r="DN39"/>
  <c r="DM40"/>
  <c r="DL40"/>
  <c r="DO40"/>
  <c r="DN40"/>
  <c r="DM43"/>
  <c r="DL43"/>
  <c r="DO43"/>
  <c r="DN43"/>
  <c r="DM44"/>
  <c r="DL44"/>
  <c r="DO44"/>
  <c r="DN44"/>
  <c r="DM41"/>
  <c r="DL41"/>
  <c r="DO41"/>
  <c r="DN41"/>
  <c r="DM48"/>
  <c r="DL48"/>
  <c r="DO48"/>
  <c r="DN48"/>
  <c r="DM45"/>
  <c r="DL45"/>
  <c r="DO45"/>
  <c r="DN45"/>
  <c r="DM46"/>
  <c r="DL46"/>
  <c r="DO46"/>
  <c r="DN46"/>
  <c r="DM47"/>
  <c r="DL47"/>
  <c r="DO47"/>
  <c r="DN47"/>
  <c r="DV55" l="1"/>
  <c r="DX55"/>
  <c r="DW55"/>
  <c r="DY55"/>
  <c r="DV53"/>
  <c r="DX53"/>
  <c r="DW53"/>
  <c r="DY53"/>
  <c r="DV56"/>
  <c r="DX56"/>
  <c r="DW56"/>
  <c r="DY56"/>
  <c r="DV54"/>
  <c r="DX54"/>
  <c r="DW54"/>
  <c r="DY54"/>
  <c r="DQ52"/>
  <c r="DS52"/>
  <c r="DR52"/>
  <c r="DT52"/>
  <c r="DR47"/>
  <c r="DQ47"/>
  <c r="DT47"/>
  <c r="DS47"/>
  <c r="DR46"/>
  <c r="DQ46"/>
  <c r="DT46"/>
  <c r="DS46"/>
  <c r="DR48"/>
  <c r="DQ48"/>
  <c r="DT48"/>
  <c r="DS48"/>
  <c r="DR44"/>
  <c r="DQ44"/>
  <c r="DT44"/>
  <c r="DS44"/>
  <c r="DQ51"/>
  <c r="DR51"/>
  <c r="DS51"/>
  <c r="DT51"/>
  <c r="DQ50"/>
  <c r="DR50"/>
  <c r="DS50"/>
  <c r="DT50"/>
  <c r="DR45"/>
  <c r="DQ45"/>
  <c r="DT45"/>
  <c r="DS45"/>
  <c r="DR41"/>
  <c r="DQ41"/>
  <c r="DT41"/>
  <c r="DS41"/>
  <c r="DR43"/>
  <c r="DQ43"/>
  <c r="DT43"/>
  <c r="DS43"/>
  <c r="DR40"/>
  <c r="DQ40"/>
  <c r="DT40"/>
  <c r="DS40"/>
  <c r="DR39"/>
  <c r="DQ39"/>
  <c r="DT39"/>
  <c r="DS39"/>
  <c r="DR42"/>
  <c r="DQ42"/>
  <c r="DT42"/>
  <c r="DS42"/>
  <c r="DR38"/>
  <c r="DQ38"/>
  <c r="DT38"/>
  <c r="DS38"/>
  <c r="DR49"/>
  <c r="DQ49"/>
  <c r="DT49"/>
  <c r="DS49"/>
  <c r="DV37" l="1"/>
  <c r="EA37" s="1"/>
  <c r="DW37"/>
  <c r="EB37" s="1"/>
  <c r="DX37"/>
  <c r="EC37" s="1"/>
  <c r="DY37"/>
  <c r="ED37" s="1"/>
  <c r="EA54"/>
  <c r="EA56"/>
  <c r="DV52"/>
  <c r="DX52"/>
  <c r="DW52"/>
  <c r="DY52"/>
  <c r="EB54"/>
  <c r="ED54"/>
  <c r="EC54"/>
  <c r="EF56"/>
  <c r="EB56"/>
  <c r="ED56"/>
  <c r="EI56" s="1"/>
  <c r="EC56"/>
  <c r="EH56" s="1"/>
  <c r="EB53"/>
  <c r="ED53"/>
  <c r="EC53"/>
  <c r="EB55"/>
  <c r="ED55"/>
  <c r="EC55"/>
  <c r="EA53"/>
  <c r="EA55"/>
  <c r="EF54" s="1"/>
  <c r="DW38"/>
  <c r="DV38"/>
  <c r="DY38"/>
  <c r="DX38"/>
  <c r="DW39"/>
  <c r="DV39"/>
  <c r="DY39"/>
  <c r="DX39"/>
  <c r="DV50"/>
  <c r="DW50"/>
  <c r="DX50"/>
  <c r="DY50"/>
  <c r="DV51"/>
  <c r="DW51"/>
  <c r="DX51"/>
  <c r="DY51"/>
  <c r="DW49"/>
  <c r="DV49"/>
  <c r="DY49"/>
  <c r="DX49"/>
  <c r="DW42"/>
  <c r="DV42"/>
  <c r="DY42"/>
  <c r="DX42"/>
  <c r="DW40"/>
  <c r="DV40"/>
  <c r="DY40"/>
  <c r="DX40"/>
  <c r="DW43"/>
  <c r="DV43"/>
  <c r="DY43"/>
  <c r="DX43"/>
  <c r="DW41"/>
  <c r="DV41"/>
  <c r="DY41"/>
  <c r="DX41"/>
  <c r="DW45"/>
  <c r="DV45"/>
  <c r="DY45"/>
  <c r="DX45"/>
  <c r="DW44"/>
  <c r="DV44"/>
  <c r="DY44"/>
  <c r="DX44"/>
  <c r="DW48"/>
  <c r="DV48"/>
  <c r="DY48"/>
  <c r="DX48"/>
  <c r="DW46"/>
  <c r="DV46"/>
  <c r="DY46"/>
  <c r="DX46"/>
  <c r="DW47"/>
  <c r="DV47"/>
  <c r="DY47"/>
  <c r="DX47"/>
  <c r="EG56" l="1"/>
  <c r="EF53"/>
  <c r="EH53"/>
  <c r="EG53"/>
  <c r="EI53"/>
  <c r="EG54"/>
  <c r="EF55"/>
  <c r="EH55"/>
  <c r="EG55"/>
  <c r="EI55"/>
  <c r="EB52"/>
  <c r="ED52"/>
  <c r="EC52"/>
  <c r="EI54"/>
  <c r="EH54"/>
  <c r="EA52"/>
  <c r="EB45"/>
  <c r="EA45"/>
  <c r="ED45"/>
  <c r="EC45"/>
  <c r="EB43"/>
  <c r="EA43"/>
  <c r="ED43"/>
  <c r="EC43"/>
  <c r="EA51"/>
  <c r="EB51"/>
  <c r="EC51"/>
  <c r="ED51"/>
  <c r="EA50"/>
  <c r="EB50"/>
  <c r="EC50"/>
  <c r="ED50"/>
  <c r="EB47"/>
  <c r="EA47"/>
  <c r="ED47"/>
  <c r="EC47"/>
  <c r="EB46"/>
  <c r="EA46"/>
  <c r="ED46"/>
  <c r="EC46"/>
  <c r="EB48"/>
  <c r="EA48"/>
  <c r="ED48"/>
  <c r="EC48"/>
  <c r="EB44"/>
  <c r="EA44"/>
  <c r="ED44"/>
  <c r="EC44"/>
  <c r="EB41"/>
  <c r="EA41"/>
  <c r="ED41"/>
  <c r="EC41"/>
  <c r="EB40"/>
  <c r="EA40"/>
  <c r="ED40"/>
  <c r="EC40"/>
  <c r="EB42"/>
  <c r="EA42"/>
  <c r="ED42"/>
  <c r="EC42"/>
  <c r="EB49"/>
  <c r="EA49"/>
  <c r="ED49"/>
  <c r="EC49"/>
  <c r="EB39"/>
  <c r="EA39"/>
  <c r="ED39"/>
  <c r="EC39"/>
  <c r="EB38"/>
  <c r="EA38"/>
  <c r="EF37" s="1"/>
  <c r="EK37" s="1"/>
  <c r="ED38"/>
  <c r="EC38"/>
  <c r="EI37" l="1"/>
  <c r="EN37" s="1"/>
  <c r="EH37"/>
  <c r="EM37" s="1"/>
  <c r="EG37"/>
  <c r="EL37" s="1"/>
  <c r="EF52"/>
  <c r="EH52"/>
  <c r="EG52"/>
  <c r="EI52"/>
  <c r="EL55"/>
  <c r="EK55"/>
  <c r="EM55"/>
  <c r="EN55"/>
  <c r="EM56"/>
  <c r="EL56"/>
  <c r="EL54"/>
  <c r="EK54"/>
  <c r="EM54"/>
  <c r="EN54"/>
  <c r="EL53"/>
  <c r="EK53"/>
  <c r="EM53"/>
  <c r="EN53"/>
  <c r="EN56"/>
  <c r="EK56"/>
  <c r="EG38"/>
  <c r="EF38"/>
  <c r="EI38"/>
  <c r="EH38"/>
  <c r="EG49"/>
  <c r="EF49"/>
  <c r="EI49"/>
  <c r="EH49"/>
  <c r="EF50"/>
  <c r="EG50"/>
  <c r="EH50"/>
  <c r="EI50"/>
  <c r="EF51"/>
  <c r="EG51"/>
  <c r="EH51"/>
  <c r="EI51"/>
  <c r="EG39"/>
  <c r="EF39"/>
  <c r="EI39"/>
  <c r="EH39"/>
  <c r="EG42"/>
  <c r="EF42"/>
  <c r="EI42"/>
  <c r="EH42"/>
  <c r="EG40"/>
  <c r="EF40"/>
  <c r="EI40"/>
  <c r="EH40"/>
  <c r="EG41"/>
  <c r="EF41"/>
  <c r="EI41"/>
  <c r="EH41"/>
  <c r="EG44"/>
  <c r="EF44"/>
  <c r="EI44"/>
  <c r="EH44"/>
  <c r="EG48"/>
  <c r="EF48"/>
  <c r="EI48"/>
  <c r="EH48"/>
  <c r="EG46"/>
  <c r="EF46"/>
  <c r="EI46"/>
  <c r="EH46"/>
  <c r="EG47"/>
  <c r="EF47"/>
  <c r="EI47"/>
  <c r="EH47"/>
  <c r="EG43"/>
  <c r="EF43"/>
  <c r="EI43"/>
  <c r="EH43"/>
  <c r="EG45"/>
  <c r="EF45"/>
  <c r="EI45"/>
  <c r="EH45"/>
  <c r="EP56" l="1"/>
  <c r="ER56"/>
  <c r="EQ56"/>
  <c r="ES56"/>
  <c r="EP53"/>
  <c r="ER53"/>
  <c r="EQ53"/>
  <c r="ES53"/>
  <c r="EP54"/>
  <c r="ER54"/>
  <c r="EQ54"/>
  <c r="ES54"/>
  <c r="EP55"/>
  <c r="ER55"/>
  <c r="EQ55"/>
  <c r="ES55"/>
  <c r="EL52"/>
  <c r="EK52"/>
  <c r="EM52"/>
  <c r="EN52"/>
  <c r="EL48"/>
  <c r="EK48"/>
  <c r="EN48"/>
  <c r="EM48"/>
  <c r="EK51"/>
  <c r="EL51"/>
  <c r="EM51"/>
  <c r="EN51"/>
  <c r="EK50"/>
  <c r="EL50"/>
  <c r="EM50"/>
  <c r="EN50"/>
  <c r="EL45"/>
  <c r="EK45"/>
  <c r="EN45"/>
  <c r="EM45"/>
  <c r="EL43"/>
  <c r="EK43"/>
  <c r="EN43"/>
  <c r="EM43"/>
  <c r="EL47"/>
  <c r="EK47"/>
  <c r="EN47"/>
  <c r="EM47"/>
  <c r="EL46"/>
  <c r="EK46"/>
  <c r="EN46"/>
  <c r="EM46"/>
  <c r="EL44"/>
  <c r="EK44"/>
  <c r="EN44"/>
  <c r="EM44"/>
  <c r="EL41"/>
  <c r="EK41"/>
  <c r="EN41"/>
  <c r="EM41"/>
  <c r="EL40"/>
  <c r="EK40"/>
  <c r="EN40"/>
  <c r="EM40"/>
  <c r="EL42"/>
  <c r="EK42"/>
  <c r="EN42"/>
  <c r="EM42"/>
  <c r="EL39"/>
  <c r="EK39"/>
  <c r="EN39"/>
  <c r="EM39"/>
  <c r="EL49"/>
  <c r="EK49"/>
  <c r="EN49"/>
  <c r="EM49"/>
  <c r="EL38"/>
  <c r="EK38"/>
  <c r="EN38"/>
  <c r="EM38"/>
  <c r="EP37" l="1"/>
  <c r="EU37" s="1"/>
  <c r="EQ37"/>
  <c r="EV37" s="1"/>
  <c r="ER37"/>
  <c r="EW37" s="1"/>
  <c r="ES37"/>
  <c r="EX37" s="1"/>
  <c r="EP52"/>
  <c r="ER52"/>
  <c r="EQ52"/>
  <c r="ES52"/>
  <c r="EU55"/>
  <c r="EW55"/>
  <c r="EV55"/>
  <c r="EX55"/>
  <c r="EU54"/>
  <c r="EW54"/>
  <c r="EV54"/>
  <c r="EX54"/>
  <c r="EU53"/>
  <c r="EW53"/>
  <c r="EV53"/>
  <c r="EX53"/>
  <c r="EU56"/>
  <c r="EW56"/>
  <c r="EV56"/>
  <c r="EX56"/>
  <c r="EQ38"/>
  <c r="EP38"/>
  <c r="ES38"/>
  <c r="ER38"/>
  <c r="EQ39"/>
  <c r="EP39"/>
  <c r="ES39"/>
  <c r="ER39"/>
  <c r="EP50"/>
  <c r="EQ50"/>
  <c r="ER50"/>
  <c r="ES50"/>
  <c r="EP51"/>
  <c r="EQ51"/>
  <c r="ER51"/>
  <c r="ES51"/>
  <c r="EQ49"/>
  <c r="EP49"/>
  <c r="ES49"/>
  <c r="ER49"/>
  <c r="EQ42"/>
  <c r="EP42"/>
  <c r="ES42"/>
  <c r="ER42"/>
  <c r="EQ40"/>
  <c r="EP40"/>
  <c r="ES40"/>
  <c r="ER40"/>
  <c r="EQ41"/>
  <c r="EP41"/>
  <c r="ES41"/>
  <c r="ER41"/>
  <c r="EQ44"/>
  <c r="EP44"/>
  <c r="ES44"/>
  <c r="ER44"/>
  <c r="EQ46"/>
  <c r="EP46"/>
  <c r="ES46"/>
  <c r="ER46"/>
  <c r="EQ47"/>
  <c r="EP47"/>
  <c r="ES47"/>
  <c r="ER47"/>
  <c r="EQ43"/>
  <c r="EP43"/>
  <c r="ES43"/>
  <c r="ER43"/>
  <c r="EQ45"/>
  <c r="EP45"/>
  <c r="ES45"/>
  <c r="ER45"/>
  <c r="EQ48"/>
  <c r="EP48"/>
  <c r="ES48"/>
  <c r="ER48"/>
  <c r="EZ56" l="1"/>
  <c r="FB56"/>
  <c r="FA56"/>
  <c r="FC56"/>
  <c r="EZ53"/>
  <c r="FB53"/>
  <c r="FA53"/>
  <c r="FC53"/>
  <c r="EZ54"/>
  <c r="FB54"/>
  <c r="FA54"/>
  <c r="FC54"/>
  <c r="EZ55"/>
  <c r="FB55"/>
  <c r="FA55"/>
  <c r="FC55"/>
  <c r="EU52"/>
  <c r="EW52"/>
  <c r="EV52"/>
  <c r="EX52"/>
  <c r="EV48"/>
  <c r="EU48"/>
  <c r="EX48"/>
  <c r="EW48"/>
  <c r="EV43"/>
  <c r="EU43"/>
  <c r="EX43"/>
  <c r="EW43"/>
  <c r="EU51"/>
  <c r="EV51"/>
  <c r="EW51"/>
  <c r="EX51"/>
  <c r="EU50"/>
  <c r="EV50"/>
  <c r="EW50"/>
  <c r="EX50"/>
  <c r="EV45"/>
  <c r="EU45"/>
  <c r="EX45"/>
  <c r="EW45"/>
  <c r="EV47"/>
  <c r="EU47"/>
  <c r="EX47"/>
  <c r="EW47"/>
  <c r="EV46"/>
  <c r="EU46"/>
  <c r="EX46"/>
  <c r="EW46"/>
  <c r="EV44"/>
  <c r="EU44"/>
  <c r="EX44"/>
  <c r="EW44"/>
  <c r="EV41"/>
  <c r="EU41"/>
  <c r="EX41"/>
  <c r="EW41"/>
  <c r="EV40"/>
  <c r="EU40"/>
  <c r="EX40"/>
  <c r="EW40"/>
  <c r="EV42"/>
  <c r="EU42"/>
  <c r="EX42"/>
  <c r="EW42"/>
  <c r="EV49"/>
  <c r="EU49"/>
  <c r="EX49"/>
  <c r="EW49"/>
  <c r="EV39"/>
  <c r="EU39"/>
  <c r="EX39"/>
  <c r="EW39"/>
  <c r="EV38"/>
  <c r="EU38"/>
  <c r="EZ37" s="1"/>
  <c r="FE37" s="1"/>
  <c r="EX38"/>
  <c r="EW38"/>
  <c r="FC37" l="1"/>
  <c r="FH37" s="1"/>
  <c r="FB37"/>
  <c r="FG37" s="1"/>
  <c r="FA37"/>
  <c r="FF37" s="1"/>
  <c r="EZ52"/>
  <c r="FB52"/>
  <c r="FA52"/>
  <c r="FC52"/>
  <c r="FE55"/>
  <c r="FG55"/>
  <c r="FF55"/>
  <c r="FH55"/>
  <c r="FE54"/>
  <c r="FG54"/>
  <c r="FF54"/>
  <c r="FH54"/>
  <c r="FE53"/>
  <c r="FG53"/>
  <c r="FF53"/>
  <c r="FH53"/>
  <c r="FE56"/>
  <c r="FG56"/>
  <c r="FF56"/>
  <c r="FH56"/>
  <c r="FA38"/>
  <c r="EZ38"/>
  <c r="FC38"/>
  <c r="FB38"/>
  <c r="FA49"/>
  <c r="EZ49"/>
  <c r="FC49"/>
  <c r="FB49"/>
  <c r="EZ50"/>
  <c r="FA50"/>
  <c r="FB50"/>
  <c r="FC50"/>
  <c r="EZ51"/>
  <c r="FA51"/>
  <c r="FB51"/>
  <c r="FC51"/>
  <c r="FA39"/>
  <c r="EZ39"/>
  <c r="FC39"/>
  <c r="FB39"/>
  <c r="FA42"/>
  <c r="EZ42"/>
  <c r="FC42"/>
  <c r="FB42"/>
  <c r="FA40"/>
  <c r="EZ40"/>
  <c r="FC40"/>
  <c r="FB40"/>
  <c r="FA41"/>
  <c r="EZ41"/>
  <c r="FC41"/>
  <c r="FB41"/>
  <c r="FA44"/>
  <c r="EZ44"/>
  <c r="FC44"/>
  <c r="FB44"/>
  <c r="FA46"/>
  <c r="EZ46"/>
  <c r="FC46"/>
  <c r="FB46"/>
  <c r="FA47"/>
  <c r="EZ47"/>
  <c r="FC47"/>
  <c r="FB47"/>
  <c r="FA45"/>
  <c r="EZ45"/>
  <c r="FC45"/>
  <c r="FB45"/>
  <c r="FA43"/>
  <c r="EZ43"/>
  <c r="FC43"/>
  <c r="FB43"/>
  <c r="FA48"/>
  <c r="EZ48"/>
  <c r="FC48"/>
  <c r="FB48"/>
  <c r="FJ56" l="1"/>
  <c r="FL56"/>
  <c r="FK56"/>
  <c r="FM56"/>
  <c r="FJ53"/>
  <c r="FL53"/>
  <c r="FK53"/>
  <c r="FM53"/>
  <c r="FJ54"/>
  <c r="FL54"/>
  <c r="FK54"/>
  <c r="FM54"/>
  <c r="FJ55"/>
  <c r="FL55"/>
  <c r="FK55"/>
  <c r="FM55"/>
  <c r="FE52"/>
  <c r="FG52"/>
  <c r="FF52"/>
  <c r="FH52"/>
  <c r="FF43"/>
  <c r="FE43"/>
  <c r="FH43"/>
  <c r="FG43"/>
  <c r="FF47"/>
  <c r="FE47"/>
  <c r="FH47"/>
  <c r="FG47"/>
  <c r="FF46"/>
  <c r="FE46"/>
  <c r="FH46"/>
  <c r="FG46"/>
  <c r="FF44"/>
  <c r="FE44"/>
  <c r="FH44"/>
  <c r="FG44"/>
  <c r="FE51"/>
  <c r="FF51"/>
  <c r="FG51"/>
  <c r="FH51"/>
  <c r="FE50"/>
  <c r="FF50"/>
  <c r="FG50"/>
  <c r="FH50"/>
  <c r="FF48"/>
  <c r="FE48"/>
  <c r="FH48"/>
  <c r="FG48"/>
  <c r="FF45"/>
  <c r="FE45"/>
  <c r="FH45"/>
  <c r="FG45"/>
  <c r="FF41"/>
  <c r="FE41"/>
  <c r="FH41"/>
  <c r="FG41"/>
  <c r="FF40"/>
  <c r="FE40"/>
  <c r="FH40"/>
  <c r="FG40"/>
  <c r="FF42"/>
  <c r="FE42"/>
  <c r="FH42"/>
  <c r="FG42"/>
  <c r="FF39"/>
  <c r="FE39"/>
  <c r="FH39"/>
  <c r="FG39"/>
  <c r="FF49"/>
  <c r="FE49"/>
  <c r="FH49"/>
  <c r="FG49"/>
  <c r="FF38"/>
  <c r="FE38"/>
  <c r="FH38"/>
  <c r="FG38"/>
  <c r="FJ37" l="1"/>
  <c r="FO37" s="1"/>
  <c r="FK37"/>
  <c r="FP37" s="1"/>
  <c r="FL37"/>
  <c r="FQ37" s="1"/>
  <c r="FM37"/>
  <c r="FR37" s="1"/>
  <c r="FJ52"/>
  <c r="FL52"/>
  <c r="FK52"/>
  <c r="FM52"/>
  <c r="FP55"/>
  <c r="FO55"/>
  <c r="FQ55"/>
  <c r="FR55"/>
  <c r="FP54"/>
  <c r="FO54"/>
  <c r="FQ54"/>
  <c r="FR54"/>
  <c r="FP53"/>
  <c r="FO53"/>
  <c r="FQ53"/>
  <c r="FR53"/>
  <c r="FP56"/>
  <c r="FO56"/>
  <c r="FQ56"/>
  <c r="FR56"/>
  <c r="FK49"/>
  <c r="FJ49"/>
  <c r="FM49"/>
  <c r="FL49"/>
  <c r="FJ50"/>
  <c r="FK50"/>
  <c r="FL50"/>
  <c r="FM50"/>
  <c r="FJ51"/>
  <c r="FK51"/>
  <c r="FL51"/>
  <c r="FM51"/>
  <c r="FK38"/>
  <c r="FJ38"/>
  <c r="FM38"/>
  <c r="FL38"/>
  <c r="FK39"/>
  <c r="FJ39"/>
  <c r="FM39"/>
  <c r="FL39"/>
  <c r="FK42"/>
  <c r="FJ42"/>
  <c r="FM42"/>
  <c r="FL42"/>
  <c r="FK40"/>
  <c r="FJ40"/>
  <c r="FM40"/>
  <c r="FL40"/>
  <c r="FK41"/>
  <c r="FJ41"/>
  <c r="FM41"/>
  <c r="FL41"/>
  <c r="FK45"/>
  <c r="FJ45"/>
  <c r="FM45"/>
  <c r="FL45"/>
  <c r="FK48"/>
  <c r="FJ48"/>
  <c r="FM48"/>
  <c r="FL48"/>
  <c r="FK44"/>
  <c r="FJ44"/>
  <c r="FM44"/>
  <c r="FL44"/>
  <c r="FK46"/>
  <c r="FJ46"/>
  <c r="FM46"/>
  <c r="FL46"/>
  <c r="FK47"/>
  <c r="FJ47"/>
  <c r="FM47"/>
  <c r="FL47"/>
  <c r="FK43"/>
  <c r="FJ43"/>
  <c r="FM43"/>
  <c r="FL43"/>
  <c r="FT56" l="1"/>
  <c r="FV56"/>
  <c r="FU56"/>
  <c r="FW56"/>
  <c r="FT53"/>
  <c r="FV53"/>
  <c r="FU53"/>
  <c r="FW53"/>
  <c r="FT54"/>
  <c r="FV54"/>
  <c r="FU54"/>
  <c r="FW54"/>
  <c r="FT55"/>
  <c r="FV55"/>
  <c r="FU55"/>
  <c r="FW55"/>
  <c r="FP52"/>
  <c r="FO52"/>
  <c r="FQ52"/>
  <c r="FR52"/>
  <c r="FP47"/>
  <c r="FO47"/>
  <c r="FR47"/>
  <c r="FQ47"/>
  <c r="FP44"/>
  <c r="FO44"/>
  <c r="FR44"/>
  <c r="FQ44"/>
  <c r="FP41"/>
  <c r="FO41"/>
  <c r="FR41"/>
  <c r="FQ41"/>
  <c r="FO51"/>
  <c r="FP51"/>
  <c r="FQ51"/>
  <c r="FR51"/>
  <c r="FO50"/>
  <c r="FP50"/>
  <c r="FQ50"/>
  <c r="FR50"/>
  <c r="FP43"/>
  <c r="FO43"/>
  <c r="FR43"/>
  <c r="FQ43"/>
  <c r="FP46"/>
  <c r="FO46"/>
  <c r="FR46"/>
  <c r="FQ46"/>
  <c r="FP48"/>
  <c r="FO48"/>
  <c r="FR48"/>
  <c r="FQ48"/>
  <c r="FP45"/>
  <c r="FO45"/>
  <c r="FR45"/>
  <c r="FQ45"/>
  <c r="FP40"/>
  <c r="FO40"/>
  <c r="FR40"/>
  <c r="FQ40"/>
  <c r="FP42"/>
  <c r="FO42"/>
  <c r="FR42"/>
  <c r="FQ42"/>
  <c r="FP39"/>
  <c r="FO39"/>
  <c r="FR39"/>
  <c r="FQ39"/>
  <c r="FP38"/>
  <c r="FO38"/>
  <c r="FT37" s="1"/>
  <c r="FY37" s="1"/>
  <c r="FR38"/>
  <c r="FQ38"/>
  <c r="FP49"/>
  <c r="FO49"/>
  <c r="FR49"/>
  <c r="FQ49"/>
  <c r="FW37" l="1"/>
  <c r="GB37" s="1"/>
  <c r="FV37"/>
  <c r="GA37" s="1"/>
  <c r="FU37"/>
  <c r="FZ37" s="1"/>
  <c r="FT52"/>
  <c r="FV52"/>
  <c r="FU52"/>
  <c r="FW52"/>
  <c r="FZ55"/>
  <c r="FY55"/>
  <c r="GA55"/>
  <c r="GB55"/>
  <c r="FZ54"/>
  <c r="FY54"/>
  <c r="GA54"/>
  <c r="GB54"/>
  <c r="FZ53"/>
  <c r="FY53"/>
  <c r="GA53"/>
  <c r="GB53"/>
  <c r="FZ56"/>
  <c r="FY56"/>
  <c r="GA56"/>
  <c r="GB56"/>
  <c r="FU39"/>
  <c r="FT39"/>
  <c r="FW39"/>
  <c r="FV39"/>
  <c r="FU42"/>
  <c r="FT42"/>
  <c r="FW42"/>
  <c r="FV42"/>
  <c r="FT50"/>
  <c r="FU50"/>
  <c r="FV50"/>
  <c r="FW50"/>
  <c r="FT51"/>
  <c r="FU51"/>
  <c r="FV51"/>
  <c r="FW51"/>
  <c r="FU49"/>
  <c r="FT49"/>
  <c r="FW49"/>
  <c r="FV49"/>
  <c r="FU38"/>
  <c r="FT38"/>
  <c r="FW38"/>
  <c r="FV38"/>
  <c r="FU40"/>
  <c r="FT40"/>
  <c r="FW40"/>
  <c r="FV40"/>
  <c r="FU45"/>
  <c r="FT45"/>
  <c r="FW45"/>
  <c r="FV45"/>
  <c r="FU48"/>
  <c r="FT48"/>
  <c r="FW48"/>
  <c r="FV48"/>
  <c r="FU46"/>
  <c r="FT46"/>
  <c r="FW46"/>
  <c r="FV46"/>
  <c r="FU43"/>
  <c r="FT43"/>
  <c r="FW43"/>
  <c r="FV43"/>
  <c r="FU41"/>
  <c r="FT41"/>
  <c r="FW41"/>
  <c r="FV41"/>
  <c r="FU44"/>
  <c r="FT44"/>
  <c r="FW44"/>
  <c r="FV44"/>
  <c r="FU47"/>
  <c r="FT47"/>
  <c r="FW47"/>
  <c r="FV47"/>
  <c r="GD56" l="1"/>
  <c r="GF56"/>
  <c r="GE56"/>
  <c r="GG56"/>
  <c r="GD53"/>
  <c r="GF53"/>
  <c r="GE53"/>
  <c r="GG53"/>
  <c r="GD54"/>
  <c r="GF54"/>
  <c r="GE54"/>
  <c r="GG54"/>
  <c r="GD55"/>
  <c r="GF55"/>
  <c r="GE55"/>
  <c r="GG55"/>
  <c r="FZ52"/>
  <c r="FY52"/>
  <c r="GA52"/>
  <c r="GB52"/>
  <c r="FZ47"/>
  <c r="FY47"/>
  <c r="GB47"/>
  <c r="GA47"/>
  <c r="FZ43"/>
  <c r="FY43"/>
  <c r="GB43"/>
  <c r="GA43"/>
  <c r="FZ45"/>
  <c r="FY45"/>
  <c r="GB45"/>
  <c r="GA45"/>
  <c r="FZ38"/>
  <c r="FY38"/>
  <c r="GB38"/>
  <c r="GA38"/>
  <c r="FY51"/>
  <c r="FZ51"/>
  <c r="GA51"/>
  <c r="GB51"/>
  <c r="FY50"/>
  <c r="FZ50"/>
  <c r="GA50"/>
  <c r="GB50"/>
  <c r="FZ44"/>
  <c r="FY44"/>
  <c r="GB44"/>
  <c r="GA44"/>
  <c r="FZ41"/>
  <c r="FY41"/>
  <c r="GB41"/>
  <c r="GA41"/>
  <c r="FZ46"/>
  <c r="FY46"/>
  <c r="GB46"/>
  <c r="GA46"/>
  <c r="FZ48"/>
  <c r="FY48"/>
  <c r="GB48"/>
  <c r="GA48"/>
  <c r="FZ40"/>
  <c r="FY40"/>
  <c r="GB40"/>
  <c r="GA40"/>
  <c r="FZ49"/>
  <c r="FY49"/>
  <c r="GB49"/>
  <c r="GA49"/>
  <c r="FZ42"/>
  <c r="FY42"/>
  <c r="GB42"/>
  <c r="GA42"/>
  <c r="FZ39"/>
  <c r="FY39"/>
  <c r="GB39"/>
  <c r="GA39"/>
  <c r="GD37" l="1"/>
  <c r="GI37" s="1"/>
  <c r="GE37"/>
  <c r="GJ37" s="1"/>
  <c r="GF37"/>
  <c r="GK37" s="1"/>
  <c r="GG37"/>
  <c r="GL37" s="1"/>
  <c r="GD52"/>
  <c r="GF52"/>
  <c r="GE52"/>
  <c r="GG52"/>
  <c r="GJ55"/>
  <c r="GI55"/>
  <c r="GK55"/>
  <c r="GL55"/>
  <c r="GJ54"/>
  <c r="GI54"/>
  <c r="GK54"/>
  <c r="GL54"/>
  <c r="GJ53"/>
  <c r="GI53"/>
  <c r="GK53"/>
  <c r="GL53"/>
  <c r="GJ56"/>
  <c r="GI56"/>
  <c r="GK56"/>
  <c r="GL56"/>
  <c r="GD50"/>
  <c r="GE50"/>
  <c r="GF50"/>
  <c r="GG50"/>
  <c r="GD51"/>
  <c r="GE51"/>
  <c r="GF51"/>
  <c r="GG51"/>
  <c r="GE39"/>
  <c r="GD39"/>
  <c r="GG39"/>
  <c r="GF39"/>
  <c r="GE42"/>
  <c r="GD42"/>
  <c r="GG42"/>
  <c r="GF42"/>
  <c r="GE49"/>
  <c r="GD49"/>
  <c r="GG49"/>
  <c r="GF49"/>
  <c r="GE40"/>
  <c r="GD40"/>
  <c r="GG40"/>
  <c r="GF40"/>
  <c r="GE48"/>
  <c r="GD48"/>
  <c r="GG48"/>
  <c r="GF48"/>
  <c r="GE46"/>
  <c r="GD46"/>
  <c r="GG46"/>
  <c r="GF46"/>
  <c r="GE41"/>
  <c r="GD41"/>
  <c r="GG41"/>
  <c r="GF41"/>
  <c r="GE44"/>
  <c r="GD44"/>
  <c r="GG44"/>
  <c r="GF44"/>
  <c r="GE38"/>
  <c r="GD38"/>
  <c r="GG38"/>
  <c r="GF38"/>
  <c r="GE45"/>
  <c r="GD45"/>
  <c r="GG45"/>
  <c r="GF45"/>
  <c r="GE43"/>
  <c r="GD43"/>
  <c r="GG43"/>
  <c r="GF43"/>
  <c r="GE47"/>
  <c r="GD47"/>
  <c r="GG47"/>
  <c r="GF47"/>
  <c r="GN56" l="1"/>
  <c r="GP56"/>
  <c r="GO56"/>
  <c r="GQ56"/>
  <c r="GN53"/>
  <c r="GP53"/>
  <c r="GO53"/>
  <c r="GQ53"/>
  <c r="GN54"/>
  <c r="GP54"/>
  <c r="GO54"/>
  <c r="GQ54"/>
  <c r="GN55"/>
  <c r="GP55"/>
  <c r="GO55"/>
  <c r="GQ55"/>
  <c r="GJ52"/>
  <c r="GI52"/>
  <c r="GK52"/>
  <c r="GL52"/>
  <c r="GI51"/>
  <c r="GJ51"/>
  <c r="GK51"/>
  <c r="GL51"/>
  <c r="GI50"/>
  <c r="GJ50"/>
  <c r="GK50"/>
  <c r="GL50"/>
  <c r="GJ47"/>
  <c r="GI47"/>
  <c r="GL47"/>
  <c r="GK47"/>
  <c r="GJ43"/>
  <c r="GI43"/>
  <c r="GL43"/>
  <c r="GK43"/>
  <c r="GJ45"/>
  <c r="GI45"/>
  <c r="GL45"/>
  <c r="GK45"/>
  <c r="GJ38"/>
  <c r="GI38"/>
  <c r="GN37" s="1"/>
  <c r="GS37" s="1"/>
  <c r="GL38"/>
  <c r="GK38"/>
  <c r="GJ44"/>
  <c r="GI44"/>
  <c r="GL44"/>
  <c r="GK44"/>
  <c r="GJ41"/>
  <c r="GI41"/>
  <c r="GL41"/>
  <c r="GK41"/>
  <c r="GJ46"/>
  <c r="GI46"/>
  <c r="GL46"/>
  <c r="GK46"/>
  <c r="GJ48"/>
  <c r="GI48"/>
  <c r="GL48"/>
  <c r="GK48"/>
  <c r="GJ40"/>
  <c r="GI40"/>
  <c r="GL40"/>
  <c r="GK40"/>
  <c r="GJ49"/>
  <c r="GI49"/>
  <c r="GL49"/>
  <c r="GK49"/>
  <c r="GJ42"/>
  <c r="GI42"/>
  <c r="GL42"/>
  <c r="GK42"/>
  <c r="GJ39"/>
  <c r="GI39"/>
  <c r="GL39"/>
  <c r="GK39"/>
  <c r="GQ37" l="1"/>
  <c r="GV37" s="1"/>
  <c r="GP37"/>
  <c r="GU37" s="1"/>
  <c r="GO37"/>
  <c r="GT37" s="1"/>
  <c r="GN52"/>
  <c r="GP52"/>
  <c r="GO52"/>
  <c r="GQ52"/>
  <c r="GT55"/>
  <c r="GS55"/>
  <c r="GU55"/>
  <c r="GV55"/>
  <c r="GT54"/>
  <c r="GS54"/>
  <c r="GU54"/>
  <c r="GV54"/>
  <c r="GS53"/>
  <c r="GV53"/>
  <c r="GT56"/>
  <c r="GS56"/>
  <c r="GU56"/>
  <c r="GV56"/>
  <c r="GO49"/>
  <c r="GN49"/>
  <c r="GQ49"/>
  <c r="GP49"/>
  <c r="GO40"/>
  <c r="GN40"/>
  <c r="GQ40"/>
  <c r="GP40"/>
  <c r="GN50"/>
  <c r="GO50"/>
  <c r="GP50"/>
  <c r="GQ50"/>
  <c r="GN51"/>
  <c r="GO51"/>
  <c r="GP51"/>
  <c r="GQ51"/>
  <c r="GO39"/>
  <c r="GN39"/>
  <c r="GQ39"/>
  <c r="GP39"/>
  <c r="GO42"/>
  <c r="GN42"/>
  <c r="GQ42"/>
  <c r="GP42"/>
  <c r="GO48"/>
  <c r="GN48"/>
  <c r="GQ48"/>
  <c r="GP48"/>
  <c r="GO46"/>
  <c r="GN46"/>
  <c r="GQ46"/>
  <c r="GP46"/>
  <c r="GO41"/>
  <c r="GN41"/>
  <c r="GQ41"/>
  <c r="GP41"/>
  <c r="GO44"/>
  <c r="GN44"/>
  <c r="GQ44"/>
  <c r="GP44"/>
  <c r="GO38"/>
  <c r="GN38"/>
  <c r="GQ38"/>
  <c r="GP38"/>
  <c r="GO45"/>
  <c r="GN45"/>
  <c r="GQ45"/>
  <c r="GP45"/>
  <c r="GO43"/>
  <c r="GN43"/>
  <c r="GQ43"/>
  <c r="GP43"/>
  <c r="GO47"/>
  <c r="GN47"/>
  <c r="GQ47"/>
  <c r="GP47"/>
  <c r="GT53" l="1"/>
  <c r="GU53"/>
  <c r="GX56"/>
  <c r="GZ56"/>
  <c r="GY56"/>
  <c r="HA56"/>
  <c r="GX53"/>
  <c r="GZ53"/>
  <c r="GY53"/>
  <c r="HA53"/>
  <c r="GX54"/>
  <c r="GZ54"/>
  <c r="GY54"/>
  <c r="HA54"/>
  <c r="GX55"/>
  <c r="GZ55"/>
  <c r="GY55"/>
  <c r="HA55"/>
  <c r="GT52"/>
  <c r="GS52"/>
  <c r="GU52"/>
  <c r="GV52"/>
  <c r="GT45"/>
  <c r="GS45"/>
  <c r="GV45"/>
  <c r="GU45"/>
  <c r="GT44"/>
  <c r="GS44"/>
  <c r="GV44"/>
  <c r="GU44"/>
  <c r="GT48"/>
  <c r="GS48"/>
  <c r="GV48"/>
  <c r="GU48"/>
  <c r="GT42"/>
  <c r="GS42"/>
  <c r="GV42"/>
  <c r="GU42"/>
  <c r="GT39"/>
  <c r="GS39"/>
  <c r="GV39"/>
  <c r="GU39"/>
  <c r="GS51"/>
  <c r="GT51"/>
  <c r="GU51"/>
  <c r="GV51"/>
  <c r="GS50"/>
  <c r="GT50"/>
  <c r="GU50"/>
  <c r="GV50"/>
  <c r="GT47"/>
  <c r="GS47"/>
  <c r="GV47"/>
  <c r="GU47"/>
  <c r="GT43"/>
  <c r="GS43"/>
  <c r="GV43"/>
  <c r="GU43"/>
  <c r="GT38"/>
  <c r="GS38"/>
  <c r="GV38"/>
  <c r="GU38"/>
  <c r="GT41"/>
  <c r="GS41"/>
  <c r="GV41"/>
  <c r="GU41"/>
  <c r="GT46"/>
  <c r="GS46"/>
  <c r="GV46"/>
  <c r="GU46"/>
  <c r="GT40"/>
  <c r="GS40"/>
  <c r="GV40"/>
  <c r="GU40"/>
  <c r="GT49"/>
  <c r="GS49"/>
  <c r="GV49"/>
  <c r="GU49"/>
  <c r="GX37" l="1"/>
  <c r="HC37" s="1"/>
  <c r="GY37"/>
  <c r="HD37" s="1"/>
  <c r="GZ37"/>
  <c r="HE37" s="1"/>
  <c r="HA37"/>
  <c r="HF37" s="1"/>
  <c r="GX52"/>
  <c r="GZ52"/>
  <c r="GY52"/>
  <c r="HA52"/>
  <c r="HD55"/>
  <c r="HC55"/>
  <c r="HE55"/>
  <c r="HF55"/>
  <c r="HD54"/>
  <c r="HC54"/>
  <c r="HE54"/>
  <c r="HF54"/>
  <c r="HD53"/>
  <c r="HC53"/>
  <c r="HE53"/>
  <c r="HF53"/>
  <c r="HD56"/>
  <c r="HC56"/>
  <c r="HE56"/>
  <c r="HF56"/>
  <c r="GY49"/>
  <c r="GX49"/>
  <c r="HA49"/>
  <c r="GZ49"/>
  <c r="GY46"/>
  <c r="GX46"/>
  <c r="HA46"/>
  <c r="GZ46"/>
  <c r="GX50"/>
  <c r="GY50"/>
  <c r="GZ50"/>
  <c r="HA50"/>
  <c r="GX51"/>
  <c r="GY51"/>
  <c r="GZ51"/>
  <c r="HA51"/>
  <c r="GY40"/>
  <c r="GX40"/>
  <c r="HA40"/>
  <c r="GZ40"/>
  <c r="GY41"/>
  <c r="GX41"/>
  <c r="HA41"/>
  <c r="GZ41"/>
  <c r="GY38"/>
  <c r="GX38"/>
  <c r="HA38"/>
  <c r="GZ38"/>
  <c r="GY43"/>
  <c r="GX43"/>
  <c r="HA43"/>
  <c r="GZ43"/>
  <c r="GY47"/>
  <c r="GX47"/>
  <c r="HA47"/>
  <c r="GZ47"/>
  <c r="GY39"/>
  <c r="GX39"/>
  <c r="HA39"/>
  <c r="GZ39"/>
  <c r="GY42"/>
  <c r="GX42"/>
  <c r="HA42"/>
  <c r="GZ42"/>
  <c r="GY48"/>
  <c r="GX48"/>
  <c r="HA48"/>
  <c r="GZ48"/>
  <c r="GY44"/>
  <c r="GX44"/>
  <c r="HA44"/>
  <c r="GZ44"/>
  <c r="GY45"/>
  <c r="GX45"/>
  <c r="HA45"/>
  <c r="GZ45"/>
  <c r="HH56" l="1"/>
  <c r="HJ56"/>
  <c r="HI56"/>
  <c r="HK56"/>
  <c r="HH53"/>
  <c r="HJ53"/>
  <c r="HI53"/>
  <c r="HK53"/>
  <c r="HH54"/>
  <c r="HJ54"/>
  <c r="HI54"/>
  <c r="HK54"/>
  <c r="HH55"/>
  <c r="HJ55"/>
  <c r="HI55"/>
  <c r="HK55"/>
  <c r="HD52"/>
  <c r="HC52"/>
  <c r="HE52"/>
  <c r="HF52"/>
  <c r="HD48"/>
  <c r="HC48"/>
  <c r="HF48"/>
  <c r="HE48"/>
  <c r="HD47"/>
  <c r="HC47"/>
  <c r="HF47"/>
  <c r="HE47"/>
  <c r="HD43"/>
  <c r="HC43"/>
  <c r="HF43"/>
  <c r="HE43"/>
  <c r="HD38"/>
  <c r="HC38"/>
  <c r="HH37" s="1"/>
  <c r="HM37" s="1"/>
  <c r="HF38"/>
  <c r="HE38"/>
  <c r="HC51"/>
  <c r="HD51"/>
  <c r="HE51"/>
  <c r="HF51"/>
  <c r="HC50"/>
  <c r="HD50"/>
  <c r="HE50"/>
  <c r="HF50"/>
  <c r="HD45"/>
  <c r="HC45"/>
  <c r="HF45"/>
  <c r="HE45"/>
  <c r="HD44"/>
  <c r="HC44"/>
  <c r="HF44"/>
  <c r="HE44"/>
  <c r="HD42"/>
  <c r="HC42"/>
  <c r="HF42"/>
  <c r="HE42"/>
  <c r="HD39"/>
  <c r="HC39"/>
  <c r="HF39"/>
  <c r="HE39"/>
  <c r="HD41"/>
  <c r="HC41"/>
  <c r="HF41"/>
  <c r="HE41"/>
  <c r="HD40"/>
  <c r="HC40"/>
  <c r="HF40"/>
  <c r="HE40"/>
  <c r="HD46"/>
  <c r="HC46"/>
  <c r="HF46"/>
  <c r="HE46"/>
  <c r="HD49"/>
  <c r="HC49"/>
  <c r="HF49"/>
  <c r="HE49"/>
  <c r="HK37" l="1"/>
  <c r="HP37" s="1"/>
  <c r="HJ37"/>
  <c r="HO37" s="1"/>
  <c r="HI37"/>
  <c r="HN37" s="1"/>
  <c r="HH52"/>
  <c r="HJ52"/>
  <c r="HI52"/>
  <c r="HK52"/>
  <c r="HN55"/>
  <c r="HM55"/>
  <c r="HO55"/>
  <c r="HP55"/>
  <c r="HN54"/>
  <c r="HM54"/>
  <c r="HO54"/>
  <c r="HP54"/>
  <c r="HN53"/>
  <c r="HM53"/>
  <c r="HO53"/>
  <c r="HP53"/>
  <c r="HN56"/>
  <c r="HM56"/>
  <c r="HO56"/>
  <c r="HP56"/>
  <c r="HH50"/>
  <c r="HI50"/>
  <c r="HJ50"/>
  <c r="HK50"/>
  <c r="HH51"/>
  <c r="HI51"/>
  <c r="HJ51"/>
  <c r="HK51"/>
  <c r="HI49"/>
  <c r="HH49"/>
  <c r="HK49"/>
  <c r="HJ49"/>
  <c r="HI46"/>
  <c r="HH46"/>
  <c r="HK46"/>
  <c r="HJ46"/>
  <c r="HI40"/>
  <c r="HH40"/>
  <c r="HK40"/>
  <c r="HJ40"/>
  <c r="HI41"/>
  <c r="HH41"/>
  <c r="HK41"/>
  <c r="HJ41"/>
  <c r="HI39"/>
  <c r="HH39"/>
  <c r="HK39"/>
  <c r="HJ39"/>
  <c r="HI42"/>
  <c r="HH42"/>
  <c r="HK42"/>
  <c r="HJ42"/>
  <c r="HI44"/>
  <c r="HH44"/>
  <c r="HK44"/>
  <c r="HJ44"/>
  <c r="HI45"/>
  <c r="HH45"/>
  <c r="HK45"/>
  <c r="HJ45"/>
  <c r="HI38"/>
  <c r="HH38"/>
  <c r="HK38"/>
  <c r="HJ38"/>
  <c r="HI43"/>
  <c r="HH43"/>
  <c r="HK43"/>
  <c r="HJ43"/>
  <c r="HI47"/>
  <c r="HH47"/>
  <c r="HK47"/>
  <c r="HJ47"/>
  <c r="HI48"/>
  <c r="HH48"/>
  <c r="HK48"/>
  <c r="HJ48"/>
  <c r="HR56" l="1"/>
  <c r="HT56"/>
  <c r="HS56"/>
  <c r="HU56"/>
  <c r="HS53"/>
  <c r="HR53"/>
  <c r="HT53"/>
  <c r="HU53"/>
  <c r="HR54"/>
  <c r="HT54"/>
  <c r="HS54"/>
  <c r="HU54"/>
  <c r="HR55"/>
  <c r="HT55"/>
  <c r="HS55"/>
  <c r="HU55"/>
  <c r="HN52"/>
  <c r="HM52"/>
  <c r="HO52"/>
  <c r="HP52"/>
  <c r="HN48"/>
  <c r="HM48"/>
  <c r="HP48"/>
  <c r="HO48"/>
  <c r="HN43"/>
  <c r="HM43"/>
  <c r="HP43"/>
  <c r="HO43"/>
  <c r="HN38"/>
  <c r="HM38"/>
  <c r="HP38"/>
  <c r="HO38"/>
  <c r="HM51"/>
  <c r="HN51"/>
  <c r="HO51"/>
  <c r="HP51"/>
  <c r="HM50"/>
  <c r="HN50"/>
  <c r="HO50"/>
  <c r="HP50"/>
  <c r="HN47"/>
  <c r="HM47"/>
  <c r="HP47"/>
  <c r="HO47"/>
  <c r="HN45"/>
  <c r="HM45"/>
  <c r="HP45"/>
  <c r="HO45"/>
  <c r="HN44"/>
  <c r="HM44"/>
  <c r="HP44"/>
  <c r="HO44"/>
  <c r="HN42"/>
  <c r="HM42"/>
  <c r="HP42"/>
  <c r="HO42"/>
  <c r="HN39"/>
  <c r="HM39"/>
  <c r="HP39"/>
  <c r="HO39"/>
  <c r="HN41"/>
  <c r="HM41"/>
  <c r="HP41"/>
  <c r="HO41"/>
  <c r="HN40"/>
  <c r="HM40"/>
  <c r="HP40"/>
  <c r="HO40"/>
  <c r="HN46"/>
  <c r="HM46"/>
  <c r="HP46"/>
  <c r="HO46"/>
  <c r="HN49"/>
  <c r="HM49"/>
  <c r="HP49"/>
  <c r="HO49"/>
  <c r="HR37" l="1"/>
  <c r="HW37" s="1"/>
  <c r="HS37"/>
  <c r="HX37" s="1"/>
  <c r="HT37"/>
  <c r="HY37" s="1"/>
  <c r="HU37"/>
  <c r="HZ37" s="1"/>
  <c r="HS52"/>
  <c r="HU52"/>
  <c r="HR52"/>
  <c r="HT52"/>
  <c r="HX55"/>
  <c r="HZ55"/>
  <c r="HW55"/>
  <c r="HY55"/>
  <c r="HX54"/>
  <c r="HZ54"/>
  <c r="HW54"/>
  <c r="HY54"/>
  <c r="HW56"/>
  <c r="HY56"/>
  <c r="HX56"/>
  <c r="HZ56"/>
  <c r="HR50"/>
  <c r="HS50"/>
  <c r="HT50"/>
  <c r="HU50"/>
  <c r="HR51"/>
  <c r="HS51"/>
  <c r="HT51"/>
  <c r="HU51"/>
  <c r="HS49"/>
  <c r="HR49"/>
  <c r="HU49"/>
  <c r="HT49"/>
  <c r="HS46"/>
  <c r="HR46"/>
  <c r="HU46"/>
  <c r="HT46"/>
  <c r="HS40"/>
  <c r="HR40"/>
  <c r="HU40"/>
  <c r="HT40"/>
  <c r="HS41"/>
  <c r="HR41"/>
  <c r="HU41"/>
  <c r="HT41"/>
  <c r="HS39"/>
  <c r="HR39"/>
  <c r="HU39"/>
  <c r="HT39"/>
  <c r="HS42"/>
  <c r="HR42"/>
  <c r="HU42"/>
  <c r="HT42"/>
  <c r="HS44"/>
  <c r="HR44"/>
  <c r="HU44"/>
  <c r="HT44"/>
  <c r="HS45"/>
  <c r="HR45"/>
  <c r="HU45"/>
  <c r="HT45"/>
  <c r="HS47"/>
  <c r="HR47"/>
  <c r="HU47"/>
  <c r="HT47"/>
  <c r="HS38"/>
  <c r="HR38"/>
  <c r="HU38"/>
  <c r="HT38"/>
  <c r="HS43"/>
  <c r="HR43"/>
  <c r="HU43"/>
  <c r="HT43"/>
  <c r="HS48"/>
  <c r="HR48"/>
  <c r="HU48"/>
  <c r="HT48"/>
  <c r="HX53" l="1"/>
  <c r="HX51"/>
  <c r="HZ51"/>
  <c r="HW51"/>
  <c r="HY51"/>
  <c r="IB56"/>
  <c r="ID56"/>
  <c r="IC56"/>
  <c r="IE56"/>
  <c r="IB54"/>
  <c r="ID54"/>
  <c r="IC54"/>
  <c r="IE54"/>
  <c r="IC55"/>
  <c r="IE55"/>
  <c r="IB55"/>
  <c r="ID55"/>
  <c r="HW53"/>
  <c r="HX52"/>
  <c r="HZ52"/>
  <c r="HW52"/>
  <c r="HY52"/>
  <c r="HY53"/>
  <c r="HZ53"/>
  <c r="HX48"/>
  <c r="HW48"/>
  <c r="HZ48"/>
  <c r="HY48"/>
  <c r="HW50"/>
  <c r="HX50"/>
  <c r="HY50"/>
  <c r="HZ50"/>
  <c r="HX43"/>
  <c r="HW43"/>
  <c r="HZ43"/>
  <c r="HY43"/>
  <c r="HX38"/>
  <c r="HW38"/>
  <c r="IB37" s="1"/>
  <c r="IG37" s="1"/>
  <c r="HZ38"/>
  <c r="HY38"/>
  <c r="HX47"/>
  <c r="HW47"/>
  <c r="HZ47"/>
  <c r="HY47"/>
  <c r="HX45"/>
  <c r="HW45"/>
  <c r="HZ45"/>
  <c r="HY45"/>
  <c r="HX44"/>
  <c r="HW44"/>
  <c r="HZ44"/>
  <c r="HY44"/>
  <c r="HX42"/>
  <c r="HW42"/>
  <c r="HZ42"/>
  <c r="HY42"/>
  <c r="HX39"/>
  <c r="HW39"/>
  <c r="HZ39"/>
  <c r="HY39"/>
  <c r="HX41"/>
  <c r="HW41"/>
  <c r="HZ41"/>
  <c r="HY41"/>
  <c r="HX40"/>
  <c r="HW40"/>
  <c r="HZ40"/>
  <c r="HY40"/>
  <c r="HX46"/>
  <c r="HW46"/>
  <c r="HZ46"/>
  <c r="HY46"/>
  <c r="HX49"/>
  <c r="HW49"/>
  <c r="HZ49"/>
  <c r="HY49"/>
  <c r="IG56" l="1"/>
  <c r="IE37"/>
  <c r="IJ37" s="1"/>
  <c r="ID37"/>
  <c r="II37" s="1"/>
  <c r="IC37"/>
  <c r="IH37" s="1"/>
  <c r="IJ56"/>
  <c r="II55"/>
  <c r="IH55"/>
  <c r="IJ55"/>
  <c r="II56"/>
  <c r="IG55"/>
  <c r="IO55" s="1"/>
  <c r="IO56"/>
  <c r="IL56"/>
  <c r="IN56"/>
  <c r="IC53"/>
  <c r="IE53"/>
  <c r="IB53"/>
  <c r="ID53"/>
  <c r="IB52"/>
  <c r="ID52"/>
  <c r="IC52"/>
  <c r="IE52"/>
  <c r="IM55"/>
  <c r="IN55"/>
  <c r="II54"/>
  <c r="IJ54"/>
  <c r="IH56"/>
  <c r="IM56" s="1"/>
  <c r="IC49"/>
  <c r="IB49"/>
  <c r="IE49"/>
  <c r="ID49"/>
  <c r="IB50"/>
  <c r="IC50"/>
  <c r="ID50"/>
  <c r="IE50"/>
  <c r="IB51"/>
  <c r="IC51"/>
  <c r="ID51"/>
  <c r="IE51"/>
  <c r="IC46"/>
  <c r="IB46"/>
  <c r="IE46"/>
  <c r="ID46"/>
  <c r="IC40"/>
  <c r="IB40"/>
  <c r="IE40"/>
  <c r="ID40"/>
  <c r="IC41"/>
  <c r="IB41"/>
  <c r="IE41"/>
  <c r="ID41"/>
  <c r="IC39"/>
  <c r="IB39"/>
  <c r="IE39"/>
  <c r="ID39"/>
  <c r="IC42"/>
  <c r="IB42"/>
  <c r="IE42"/>
  <c r="ID42"/>
  <c r="IC44"/>
  <c r="IB44"/>
  <c r="IE44"/>
  <c r="ID44"/>
  <c r="IC45"/>
  <c r="IB45"/>
  <c r="IE45"/>
  <c r="ID45"/>
  <c r="IC47"/>
  <c r="IB47"/>
  <c r="IE47"/>
  <c r="ID47"/>
  <c r="IC38"/>
  <c r="IB38"/>
  <c r="IE38"/>
  <c r="ID38"/>
  <c r="IC43"/>
  <c r="IB43"/>
  <c r="IE43"/>
  <c r="ID43"/>
  <c r="IC48"/>
  <c r="IB48"/>
  <c r="IE48"/>
  <c r="ID48"/>
  <c r="IG54" l="1"/>
  <c r="IM54" s="1"/>
  <c r="IH54"/>
  <c r="IL55"/>
  <c r="IN54"/>
  <c r="IG52"/>
  <c r="II52"/>
  <c r="IH52"/>
  <c r="IJ52"/>
  <c r="IG53"/>
  <c r="II53"/>
  <c r="IH53"/>
  <c r="IJ53"/>
  <c r="IT56"/>
  <c r="IQ56"/>
  <c r="IG51"/>
  <c r="II51"/>
  <c r="IH51"/>
  <c r="IJ51"/>
  <c r="IG50"/>
  <c r="II50"/>
  <c r="IH50"/>
  <c r="IJ50"/>
  <c r="IR56"/>
  <c r="IS56"/>
  <c r="II48"/>
  <c r="IJ48"/>
  <c r="IG48"/>
  <c r="IH48"/>
  <c r="II43"/>
  <c r="IJ43"/>
  <c r="IG43"/>
  <c r="IH43"/>
  <c r="II38"/>
  <c r="IJ38"/>
  <c r="IG38"/>
  <c r="IH38"/>
  <c r="II47"/>
  <c r="IJ47"/>
  <c r="IG47"/>
  <c r="IH47"/>
  <c r="II45"/>
  <c r="IJ45"/>
  <c r="IG45"/>
  <c r="IH45"/>
  <c r="II44"/>
  <c r="IJ44"/>
  <c r="IG44"/>
  <c r="IH44"/>
  <c r="II42"/>
  <c r="IJ42"/>
  <c r="IG42"/>
  <c r="IH42"/>
  <c r="II39"/>
  <c r="IJ39"/>
  <c r="IG39"/>
  <c r="IH39"/>
  <c r="II41"/>
  <c r="IJ41"/>
  <c r="IG41"/>
  <c r="IH41"/>
  <c r="II40"/>
  <c r="IJ40"/>
  <c r="IG40"/>
  <c r="IH40"/>
  <c r="II46"/>
  <c r="IJ46"/>
  <c r="IG46"/>
  <c r="IH46"/>
  <c r="II49"/>
  <c r="IJ49"/>
  <c r="IG49"/>
  <c r="IH49"/>
  <c r="IO54" l="1"/>
  <c r="IL37"/>
  <c r="IQ37" s="1"/>
  <c r="IM37"/>
  <c r="IR37" s="1"/>
  <c r="IN37"/>
  <c r="IS37" s="1"/>
  <c r="IO37"/>
  <c r="IT37" s="1"/>
  <c r="IT55"/>
  <c r="IS55"/>
  <c r="IQ55"/>
  <c r="IV55" s="1"/>
  <c r="IL54"/>
  <c r="IY55"/>
  <c r="IL53"/>
  <c r="IN53"/>
  <c r="IM53"/>
  <c r="IO53"/>
  <c r="IM52"/>
  <c r="IO52"/>
  <c r="IL52"/>
  <c r="IN52"/>
  <c r="IW56"/>
  <c r="IY56"/>
  <c r="IV56"/>
  <c r="IX56"/>
  <c r="IR55"/>
  <c r="IW55" s="1"/>
  <c r="IO51"/>
  <c r="IN46"/>
  <c r="IO46"/>
  <c r="IL46"/>
  <c r="IM46"/>
  <c r="IN40"/>
  <c r="IO40"/>
  <c r="IL40"/>
  <c r="IM40"/>
  <c r="IN41"/>
  <c r="IO41"/>
  <c r="IL41"/>
  <c r="IM41"/>
  <c r="IL39"/>
  <c r="IM39"/>
  <c r="IN39"/>
  <c r="IO39"/>
  <c r="IN42"/>
  <c r="IO42"/>
  <c r="IL42"/>
  <c r="IM42"/>
  <c r="IN44"/>
  <c r="IO44"/>
  <c r="IL44"/>
  <c r="IM44"/>
  <c r="IN45"/>
  <c r="IO45"/>
  <c r="IL45"/>
  <c r="IM45"/>
  <c r="IN47"/>
  <c r="IO47"/>
  <c r="IL47"/>
  <c r="IM47"/>
  <c r="IL38"/>
  <c r="IM38"/>
  <c r="IN38"/>
  <c r="IO38"/>
  <c r="IN43"/>
  <c r="IO43"/>
  <c r="IL43"/>
  <c r="IM43"/>
  <c r="IN48"/>
  <c r="IO48"/>
  <c r="IL48"/>
  <c r="IM48"/>
  <c r="IN49"/>
  <c r="IO49"/>
  <c r="IL49"/>
  <c r="IM49"/>
  <c r="IM51"/>
  <c r="IL51"/>
  <c r="IN51"/>
  <c r="IO50"/>
  <c r="IN50"/>
  <c r="IM50"/>
  <c r="IL50"/>
  <c r="IX55" l="1"/>
  <c r="IR54"/>
  <c r="IR50"/>
  <c r="IT50"/>
  <c r="IQ50"/>
  <c r="IS50"/>
  <c r="IR51"/>
  <c r="IT51"/>
  <c r="IQ51"/>
  <c r="IS51"/>
  <c r="IR49"/>
  <c r="IT49"/>
  <c r="IQ49"/>
  <c r="IS49"/>
  <c r="JD56"/>
  <c r="JB56"/>
  <c r="JA56"/>
  <c r="JC56"/>
  <c r="IR52"/>
  <c r="IT52"/>
  <c r="IQ52"/>
  <c r="IS52"/>
  <c r="IR53"/>
  <c r="IT53"/>
  <c r="IQ53"/>
  <c r="IS53"/>
  <c r="IS54"/>
  <c r="IT54"/>
  <c r="IQ54"/>
  <c r="IR48"/>
  <c r="IQ48"/>
  <c r="IT48"/>
  <c r="IS48"/>
  <c r="IR43"/>
  <c r="IQ43"/>
  <c r="IT43"/>
  <c r="IS43"/>
  <c r="IR38"/>
  <c r="IQ38"/>
  <c r="IV37" s="1"/>
  <c r="JA37" s="1"/>
  <c r="IT38"/>
  <c r="IS38"/>
  <c r="IR47"/>
  <c r="IQ47"/>
  <c r="IT47"/>
  <c r="IS47"/>
  <c r="IR45"/>
  <c r="IQ45"/>
  <c r="IT45"/>
  <c r="IS45"/>
  <c r="IR44"/>
  <c r="IQ44"/>
  <c r="IT44"/>
  <c r="IS44"/>
  <c r="IR42"/>
  <c r="IQ42"/>
  <c r="IT42"/>
  <c r="IS42"/>
  <c r="IR39"/>
  <c r="IQ39"/>
  <c r="IT39"/>
  <c r="IS39"/>
  <c r="IR41"/>
  <c r="IQ41"/>
  <c r="IT41"/>
  <c r="IS41"/>
  <c r="IR40"/>
  <c r="IQ40"/>
  <c r="IT40"/>
  <c r="IS40"/>
  <c r="IR46"/>
  <c r="IQ46"/>
  <c r="IT46"/>
  <c r="IS46"/>
  <c r="IY37" l="1"/>
  <c r="JD37" s="1"/>
  <c r="IX37"/>
  <c r="JC37" s="1"/>
  <c r="IW37"/>
  <c r="JB37" s="1"/>
  <c r="IV54"/>
  <c r="IX54"/>
  <c r="IW54"/>
  <c r="IY54"/>
  <c r="IW53"/>
  <c r="IY53"/>
  <c r="IV53"/>
  <c r="IX53"/>
  <c r="IV52"/>
  <c r="IX52"/>
  <c r="IW52"/>
  <c r="IY52"/>
  <c r="JF56"/>
  <c r="JH56"/>
  <c r="JG56"/>
  <c r="JI56"/>
  <c r="IV50"/>
  <c r="IY50"/>
  <c r="IX50"/>
  <c r="IW50"/>
  <c r="IV51"/>
  <c r="IW51"/>
  <c r="IX51"/>
  <c r="IY51"/>
  <c r="IW46"/>
  <c r="IV46"/>
  <c r="IY46"/>
  <c r="IX46"/>
  <c r="IW40"/>
  <c r="IV40"/>
  <c r="IY40"/>
  <c r="IX40"/>
  <c r="IW41"/>
  <c r="IV41"/>
  <c r="IY41"/>
  <c r="IX41"/>
  <c r="IW39"/>
  <c r="IV39"/>
  <c r="IY39"/>
  <c r="IX39"/>
  <c r="IW42"/>
  <c r="IV42"/>
  <c r="IY42"/>
  <c r="IX42"/>
  <c r="IW44"/>
  <c r="IV44"/>
  <c r="IY44"/>
  <c r="IX44"/>
  <c r="IW45"/>
  <c r="IV45"/>
  <c r="IY45"/>
  <c r="IX45"/>
  <c r="IW47"/>
  <c r="IV47"/>
  <c r="IY47"/>
  <c r="IX47"/>
  <c r="IW38"/>
  <c r="IV38"/>
  <c r="IY38"/>
  <c r="IX38"/>
  <c r="IW43"/>
  <c r="IV43"/>
  <c r="IY43"/>
  <c r="IX43"/>
  <c r="IW48"/>
  <c r="IV48"/>
  <c r="IY48"/>
  <c r="IX48"/>
  <c r="IW49"/>
  <c r="IV49"/>
  <c r="IY49"/>
  <c r="IX49"/>
  <c r="JA49" l="1"/>
  <c r="JC49"/>
  <c r="JB49"/>
  <c r="JD49"/>
  <c r="JA51"/>
  <c r="JC51"/>
  <c r="JB51"/>
  <c r="JD51"/>
  <c r="JA50"/>
  <c r="JC50"/>
  <c r="JB50"/>
  <c r="JD50"/>
  <c r="JA54"/>
  <c r="JA52"/>
  <c r="JC52"/>
  <c r="JB52"/>
  <c r="JD52"/>
  <c r="JA53"/>
  <c r="JC53"/>
  <c r="JB53"/>
  <c r="JD53"/>
  <c r="JC55"/>
  <c r="JB55"/>
  <c r="JC54"/>
  <c r="JD54"/>
  <c r="JA55"/>
  <c r="JD55"/>
  <c r="JB54"/>
  <c r="JA48"/>
  <c r="JB48"/>
  <c r="JC48"/>
  <c r="JD48"/>
  <c r="JA38"/>
  <c r="JB38"/>
  <c r="JC38"/>
  <c r="JD38"/>
  <c r="JA43"/>
  <c r="JB43"/>
  <c r="JC43"/>
  <c r="JD43"/>
  <c r="JA47"/>
  <c r="JB47"/>
  <c r="JC47"/>
  <c r="JD47"/>
  <c r="JA45"/>
  <c r="JB45"/>
  <c r="JC45"/>
  <c r="JD45"/>
  <c r="JA44"/>
  <c r="JB44"/>
  <c r="JC44"/>
  <c r="JD44"/>
  <c r="JA42"/>
  <c r="JB42"/>
  <c r="JC42"/>
  <c r="JD42"/>
  <c r="JA39"/>
  <c r="JB39"/>
  <c r="JC39"/>
  <c r="JD39"/>
  <c r="JA41"/>
  <c r="JB41"/>
  <c r="JC41"/>
  <c r="JD41"/>
  <c r="JA40"/>
  <c r="JB40"/>
  <c r="JC40"/>
  <c r="JD40"/>
  <c r="JA46"/>
  <c r="JB46"/>
  <c r="JC46"/>
  <c r="JD46"/>
  <c r="JF37" l="1"/>
  <c r="JK37" s="1"/>
  <c r="JG37"/>
  <c r="JL37" s="1"/>
  <c r="JH37"/>
  <c r="JM37" s="1"/>
  <c r="JI37"/>
  <c r="JN37" s="1"/>
  <c r="JF54"/>
  <c r="JH54"/>
  <c r="JG54"/>
  <c r="JI54"/>
  <c r="JF55"/>
  <c r="JH55"/>
  <c r="JG55"/>
  <c r="JI55"/>
  <c r="JF53"/>
  <c r="JH53"/>
  <c r="JG53"/>
  <c r="JI53"/>
  <c r="JF52"/>
  <c r="JH52"/>
  <c r="JG52"/>
  <c r="JI52"/>
  <c r="JF46"/>
  <c r="JG46"/>
  <c r="JH46"/>
  <c r="JI46"/>
  <c r="JF41"/>
  <c r="JG41"/>
  <c r="JH41"/>
  <c r="JI41"/>
  <c r="JF39"/>
  <c r="JG39"/>
  <c r="JH39"/>
  <c r="JI39"/>
  <c r="JF42"/>
  <c r="JG42"/>
  <c r="JH42"/>
  <c r="JI42"/>
  <c r="JF44"/>
  <c r="JG44"/>
  <c r="JH44"/>
  <c r="JI44"/>
  <c r="JF45"/>
  <c r="JG45"/>
  <c r="JH45"/>
  <c r="JI45"/>
  <c r="JF47"/>
  <c r="JG47"/>
  <c r="JH47"/>
  <c r="JI47"/>
  <c r="JF43"/>
  <c r="JG43"/>
  <c r="JH43"/>
  <c r="JI43"/>
  <c r="JF49"/>
  <c r="JG49"/>
  <c r="JH49"/>
  <c r="JI49"/>
  <c r="JG51"/>
  <c r="JF51"/>
  <c r="JI51"/>
  <c r="JH51"/>
  <c r="JF38"/>
  <c r="JG38"/>
  <c r="JH38"/>
  <c r="JI38"/>
  <c r="JF48"/>
  <c r="JG48"/>
  <c r="JH48"/>
  <c r="JI48"/>
  <c r="JF40"/>
  <c r="JG40"/>
  <c r="JH40"/>
  <c r="JI40"/>
  <c r="JG50"/>
  <c r="JH50"/>
  <c r="JI50"/>
  <c r="JF50"/>
  <c r="JK49" l="1"/>
  <c r="JM49"/>
  <c r="JL49"/>
  <c r="JN49"/>
  <c r="JK50"/>
  <c r="JM50"/>
  <c r="JL50"/>
  <c r="JN50"/>
  <c r="JK51"/>
  <c r="JM51"/>
  <c r="JL51"/>
  <c r="JN51"/>
  <c r="JK52"/>
  <c r="JM52"/>
  <c r="JL52"/>
  <c r="JN52"/>
  <c r="JK53"/>
  <c r="JM53"/>
  <c r="JL53"/>
  <c r="JN53"/>
  <c r="JK54"/>
  <c r="JM54"/>
  <c r="JL54"/>
  <c r="JN54"/>
  <c r="JK55"/>
  <c r="JK56"/>
  <c r="JL55"/>
  <c r="JL56"/>
  <c r="JM55"/>
  <c r="JM56"/>
  <c r="JN55"/>
  <c r="JN56"/>
  <c r="JL43"/>
  <c r="JK43"/>
  <c r="JN43"/>
  <c r="JM43"/>
  <c r="JL47"/>
  <c r="JK47"/>
  <c r="JN47"/>
  <c r="JM47"/>
  <c r="JL45"/>
  <c r="JK45"/>
  <c r="JN45"/>
  <c r="JM45"/>
  <c r="JL44"/>
  <c r="JK44"/>
  <c r="JN44"/>
  <c r="JM44"/>
  <c r="JL42"/>
  <c r="JK42"/>
  <c r="JN42"/>
  <c r="JM42"/>
  <c r="JL39"/>
  <c r="JK39"/>
  <c r="JN39"/>
  <c r="JM39"/>
  <c r="JL41"/>
  <c r="JK41"/>
  <c r="JN41"/>
  <c r="JM41"/>
  <c r="JL46"/>
  <c r="JK46"/>
  <c r="JN46"/>
  <c r="JM46"/>
  <c r="JL40"/>
  <c r="JK40"/>
  <c r="JN40"/>
  <c r="JM40"/>
  <c r="JL48"/>
  <c r="JK48"/>
  <c r="JN48"/>
  <c r="JM48"/>
  <c r="JL38"/>
  <c r="JK38"/>
  <c r="JP37" s="1"/>
  <c r="JU37" s="1"/>
  <c r="JN38"/>
  <c r="JM38"/>
  <c r="JS37" l="1"/>
  <c r="JX37" s="1"/>
  <c r="JR37"/>
  <c r="JW37" s="1"/>
  <c r="JQ37"/>
  <c r="JV37" s="1"/>
  <c r="JP55"/>
  <c r="JR55"/>
  <c r="JQ55"/>
  <c r="JS55"/>
  <c r="JP54"/>
  <c r="JR54"/>
  <c r="JQ54"/>
  <c r="JS54"/>
  <c r="JP53"/>
  <c r="JR53"/>
  <c r="JQ53"/>
  <c r="JS53"/>
  <c r="JP52"/>
  <c r="JR52"/>
  <c r="JQ52"/>
  <c r="JS52"/>
  <c r="JP56"/>
  <c r="JR56"/>
  <c r="JQ56"/>
  <c r="JS56"/>
  <c r="JP51"/>
  <c r="JQ51"/>
  <c r="JR51"/>
  <c r="JS51"/>
  <c r="JP50"/>
  <c r="JQ50"/>
  <c r="JR50"/>
  <c r="JS50"/>
  <c r="JQ49"/>
  <c r="JP49"/>
  <c r="JS49"/>
  <c r="JR49"/>
  <c r="JQ38"/>
  <c r="JP38"/>
  <c r="JS38"/>
  <c r="JR38"/>
  <c r="JQ48"/>
  <c r="JP48"/>
  <c r="JS48"/>
  <c r="JR48"/>
  <c r="JQ40"/>
  <c r="JP40"/>
  <c r="JS40"/>
  <c r="JR40"/>
  <c r="JQ46"/>
  <c r="JP46"/>
  <c r="JS46"/>
  <c r="JR46"/>
  <c r="JQ41"/>
  <c r="JP41"/>
  <c r="JS41"/>
  <c r="JR41"/>
  <c r="JQ39"/>
  <c r="JP39"/>
  <c r="JS39"/>
  <c r="JR39"/>
  <c r="JQ42"/>
  <c r="JP42"/>
  <c r="JS42"/>
  <c r="JR42"/>
  <c r="JQ44"/>
  <c r="JP44"/>
  <c r="JS44"/>
  <c r="JR44"/>
  <c r="JQ45"/>
  <c r="JP45"/>
  <c r="JS45"/>
  <c r="JR45"/>
  <c r="JQ47"/>
  <c r="JP47"/>
  <c r="JS47"/>
  <c r="JR47"/>
  <c r="JQ43"/>
  <c r="JP43"/>
  <c r="JS43"/>
  <c r="JR43"/>
  <c r="JV50" l="1"/>
  <c r="JX50"/>
  <c r="JU50"/>
  <c r="JW50"/>
  <c r="JV51"/>
  <c r="JX51"/>
  <c r="JU51"/>
  <c r="JW51"/>
  <c r="JV49"/>
  <c r="JX49"/>
  <c r="JU49"/>
  <c r="JW49"/>
  <c r="JW56"/>
  <c r="JU56"/>
  <c r="JW55"/>
  <c r="JU55"/>
  <c r="JX56"/>
  <c r="JV56"/>
  <c r="JX55"/>
  <c r="JV55"/>
  <c r="JV52"/>
  <c r="JX52"/>
  <c r="JU52"/>
  <c r="JW52"/>
  <c r="JV53"/>
  <c r="JX53"/>
  <c r="JU53"/>
  <c r="JW53"/>
  <c r="JW54"/>
  <c r="JU54"/>
  <c r="JX54"/>
  <c r="JV54"/>
  <c r="JU43"/>
  <c r="JV43"/>
  <c r="JW43"/>
  <c r="JX43"/>
  <c r="JU45"/>
  <c r="JV45"/>
  <c r="JW45"/>
  <c r="JX45"/>
  <c r="JU44"/>
  <c r="JV44"/>
  <c r="JW44"/>
  <c r="JX44"/>
  <c r="JU47"/>
  <c r="JV47"/>
  <c r="JW47"/>
  <c r="JX47"/>
  <c r="JU42"/>
  <c r="JV42"/>
  <c r="JW42"/>
  <c r="JX42"/>
  <c r="JU39"/>
  <c r="JV39"/>
  <c r="JW39"/>
  <c r="JX39"/>
  <c r="JU41"/>
  <c r="JV41"/>
  <c r="JW41"/>
  <c r="JX41"/>
  <c r="JU46"/>
  <c r="JV46"/>
  <c r="JW46"/>
  <c r="JX46"/>
  <c r="JU40"/>
  <c r="JV40"/>
  <c r="JW40"/>
  <c r="JX40"/>
  <c r="JU48"/>
  <c r="JV48"/>
  <c r="JW48"/>
  <c r="JX48"/>
  <c r="JU38"/>
  <c r="JV38"/>
  <c r="JW38"/>
  <c r="JX38"/>
  <c r="JZ37" l="1"/>
  <c r="KE37" s="1"/>
  <c r="KA37"/>
  <c r="KF37" s="1"/>
  <c r="KB37"/>
  <c r="KG37" s="1"/>
  <c r="KC37"/>
  <c r="KH37" s="1"/>
  <c r="KA53"/>
  <c r="KC53"/>
  <c r="JZ53"/>
  <c r="KB53"/>
  <c r="KA52"/>
  <c r="KC52"/>
  <c r="JZ52"/>
  <c r="KB52"/>
  <c r="KA54"/>
  <c r="KC54"/>
  <c r="JZ54"/>
  <c r="KB54"/>
  <c r="KA55"/>
  <c r="KC55"/>
  <c r="JZ55"/>
  <c r="KB55"/>
  <c r="KA56"/>
  <c r="KC56"/>
  <c r="JZ56"/>
  <c r="KB56"/>
  <c r="JZ48"/>
  <c r="KA48"/>
  <c r="KB48"/>
  <c r="KC48"/>
  <c r="JZ40"/>
  <c r="KA40"/>
  <c r="KB40"/>
  <c r="KC40"/>
  <c r="JZ46"/>
  <c r="KA46"/>
  <c r="KB46"/>
  <c r="KC46"/>
  <c r="JZ41"/>
  <c r="KA41"/>
  <c r="KB41"/>
  <c r="KC41"/>
  <c r="JZ39"/>
  <c r="KA39"/>
  <c r="KB39"/>
  <c r="KC39"/>
  <c r="JZ42"/>
  <c r="KA42"/>
  <c r="KB42"/>
  <c r="KC42"/>
  <c r="JZ47"/>
  <c r="KA47"/>
  <c r="KB47"/>
  <c r="KC47"/>
  <c r="KA51"/>
  <c r="JZ51"/>
  <c r="KC51"/>
  <c r="KB51"/>
  <c r="JZ49"/>
  <c r="KA49"/>
  <c r="KB49"/>
  <c r="KC49"/>
  <c r="JZ44"/>
  <c r="KA44"/>
  <c r="KB44"/>
  <c r="KC44"/>
  <c r="JZ45"/>
  <c r="KA45"/>
  <c r="KB45"/>
  <c r="KC45"/>
  <c r="JZ43"/>
  <c r="KA43"/>
  <c r="KB43"/>
  <c r="KC43"/>
  <c r="JZ38"/>
  <c r="KA38"/>
  <c r="KB38"/>
  <c r="KC38"/>
  <c r="KA50"/>
  <c r="JZ50"/>
  <c r="KC50"/>
  <c r="KB50"/>
  <c r="KE49" l="1"/>
  <c r="KG49"/>
  <c r="KF49"/>
  <c r="KH49"/>
  <c r="KE50"/>
  <c r="KG50"/>
  <c r="KF50"/>
  <c r="KH50"/>
  <c r="KE51"/>
  <c r="KG51"/>
  <c r="KF51"/>
  <c r="KH51"/>
  <c r="KE55"/>
  <c r="KG55"/>
  <c r="KF56"/>
  <c r="KH56"/>
  <c r="KF55"/>
  <c r="KH55"/>
  <c r="KE56"/>
  <c r="KG56"/>
  <c r="KE54"/>
  <c r="KG54"/>
  <c r="KF54"/>
  <c r="KH54"/>
  <c r="KE52"/>
  <c r="KG52"/>
  <c r="KF52"/>
  <c r="KH52"/>
  <c r="KE53"/>
  <c r="KG53"/>
  <c r="KF53"/>
  <c r="KH53"/>
  <c r="KF38"/>
  <c r="KE38"/>
  <c r="KJ37" s="1"/>
  <c r="KO37" s="1"/>
  <c r="KH38"/>
  <c r="KG38"/>
  <c r="KF43"/>
  <c r="KE43"/>
  <c r="KH43"/>
  <c r="KG43"/>
  <c r="KF45"/>
  <c r="KE45"/>
  <c r="KH45"/>
  <c r="KG45"/>
  <c r="KF44"/>
  <c r="KE44"/>
  <c r="KH44"/>
  <c r="KG44"/>
  <c r="KF47"/>
  <c r="KE47"/>
  <c r="KH47"/>
  <c r="KG47"/>
  <c r="KF42"/>
  <c r="KE42"/>
  <c r="KH42"/>
  <c r="KG42"/>
  <c r="KF39"/>
  <c r="KE39"/>
  <c r="KH39"/>
  <c r="KG39"/>
  <c r="KF41"/>
  <c r="KE41"/>
  <c r="KH41"/>
  <c r="KG41"/>
  <c r="KF46"/>
  <c r="KE46"/>
  <c r="KH46"/>
  <c r="KG46"/>
  <c r="KF40"/>
  <c r="KE40"/>
  <c r="KH40"/>
  <c r="KG40"/>
  <c r="KF48"/>
  <c r="KE48"/>
  <c r="KH48"/>
  <c r="KG48"/>
  <c r="KM37" l="1"/>
  <c r="KR37" s="1"/>
  <c r="KL37"/>
  <c r="KQ37" s="1"/>
  <c r="KK37"/>
  <c r="KP37" s="1"/>
  <c r="KJ53"/>
  <c r="KL53"/>
  <c r="KK53"/>
  <c r="KM53"/>
  <c r="KJ52"/>
  <c r="KL52"/>
  <c r="KK52"/>
  <c r="KM52"/>
  <c r="KJ54"/>
  <c r="KL54"/>
  <c r="KK54"/>
  <c r="KM54"/>
  <c r="KJ56"/>
  <c r="KL56"/>
  <c r="KK56"/>
  <c r="KM56"/>
  <c r="KJ55"/>
  <c r="KL55"/>
  <c r="KK55"/>
  <c r="KM55"/>
  <c r="KJ50"/>
  <c r="KK50"/>
  <c r="KL50"/>
  <c r="KM50"/>
  <c r="KJ51"/>
  <c r="KK51"/>
  <c r="KL51"/>
  <c r="KM51"/>
  <c r="KK49"/>
  <c r="KJ49"/>
  <c r="KL49"/>
  <c r="KM49"/>
  <c r="KK48"/>
  <c r="KJ48"/>
  <c r="KM48"/>
  <c r="KL48"/>
  <c r="KK40"/>
  <c r="KJ40"/>
  <c r="KM40"/>
  <c r="KL40"/>
  <c r="KK46"/>
  <c r="KJ46"/>
  <c r="KM46"/>
  <c r="KL46"/>
  <c r="KK41"/>
  <c r="KJ41"/>
  <c r="KM41"/>
  <c r="KL41"/>
  <c r="KK39"/>
  <c r="KJ39"/>
  <c r="KM39"/>
  <c r="KL39"/>
  <c r="KK42"/>
  <c r="KJ42"/>
  <c r="KM42"/>
  <c r="KL42"/>
  <c r="KK47"/>
  <c r="KJ47"/>
  <c r="KM47"/>
  <c r="KL47"/>
  <c r="KK44"/>
  <c r="KJ44"/>
  <c r="KM44"/>
  <c r="KL44"/>
  <c r="KK45"/>
  <c r="KJ45"/>
  <c r="KM45"/>
  <c r="KL45"/>
  <c r="KK43"/>
  <c r="KJ43"/>
  <c r="KM43"/>
  <c r="KL43"/>
  <c r="KK38"/>
  <c r="KJ38"/>
  <c r="KM38"/>
  <c r="KL38"/>
  <c r="KP49" l="1"/>
  <c r="KR49"/>
  <c r="KO49"/>
  <c r="KQ49"/>
  <c r="KP51"/>
  <c r="KR51"/>
  <c r="KO51"/>
  <c r="KQ51"/>
  <c r="KP50"/>
  <c r="KR50"/>
  <c r="KO50"/>
  <c r="KQ50"/>
  <c r="KP54"/>
  <c r="KR54"/>
  <c r="KO54"/>
  <c r="KQ54"/>
  <c r="KP55"/>
  <c r="KR55"/>
  <c r="KO56"/>
  <c r="KQ56"/>
  <c r="KO55"/>
  <c r="KQ55"/>
  <c r="KP56"/>
  <c r="KR56"/>
  <c r="KP52"/>
  <c r="KR52"/>
  <c r="KO52"/>
  <c r="KQ52"/>
  <c r="KP53"/>
  <c r="KR53"/>
  <c r="KO53"/>
  <c r="KQ53"/>
  <c r="KO45"/>
  <c r="KP45"/>
  <c r="KQ45"/>
  <c r="KR45"/>
  <c r="KO47"/>
  <c r="KP47"/>
  <c r="KQ47"/>
  <c r="KR47"/>
  <c r="KO38"/>
  <c r="KP38"/>
  <c r="KQ38"/>
  <c r="KR38"/>
  <c r="KO43"/>
  <c r="KP43"/>
  <c r="KQ43"/>
  <c r="KR43"/>
  <c r="KO44"/>
  <c r="KP44"/>
  <c r="KQ44"/>
  <c r="KR44"/>
  <c r="KO42"/>
  <c r="KP42"/>
  <c r="KQ42"/>
  <c r="KR42"/>
  <c r="KO39"/>
  <c r="KP39"/>
  <c r="KQ39"/>
  <c r="KR39"/>
  <c r="KO41"/>
  <c r="KP41"/>
  <c r="KQ41"/>
  <c r="KR41"/>
  <c r="KO46"/>
  <c r="KP46"/>
  <c r="KQ46"/>
  <c r="KR46"/>
  <c r="KO40"/>
  <c r="KP40"/>
  <c r="KQ40"/>
  <c r="KR40"/>
  <c r="KO48"/>
  <c r="KP48"/>
  <c r="KQ48"/>
  <c r="KR48"/>
  <c r="KV37" l="1"/>
  <c r="LA37" s="1"/>
  <c r="D62" s="1"/>
  <c r="C9" s="1"/>
  <c r="C9" i="27" s="1"/>
  <c r="C10" i="31" s="1"/>
  <c r="KW37" i="30"/>
  <c r="LB37" s="1"/>
  <c r="E62" s="1"/>
  <c r="D9" s="1"/>
  <c r="D9" i="27" s="1"/>
  <c r="D10" i="31" s="1"/>
  <c r="KT37" i="30"/>
  <c r="KY37" s="1"/>
  <c r="B62" s="1"/>
  <c r="B9" s="1"/>
  <c r="KU37"/>
  <c r="KZ37" s="1"/>
  <c r="C62" s="1"/>
  <c r="E9" s="1"/>
  <c r="E9" i="27" s="1"/>
  <c r="E10" i="31" s="1"/>
  <c r="KU53" i="30"/>
  <c r="KW53"/>
  <c r="KT53"/>
  <c r="KV53"/>
  <c r="KU52"/>
  <c r="KW52"/>
  <c r="KT52"/>
  <c r="KV52"/>
  <c r="KU55"/>
  <c r="KW55"/>
  <c r="KT55"/>
  <c r="KV55"/>
  <c r="KU56"/>
  <c r="KW56"/>
  <c r="KT56"/>
  <c r="KV56"/>
  <c r="KU54"/>
  <c r="KW54"/>
  <c r="KT54"/>
  <c r="KV54"/>
  <c r="KT48"/>
  <c r="KU48"/>
  <c r="KV48"/>
  <c r="KW48"/>
  <c r="KT40"/>
  <c r="KU40"/>
  <c r="KV40"/>
  <c r="KW40"/>
  <c r="KT46"/>
  <c r="KU46"/>
  <c r="KV46"/>
  <c r="KW46"/>
  <c r="KT41"/>
  <c r="KU41"/>
  <c r="KV41"/>
  <c r="KW41"/>
  <c r="KT39"/>
  <c r="KU39"/>
  <c r="KV39"/>
  <c r="KW39"/>
  <c r="KT42"/>
  <c r="KU42"/>
  <c r="KV42"/>
  <c r="KW42"/>
  <c r="KT44"/>
  <c r="KU44"/>
  <c r="KV44"/>
  <c r="KW44"/>
  <c r="KT43"/>
  <c r="KU43"/>
  <c r="KV43"/>
  <c r="KW43"/>
  <c r="KT38"/>
  <c r="KU38"/>
  <c r="KV38"/>
  <c r="KW38"/>
  <c r="KU51"/>
  <c r="KT51"/>
  <c r="KW51"/>
  <c r="KV51"/>
  <c r="KT47"/>
  <c r="KU47"/>
  <c r="KV47"/>
  <c r="KW47"/>
  <c r="KT45"/>
  <c r="KU45"/>
  <c r="KV45"/>
  <c r="KW45"/>
  <c r="KU49"/>
  <c r="KV49"/>
  <c r="KW49"/>
  <c r="KT49"/>
  <c r="KU50"/>
  <c r="KT50"/>
  <c r="KW50"/>
  <c r="KV50"/>
  <c r="F9" l="1"/>
  <c r="F9" i="27" s="1"/>
  <c r="B9"/>
  <c r="B10" i="31" s="1"/>
  <c r="I9" i="30"/>
  <c r="I9" i="27" s="1"/>
  <c r="J9" i="30"/>
  <c r="J9" i="27" s="1"/>
  <c r="F10" i="31" s="1"/>
  <c r="H9" i="30"/>
  <c r="H9" i="27" s="1"/>
  <c r="G9" i="30"/>
  <c r="G9" i="27" s="1"/>
  <c r="KZ50" i="30"/>
  <c r="C75" s="1"/>
  <c r="E22" s="1"/>
  <c r="E22" i="27" s="1"/>
  <c r="E23" i="31" s="1"/>
  <c r="LB50" i="30"/>
  <c r="E75" s="1"/>
  <c r="D22" s="1"/>
  <c r="D22" i="27" s="1"/>
  <c r="D23" i="31" s="1"/>
  <c r="KY50" i="30"/>
  <c r="LA50"/>
  <c r="D75" s="1"/>
  <c r="C22" s="1"/>
  <c r="C22" i="27" s="1"/>
  <c r="C23" i="31" s="1"/>
  <c r="KZ49" i="30"/>
  <c r="C74" s="1"/>
  <c r="E21" s="1"/>
  <c r="E21" i="27" s="1"/>
  <c r="E22" i="31" s="1"/>
  <c r="LB49" i="30"/>
  <c r="E74" s="1"/>
  <c r="D21" s="1"/>
  <c r="D21" i="27" s="1"/>
  <c r="D22" i="31" s="1"/>
  <c r="KY49" i="30"/>
  <c r="LA49"/>
  <c r="D74" s="1"/>
  <c r="C21" s="1"/>
  <c r="C21" i="27" s="1"/>
  <c r="C22" i="31" s="1"/>
  <c r="KZ51" i="30"/>
  <c r="C76" s="1"/>
  <c r="E23" s="1"/>
  <c r="E23" i="27" s="1"/>
  <c r="E24" i="31" s="1"/>
  <c r="LB51" i="30"/>
  <c r="E76" s="1"/>
  <c r="D23" s="1"/>
  <c r="D23" i="27" s="1"/>
  <c r="D24" i="31" s="1"/>
  <c r="KY51" i="30"/>
  <c r="LA51"/>
  <c r="D76" s="1"/>
  <c r="C23" s="1"/>
  <c r="C23" i="27" s="1"/>
  <c r="C24" i="31" s="1"/>
  <c r="KZ55" i="30"/>
  <c r="C80" s="1"/>
  <c r="E27" s="1"/>
  <c r="E27" i="27" s="1"/>
  <c r="E28" i="31" s="1"/>
  <c r="LB55" i="30"/>
  <c r="E80" s="1"/>
  <c r="D27" s="1"/>
  <c r="D27" i="27" s="1"/>
  <c r="D28" i="31" s="1"/>
  <c r="KZ56" i="30"/>
  <c r="C81" s="1"/>
  <c r="E28" s="1"/>
  <c r="E28" i="27" s="1"/>
  <c r="E29" i="31" s="1"/>
  <c r="LB56" i="30"/>
  <c r="E81" s="1"/>
  <c r="D28" s="1"/>
  <c r="D28" i="27" s="1"/>
  <c r="D29" i="31" s="1"/>
  <c r="KY55" i="30"/>
  <c r="LA55"/>
  <c r="D80" s="1"/>
  <c r="C27" s="1"/>
  <c r="C27" i="27" s="1"/>
  <c r="C28" i="31" s="1"/>
  <c r="KY56" i="30"/>
  <c r="LA56"/>
  <c r="D81" s="1"/>
  <c r="C28" s="1"/>
  <c r="C28" i="27" s="1"/>
  <c r="C29" i="31" s="1"/>
  <c r="KZ54" i="30"/>
  <c r="C79" s="1"/>
  <c r="E26" s="1"/>
  <c r="E26" i="27" s="1"/>
  <c r="E27" i="31" s="1"/>
  <c r="LB54" i="30"/>
  <c r="E79" s="1"/>
  <c r="D26" s="1"/>
  <c r="D26" i="27" s="1"/>
  <c r="D27" i="31" s="1"/>
  <c r="KY54" i="30"/>
  <c r="LA54"/>
  <c r="D79" s="1"/>
  <c r="C26" s="1"/>
  <c r="C26" i="27" s="1"/>
  <c r="C27" i="31" s="1"/>
  <c r="KZ52" i="30"/>
  <c r="C77" s="1"/>
  <c r="E24" s="1"/>
  <c r="E24" i="27" s="1"/>
  <c r="E25" i="31" s="1"/>
  <c r="LB52" i="30"/>
  <c r="E77" s="1"/>
  <c r="D24" s="1"/>
  <c r="D24" i="27" s="1"/>
  <c r="D25" i="31" s="1"/>
  <c r="KY52" i="30"/>
  <c r="LA52"/>
  <c r="D77" s="1"/>
  <c r="C24" s="1"/>
  <c r="C24" i="27" s="1"/>
  <c r="C25" i="31" s="1"/>
  <c r="KZ53" i="30"/>
  <c r="C78" s="1"/>
  <c r="E25" s="1"/>
  <c r="E25" i="27" s="1"/>
  <c r="E26" i="31" s="1"/>
  <c r="LB53" i="30"/>
  <c r="E78" s="1"/>
  <c r="D25" s="1"/>
  <c r="D25" i="27" s="1"/>
  <c r="D26" i="31" s="1"/>
  <c r="KY53" i="30"/>
  <c r="LA53"/>
  <c r="D78" s="1"/>
  <c r="C25" s="1"/>
  <c r="C25" i="27" s="1"/>
  <c r="C26" i="31" s="1"/>
  <c r="KZ47" i="30"/>
  <c r="C72" s="1"/>
  <c r="E19" s="1"/>
  <c r="E19" i="27" s="1"/>
  <c r="E20" i="31" s="1"/>
  <c r="KY47" i="30"/>
  <c r="LB47"/>
  <c r="E72" s="1"/>
  <c r="D19" s="1"/>
  <c r="D19" i="27" s="1"/>
  <c r="D20" i="31" s="1"/>
  <c r="LA47" i="30"/>
  <c r="D72" s="1"/>
  <c r="C19" s="1"/>
  <c r="C19" i="27" s="1"/>
  <c r="C20" i="31" s="1"/>
  <c r="KZ38" i="30"/>
  <c r="C63" s="1"/>
  <c r="E10" s="1"/>
  <c r="E10" i="27" s="1"/>
  <c r="E11" i="31" s="1"/>
  <c r="KY38" i="30"/>
  <c r="LB38"/>
  <c r="E63" s="1"/>
  <c r="D10" s="1"/>
  <c r="D10" i="27" s="1"/>
  <c r="D11" i="31" s="1"/>
  <c r="LA38" i="30"/>
  <c r="D63" s="1"/>
  <c r="C10" s="1"/>
  <c r="C10" i="27" s="1"/>
  <c r="C11" i="31" s="1"/>
  <c r="KZ43" i="30"/>
  <c r="C68" s="1"/>
  <c r="E15" s="1"/>
  <c r="E15" i="27" s="1"/>
  <c r="E16" i="31" s="1"/>
  <c r="KY43" i="30"/>
  <c r="LB43"/>
  <c r="E68" s="1"/>
  <c r="D15" s="1"/>
  <c r="D15" i="27" s="1"/>
  <c r="D16" i="31" s="1"/>
  <c r="LA43" i="30"/>
  <c r="D68" s="1"/>
  <c r="C15" s="1"/>
  <c r="C15" i="27" s="1"/>
  <c r="C16" i="31" s="1"/>
  <c r="KZ44" i="30"/>
  <c r="C69" s="1"/>
  <c r="E16" s="1"/>
  <c r="E16" i="27" s="1"/>
  <c r="E17" i="31" s="1"/>
  <c r="KY44" i="30"/>
  <c r="LB44"/>
  <c r="E69" s="1"/>
  <c r="D16" s="1"/>
  <c r="D16" i="27" s="1"/>
  <c r="D17" i="31" s="1"/>
  <c r="LA44" i="30"/>
  <c r="D69" s="1"/>
  <c r="C16" s="1"/>
  <c r="C16" i="27" s="1"/>
  <c r="C17" i="31" s="1"/>
  <c r="KZ42" i="30"/>
  <c r="C67" s="1"/>
  <c r="E14" s="1"/>
  <c r="E14" i="27" s="1"/>
  <c r="E15" i="31" s="1"/>
  <c r="KY42" i="30"/>
  <c r="LB42"/>
  <c r="E67" s="1"/>
  <c r="D14" s="1"/>
  <c r="D14" i="27" s="1"/>
  <c r="D15" i="31" s="1"/>
  <c r="LA42" i="30"/>
  <c r="D67" s="1"/>
  <c r="C14" s="1"/>
  <c r="C14" i="27" s="1"/>
  <c r="C15" i="31" s="1"/>
  <c r="KZ39" i="30"/>
  <c r="C64" s="1"/>
  <c r="E11" s="1"/>
  <c r="E11" i="27" s="1"/>
  <c r="E12" i="31" s="1"/>
  <c r="KY39" i="30"/>
  <c r="LB39"/>
  <c r="E64" s="1"/>
  <c r="D11" s="1"/>
  <c r="D11" i="27" s="1"/>
  <c r="D12" i="31" s="1"/>
  <c r="LA39" i="30"/>
  <c r="D64" s="1"/>
  <c r="C11" s="1"/>
  <c r="C11" i="27" s="1"/>
  <c r="C12" i="31" s="1"/>
  <c r="KZ41" i="30"/>
  <c r="C66" s="1"/>
  <c r="E13" s="1"/>
  <c r="E13" i="27" s="1"/>
  <c r="E14" i="31" s="1"/>
  <c r="KY41" i="30"/>
  <c r="LB41"/>
  <c r="E66" s="1"/>
  <c r="D13" s="1"/>
  <c r="D13" i="27" s="1"/>
  <c r="D14" i="31" s="1"/>
  <c r="LA41" i="30"/>
  <c r="D66" s="1"/>
  <c r="C13" s="1"/>
  <c r="C13" i="27" s="1"/>
  <c r="C14" i="31" s="1"/>
  <c r="KZ46" i="30"/>
  <c r="C71" s="1"/>
  <c r="E18" s="1"/>
  <c r="E18" i="27" s="1"/>
  <c r="E19" i="31" s="1"/>
  <c r="KY46" i="30"/>
  <c r="LB46"/>
  <c r="E71" s="1"/>
  <c r="D18" s="1"/>
  <c r="D18" i="27" s="1"/>
  <c r="D19" i="31" s="1"/>
  <c r="LA46" i="30"/>
  <c r="D71" s="1"/>
  <c r="C18" s="1"/>
  <c r="C18" i="27" s="1"/>
  <c r="C19" i="31" s="1"/>
  <c r="KZ40" i="30"/>
  <c r="C65" s="1"/>
  <c r="E12" s="1"/>
  <c r="E12" i="27" s="1"/>
  <c r="E13" i="31" s="1"/>
  <c r="KY40" i="30"/>
  <c r="LB40"/>
  <c r="E65" s="1"/>
  <c r="D12" s="1"/>
  <c r="D12" i="27" s="1"/>
  <c r="D13" i="31" s="1"/>
  <c r="LA40" i="30"/>
  <c r="D65" s="1"/>
  <c r="C12" s="1"/>
  <c r="C12" i="27" s="1"/>
  <c r="C13" i="31" s="1"/>
  <c r="KZ48" i="30"/>
  <c r="C73" s="1"/>
  <c r="E20" s="1"/>
  <c r="E20" i="27" s="1"/>
  <c r="E21" i="31" s="1"/>
  <c r="KY48" i="30"/>
  <c r="LB48"/>
  <c r="E73" s="1"/>
  <c r="D20" s="1"/>
  <c r="D20" i="27" s="1"/>
  <c r="D21" i="31" s="1"/>
  <c r="LA48" i="30"/>
  <c r="D73" s="1"/>
  <c r="C20" s="1"/>
  <c r="C20" i="27" s="1"/>
  <c r="C21" i="31" s="1"/>
  <c r="KZ45" i="30"/>
  <c r="C70" s="1"/>
  <c r="E17" s="1"/>
  <c r="E17" i="27" s="1"/>
  <c r="E18" i="31" s="1"/>
  <c r="KY45" i="30"/>
  <c r="LB45"/>
  <c r="E70" s="1"/>
  <c r="D17" s="1"/>
  <c r="D17" i="27" s="1"/>
  <c r="D18" i="31" s="1"/>
  <c r="LA45" i="30"/>
  <c r="D70" s="1"/>
  <c r="C17" s="1"/>
  <c r="C17" i="27" s="1"/>
  <c r="C18" i="31" s="1"/>
  <c r="B78" i="30" l="1"/>
  <c r="B25" s="1"/>
  <c r="B77"/>
  <c r="B24" s="1"/>
  <c r="B79"/>
  <c r="B26" s="1"/>
  <c r="B81"/>
  <c r="B28" s="1"/>
  <c r="B80"/>
  <c r="B27" s="1"/>
  <c r="B76"/>
  <c r="B23" s="1"/>
  <c r="B74"/>
  <c r="B21" s="1"/>
  <c r="B75"/>
  <c r="B22" s="1"/>
  <c r="B70"/>
  <c r="B17" s="1"/>
  <c r="B73"/>
  <c r="B20" s="1"/>
  <c r="B65"/>
  <c r="B12" s="1"/>
  <c r="B71"/>
  <c r="B18" s="1"/>
  <c r="B66"/>
  <c r="B13" s="1"/>
  <c r="B64"/>
  <c r="B11" s="1"/>
  <c r="B67"/>
  <c r="B14" s="1"/>
  <c r="B69"/>
  <c r="B16" s="1"/>
  <c r="B68"/>
  <c r="B15" s="1"/>
  <c r="B63"/>
  <c r="B10" s="1"/>
  <c r="B72"/>
  <c r="B19" s="1"/>
  <c r="J17"/>
  <c r="J17" i="27" s="1"/>
  <c r="F18" i="31" s="1"/>
  <c r="F17" i="30"/>
  <c r="F17" i="27" s="1"/>
  <c r="I17" i="30"/>
  <c r="I17" i="27" s="1"/>
  <c r="G17" i="30"/>
  <c r="G17" i="27" s="1"/>
  <c r="H17" i="30"/>
  <c r="H17" i="27" s="1"/>
  <c r="B17"/>
  <c r="B18" i="31" s="1"/>
  <c r="J25" i="30"/>
  <c r="J25" i="27" s="1"/>
  <c r="F26" i="31" s="1"/>
  <c r="I25" i="30"/>
  <c r="I25" i="27" s="1"/>
  <c r="B25"/>
  <c r="B26" i="31" s="1"/>
  <c r="F25" i="30"/>
  <c r="F25" i="27" s="1"/>
  <c r="H25" i="30"/>
  <c r="H25" i="27" s="1"/>
  <c r="G25" i="30"/>
  <c r="G25" i="27" s="1"/>
  <c r="G24" i="30"/>
  <c r="G24" i="27" s="1"/>
  <c r="J24" i="30"/>
  <c r="J24" i="27" s="1"/>
  <c r="F25" i="31" s="1"/>
  <c r="F24" i="30"/>
  <c r="F24" i="27" s="1"/>
  <c r="I24" i="30"/>
  <c r="I24" i="27" s="1"/>
  <c r="H24" i="30"/>
  <c r="H24" i="27" s="1"/>
  <c r="B24"/>
  <c r="B25" i="31" s="1"/>
  <c r="G26" i="30"/>
  <c r="G26" i="27" s="1"/>
  <c r="H26" i="30"/>
  <c r="H26" i="27" s="1"/>
  <c r="B26"/>
  <c r="B27" i="31" s="1"/>
  <c r="F26" i="30"/>
  <c r="F26" i="27" s="1"/>
  <c r="I26" i="30"/>
  <c r="I26" i="27" s="1"/>
  <c r="J26" i="30"/>
  <c r="J26" i="27" s="1"/>
  <c r="F27" i="31" s="1"/>
  <c r="F28" i="30"/>
  <c r="F28" i="27" s="1"/>
  <c r="J28" i="30"/>
  <c r="J28" i="27" s="1"/>
  <c r="F29" i="31" s="1"/>
  <c r="H28" i="30"/>
  <c r="H28" i="27" s="1"/>
  <c r="B28"/>
  <c r="B29" i="31" s="1"/>
  <c r="G28" i="30"/>
  <c r="G28" i="27" s="1"/>
  <c r="I28" i="30"/>
  <c r="I28" i="27" s="1"/>
  <c r="F27" i="30"/>
  <c r="F27" i="27" s="1"/>
  <c r="I27" i="30"/>
  <c r="I27" i="27" s="1"/>
  <c r="J27" i="30"/>
  <c r="J27" i="27" s="1"/>
  <c r="F28" i="31" s="1"/>
  <c r="G27" i="30"/>
  <c r="G27" i="27" s="1"/>
  <c r="H27" i="30"/>
  <c r="H27" i="27" s="1"/>
  <c r="B27"/>
  <c r="B28" i="31" s="1"/>
  <c r="I23" i="30"/>
  <c r="I23" i="27" s="1"/>
  <c r="G23" i="30"/>
  <c r="G23" i="27" s="1"/>
  <c r="B23"/>
  <c r="B24" i="31" s="1"/>
  <c r="F23" i="30"/>
  <c r="F23" i="27" s="1"/>
  <c r="J23" i="30"/>
  <c r="J23" i="27" s="1"/>
  <c r="F24" i="31" s="1"/>
  <c r="H23" i="30"/>
  <c r="H23" i="27" s="1"/>
  <c r="F21" i="30"/>
  <c r="F21" i="27" s="1"/>
  <c r="G21" i="30"/>
  <c r="G21" i="27" s="1"/>
  <c r="H21" i="30"/>
  <c r="H21" i="27" s="1"/>
  <c r="I21" i="30"/>
  <c r="I21" i="27" s="1"/>
  <c r="J21" i="30"/>
  <c r="J21" i="27" s="1"/>
  <c r="F22" i="31" s="1"/>
  <c r="B21" i="27"/>
  <c r="B22" i="31" s="1"/>
  <c r="I22" i="30"/>
  <c r="I22" i="27" s="1"/>
  <c r="F22" i="30"/>
  <c r="F22" i="27" s="1"/>
  <c r="G22" i="30"/>
  <c r="G22" i="27" s="1"/>
  <c r="J22" i="30"/>
  <c r="J22" i="27" s="1"/>
  <c r="F23" i="31" s="1"/>
  <c r="H22" i="30"/>
  <c r="H22" i="27" s="1"/>
  <c r="B22"/>
  <c r="B23" i="31" s="1"/>
  <c r="J20" i="30"/>
  <c r="J20" i="27" s="1"/>
  <c r="F21" i="31" s="1"/>
  <c r="F20" i="30"/>
  <c r="F20" i="27" s="1"/>
  <c r="G20" i="30"/>
  <c r="G20" i="27" s="1"/>
  <c r="H20" i="30"/>
  <c r="H20" i="27" s="1"/>
  <c r="I20" i="30"/>
  <c r="I20" i="27" s="1"/>
  <c r="B20"/>
  <c r="B21" i="31" s="1"/>
  <c r="H12" i="30"/>
  <c r="H12" i="27" s="1"/>
  <c r="I12" i="30"/>
  <c r="I12" i="27" s="1"/>
  <c r="G12" i="30"/>
  <c r="G12" i="27" s="1"/>
  <c r="F12" i="30"/>
  <c r="F12" i="27" s="1"/>
  <c r="J12" i="30"/>
  <c r="J12" i="27" s="1"/>
  <c r="F13" i="31" s="1"/>
  <c r="B12" i="27"/>
  <c r="B13" i="31" s="1"/>
  <c r="G18" i="30"/>
  <c r="G18" i="27" s="1"/>
  <c r="J18" i="30"/>
  <c r="J18" i="27" s="1"/>
  <c r="F19" i="31" s="1"/>
  <c r="I18" i="30"/>
  <c r="I18" i="27" s="1"/>
  <c r="H18" i="30"/>
  <c r="H18" i="27" s="1"/>
  <c r="F18" i="30"/>
  <c r="F18" i="27" s="1"/>
  <c r="B18"/>
  <c r="B19" i="31" s="1"/>
  <c r="F13" i="30"/>
  <c r="F13" i="27" s="1"/>
  <c r="H13" i="30"/>
  <c r="H13" i="27" s="1"/>
  <c r="J13" i="30"/>
  <c r="J13" i="27" s="1"/>
  <c r="F14" i="31" s="1"/>
  <c r="G13" i="30"/>
  <c r="G13" i="27" s="1"/>
  <c r="I13" i="30"/>
  <c r="I13" i="27" s="1"/>
  <c r="B13"/>
  <c r="B14" i="31" s="1"/>
  <c r="F11" i="30"/>
  <c r="F11" i="27" s="1"/>
  <c r="J11" i="30"/>
  <c r="J11" i="27" s="1"/>
  <c r="F12" i="31" s="1"/>
  <c r="G11" i="30"/>
  <c r="G11" i="27" s="1"/>
  <c r="I11" i="30"/>
  <c r="I11" i="27" s="1"/>
  <c r="H11" i="30"/>
  <c r="H11" i="27" s="1"/>
  <c r="B11"/>
  <c r="B12" i="31" s="1"/>
  <c r="G14" i="30"/>
  <c r="G14" i="27" s="1"/>
  <c r="B14"/>
  <c r="B15" i="31" s="1"/>
  <c r="H14" i="30"/>
  <c r="H14" i="27" s="1"/>
  <c r="J14" i="30"/>
  <c r="J14" i="27" s="1"/>
  <c r="F15" i="31" s="1"/>
  <c r="F14" i="30"/>
  <c r="F14" i="27" s="1"/>
  <c r="I14" i="30"/>
  <c r="I14" i="27" s="1"/>
  <c r="H16" i="30"/>
  <c r="H16" i="27" s="1"/>
  <c r="F16" i="30"/>
  <c r="F16" i="27" s="1"/>
  <c r="J16" i="30"/>
  <c r="J16" i="27" s="1"/>
  <c r="F17" i="31" s="1"/>
  <c r="G16" i="30"/>
  <c r="G16" i="27" s="1"/>
  <c r="I16" i="30"/>
  <c r="I16" i="27" s="1"/>
  <c r="B16"/>
  <c r="B17" i="31" s="1"/>
  <c r="F15" i="30"/>
  <c r="F15" i="27" s="1"/>
  <c r="J15" i="30"/>
  <c r="J15" i="27" s="1"/>
  <c r="F16" i="31" s="1"/>
  <c r="H15" i="30"/>
  <c r="H15" i="27" s="1"/>
  <c r="G15" i="30"/>
  <c r="G15" i="27" s="1"/>
  <c r="I15" i="30"/>
  <c r="I15" i="27" s="1"/>
  <c r="B15"/>
  <c r="B16" i="31" s="1"/>
  <c r="J10" i="30"/>
  <c r="J10" i="27" s="1"/>
  <c r="F11" i="31" s="1"/>
  <c r="H10" i="30"/>
  <c r="H10" i="27" s="1"/>
  <c r="G10" i="30"/>
  <c r="G10" i="27" s="1"/>
  <c r="F10" i="30"/>
  <c r="F10" i="27" s="1"/>
  <c r="B10"/>
  <c r="B11" i="31" s="1"/>
  <c r="I10" i="30"/>
  <c r="I10" i="27" s="1"/>
  <c r="H19" i="30"/>
  <c r="H19" i="27" s="1"/>
  <c r="F19" i="30"/>
  <c r="F19" i="27" s="1"/>
  <c r="G19" i="30"/>
  <c r="G19" i="27" s="1"/>
  <c r="I19" i="30"/>
  <c r="I19" i="27" s="1"/>
  <c r="J19" i="30"/>
  <c r="J19" i="27" s="1"/>
  <c r="F20" i="31" s="1"/>
  <c r="B19" i="27"/>
  <c r="B20" i="31" s="1"/>
</calcChain>
</file>

<file path=xl/comments1.xml><?xml version="1.0" encoding="utf-8"?>
<comments xmlns="http://schemas.openxmlformats.org/spreadsheetml/2006/main">
  <authors>
    <author>Xoliswa Mazeleni</author>
  </authors>
  <commentList>
    <comment ref="B12" authorId="0">
      <text>
        <r>
          <rPr>
            <b/>
            <sz val="12"/>
            <color indexed="10"/>
            <rFont val="Tahoma"/>
            <family val="2"/>
          </rPr>
          <t>Type the Start of the Season Year Here!</t>
        </r>
      </text>
    </comment>
    <comment ref="B14" authorId="0">
      <text>
        <r>
          <rPr>
            <b/>
            <sz val="12"/>
            <color indexed="10"/>
            <rFont val="Tahoma"/>
            <family val="2"/>
          </rPr>
          <t>Type Your Names Here</t>
        </r>
      </text>
    </comment>
  </commentList>
</comments>
</file>

<file path=xl/comments2.xml><?xml version="1.0" encoding="utf-8"?>
<comments xmlns="http://schemas.openxmlformats.org/spreadsheetml/2006/main">
  <authors>
    <author>Xoliswa Mazeleni</author>
  </authors>
  <commentList>
    <comment ref="C4" authorId="0">
      <text>
        <r>
          <rPr>
            <b/>
            <u/>
            <sz val="12"/>
            <color indexed="10"/>
            <rFont val="Tahoma"/>
            <family val="2"/>
          </rPr>
          <t>NOTE</t>
        </r>
        <r>
          <rPr>
            <b/>
            <sz val="12"/>
            <color indexed="10"/>
            <rFont val="Tahoma"/>
            <family val="2"/>
          </rPr>
          <t xml:space="preserve">:  ONLY Type/Edit </t>
        </r>
        <r>
          <rPr>
            <b/>
            <sz val="12"/>
            <color indexed="39"/>
            <rFont val="Tahoma"/>
            <family val="2"/>
          </rPr>
          <t>Date</t>
        </r>
        <r>
          <rPr>
            <b/>
            <sz val="12"/>
            <color indexed="10"/>
            <rFont val="Tahoma"/>
            <family val="2"/>
          </rPr>
          <t xml:space="preserve">, </t>
        </r>
        <r>
          <rPr>
            <b/>
            <sz val="12"/>
            <color indexed="37"/>
            <rFont val="Tahoma"/>
            <family val="2"/>
          </rPr>
          <t>Venue (Stadium)</t>
        </r>
        <r>
          <rPr>
            <b/>
            <sz val="12"/>
            <color indexed="10"/>
            <rFont val="Tahoma"/>
            <family val="2"/>
          </rPr>
          <t xml:space="preserve">, </t>
        </r>
        <r>
          <rPr>
            <b/>
            <sz val="12"/>
            <color indexed="17"/>
            <rFont val="Tahoma"/>
            <family val="2"/>
          </rPr>
          <t>Team A</t>
        </r>
        <r>
          <rPr>
            <b/>
            <sz val="12"/>
            <color indexed="10"/>
            <rFont val="Tahoma"/>
            <family val="2"/>
          </rPr>
          <t xml:space="preserve"> &amp; </t>
        </r>
        <r>
          <rPr>
            <b/>
            <sz val="12"/>
            <color indexed="17"/>
            <rFont val="Tahoma"/>
            <family val="2"/>
          </rPr>
          <t>Score A</t>
        </r>
        <r>
          <rPr>
            <b/>
            <sz val="12"/>
            <color indexed="10"/>
            <rFont val="Tahoma"/>
            <family val="2"/>
          </rPr>
          <t xml:space="preserve"> AND </t>
        </r>
        <r>
          <rPr>
            <b/>
            <sz val="12"/>
            <color indexed="60"/>
            <rFont val="Tahoma"/>
            <family val="2"/>
          </rPr>
          <t>Team B</t>
        </r>
        <r>
          <rPr>
            <b/>
            <sz val="12"/>
            <color indexed="10"/>
            <rFont val="Tahoma"/>
            <family val="2"/>
          </rPr>
          <t xml:space="preserve"> &amp; </t>
        </r>
        <r>
          <rPr>
            <b/>
            <sz val="12"/>
            <color indexed="60"/>
            <rFont val="Tahoma"/>
            <family val="2"/>
          </rPr>
          <t>Score B</t>
        </r>
        <r>
          <rPr>
            <b/>
            <sz val="12"/>
            <color indexed="10"/>
            <rFont val="Tahoma"/>
            <family val="2"/>
          </rPr>
          <t xml:space="preserve"> on this Sheet.  </t>
        </r>
      </text>
    </comment>
  </commentList>
</comments>
</file>

<file path=xl/sharedStrings.xml><?xml version="1.0" encoding="utf-8"?>
<sst xmlns="http://schemas.openxmlformats.org/spreadsheetml/2006/main" count="1312" uniqueCount="324">
  <si>
    <t>FILE NAME:</t>
  </si>
  <si>
    <t>DATE</t>
  </si>
  <si>
    <t>GROUP</t>
  </si>
  <si>
    <t>SCORE A</t>
  </si>
  <si>
    <t>SCORE B</t>
  </si>
  <si>
    <t>WEEK DAY</t>
  </si>
  <si>
    <t>#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</si>
  <si>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</si>
  <si>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</si>
  <si>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</si>
  <si>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</si>
  <si>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</si>
  <si>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</si>
  <si>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</si>
  <si>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</si>
  <si>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COMMENT</t>
  </si>
  <si>
    <t>D</t>
  </si>
  <si>
    <t>WEEK DAYS</t>
  </si>
  <si>
    <t>COUNTRY</t>
  </si>
  <si>
    <t>GOALS AGAINST</t>
  </si>
  <si>
    <t>GF</t>
  </si>
  <si>
    <t>GA</t>
  </si>
  <si>
    <t>GD</t>
  </si>
  <si>
    <t>PTS</t>
  </si>
  <si>
    <t>MP</t>
  </si>
  <si>
    <t>W</t>
  </si>
  <si>
    <t>L</t>
  </si>
  <si>
    <t>MATCHES WON</t>
  </si>
  <si>
    <t>MATCHES LOST</t>
  </si>
  <si>
    <t>MATCHES DRAWN</t>
  </si>
  <si>
    <t>ORGANISER:</t>
  </si>
  <si>
    <t>SHORT NAME</t>
  </si>
  <si>
    <t>RANK</t>
  </si>
  <si>
    <t>COUNT</t>
  </si>
  <si>
    <t>RANK #2</t>
  </si>
  <si>
    <t>POINTS</t>
  </si>
  <si>
    <t xml:space="preserve"> </t>
  </si>
  <si>
    <t>GD of TIE</t>
  </si>
  <si>
    <t>GF of TIE</t>
  </si>
  <si>
    <t>SEASON:</t>
  </si>
  <si>
    <t>TEAMS</t>
  </si>
  <si>
    <t>TEAM NAME</t>
  </si>
  <si>
    <t>NICKNAME</t>
  </si>
  <si>
    <t>CITY/TOWN</t>
  </si>
  <si>
    <t>OFFICIAL NAME</t>
  </si>
  <si>
    <t>TEAM A</t>
  </si>
  <si>
    <t>TEAM B</t>
  </si>
  <si>
    <t>MATCH POINTS</t>
  </si>
  <si>
    <t>Each Team Plays 2 Matches Against Other Teams - One At Home And One Away</t>
  </si>
  <si>
    <t xml:space="preserve">TOTAL MATCHES PLAYED PER SEASON = </t>
  </si>
  <si>
    <t>TOTAL MATCHES PLAYED PER SEASON</t>
  </si>
  <si>
    <t>MATCHES PLAYED</t>
  </si>
  <si>
    <t>TEAM PLAYED</t>
  </si>
  <si>
    <t>ACTUAL GAMES PLAYED BY THE TEAMS</t>
  </si>
  <si>
    <t>TEAM</t>
  </si>
  <si>
    <t>GAMES PLAYED</t>
  </si>
  <si>
    <t>RANKING</t>
  </si>
  <si>
    <t>RANKING #1</t>
  </si>
  <si>
    <t>START:</t>
  </si>
  <si>
    <t>ENDS:</t>
  </si>
  <si>
    <t>Year 1</t>
  </si>
  <si>
    <t>Year 2</t>
  </si>
  <si>
    <t>FOOTBALL FAN:</t>
  </si>
  <si>
    <t>DATE:</t>
  </si>
  <si>
    <t>RANKING #1 - REFINEMENT</t>
  </si>
  <si>
    <t>RANKING ORDER = LOG</t>
  </si>
  <si>
    <t>Arsenal</t>
  </si>
  <si>
    <t>Aston Villa</t>
  </si>
  <si>
    <t>Bournemouth</t>
  </si>
  <si>
    <t>Brentford</t>
  </si>
  <si>
    <t>Burnley</t>
  </si>
  <si>
    <t>Chelsea</t>
  </si>
  <si>
    <t>Crystal Palace</t>
  </si>
  <si>
    <t>Everton</t>
  </si>
  <si>
    <t>Fulham</t>
  </si>
  <si>
    <t>Liverpool</t>
  </si>
  <si>
    <t>Manchester City</t>
  </si>
  <si>
    <t>Manchester United</t>
  </si>
  <si>
    <t>Newcastcle United</t>
  </si>
  <si>
    <t>STADIUM</t>
  </si>
  <si>
    <t>Emirates Stadium</t>
  </si>
  <si>
    <t>Villa Park</t>
  </si>
  <si>
    <t>Oakwell</t>
  </si>
  <si>
    <t>Gtech Community Stadium</t>
  </si>
  <si>
    <t>Amex Stadium</t>
  </si>
  <si>
    <t>Turf Moor</t>
  </si>
  <si>
    <t>Stamford Bridge</t>
  </si>
  <si>
    <t>Selhurst Park</t>
  </si>
  <si>
    <t>Goodison Park</t>
  </si>
  <si>
    <t>Craven Cottage</t>
  </si>
  <si>
    <t>Anfield</t>
  </si>
  <si>
    <t>Kenilworth Road</t>
  </si>
  <si>
    <t>Etihad Stadium</t>
  </si>
  <si>
    <t>Old Trafford</t>
  </si>
  <si>
    <t>St. James' Park</t>
  </si>
  <si>
    <t>The City Ground</t>
  </si>
  <si>
    <t>Bramall Lane</t>
  </si>
  <si>
    <t>Tottenham Hotspur Stadium</t>
  </si>
  <si>
    <t>London Stadium</t>
  </si>
  <si>
    <t>Molineux Stadium</t>
  </si>
  <si>
    <t xml:space="preserve">Brighton </t>
  </si>
  <si>
    <t>Turf Moor, Burnley</t>
  </si>
  <si>
    <t>Man City</t>
  </si>
  <si>
    <t>Emirates Stadium, London</t>
  </si>
  <si>
    <t>Nott'm Forest</t>
  </si>
  <si>
    <t>Vitality Stadium, Bournemouth</t>
  </si>
  <si>
    <t>West Ham</t>
  </si>
  <si>
    <t>Brighton</t>
  </si>
  <si>
    <t>Luton</t>
  </si>
  <si>
    <t>Goodison Park, Liverpool</t>
  </si>
  <si>
    <t>Sheffield Utd</t>
  </si>
  <si>
    <t>Bramall Lane, Sheffield</t>
  </si>
  <si>
    <t>St. James' Park, Newcastle</t>
  </si>
  <si>
    <t>Newcastle</t>
  </si>
  <si>
    <t>Gtech Community Stadium, Brentford</t>
  </si>
  <si>
    <t>Spurs</t>
  </si>
  <si>
    <t>Stamford Bridge, London</t>
  </si>
  <si>
    <t>Old Trafford, Manchester</t>
  </si>
  <si>
    <t>Man Utd</t>
  </si>
  <si>
    <t>Wolves</t>
  </si>
  <si>
    <t>The City Ground, Nottingham</t>
  </si>
  <si>
    <t>Craven Cottage, London</t>
  </si>
  <si>
    <t>Anfield, Liverpool</t>
  </si>
  <si>
    <t>Molineux Stadium, Wolverhampton</t>
  </si>
  <si>
    <t>Tottenham Spur Stadium, London</t>
  </si>
  <si>
    <t>Etihad Stadium, Manchester</t>
  </si>
  <si>
    <t>Villa Park, Birmingham</t>
  </si>
  <si>
    <t>London Stadium, London</t>
  </si>
  <si>
    <t>Selhurst Park, London</t>
  </si>
  <si>
    <t>Kenilworth Road, Luton</t>
  </si>
  <si>
    <t>info@premierleague.com</t>
  </si>
  <si>
    <t>MAX POINTS:</t>
  </si>
  <si>
    <t>CLUB</t>
  </si>
  <si>
    <t>RANK 3</t>
  </si>
  <si>
    <t xml:space="preserve">RANKINGS AS ON: </t>
  </si>
  <si>
    <t>London</t>
  </si>
  <si>
    <t>Wolverhampton</t>
  </si>
  <si>
    <t>Manchester</t>
  </si>
  <si>
    <t>Nottingham</t>
  </si>
  <si>
    <t>Sheffield</t>
  </si>
  <si>
    <t>Falmer</t>
  </si>
  <si>
    <t>Birmingham</t>
  </si>
  <si>
    <t>Bedfordshire</t>
  </si>
  <si>
    <t>Luton Town F.C.</t>
  </si>
  <si>
    <t>The Hatters</t>
  </si>
  <si>
    <t>The Gunners</t>
  </si>
  <si>
    <t>The Villans</t>
  </si>
  <si>
    <t>The Cherries</t>
  </si>
  <si>
    <t>The Bees</t>
  </si>
  <si>
    <t>The Seagulls</t>
  </si>
  <si>
    <t>The Blues</t>
  </si>
  <si>
    <t>The Eagles</t>
  </si>
  <si>
    <t>The Cottagers</t>
  </si>
  <si>
    <t>The Toffees / The Blues</t>
  </si>
  <si>
    <t>The Reds</t>
  </si>
  <si>
    <t>The Sky Blues / The Citizens</t>
  </si>
  <si>
    <t>The Red Devils</t>
  </si>
  <si>
    <t>The Magpies</t>
  </si>
  <si>
    <t>The Reds / The Garibaldis</t>
  </si>
  <si>
    <t>Spurs / Lilywhites</t>
  </si>
  <si>
    <t>The Hammers</t>
  </si>
  <si>
    <t>https://www.premierleague.com/results</t>
  </si>
  <si>
    <t>Amex Stadium, Falmer</t>
  </si>
  <si>
    <t>MATCH SCORES DATA INPUT</t>
  </si>
  <si>
    <t>BIG STATS - STATS CALCULATION ENABLING SHEET</t>
  </si>
  <si>
    <t>MATCH POINTS STATS DATA SHEET</t>
  </si>
  <si>
    <t>RANKING #8 - REFINEMENT</t>
  </si>
  <si>
    <t>RANKING #12 - REFINEMENT</t>
  </si>
  <si>
    <t xml:space="preserve">WON </t>
  </si>
  <si>
    <t>LOST</t>
  </si>
  <si>
    <t>TOTAL TEAMS #:</t>
  </si>
  <si>
    <t>EACH TEAM PLAYS:</t>
  </si>
  <si>
    <t>TOTAL MATCHES:</t>
  </si>
  <si>
    <t>VENUE/STADIUM</t>
  </si>
  <si>
    <t>TOTAL MATCHES PLAYED BY EACH CLUB =</t>
  </si>
  <si>
    <t>IMAGES CANVAS</t>
  </si>
  <si>
    <t xml:space="preserve">ENGLISH PREMIER LEAGUE </t>
  </si>
  <si>
    <t>THIS SPREADSHEET:</t>
  </si>
  <si>
    <t>Liverpool F.C.</t>
  </si>
  <si>
    <t>Arsenal F.C.</t>
  </si>
  <si>
    <t>Aston Villa F.C.</t>
  </si>
  <si>
    <t>Bournemouth F.C.</t>
  </si>
  <si>
    <t>Brentford F.C.</t>
  </si>
  <si>
    <t>Brighton &amp; Hove Albion F.C.</t>
  </si>
  <si>
    <t>Burnley F.C.</t>
  </si>
  <si>
    <t>Chelsea F.C.</t>
  </si>
  <si>
    <t>Crystal Palace F.C.</t>
  </si>
  <si>
    <t>Everton F.C.</t>
  </si>
  <si>
    <t>Fulham F.C.</t>
  </si>
  <si>
    <t>Nottingham Forest F.C.</t>
  </si>
  <si>
    <t>Sheffield United F.C.</t>
  </si>
  <si>
    <t>Tottenham Hotspur F.C.</t>
  </si>
  <si>
    <t>West Ham United F.C.</t>
  </si>
  <si>
    <t>Wolverhampton Wanderers F.C.</t>
  </si>
  <si>
    <t>= 20 x 38</t>
  </si>
  <si>
    <t>DRAW</t>
  </si>
  <si>
    <t>BACKGROUND NUMBER CRUNCHING!</t>
  </si>
  <si>
    <t xml:space="preserve">CALCULATIONS: MATCH STATISTICS TOTALS FOR EACH TEAM </t>
  </si>
  <si>
    <t>BACKGROUND SHEET!</t>
  </si>
  <si>
    <r>
      <rPr>
        <b/>
        <u/>
        <sz val="14"/>
        <color rgb="FFFF0000"/>
        <rFont val="Calibri"/>
        <family val="2"/>
        <scheme val="minor"/>
      </rPr>
      <t>NOTE</t>
    </r>
    <r>
      <rPr>
        <b/>
        <sz val="14"/>
        <color rgb="FFFF0000"/>
        <rFont val="Calibri"/>
        <family val="2"/>
        <scheme val="minor"/>
      </rPr>
      <t>: The TEAM NAME Column MUST BE in ALPHABETICAL ORDER by Team Name (If NOT, the Ranking Calculations will NOT be Accurate!)</t>
    </r>
  </si>
  <si>
    <t>CALCULATIONS: MATCH STATISTICS TOTALS FOR EACH TEAM</t>
  </si>
  <si>
    <t>POPULAR PLAYERS PICTURES</t>
  </si>
  <si>
    <t>PRINT ME SHEET</t>
  </si>
  <si>
    <t>LEGIT FANS</t>
  </si>
  <si>
    <t>NAME</t>
  </si>
  <si>
    <t>SURNAME</t>
  </si>
  <si>
    <t>Msingathi</t>
  </si>
  <si>
    <t>Mnyengeza</t>
  </si>
  <si>
    <t>South Africa</t>
  </si>
  <si>
    <t>NAME &amp; SURNAME</t>
  </si>
  <si>
    <t>Mac</t>
  </si>
  <si>
    <t>Scott</t>
  </si>
  <si>
    <t>Scotland</t>
  </si>
  <si>
    <t>Trump</t>
  </si>
  <si>
    <t>USA</t>
  </si>
  <si>
    <t>Lusapho</t>
  </si>
  <si>
    <t>Lesley</t>
  </si>
  <si>
    <t>Andrew</t>
  </si>
  <si>
    <t>Glass</t>
  </si>
  <si>
    <t>UK</t>
  </si>
  <si>
    <t>Magama Mbumbulu</t>
  </si>
  <si>
    <t>Aaron</t>
  </si>
  <si>
    <t>Australia</t>
  </si>
  <si>
    <t>Brett</t>
  </si>
  <si>
    <t>Young</t>
  </si>
  <si>
    <t>New Zealand</t>
  </si>
  <si>
    <t>Stephen</t>
  </si>
  <si>
    <t>Joubert</t>
  </si>
  <si>
    <t>SCORES SOURCE:</t>
  </si>
  <si>
    <t>Football Fan Spreadsheet</t>
  </si>
  <si>
    <t>Leeds United</t>
  </si>
  <si>
    <t>Leeds United F.C.</t>
  </si>
  <si>
    <t>Leicester City</t>
  </si>
  <si>
    <t>Leicester City F.C.</t>
  </si>
  <si>
    <r>
      <t xml:space="preserve">KEEP ADDING ALL TEAMS THAT HAVE PARTICIPATED IN THE PREMIER LEAGUE (PAST &amp; PRESENT) ON THIS SHEET </t>
    </r>
    <r>
      <rPr>
        <b/>
        <u/>
        <sz val="14"/>
        <color theme="9" tint="-0.499984740745262"/>
        <rFont val="Calibri"/>
        <family val="2"/>
        <scheme val="minor"/>
      </rPr>
      <t>(PLEASE ARRANGE THEM IN ALPHABETICAL ORDER)</t>
    </r>
  </si>
  <si>
    <t>Watford</t>
  </si>
  <si>
    <t>Watford F.C.</t>
  </si>
  <si>
    <t>Manchester United F.C.</t>
  </si>
  <si>
    <t>Newcastle United</t>
  </si>
  <si>
    <t>Newcastcle United F.C.</t>
  </si>
  <si>
    <t>Nottingham Forest</t>
  </si>
  <si>
    <t>Tottenham Hotspur</t>
  </si>
  <si>
    <t>Sheffield United</t>
  </si>
  <si>
    <t>West Ham United</t>
  </si>
  <si>
    <t>Wolverhampton Wanderers</t>
  </si>
  <si>
    <t>Football Fan:</t>
  </si>
  <si>
    <t>DATE TODAY:</t>
  </si>
  <si>
    <r>
      <rPr>
        <b/>
        <u/>
        <sz val="14"/>
        <color rgb="FFFF0000"/>
        <rFont val="Calibri"/>
        <family val="2"/>
        <scheme val="minor"/>
      </rPr>
      <t>NOTE</t>
    </r>
    <r>
      <rPr>
        <b/>
        <sz val="14"/>
        <color rgb="FFFF0000"/>
        <rFont val="Calibri"/>
        <family val="2"/>
        <scheme val="minor"/>
      </rPr>
      <t>: The TEAM NAME is spelled the same way in the Matches Data Inputs Sheet (where Matches' Scores are Recorded)</t>
    </r>
  </si>
  <si>
    <t>Lilywhites</t>
  </si>
  <si>
    <t>Elland Road</t>
  </si>
  <si>
    <t>King Power Stadium</t>
  </si>
  <si>
    <t>The Foxes</t>
  </si>
  <si>
    <t>Leicester</t>
  </si>
  <si>
    <t>Leeds</t>
  </si>
  <si>
    <t>The Clarets</t>
  </si>
  <si>
    <t>The Hornets</t>
  </si>
  <si>
    <t>Vicarage Road</t>
  </si>
  <si>
    <t>Watford, Hertfordshire</t>
  </si>
  <si>
    <t>Queens Park Rangers</t>
  </si>
  <si>
    <t>Queens Park Rangers F.C.</t>
  </si>
  <si>
    <t>The Hoops / The Rs</t>
  </si>
  <si>
    <t>Loftus Road Stadium</t>
  </si>
  <si>
    <t>West London</t>
  </si>
  <si>
    <t>Bristol City</t>
  </si>
  <si>
    <t>Bristol City F.C.</t>
  </si>
  <si>
    <t>Ashton Gate</t>
  </si>
  <si>
    <t>Bristol</t>
  </si>
  <si>
    <t>The Robins/Cider Army</t>
  </si>
  <si>
    <t>Norwich City</t>
  </si>
  <si>
    <t>Norwich City F.C.</t>
  </si>
  <si>
    <t>Swansea</t>
  </si>
  <si>
    <t>Swansea City F.C.</t>
  </si>
  <si>
    <t>The Swans</t>
  </si>
  <si>
    <t>Swansea.com Stadium</t>
  </si>
  <si>
    <t>The Canaries/The Yellows</t>
  </si>
  <si>
    <t>Carrow Road</t>
  </si>
  <si>
    <t>Norwich</t>
  </si>
  <si>
    <t>Stoke City</t>
  </si>
  <si>
    <t>Stoke City F.C.</t>
  </si>
  <si>
    <t>The Potters</t>
  </si>
  <si>
    <t>bet365 Stadium</t>
  </si>
  <si>
    <t>Staffordshire</t>
  </si>
  <si>
    <t>The Blades</t>
  </si>
  <si>
    <t>TOTAL TEAMS LISTED:</t>
  </si>
  <si>
    <t>ENGLISH PREMIER LEAGUE  - ALL TEAMS (CURRENT &amp; PAST PARTICIPANTS)</t>
  </si>
  <si>
    <t xml:space="preserve"> London</t>
  </si>
  <si>
    <t>premierleague.com</t>
  </si>
  <si>
    <t>Source:</t>
  </si>
  <si>
    <t>= (20-1) x 2 = 19 x 2</t>
  </si>
  <si>
    <t>ALL TEAMS - CURRENT &amp; PAST PARTICIPANTS!</t>
  </si>
  <si>
    <t>ADMINISTRATION SHEET</t>
  </si>
  <si>
    <r>
      <t xml:space="preserve">(The </t>
    </r>
    <r>
      <rPr>
        <b/>
        <sz val="14"/>
        <color rgb="FF00B050"/>
        <rFont val="Calibri"/>
        <family val="2"/>
        <scheme val="minor"/>
      </rPr>
      <t>Two Dates</t>
    </r>
    <r>
      <rPr>
        <b/>
        <sz val="14"/>
        <color rgb="FFFF0000"/>
        <rFont val="Calibri"/>
        <family val="2"/>
        <scheme val="minor"/>
      </rPr>
      <t xml:space="preserve"> Above Are Formula Driven, BUT You can Change Them If You Want to)</t>
    </r>
  </si>
  <si>
    <t>CORRECTING REPEATS</t>
  </si>
  <si>
    <t>RANKING #2 - REFINEMENT</t>
  </si>
  <si>
    <t>RANKING #3 - REFINEMENT</t>
  </si>
  <si>
    <t>RANKING #4 - REFINEMENT</t>
  </si>
  <si>
    <t>RANKING #5 - REFINEMENT</t>
  </si>
  <si>
    <t>RANKING #6 - REFINEMENT</t>
  </si>
  <si>
    <t>RANKING #7 - REFINEMENT</t>
  </si>
  <si>
    <t>RANKING #9 - REFINEMENT</t>
  </si>
  <si>
    <t>RANKING #10 - REFINEMENT</t>
  </si>
  <si>
    <t>RANKING #11 - REFINEMENT</t>
  </si>
  <si>
    <t>RANKING #13 - REFINEMENT</t>
  </si>
  <si>
    <t>RANKING #14 - REFINEMENT</t>
  </si>
  <si>
    <t>RANKING #15 - REFINEMENT</t>
  </si>
  <si>
    <t>RANKING #16 - REFINEMENT</t>
  </si>
  <si>
    <t>RANKING #17 - REFINEMENT</t>
  </si>
  <si>
    <t>RANKING #18 - REFINEMENT</t>
  </si>
  <si>
    <t>RANKING #19 - REFINEMENT</t>
  </si>
  <si>
    <t>RANKING #20 - REFINEMENT</t>
  </si>
  <si>
    <t>RANKING #21 - REFINEMENT</t>
  </si>
  <si>
    <t>RANKING #22 - REFINEMENT</t>
  </si>
  <si>
    <t>RANKING #23 - REFINEMENT</t>
  </si>
  <si>
    <t>RANKING #24 - REFINEMENT</t>
  </si>
  <si>
    <t>RANKING #25 - REFINEMENT</t>
  </si>
  <si>
    <t>RANKING #26 - REFINEMENT</t>
  </si>
  <si>
    <t>RANKING #27 - REFINEMENT</t>
  </si>
  <si>
    <t>ADD HERE ALL YOUR FOOTBALL RELATED IMAGES THAT YOU DON'T KNOW WHERE TO PUT (YET!)</t>
  </si>
  <si>
    <t>PUT HERE ALL YOUR FAVOURITE FOOTBALL PLAYERS' IMAGES</t>
  </si>
  <si>
    <t>(ALWAYS LOCK THE SHEET AFTER ADDING YOUR PHOTOS - HELPS PREVENT THEM GETTING DELETED)</t>
  </si>
  <si>
    <t>https://FootballFanSpreadsheet.blogspot.com/</t>
  </si>
  <si>
    <t>Football Fan</t>
  </si>
  <si>
    <t>https://FootballFanSpreadsheet.blogspot.com</t>
  </si>
  <si>
    <t>FootballFanSpreadsheet.blogspot.com</t>
  </si>
</sst>
</file>

<file path=xl/styles.xml><?xml version="1.0" encoding="utf-8"?>
<styleSheet xmlns="http://schemas.openxmlformats.org/spreadsheetml/2006/main">
  <numFmts count="2">
    <numFmt numFmtId="164" formatCode="[$-1C09]dd\ mmmm\ yyyy;@"/>
    <numFmt numFmtId="165" formatCode="0.0000000"/>
  </numFmts>
  <fonts count="67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indexed="39"/>
      <name val="Tahoma"/>
      <family val="2"/>
    </font>
    <font>
      <b/>
      <u/>
      <sz val="12"/>
      <color indexed="10"/>
      <name val="Tahoma"/>
      <family val="2"/>
    </font>
    <font>
      <b/>
      <sz val="12"/>
      <color indexed="10"/>
      <name val="Tahoma"/>
      <family val="2"/>
    </font>
    <font>
      <b/>
      <sz val="12"/>
      <color indexed="17"/>
      <name val="Tahoma"/>
      <family val="2"/>
    </font>
    <font>
      <b/>
      <sz val="12"/>
      <color indexed="6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indexed="37"/>
      <name val="Tahoma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4"/>
      <color rgb="FF0000CC"/>
      <name val="Calibri"/>
      <family val="2"/>
      <scheme val="minor"/>
    </font>
    <font>
      <b/>
      <sz val="14"/>
      <color rgb="FFFFFF9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3" tint="-0.499984740745262"/>
      <name val="Calibri"/>
      <family val="2"/>
      <scheme val="minor"/>
    </font>
    <font>
      <sz val="14"/>
      <color theme="3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8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b/>
      <sz val="14"/>
      <color theme="6" tint="0.59999389629810485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 tint="0.499984740745262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4"/>
      <color rgb="FFFFFF99"/>
      <name val="Calibri"/>
      <family val="2"/>
      <scheme val="minor"/>
    </font>
    <font>
      <sz val="14"/>
      <color theme="6" tint="-0.249977111117893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8"/>
      <color rgb="FFFFFFCC"/>
      <name val="Calibri"/>
      <family val="2"/>
      <scheme val="minor"/>
    </font>
    <font>
      <b/>
      <u/>
      <sz val="14"/>
      <color rgb="FFFFFFCC"/>
      <name val="Calibri"/>
      <family val="2"/>
      <scheme val="minor"/>
    </font>
    <font>
      <b/>
      <sz val="14"/>
      <color rgb="FFFFFFCC"/>
      <name val="Calibri"/>
      <family val="2"/>
      <scheme val="minor"/>
    </font>
    <font>
      <b/>
      <sz val="14"/>
      <color theme="9" tint="0.59999389629810485"/>
      <name val="Calibri"/>
      <family val="2"/>
      <scheme val="minor"/>
    </font>
    <font>
      <b/>
      <u/>
      <sz val="14"/>
      <color theme="9" tint="-0.499984740745262"/>
      <name val="Calibri"/>
      <family val="2"/>
      <scheme val="minor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9" fontId="37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</cellStyleXfs>
  <cellXfs count="6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164" fontId="4" fillId="0" borderId="0" xfId="0" applyNumberFormat="1" applyFont="1" applyProtection="1"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164" fontId="6" fillId="0" borderId="0" xfId="0" applyNumberFormat="1" applyFont="1" applyProtection="1">
      <protection hidden="1"/>
    </xf>
    <xf numFmtId="0" fontId="8" fillId="0" borderId="30" xfId="0" applyFont="1" applyBorder="1" applyAlignment="1" applyProtection="1">
      <alignment horizontal="center"/>
      <protection hidden="1"/>
    </xf>
    <xf numFmtId="0" fontId="15" fillId="0" borderId="30" xfId="0" applyFont="1" applyBorder="1" applyAlignment="1" applyProtection="1">
      <alignment horizontal="center"/>
      <protection hidden="1"/>
    </xf>
    <xf numFmtId="0" fontId="10" fillId="0" borderId="30" xfId="0" applyFont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3" fillId="0" borderId="30" xfId="0" applyFont="1" applyBorder="1" applyAlignment="1" applyProtection="1">
      <alignment horizontal="center"/>
      <protection hidden="1"/>
    </xf>
    <xf numFmtId="0" fontId="9" fillId="0" borderId="30" xfId="0" applyFont="1" applyBorder="1" applyAlignment="1" applyProtection="1">
      <alignment horizontal="center"/>
      <protection hidden="1"/>
    </xf>
    <xf numFmtId="0" fontId="11" fillId="0" borderId="0" xfId="0" applyFont="1" applyFill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34" xfId="0" applyFont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Protection="1"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hidden="1"/>
    </xf>
    <xf numFmtId="2" fontId="12" fillId="0" borderId="14" xfId="0" applyNumberFormat="1" applyFont="1" applyBorder="1" applyAlignment="1" applyProtection="1">
      <alignment horizontal="center"/>
      <protection hidden="1"/>
    </xf>
    <xf numFmtId="0" fontId="10" fillId="0" borderId="10" xfId="0" applyFont="1" applyBorder="1" applyAlignment="1" applyProtection="1">
      <alignment horizontal="center"/>
      <protection hidden="1"/>
    </xf>
    <xf numFmtId="0" fontId="11" fillId="0" borderId="10" xfId="0" applyFont="1" applyBorder="1" applyAlignment="1" applyProtection="1">
      <alignment horizontal="center"/>
      <protection hidden="1"/>
    </xf>
    <xf numFmtId="164" fontId="4" fillId="0" borderId="0" xfId="0" applyNumberFormat="1" applyFont="1" applyBorder="1" applyProtection="1"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6" fillId="5" borderId="3" xfId="0" applyFont="1" applyFill="1" applyBorder="1" applyAlignment="1" applyProtection="1">
      <alignment horizontal="center"/>
      <protection hidden="1"/>
    </xf>
    <xf numFmtId="0" fontId="6" fillId="5" borderId="20" xfId="0" applyFont="1" applyFill="1" applyBorder="1" applyAlignment="1" applyProtection="1">
      <alignment horizontal="center"/>
      <protection hidden="1"/>
    </xf>
    <xf numFmtId="0" fontId="6" fillId="5" borderId="25" xfId="0" applyFont="1" applyFill="1" applyBorder="1" applyAlignment="1" applyProtection="1">
      <alignment horizontal="center"/>
      <protection hidden="1"/>
    </xf>
    <xf numFmtId="0" fontId="6" fillId="5" borderId="26" xfId="0" applyFont="1" applyFill="1" applyBorder="1" applyAlignment="1" applyProtection="1">
      <alignment horizontal="center"/>
      <protection hidden="1"/>
    </xf>
    <xf numFmtId="0" fontId="6" fillId="5" borderId="35" xfId="0" applyFont="1" applyFill="1" applyBorder="1" applyAlignment="1" applyProtection="1">
      <alignment horizontal="center"/>
      <protection hidden="1"/>
    </xf>
    <xf numFmtId="0" fontId="6" fillId="5" borderId="21" xfId="0" applyFont="1" applyFill="1" applyBorder="1" applyAlignment="1" applyProtection="1">
      <alignment horizontal="center"/>
      <protection hidden="1"/>
    </xf>
    <xf numFmtId="0" fontId="6" fillId="5" borderId="22" xfId="0" applyFont="1" applyFill="1" applyBorder="1" applyAlignment="1" applyProtection="1">
      <alignment horizontal="center"/>
      <protection hidden="1"/>
    </xf>
    <xf numFmtId="0" fontId="6" fillId="5" borderId="29" xfId="0" applyFont="1" applyFill="1" applyBorder="1" applyAlignment="1" applyProtection="1">
      <alignment horizontal="center"/>
      <protection hidden="1"/>
    </xf>
    <xf numFmtId="0" fontId="6" fillId="5" borderId="27" xfId="0" applyFont="1" applyFill="1" applyBorder="1" applyAlignment="1" applyProtection="1">
      <alignment horizontal="center"/>
      <protection hidden="1"/>
    </xf>
    <xf numFmtId="0" fontId="6" fillId="5" borderId="28" xfId="0" applyFont="1" applyFill="1" applyBorder="1" applyAlignment="1" applyProtection="1">
      <alignment horizontal="center"/>
      <protection hidden="1"/>
    </xf>
    <xf numFmtId="0" fontId="6" fillId="5" borderId="6" xfId="0" applyFont="1" applyFill="1" applyBorder="1" applyAlignment="1" applyProtection="1">
      <alignment horizontal="center"/>
      <protection hidden="1"/>
    </xf>
    <xf numFmtId="0" fontId="6" fillId="5" borderId="23" xfId="0" applyFont="1" applyFill="1" applyBorder="1" applyAlignment="1" applyProtection="1">
      <alignment horizontal="center"/>
      <protection hidden="1"/>
    </xf>
    <xf numFmtId="0" fontId="8" fillId="0" borderId="37" xfId="0" applyFont="1" applyBorder="1" applyAlignment="1" applyProtection="1">
      <alignment horizontal="center"/>
      <protection hidden="1"/>
    </xf>
    <xf numFmtId="0" fontId="8" fillId="0" borderId="40" xfId="0" applyFont="1" applyBorder="1" applyAlignment="1" applyProtection="1">
      <alignment horizontal="center"/>
      <protection hidden="1"/>
    </xf>
    <xf numFmtId="0" fontId="8" fillId="0" borderId="45" xfId="0" applyFont="1" applyBorder="1" applyAlignment="1" applyProtection="1">
      <alignment horizontal="center"/>
      <protection hidden="1"/>
    </xf>
    <xf numFmtId="2" fontId="12" fillId="0" borderId="0" xfId="0" applyNumberFormat="1" applyFont="1" applyAlignment="1" applyProtection="1">
      <alignment horizontal="center"/>
      <protection hidden="1"/>
    </xf>
    <xf numFmtId="0" fontId="8" fillId="0" borderId="36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8" fillId="5" borderId="3" xfId="0" applyFont="1" applyFill="1" applyBorder="1" applyAlignment="1" applyProtection="1">
      <alignment horizontal="center"/>
      <protection hidden="1"/>
    </xf>
    <xf numFmtId="0" fontId="8" fillId="5" borderId="20" xfId="0" applyFont="1" applyFill="1" applyBorder="1" applyAlignment="1" applyProtection="1">
      <alignment horizontal="center"/>
      <protection hidden="1"/>
    </xf>
    <xf numFmtId="2" fontId="12" fillId="0" borderId="30" xfId="0" applyNumberFormat="1" applyFont="1" applyBorder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0" fontId="11" fillId="4" borderId="41" xfId="0" applyFont="1" applyFill="1" applyBorder="1" applyAlignment="1" applyProtection="1">
      <alignment horizontal="center"/>
      <protection hidden="1"/>
    </xf>
    <xf numFmtId="164" fontId="4" fillId="6" borderId="37" xfId="0" applyNumberFormat="1" applyFont="1" applyFill="1" applyBorder="1" applyProtection="1">
      <protection hidden="1"/>
    </xf>
    <xf numFmtId="164" fontId="4" fillId="6" borderId="0" xfId="0" applyNumberFormat="1" applyFont="1" applyFill="1" applyBorder="1" applyProtection="1">
      <protection hidden="1"/>
    </xf>
    <xf numFmtId="164" fontId="12" fillId="6" borderId="15" xfId="0" applyNumberFormat="1" applyFont="1" applyFill="1" applyBorder="1" applyAlignment="1" applyProtection="1">
      <alignment horizontal="center"/>
      <protection hidden="1"/>
    </xf>
    <xf numFmtId="0" fontId="10" fillId="6" borderId="2" xfId="0" applyFont="1" applyFill="1" applyBorder="1" applyAlignment="1" applyProtection="1">
      <alignment horizontal="center"/>
      <protection hidden="1"/>
    </xf>
    <xf numFmtId="0" fontId="10" fillId="6" borderId="44" xfId="0" applyFont="1" applyFill="1" applyBorder="1" applyAlignment="1" applyProtection="1">
      <alignment horizontal="center"/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11" fillId="6" borderId="44" xfId="0" applyFont="1" applyFill="1" applyBorder="1" applyAlignment="1" applyProtection="1">
      <alignment horizontal="center"/>
      <protection hidden="1"/>
    </xf>
    <xf numFmtId="0" fontId="11" fillId="6" borderId="0" xfId="0" applyFont="1" applyFill="1" applyBorder="1" applyAlignment="1" applyProtection="1">
      <alignment horizontal="center"/>
      <protection hidden="1"/>
    </xf>
    <xf numFmtId="0" fontId="6" fillId="6" borderId="29" xfId="0" applyFont="1" applyFill="1" applyBorder="1" applyAlignment="1" applyProtection="1">
      <alignment horizontal="center"/>
      <protection hidden="1"/>
    </xf>
    <xf numFmtId="0" fontId="6" fillId="6" borderId="27" xfId="0" applyFont="1" applyFill="1" applyBorder="1" applyAlignment="1" applyProtection="1">
      <alignment horizontal="center"/>
      <protection hidden="1"/>
    </xf>
    <xf numFmtId="0" fontId="6" fillId="6" borderId="6" xfId="0" applyFont="1" applyFill="1" applyBorder="1" applyAlignment="1" applyProtection="1">
      <alignment horizontal="center"/>
      <protection hidden="1"/>
    </xf>
    <xf numFmtId="0" fontId="6" fillId="6" borderId="23" xfId="0" applyFont="1" applyFill="1" applyBorder="1" applyAlignment="1" applyProtection="1">
      <alignment horizontal="center"/>
      <protection hidden="1"/>
    </xf>
    <xf numFmtId="0" fontId="6" fillId="6" borderId="7" xfId="0" applyFont="1" applyFill="1" applyBorder="1" applyAlignment="1" applyProtection="1">
      <alignment horizontal="center"/>
      <protection hidden="1"/>
    </xf>
    <xf numFmtId="0" fontId="3" fillId="6" borderId="7" xfId="0" applyFont="1" applyFill="1" applyBorder="1" applyProtection="1">
      <protection hidden="1"/>
    </xf>
    <xf numFmtId="0" fontId="8" fillId="0" borderId="38" xfId="0" applyFont="1" applyBorder="1" applyAlignment="1" applyProtection="1">
      <alignment horizontal="center"/>
      <protection hidden="1"/>
    </xf>
    <xf numFmtId="164" fontId="4" fillId="0" borderId="9" xfId="0" applyNumberFormat="1" applyFont="1" applyBorder="1" applyProtection="1">
      <protection hidden="1"/>
    </xf>
    <xf numFmtId="164" fontId="12" fillId="0" borderId="16" xfId="0" applyNumberFormat="1" applyFont="1" applyBorder="1" applyAlignment="1" applyProtection="1">
      <alignment horizontal="center"/>
      <protection hidden="1"/>
    </xf>
    <xf numFmtId="0" fontId="9" fillId="0" borderId="9" xfId="0" applyFont="1" applyBorder="1" applyAlignment="1" applyProtection="1">
      <alignment horizontal="center"/>
      <protection hidden="1"/>
    </xf>
    <xf numFmtId="0" fontId="10" fillId="0" borderId="16" xfId="0" applyFont="1" applyBorder="1" applyAlignment="1" applyProtection="1">
      <alignment horizontal="center"/>
      <protection hidden="1"/>
    </xf>
    <xf numFmtId="0" fontId="11" fillId="0" borderId="16" xfId="0" applyFont="1" applyBorder="1" applyAlignment="1" applyProtection="1">
      <alignment horizontal="center"/>
      <protection hidden="1"/>
    </xf>
    <xf numFmtId="0" fontId="11" fillId="4" borderId="9" xfId="0" applyFont="1" applyFill="1" applyBorder="1" applyAlignment="1" applyProtection="1">
      <alignment horizontal="center"/>
      <protection hidden="1"/>
    </xf>
    <xf numFmtId="0" fontId="11" fillId="5" borderId="8" xfId="0" applyFont="1" applyFill="1" applyBorder="1" applyAlignment="1" applyProtection="1">
      <alignment horizontal="center"/>
      <protection hidden="1"/>
    </xf>
    <xf numFmtId="0" fontId="11" fillId="5" borderId="24" xfId="0" applyFont="1" applyFill="1" applyBorder="1" applyAlignment="1" applyProtection="1">
      <alignment horizontal="center"/>
      <protection hidden="1"/>
    </xf>
    <xf numFmtId="0" fontId="11" fillId="5" borderId="11" xfId="0" applyFont="1" applyFill="1" applyBorder="1" applyAlignment="1" applyProtection="1">
      <alignment horizontal="center"/>
      <protection hidden="1"/>
    </xf>
    <xf numFmtId="0" fontId="3" fillId="0" borderId="11" xfId="0" applyFont="1" applyBorder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164" fontId="8" fillId="0" borderId="0" xfId="0" applyNumberFormat="1" applyFont="1" applyFill="1" applyProtection="1">
      <protection hidden="1"/>
    </xf>
    <xf numFmtId="0" fontId="10" fillId="0" borderId="0" xfId="0" applyFont="1" applyFill="1" applyAlignment="1" applyProtection="1">
      <alignment horizontal="center"/>
      <protection hidden="1"/>
    </xf>
    <xf numFmtId="164" fontId="4" fillId="0" borderId="41" xfId="0" applyNumberFormat="1" applyFont="1" applyBorder="1" applyProtection="1">
      <protection locked="0"/>
    </xf>
    <xf numFmtId="0" fontId="8" fillId="0" borderId="0" xfId="0" applyFont="1" applyProtection="1">
      <protection hidden="1"/>
    </xf>
    <xf numFmtId="0" fontId="7" fillId="0" borderId="30" xfId="0" applyFont="1" applyBorder="1" applyAlignment="1" applyProtection="1">
      <alignment horizontal="center"/>
      <protection hidden="1"/>
    </xf>
    <xf numFmtId="0" fontId="7" fillId="0" borderId="22" xfId="0" applyFont="1" applyBorder="1" applyAlignment="1" applyProtection="1">
      <alignment horizontal="center"/>
      <protection hidden="1"/>
    </xf>
    <xf numFmtId="0" fontId="7" fillId="0" borderId="49" xfId="0" applyFont="1" applyBorder="1" applyAlignment="1" applyProtection="1">
      <alignment horizontal="center"/>
      <protection hidden="1"/>
    </xf>
    <xf numFmtId="0" fontId="7" fillId="0" borderId="34" xfId="0" applyFont="1" applyBorder="1" applyAlignment="1" applyProtection="1">
      <alignment horizontal="center"/>
      <protection hidden="1"/>
    </xf>
    <xf numFmtId="0" fontId="7" fillId="0" borderId="27" xfId="0" applyFont="1" applyBorder="1" applyAlignment="1" applyProtection="1">
      <alignment horizontal="center"/>
      <protection hidden="1"/>
    </xf>
    <xf numFmtId="164" fontId="8" fillId="7" borderId="13" xfId="0" applyNumberFormat="1" applyFont="1" applyFill="1" applyBorder="1" applyAlignment="1" applyProtection="1">
      <alignment horizontal="center"/>
      <protection hidden="1"/>
    </xf>
    <xf numFmtId="0" fontId="8" fillId="3" borderId="28" xfId="0" applyFont="1" applyFill="1" applyBorder="1" applyAlignment="1" applyProtection="1">
      <alignment horizont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7" fillId="0" borderId="30" xfId="0" applyFont="1" applyFill="1" applyBorder="1" applyAlignment="1" applyProtection="1">
      <alignment horizontal="center"/>
      <protection hidden="1"/>
    </xf>
    <xf numFmtId="164" fontId="8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1" fillId="9" borderId="28" xfId="0" applyFont="1" applyFill="1" applyBorder="1" applyAlignment="1" applyProtection="1">
      <alignment horizontal="center"/>
      <protection hidden="1"/>
    </xf>
    <xf numFmtId="0" fontId="8" fillId="9" borderId="56" xfId="0" applyFont="1" applyFill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8" fillId="0" borderId="43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/>
      <protection hidden="1"/>
    </xf>
    <xf numFmtId="0" fontId="9" fillId="0" borderId="22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9" fillId="0" borderId="7" xfId="0" applyFont="1" applyBorder="1" applyAlignment="1" applyProtection="1">
      <alignment horizontal="center"/>
      <protection hidden="1"/>
    </xf>
    <xf numFmtId="0" fontId="8" fillId="9" borderId="19" xfId="0" applyFont="1" applyFill="1" applyBorder="1" applyAlignment="1" applyProtection="1">
      <alignment horizontal="center"/>
      <protection hidden="1"/>
    </xf>
    <xf numFmtId="0" fontId="9" fillId="0" borderId="27" xfId="0" applyFont="1" applyBorder="1" applyAlignment="1" applyProtection="1">
      <alignment horizontal="center"/>
      <protection hidden="1"/>
    </xf>
    <xf numFmtId="0" fontId="8" fillId="3" borderId="43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3" fillId="0" borderId="38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3" fillId="0" borderId="21" xfId="0" applyFont="1" applyBorder="1" applyProtection="1">
      <protection hidden="1"/>
    </xf>
    <xf numFmtId="0" fontId="7" fillId="0" borderId="42" xfId="0" applyFont="1" applyBorder="1" applyProtection="1">
      <protection hidden="1"/>
    </xf>
    <xf numFmtId="0" fontId="3" fillId="0" borderId="42" xfId="0" applyFont="1" applyBorder="1" applyProtection="1">
      <protection hidden="1"/>
    </xf>
    <xf numFmtId="0" fontId="3" fillId="3" borderId="54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" fillId="3" borderId="49" xfId="0" applyFont="1" applyFill="1" applyBorder="1" applyAlignment="1">
      <alignment horizontal="center"/>
    </xf>
    <xf numFmtId="0" fontId="8" fillId="2" borderId="56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164" fontId="12" fillId="0" borderId="30" xfId="0" applyNumberFormat="1" applyFont="1" applyBorder="1" applyAlignment="1" applyProtection="1">
      <alignment horizontal="center"/>
      <protection hidden="1"/>
    </xf>
    <xf numFmtId="0" fontId="11" fillId="0" borderId="30" xfId="0" applyFont="1" applyBorder="1" applyAlignment="1" applyProtection="1">
      <alignment horizontal="center"/>
      <protection hidden="1"/>
    </xf>
    <xf numFmtId="164" fontId="4" fillId="4" borderId="30" xfId="0" applyNumberFormat="1" applyFont="1" applyFill="1" applyBorder="1" applyProtection="1">
      <protection hidden="1"/>
    </xf>
    <xf numFmtId="0" fontId="11" fillId="4" borderId="30" xfId="0" applyFont="1" applyFill="1" applyBorder="1" applyAlignment="1" applyProtection="1">
      <alignment horizontal="center"/>
      <protection hidden="1"/>
    </xf>
    <xf numFmtId="0" fontId="11" fillId="4" borderId="30" xfId="0" applyFont="1" applyFill="1" applyBorder="1" applyAlignment="1" applyProtection="1">
      <protection hidden="1"/>
    </xf>
    <xf numFmtId="0" fontId="8" fillId="0" borderId="35" xfId="0" applyFont="1" applyBorder="1" applyAlignment="1" applyProtection="1">
      <alignment horizontal="center"/>
      <protection hidden="1"/>
    </xf>
    <xf numFmtId="0" fontId="8" fillId="0" borderId="32" xfId="0" applyFont="1" applyBorder="1" applyAlignment="1" applyProtection="1">
      <alignment horizontal="center"/>
      <protection hidden="1"/>
    </xf>
    <xf numFmtId="164" fontId="12" fillId="0" borderId="32" xfId="0" applyNumberFormat="1" applyFont="1" applyBorder="1" applyAlignment="1" applyProtection="1">
      <alignment horizontal="center"/>
      <protection hidden="1"/>
    </xf>
    <xf numFmtId="0" fontId="9" fillId="0" borderId="32" xfId="0" applyFont="1" applyBorder="1" applyAlignment="1" applyProtection="1">
      <alignment horizontal="center"/>
      <protection hidden="1"/>
    </xf>
    <xf numFmtId="0" fontId="11" fillId="0" borderId="32" xfId="0" applyFont="1" applyBorder="1" applyAlignment="1" applyProtection="1">
      <alignment horizontal="center"/>
      <protection hidden="1"/>
    </xf>
    <xf numFmtId="164" fontId="4" fillId="4" borderId="32" xfId="0" applyNumberFormat="1" applyFont="1" applyFill="1" applyBorder="1" applyProtection="1">
      <protection hidden="1"/>
    </xf>
    <xf numFmtId="0" fontId="11" fillId="0" borderId="26" xfId="0" applyFont="1" applyBorder="1" applyAlignment="1" applyProtection="1">
      <alignment horizontal="center"/>
      <protection hidden="1"/>
    </xf>
    <xf numFmtId="0" fontId="3" fillId="0" borderId="22" xfId="0" applyFont="1" applyBorder="1" applyAlignment="1" applyProtection="1">
      <alignment horizontal="center"/>
      <protection hidden="1"/>
    </xf>
    <xf numFmtId="0" fontId="11" fillId="0" borderId="22" xfId="0" applyFont="1" applyBorder="1" applyAlignment="1" applyProtection="1">
      <alignment horizontal="center"/>
      <protection hidden="1"/>
    </xf>
    <xf numFmtId="0" fontId="8" fillId="0" borderId="47" xfId="0" applyFont="1" applyBorder="1" applyAlignment="1" applyProtection="1">
      <alignment horizontal="center"/>
      <protection hidden="1"/>
    </xf>
    <xf numFmtId="0" fontId="9" fillId="0" borderId="48" xfId="0" applyFont="1" applyBorder="1" applyAlignment="1" applyProtection="1">
      <alignment horizontal="center"/>
      <protection hidden="1"/>
    </xf>
    <xf numFmtId="0" fontId="3" fillId="0" borderId="48" xfId="0" applyFont="1" applyBorder="1" applyAlignment="1" applyProtection="1">
      <alignment horizontal="center"/>
      <protection hidden="1"/>
    </xf>
    <xf numFmtId="0" fontId="10" fillId="0" borderId="48" xfId="0" applyFont="1" applyBorder="1" applyAlignment="1" applyProtection="1">
      <alignment horizontal="center"/>
      <protection hidden="1"/>
    </xf>
    <xf numFmtId="0" fontId="11" fillId="4" borderId="48" xfId="0" applyFont="1" applyFill="1" applyBorder="1" applyAlignment="1" applyProtection="1">
      <alignment horizontal="center"/>
      <protection hidden="1"/>
    </xf>
    <xf numFmtId="0" fontId="3" fillId="0" borderId="49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3" fillId="0" borderId="0" xfId="0" applyFont="1"/>
    <xf numFmtId="0" fontId="11" fillId="0" borderId="0" xfId="0" applyFont="1" applyFill="1" applyAlignment="1" applyProtection="1">
      <alignment horizontal="center"/>
      <protection hidden="1"/>
    </xf>
    <xf numFmtId="0" fontId="16" fillId="0" borderId="30" xfId="0" applyFont="1" applyBorder="1" applyAlignment="1" applyProtection="1">
      <alignment horizontal="center"/>
      <protection hidden="1"/>
    </xf>
    <xf numFmtId="0" fontId="10" fillId="0" borderId="30" xfId="0" applyFont="1" applyBorder="1" applyAlignment="1" applyProtection="1">
      <alignment horizontal="center"/>
      <protection hidden="1"/>
    </xf>
    <xf numFmtId="0" fontId="3" fillId="0" borderId="0" xfId="0" applyFont="1" applyFill="1" applyBorder="1"/>
    <xf numFmtId="0" fontId="3" fillId="4" borderId="0" xfId="0" applyFont="1" applyFill="1" applyBorder="1"/>
    <xf numFmtId="0" fontId="4" fillId="0" borderId="0" xfId="0" applyFont="1" applyProtection="1">
      <protection locked="0"/>
    </xf>
    <xf numFmtId="0" fontId="30" fillId="0" borderId="0" xfId="0" applyFont="1" applyProtection="1">
      <protection hidden="1"/>
    </xf>
    <xf numFmtId="164" fontId="4" fillId="0" borderId="39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10" fillId="0" borderId="7" xfId="0" applyFont="1" applyBorder="1" applyProtection="1">
      <protection locked="0"/>
    </xf>
    <xf numFmtId="0" fontId="9" fillId="0" borderId="40" xfId="0" applyFont="1" applyBorder="1" applyProtection="1">
      <protection locked="0"/>
    </xf>
    <xf numFmtId="0" fontId="6" fillId="0" borderId="0" xfId="0" applyFont="1" applyProtection="1">
      <protection hidden="1"/>
    </xf>
    <xf numFmtId="0" fontId="29" fillId="0" borderId="0" xfId="0" applyFont="1"/>
    <xf numFmtId="0" fontId="3" fillId="4" borderId="0" xfId="0" applyFont="1" applyFill="1"/>
    <xf numFmtId="0" fontId="34" fillId="0" borderId="0" xfId="0" applyFont="1"/>
    <xf numFmtId="0" fontId="10" fillId="0" borderId="5" xfId="0" applyFont="1" applyBorder="1" applyAlignment="1" applyProtection="1">
      <alignment horizontal="center"/>
      <protection hidden="1"/>
    </xf>
    <xf numFmtId="0" fontId="8" fillId="0" borderId="13" xfId="0" applyFont="1" applyBorder="1" applyAlignment="1" applyProtection="1">
      <alignment horizontal="center"/>
      <protection hidden="1"/>
    </xf>
    <xf numFmtId="0" fontId="11" fillId="4" borderId="33" xfId="0" applyFont="1" applyFill="1" applyBorder="1" applyAlignment="1" applyProtection="1">
      <alignment horizontal="center"/>
      <protection hidden="1"/>
    </xf>
    <xf numFmtId="0" fontId="11" fillId="6" borderId="6" xfId="0" applyFont="1" applyFill="1" applyBorder="1" applyAlignment="1" applyProtection="1">
      <alignment horizontal="center"/>
      <protection hidden="1"/>
    </xf>
    <xf numFmtId="0" fontId="11" fillId="6" borderId="7" xfId="0" applyFont="1" applyFill="1" applyBorder="1" applyAlignment="1" applyProtection="1">
      <alignment horizontal="center"/>
      <protection hidden="1"/>
    </xf>
    <xf numFmtId="0" fontId="11" fillId="4" borderId="8" xfId="0" applyFont="1" applyFill="1" applyBorder="1" applyAlignment="1" applyProtection="1">
      <alignment horizontal="center"/>
      <protection hidden="1"/>
    </xf>
    <xf numFmtId="0" fontId="11" fillId="4" borderId="11" xfId="0" applyFont="1" applyFill="1" applyBorder="1" applyAlignment="1" applyProtection="1">
      <alignment horizontal="center"/>
      <protection hidden="1"/>
    </xf>
    <xf numFmtId="0" fontId="11" fillId="9" borderId="22" xfId="0" applyFont="1" applyFill="1" applyBorder="1" applyAlignment="1" applyProtection="1">
      <alignment horizontal="center"/>
      <protection hidden="1"/>
    </xf>
    <xf numFmtId="0" fontId="11" fillId="0" borderId="15" xfId="0" applyFont="1" applyBorder="1" applyAlignment="1" applyProtection="1">
      <alignment horizontal="center"/>
      <protection locked="0"/>
    </xf>
    <xf numFmtId="0" fontId="11" fillId="4" borderId="55" xfId="0" applyFont="1" applyFill="1" applyBorder="1" applyAlignment="1" applyProtection="1">
      <alignment horizontal="center"/>
      <protection hidden="1"/>
    </xf>
    <xf numFmtId="0" fontId="8" fillId="4" borderId="31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6" borderId="0" xfId="0" applyFont="1" applyFill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hidden="1"/>
    </xf>
    <xf numFmtId="0" fontId="11" fillId="4" borderId="42" xfId="0" applyFont="1" applyFill="1" applyBorder="1" applyAlignment="1" applyProtection="1">
      <alignment horizontal="center"/>
      <protection hidden="1"/>
    </xf>
    <xf numFmtId="164" fontId="12" fillId="0" borderId="0" xfId="0" applyNumberFormat="1" applyFont="1" applyBorder="1" applyAlignment="1" applyProtection="1">
      <alignment horizontal="center"/>
      <protection hidden="1"/>
    </xf>
    <xf numFmtId="0" fontId="11" fillId="4" borderId="0" xfId="0" applyFont="1" applyFill="1" applyBorder="1" applyAlignment="1" applyProtection="1">
      <alignment horizontal="center"/>
      <protection hidden="1"/>
    </xf>
    <xf numFmtId="0" fontId="11" fillId="5" borderId="0" xfId="0" applyFont="1" applyFill="1" applyBorder="1" applyAlignment="1" applyProtection="1">
      <alignment horizontal="center"/>
      <protection hidden="1"/>
    </xf>
    <xf numFmtId="164" fontId="28" fillId="0" borderId="60" xfId="0" applyNumberFormat="1" applyFont="1" applyBorder="1" applyProtection="1">
      <protection hidden="1"/>
    </xf>
    <xf numFmtId="164" fontId="12" fillId="0" borderId="60" xfId="0" applyNumberFormat="1" applyFont="1" applyBorder="1" applyAlignment="1" applyProtection="1">
      <alignment horizontal="center"/>
      <protection hidden="1"/>
    </xf>
    <xf numFmtId="164" fontId="34" fillId="0" borderId="0" xfId="0" applyNumberFormat="1" applyFont="1" applyBorder="1" applyAlignment="1" applyProtection="1">
      <alignment horizontal="center"/>
      <protection hidden="1"/>
    </xf>
    <xf numFmtId="1" fontId="12" fillId="0" borderId="0" xfId="0" applyNumberFormat="1" applyFont="1" applyBorder="1" applyAlignment="1" applyProtection="1">
      <alignment horizontal="center"/>
      <protection hidden="1"/>
    </xf>
    <xf numFmtId="1" fontId="12" fillId="0" borderId="0" xfId="0" applyNumberFormat="1" applyFont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/>
      <protection hidden="1"/>
    </xf>
    <xf numFmtId="0" fontId="7" fillId="0" borderId="52" xfId="0" applyFont="1" applyBorder="1" applyAlignment="1" applyProtection="1">
      <alignment horizontal="center"/>
      <protection hidden="1"/>
    </xf>
    <xf numFmtId="0" fontId="7" fillId="0" borderId="45" xfId="0" applyFont="1" applyBorder="1" applyAlignment="1" applyProtection="1">
      <alignment horizontal="center"/>
      <protection hidden="1"/>
    </xf>
    <xf numFmtId="0" fontId="3" fillId="4" borderId="0" xfId="0" applyFont="1" applyFill="1" applyProtection="1">
      <protection hidden="1"/>
    </xf>
    <xf numFmtId="0" fontId="32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8" fillId="0" borderId="0" xfId="0" applyFont="1" applyProtection="1">
      <protection hidden="1"/>
    </xf>
    <xf numFmtId="2" fontId="12" fillId="0" borderId="44" xfId="0" applyNumberFormat="1" applyFont="1" applyBorder="1" applyAlignment="1" applyProtection="1">
      <alignment horizontal="center"/>
      <protection hidden="1"/>
    </xf>
    <xf numFmtId="0" fontId="9" fillId="0" borderId="44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9" fillId="0" borderId="42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hidden="1"/>
    </xf>
    <xf numFmtId="164" fontId="4" fillId="0" borderId="1" xfId="0" applyNumberFormat="1" applyFont="1" applyFill="1" applyBorder="1" applyAlignment="1" applyProtection="1">
      <alignment horizontal="center"/>
      <protection locked="0"/>
    </xf>
    <xf numFmtId="164" fontId="4" fillId="0" borderId="39" xfId="0" applyNumberFormat="1" applyFont="1" applyFill="1" applyBorder="1" applyAlignment="1" applyProtection="1">
      <alignment horizontal="center"/>
      <protection locked="0"/>
    </xf>
    <xf numFmtId="0" fontId="8" fillId="8" borderId="28" xfId="0" applyFont="1" applyFill="1" applyBorder="1" applyAlignment="1" applyProtection="1">
      <alignment horizontal="center"/>
      <protection hidden="1"/>
    </xf>
    <xf numFmtId="0" fontId="15" fillId="8" borderId="30" xfId="0" applyFont="1" applyFill="1" applyBorder="1" applyAlignment="1" applyProtection="1">
      <alignment horizontal="center"/>
      <protection hidden="1"/>
    </xf>
    <xf numFmtId="0" fontId="3" fillId="8" borderId="30" xfId="0" applyFont="1" applyFill="1" applyBorder="1" applyAlignment="1" applyProtection="1">
      <alignment horizontal="center"/>
      <protection hidden="1"/>
    </xf>
    <xf numFmtId="0" fontId="10" fillId="8" borderId="30" xfId="0" applyFont="1" applyFill="1" applyBorder="1" applyAlignment="1" applyProtection="1">
      <alignment horizontal="center"/>
      <protection hidden="1"/>
    </xf>
    <xf numFmtId="0" fontId="11" fillId="8" borderId="30" xfId="0" applyFont="1" applyFill="1" applyBorder="1" applyAlignment="1" applyProtection="1">
      <alignment horizontal="center"/>
      <protection hidden="1"/>
    </xf>
    <xf numFmtId="0" fontId="3" fillId="8" borderId="22" xfId="0" applyFont="1" applyFill="1" applyBorder="1" applyAlignment="1" applyProtection="1">
      <alignment horizontal="center"/>
      <protection hidden="1"/>
    </xf>
    <xf numFmtId="0" fontId="11" fillId="8" borderId="0" xfId="0" applyFont="1" applyFill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7" fillId="8" borderId="0" xfId="0" applyFont="1" applyFill="1" applyProtection="1">
      <protection hidden="1"/>
    </xf>
    <xf numFmtId="0" fontId="3" fillId="8" borderId="0" xfId="0" applyFont="1" applyFill="1" applyProtection="1">
      <protection hidden="1"/>
    </xf>
    <xf numFmtId="164" fontId="6" fillId="0" borderId="0" xfId="0" applyNumberFormat="1" applyFont="1" applyBorder="1" applyProtection="1">
      <protection hidden="1"/>
    </xf>
    <xf numFmtId="0" fontId="32" fillId="0" borderId="30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164" fontId="8" fillId="7" borderId="12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7" fillId="3" borderId="50" xfId="0" applyFont="1" applyFill="1" applyBorder="1" applyAlignment="1" applyProtection="1">
      <alignment horizontal="center"/>
      <protection hidden="1"/>
    </xf>
    <xf numFmtId="0" fontId="7" fillId="3" borderId="57" xfId="0" applyFont="1" applyFill="1" applyBorder="1" applyAlignment="1" applyProtection="1">
      <alignment horizontal="center"/>
      <protection hidden="1"/>
    </xf>
    <xf numFmtId="0" fontId="7" fillId="3" borderId="64" xfId="0" applyFont="1" applyFill="1" applyBorder="1" applyAlignment="1" applyProtection="1">
      <alignment horizontal="center"/>
      <protection hidden="1"/>
    </xf>
    <xf numFmtId="0" fontId="7" fillId="3" borderId="11" xfId="0" applyFont="1" applyFill="1" applyBorder="1" applyAlignment="1" applyProtection="1">
      <alignment horizontal="center"/>
      <protection hidden="1"/>
    </xf>
    <xf numFmtId="0" fontId="9" fillId="3" borderId="50" xfId="0" applyFont="1" applyFill="1" applyBorder="1" applyAlignment="1" applyProtection="1">
      <alignment horizontal="center"/>
      <protection hidden="1"/>
    </xf>
    <xf numFmtId="0" fontId="9" fillId="3" borderId="64" xfId="0" applyFont="1" applyFill="1" applyBorder="1" applyAlignment="1" applyProtection="1">
      <alignment horizontal="center"/>
      <protection hidden="1"/>
    </xf>
    <xf numFmtId="0" fontId="3" fillId="0" borderId="50" xfId="0" applyFont="1" applyFill="1" applyBorder="1" applyAlignment="1" applyProtection="1">
      <alignment horizontal="center"/>
      <protection hidden="1"/>
    </xf>
    <xf numFmtId="0" fontId="7" fillId="0" borderId="55" xfId="0" applyFont="1" applyBorder="1" applyAlignment="1" applyProtection="1">
      <alignment horizontal="center"/>
      <protection hidden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 applyProtection="1">
      <protection hidden="1"/>
    </xf>
    <xf numFmtId="0" fontId="14" fillId="0" borderId="0" xfId="0" applyFont="1" applyFill="1" applyBorder="1" applyAlignment="1">
      <alignment horizontal="center"/>
    </xf>
    <xf numFmtId="0" fontId="45" fillId="14" borderId="3" xfId="0" applyFont="1" applyFill="1" applyBorder="1"/>
    <xf numFmtId="0" fontId="46" fillId="14" borderId="1" xfId="0" applyFont="1" applyFill="1" applyBorder="1"/>
    <xf numFmtId="0" fontId="47" fillId="14" borderId="1" xfId="0" applyFont="1" applyFill="1" applyBorder="1" applyAlignment="1">
      <alignment horizontal="right"/>
    </xf>
    <xf numFmtId="0" fontId="47" fillId="14" borderId="4" xfId="0" applyFont="1" applyFill="1" applyBorder="1" applyAlignment="1">
      <alignment horizontal="center"/>
    </xf>
    <xf numFmtId="0" fontId="3" fillId="14" borderId="8" xfId="0" applyFont="1" applyFill="1" applyBorder="1"/>
    <xf numFmtId="0" fontId="3" fillId="14" borderId="9" xfId="0" applyFont="1" applyFill="1" applyBorder="1"/>
    <xf numFmtId="0" fontId="3" fillId="14" borderId="11" xfId="0" applyFont="1" applyFill="1" applyBorder="1"/>
    <xf numFmtId="0" fontId="45" fillId="14" borderId="3" xfId="0" applyFont="1" applyFill="1" applyBorder="1" applyAlignment="1">
      <alignment horizontal="left"/>
    </xf>
    <xf numFmtId="0" fontId="47" fillId="14" borderId="1" xfId="0" applyFont="1" applyFill="1" applyBorder="1" applyAlignment="1">
      <alignment horizontal="center"/>
    </xf>
    <xf numFmtId="0" fontId="47" fillId="14" borderId="6" xfId="0" applyFont="1" applyFill="1" applyBorder="1"/>
    <xf numFmtId="0" fontId="46" fillId="14" borderId="0" xfId="0" applyFont="1" applyFill="1" applyBorder="1"/>
    <xf numFmtId="0" fontId="46" fillId="14" borderId="7" xfId="0" applyFont="1" applyFill="1" applyBorder="1"/>
    <xf numFmtId="0" fontId="46" fillId="14" borderId="6" xfId="0" applyFont="1" applyFill="1" applyBorder="1"/>
    <xf numFmtId="0" fontId="47" fillId="14" borderId="0" xfId="0" applyFont="1" applyFill="1" applyBorder="1" applyAlignment="1">
      <alignment horizontal="center"/>
    </xf>
    <xf numFmtId="0" fontId="46" fillId="14" borderId="8" xfId="0" applyFont="1" applyFill="1" applyBorder="1"/>
    <xf numFmtId="0" fontId="46" fillId="14" borderId="9" xfId="0" applyFont="1" applyFill="1" applyBorder="1"/>
    <xf numFmtId="0" fontId="46" fillId="14" borderId="11" xfId="0" applyFont="1" applyFill="1" applyBorder="1"/>
    <xf numFmtId="0" fontId="7" fillId="14" borderId="6" xfId="0" applyFont="1" applyFill="1" applyBorder="1"/>
    <xf numFmtId="0" fontId="47" fillId="14" borderId="0" xfId="0" applyFont="1" applyFill="1"/>
    <xf numFmtId="0" fontId="47" fillId="14" borderId="0" xfId="0" applyFont="1" applyFill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35" fillId="0" borderId="0" xfId="0" applyFont="1" applyBorder="1" applyProtection="1">
      <protection hidden="1"/>
    </xf>
    <xf numFmtId="0" fontId="32" fillId="0" borderId="0" xfId="0" applyFont="1" applyBorder="1" applyProtection="1">
      <protection hidden="1"/>
    </xf>
    <xf numFmtId="0" fontId="36" fillId="0" borderId="0" xfId="0" applyFont="1" applyBorder="1" applyAlignment="1" applyProtection="1">
      <alignment horizontal="center"/>
      <protection hidden="1"/>
    </xf>
    <xf numFmtId="0" fontId="36" fillId="0" borderId="0" xfId="0" applyFont="1" applyBorder="1" applyProtection="1">
      <protection hidden="1"/>
    </xf>
    <xf numFmtId="0" fontId="29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27" fillId="14" borderId="0" xfId="0" applyFont="1" applyFill="1" applyAlignment="1" applyProtection="1">
      <alignment horizontal="right"/>
      <protection hidden="1"/>
    </xf>
    <xf numFmtId="164" fontId="27" fillId="14" borderId="0" xfId="0" applyNumberFormat="1" applyFont="1" applyFill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0" fontId="29" fillId="0" borderId="0" xfId="0" applyFont="1" applyBorder="1" applyAlignment="1" applyProtection="1">
      <alignment horizontal="center"/>
      <protection hidden="1"/>
    </xf>
    <xf numFmtId="0" fontId="10" fillId="3" borderId="0" xfId="0" applyFont="1" applyFill="1" applyBorder="1" applyAlignment="1" applyProtection="1">
      <alignment horizontal="left"/>
      <protection hidden="1"/>
    </xf>
    <xf numFmtId="0" fontId="32" fillId="3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/>
      <protection hidden="1"/>
    </xf>
    <xf numFmtId="0" fontId="40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8" fillId="0" borderId="19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0" xfId="0" quotePrefix="1" applyFont="1" applyBorder="1" applyAlignment="1" applyProtection="1">
      <alignment horizontal="center"/>
      <protection hidden="1"/>
    </xf>
    <xf numFmtId="0" fontId="8" fillId="0" borderId="58" xfId="0" applyFont="1" applyBorder="1" applyAlignment="1" applyProtection="1">
      <alignment horizontal="center"/>
      <protection hidden="1"/>
    </xf>
    <xf numFmtId="0" fontId="3" fillId="0" borderId="66" xfId="0" applyFont="1" applyBorder="1" applyAlignment="1" applyProtection="1">
      <alignment horizontal="center"/>
      <protection hidden="1"/>
    </xf>
    <xf numFmtId="0" fontId="3" fillId="0" borderId="58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54" xfId="0" applyFont="1" applyBorder="1" applyAlignment="1" applyProtection="1">
      <alignment horizontal="center"/>
      <protection hidden="1"/>
    </xf>
    <xf numFmtId="0" fontId="3" fillId="0" borderId="39" xfId="0" applyFont="1" applyBorder="1" applyAlignment="1" applyProtection="1">
      <alignment horizontal="center"/>
      <protection hidden="1"/>
    </xf>
    <xf numFmtId="0" fontId="3" fillId="0" borderId="27" xfId="0" applyFont="1" applyBorder="1" applyAlignment="1" applyProtection="1">
      <alignment horizontal="center"/>
      <protection hidden="1"/>
    </xf>
    <xf numFmtId="0" fontId="3" fillId="0" borderId="28" xfId="0" applyFont="1" applyBorder="1" applyAlignment="1" applyProtection="1">
      <alignment horizontal="center"/>
      <protection hidden="1"/>
    </xf>
    <xf numFmtId="0" fontId="3" fillId="0" borderId="39" xfId="0" applyFont="1" applyFill="1" applyBorder="1" applyAlignment="1" applyProtection="1">
      <alignment horizontal="center"/>
      <protection hidden="1"/>
    </xf>
    <xf numFmtId="0" fontId="3" fillId="0" borderId="37" xfId="0" applyFont="1" applyBorder="1" applyAlignment="1" applyProtection="1">
      <alignment horizontal="center"/>
      <protection hidden="1"/>
    </xf>
    <xf numFmtId="0" fontId="3" fillId="0" borderId="47" xfId="0" applyFont="1" applyBorder="1" applyAlignment="1" applyProtection="1">
      <alignment horizontal="center"/>
      <protection hidden="1"/>
    </xf>
    <xf numFmtId="0" fontId="3" fillId="0" borderId="51" xfId="0" applyFont="1" applyFill="1" applyBorder="1" applyAlignment="1" applyProtection="1">
      <alignment horizontal="center"/>
      <protection hidden="1"/>
    </xf>
    <xf numFmtId="0" fontId="8" fillId="0" borderId="38" xfId="0" applyFont="1" applyFill="1" applyBorder="1" applyAlignment="1" applyProtection="1">
      <alignment horizontal="center"/>
      <protection hidden="1"/>
    </xf>
    <xf numFmtId="0" fontId="3" fillId="0" borderId="53" xfId="0" applyFont="1" applyBorder="1" applyAlignment="1" applyProtection="1">
      <alignment horizontal="center"/>
      <protection hidden="1"/>
    </xf>
    <xf numFmtId="0" fontId="3" fillId="0" borderId="52" xfId="0" applyFont="1" applyBorder="1" applyAlignment="1" applyProtection="1">
      <alignment horizontal="center"/>
      <protection hidden="1"/>
    </xf>
    <xf numFmtId="0" fontId="32" fillId="0" borderId="0" xfId="0" applyFont="1" applyFill="1" applyBorder="1" applyProtection="1">
      <protection hidden="1"/>
    </xf>
    <xf numFmtId="0" fontId="36" fillId="0" borderId="0" xfId="0" applyFont="1" applyFill="1" applyBorder="1" applyAlignment="1" applyProtection="1">
      <alignment horizontal="center"/>
      <protection hidden="1"/>
    </xf>
    <xf numFmtId="0" fontId="36" fillId="0" borderId="0" xfId="0" applyFont="1" applyFill="1" applyBorder="1" applyProtection="1">
      <protection hidden="1"/>
    </xf>
    <xf numFmtId="0" fontId="29" fillId="0" borderId="0" xfId="0" applyFont="1" applyFill="1" applyBorder="1" applyProtection="1">
      <protection hidden="1"/>
    </xf>
    <xf numFmtId="0" fontId="43" fillId="0" borderId="0" xfId="0" applyFont="1" applyBorder="1" applyAlignment="1" applyProtection="1">
      <alignment horizontal="right"/>
      <protection hidden="1"/>
    </xf>
    <xf numFmtId="0" fontId="43" fillId="0" borderId="0" xfId="0" applyFont="1" applyBorder="1" applyAlignment="1" applyProtection="1">
      <alignment horizontal="center"/>
      <protection hidden="1"/>
    </xf>
    <xf numFmtId="0" fontId="8" fillId="3" borderId="58" xfId="0" applyFont="1" applyFill="1" applyBorder="1" applyAlignment="1" applyProtection="1">
      <alignment horizontal="center"/>
      <protection hidden="1"/>
    </xf>
    <xf numFmtId="0" fontId="8" fillId="3" borderId="36" xfId="0" applyFont="1" applyFill="1" applyBorder="1" applyAlignment="1" applyProtection="1">
      <alignment horizontal="center"/>
      <protection hidden="1"/>
    </xf>
    <xf numFmtId="0" fontId="8" fillId="3" borderId="63" xfId="0" applyFont="1" applyFill="1" applyBorder="1" applyAlignment="1" applyProtection="1">
      <alignment horizontal="center"/>
      <protection hidden="1"/>
    </xf>
    <xf numFmtId="0" fontId="8" fillId="3" borderId="14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0" fontId="8" fillId="3" borderId="40" xfId="0" applyFont="1" applyFill="1" applyBorder="1" applyAlignment="1" applyProtection="1">
      <alignment horizontal="center"/>
      <protection hidden="1"/>
    </xf>
    <xf numFmtId="0" fontId="3" fillId="3" borderId="58" xfId="0" applyFont="1" applyFill="1" applyBorder="1" applyAlignment="1" applyProtection="1">
      <alignment horizontal="center"/>
      <protection hidden="1"/>
    </xf>
    <xf numFmtId="0" fontId="3" fillId="3" borderId="61" xfId="0" applyFont="1" applyFill="1" applyBorder="1" applyAlignment="1" applyProtection="1">
      <alignment horizontal="center"/>
      <protection hidden="1"/>
    </xf>
    <xf numFmtId="0" fontId="3" fillId="3" borderId="32" xfId="0" applyFont="1" applyFill="1" applyBorder="1" applyAlignment="1" applyProtection="1">
      <alignment horizontal="center"/>
      <protection hidden="1"/>
    </xf>
    <xf numFmtId="0" fontId="3" fillId="3" borderId="26" xfId="0" applyFont="1" applyFill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right"/>
      <protection hidden="1"/>
    </xf>
    <xf numFmtId="165" fontId="8" fillId="0" borderId="0" xfId="0" applyNumberFormat="1" applyFont="1" applyBorder="1" applyProtection="1">
      <protection hidden="1"/>
    </xf>
    <xf numFmtId="0" fontId="8" fillId="3" borderId="52" xfId="0" applyFont="1" applyFill="1" applyBorder="1" applyAlignment="1" applyProtection="1">
      <alignment horizontal="center"/>
      <protection hidden="1"/>
    </xf>
    <xf numFmtId="0" fontId="3" fillId="3" borderId="46" xfId="0" applyFont="1" applyFill="1" applyBorder="1" applyAlignment="1" applyProtection="1">
      <alignment horizontal="center"/>
      <protection hidden="1"/>
    </xf>
    <xf numFmtId="0" fontId="35" fillId="0" borderId="0" xfId="0" applyFont="1" applyFill="1" applyBorder="1" applyAlignment="1" applyProtection="1">
      <alignment horizontal="center"/>
      <protection hidden="1"/>
    </xf>
    <xf numFmtId="0" fontId="3" fillId="9" borderId="0" xfId="0" applyFont="1" applyFill="1" applyProtection="1">
      <protection hidden="1"/>
    </xf>
    <xf numFmtId="0" fontId="35" fillId="9" borderId="0" xfId="0" applyFont="1" applyFill="1" applyBorder="1" applyProtection="1">
      <protection hidden="1"/>
    </xf>
    <xf numFmtId="0" fontId="32" fillId="9" borderId="0" xfId="0" applyFont="1" applyFill="1" applyBorder="1" applyProtection="1">
      <protection hidden="1"/>
    </xf>
    <xf numFmtId="0" fontId="36" fillId="9" borderId="0" xfId="0" applyFont="1" applyFill="1" applyBorder="1" applyAlignment="1" applyProtection="1">
      <alignment horizontal="center"/>
      <protection hidden="1"/>
    </xf>
    <xf numFmtId="0" fontId="36" fillId="9" borderId="0" xfId="0" applyFont="1" applyFill="1" applyBorder="1" applyProtection="1">
      <protection hidden="1"/>
    </xf>
    <xf numFmtId="0" fontId="29" fillId="9" borderId="0" xfId="0" applyFont="1" applyFill="1" applyBorder="1" applyProtection="1">
      <protection hidden="1"/>
    </xf>
    <xf numFmtId="0" fontId="3" fillId="9" borderId="0" xfId="0" applyFont="1" applyFill="1" applyBorder="1" applyProtection="1">
      <protection hidden="1"/>
    </xf>
    <xf numFmtId="0" fontId="3" fillId="9" borderId="0" xfId="0" applyFont="1" applyFill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45" xfId="0" applyFont="1" applyBorder="1" applyAlignment="1" applyProtection="1">
      <alignment horizontal="center"/>
      <protection hidden="1"/>
    </xf>
    <xf numFmtId="0" fontId="3" fillId="0" borderId="50" xfId="0" applyFont="1" applyBorder="1" applyAlignment="1" applyProtection="1">
      <alignment horizontal="center"/>
      <protection hidden="1"/>
    </xf>
    <xf numFmtId="0" fontId="10" fillId="0" borderId="34" xfId="0" applyFont="1" applyBorder="1" applyAlignment="1" applyProtection="1">
      <alignment horizontal="center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3" fillId="0" borderId="51" xfId="0" applyFont="1" applyBorder="1" applyAlignment="1" applyProtection="1">
      <alignment horizontal="center"/>
      <protection hidden="1"/>
    </xf>
    <xf numFmtId="0" fontId="9" fillId="0" borderId="49" xfId="0" applyFont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13" xfId="0" applyFont="1" applyFill="1" applyBorder="1" applyAlignment="1" applyProtection="1">
      <alignment horizontal="center"/>
      <protection hidden="1"/>
    </xf>
    <xf numFmtId="0" fontId="8" fillId="3" borderId="37" xfId="0" applyFont="1" applyFill="1" applyBorder="1" applyAlignment="1" applyProtection="1">
      <alignment horizontal="center"/>
      <protection hidden="1"/>
    </xf>
    <xf numFmtId="0" fontId="8" fillId="3" borderId="38" xfId="0" applyFont="1" applyFill="1" applyBorder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10" fillId="0" borderId="32" xfId="0" applyFont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15" xfId="0" applyFont="1" applyBorder="1" applyAlignment="1" applyProtection="1">
      <alignment horizontal="center"/>
      <protection hidden="1"/>
    </xf>
    <xf numFmtId="0" fontId="11" fillId="0" borderId="33" xfId="0" applyFont="1" applyBorder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164" fontId="4" fillId="0" borderId="39" xfId="0" applyNumberFormat="1" applyFont="1" applyBorder="1" applyAlignment="1" applyProtection="1">
      <alignment horizontal="center"/>
      <protection hidden="1"/>
    </xf>
    <xf numFmtId="0" fontId="9" fillId="0" borderId="40" xfId="0" applyFont="1" applyBorder="1" applyAlignment="1" applyProtection="1">
      <alignment horizontal="center"/>
      <protection hidden="1"/>
    </xf>
    <xf numFmtId="0" fontId="10" fillId="0" borderId="7" xfId="0" applyFont="1" applyBorder="1" applyProtection="1">
      <protection hidden="1"/>
    </xf>
    <xf numFmtId="0" fontId="9" fillId="0" borderId="40" xfId="0" applyFont="1" applyBorder="1" applyProtection="1">
      <protection hidden="1"/>
    </xf>
    <xf numFmtId="0" fontId="9" fillId="6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0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/>
      <protection hidden="1"/>
    </xf>
    <xf numFmtId="0" fontId="47" fillId="14" borderId="7" xfId="0" quotePrefix="1" applyFont="1" applyFill="1" applyBorder="1"/>
    <xf numFmtId="0" fontId="3" fillId="14" borderId="67" xfId="0" applyFont="1" applyFill="1" applyBorder="1"/>
    <xf numFmtId="0" fontId="45" fillId="15" borderId="68" xfId="0" applyFont="1" applyFill="1" applyBorder="1" applyAlignment="1">
      <alignment horizontal="center"/>
    </xf>
    <xf numFmtId="0" fontId="47" fillId="15" borderId="68" xfId="0" applyFont="1" applyFill="1" applyBorder="1"/>
    <xf numFmtId="0" fontId="52" fillId="15" borderId="68" xfId="0" applyFont="1" applyFill="1" applyBorder="1"/>
    <xf numFmtId="0" fontId="46" fillId="15" borderId="68" xfId="0" applyFont="1" applyFill="1" applyBorder="1"/>
    <xf numFmtId="0" fontId="8" fillId="0" borderId="69" xfId="0" applyFont="1" applyBorder="1" applyAlignment="1">
      <alignment horizontal="center"/>
    </xf>
    <xf numFmtId="0" fontId="45" fillId="15" borderId="70" xfId="0" applyFont="1" applyFill="1" applyBorder="1" applyAlignment="1">
      <alignment horizontal="center"/>
    </xf>
    <xf numFmtId="0" fontId="45" fillId="15" borderId="71" xfId="0" applyFont="1" applyFill="1" applyBorder="1" applyAlignment="1">
      <alignment horizontal="center"/>
    </xf>
    <xf numFmtId="0" fontId="31" fillId="15" borderId="70" xfId="0" applyFont="1" applyFill="1" applyBorder="1" applyAlignment="1">
      <alignment horizontal="center"/>
    </xf>
    <xf numFmtId="0" fontId="31" fillId="15" borderId="72" xfId="0" applyFont="1" applyFill="1" applyBorder="1" applyAlignment="1">
      <alignment horizontal="center"/>
    </xf>
    <xf numFmtId="0" fontId="47" fillId="15" borderId="73" xfId="0" applyFont="1" applyFill="1" applyBorder="1"/>
    <xf numFmtId="0" fontId="52" fillId="15" borderId="73" xfId="0" applyFont="1" applyFill="1" applyBorder="1"/>
    <xf numFmtId="0" fontId="46" fillId="15" borderId="73" xfId="0" applyFont="1" applyFill="1" applyBorder="1"/>
    <xf numFmtId="0" fontId="47" fillId="14" borderId="0" xfId="0" applyFont="1" applyFill="1" applyAlignment="1">
      <alignment horizontal="center"/>
    </xf>
    <xf numFmtId="0" fontId="35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36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45" fillId="14" borderId="0" xfId="0" applyFont="1" applyFill="1" applyProtection="1">
      <protection hidden="1"/>
    </xf>
    <xf numFmtId="0" fontId="46" fillId="14" borderId="0" xfId="0" applyFont="1" applyFill="1" applyProtection="1">
      <protection hidden="1"/>
    </xf>
    <xf numFmtId="0" fontId="8" fillId="0" borderId="18" xfId="0" applyFont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/>
      <protection hidden="1"/>
    </xf>
    <xf numFmtId="0" fontId="6" fillId="0" borderId="31" xfId="0" applyFont="1" applyBorder="1" applyAlignment="1" applyProtection="1">
      <alignment horizontal="center"/>
      <protection hidden="1"/>
    </xf>
    <xf numFmtId="0" fontId="33" fillId="0" borderId="12" xfId="0" applyFont="1" applyBorder="1" applyAlignment="1" applyProtection="1">
      <alignment horizontal="center"/>
      <protection hidden="1"/>
    </xf>
    <xf numFmtId="0" fontId="9" fillId="0" borderId="43" xfId="0" applyFont="1" applyBorder="1" applyAlignment="1" applyProtection="1">
      <alignment horizontal="center"/>
      <protection hidden="1"/>
    </xf>
    <xf numFmtId="0" fontId="9" fillId="0" borderId="19" xfId="0" applyFont="1" applyBorder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39" fillId="0" borderId="0" xfId="0" applyFont="1" applyProtection="1">
      <protection hidden="1"/>
    </xf>
    <xf numFmtId="0" fontId="3" fillId="0" borderId="36" xfId="0" applyFont="1" applyBorder="1" applyProtection="1">
      <protection hidden="1"/>
    </xf>
    <xf numFmtId="0" fontId="10" fillId="0" borderId="15" xfId="0" applyFont="1" applyBorder="1" applyAlignment="1" applyProtection="1">
      <alignment horizontal="center"/>
      <protection hidden="1"/>
    </xf>
    <xf numFmtId="0" fontId="32" fillId="0" borderId="0" xfId="0" applyFont="1" applyBorder="1" applyAlignment="1" applyProtection="1">
      <alignment horizontal="center"/>
      <protection hidden="1"/>
    </xf>
    <xf numFmtId="0" fontId="33" fillId="0" borderId="55" xfId="0" applyFont="1" applyBorder="1" applyAlignment="1" applyProtection="1">
      <alignment horizontal="center"/>
      <protection hidden="1"/>
    </xf>
    <xf numFmtId="0" fontId="10" fillId="0" borderId="6" xfId="0" applyFont="1" applyBorder="1" applyAlignment="1" applyProtection="1">
      <alignment horizontal="center"/>
      <protection hidden="1"/>
    </xf>
    <xf numFmtId="0" fontId="9" fillId="0" borderId="0" xfId="0" applyFont="1" applyFill="1" applyBorder="1" applyProtection="1">
      <protection hidden="1"/>
    </xf>
    <xf numFmtId="0" fontId="8" fillId="0" borderId="39" xfId="0" applyFont="1" applyBorder="1" applyAlignment="1" applyProtection="1">
      <alignment horizontal="center"/>
      <protection hidden="1"/>
    </xf>
    <xf numFmtId="0" fontId="33" fillId="0" borderId="33" xfId="0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/>
      <protection hidden="1"/>
    </xf>
    <xf numFmtId="0" fontId="9" fillId="0" borderId="59" xfId="0" applyFont="1" applyBorder="1" applyAlignment="1" applyProtection="1">
      <alignment horizontal="center"/>
      <protection hidden="1"/>
    </xf>
    <xf numFmtId="0" fontId="8" fillId="0" borderId="0" xfId="0" applyFont="1" applyFill="1" applyBorder="1" applyProtection="1">
      <protection hidden="1"/>
    </xf>
    <xf numFmtId="0" fontId="3" fillId="0" borderId="40" xfId="0" applyFont="1" applyBorder="1" applyProtection="1">
      <protection hidden="1"/>
    </xf>
    <xf numFmtId="0" fontId="8" fillId="0" borderId="9" xfId="0" applyFont="1" applyBorder="1" applyAlignment="1" applyProtection="1">
      <alignment horizontal="center"/>
      <protection hidden="1"/>
    </xf>
    <xf numFmtId="0" fontId="32" fillId="0" borderId="9" xfId="0" applyFont="1" applyBorder="1" applyAlignment="1" applyProtection="1">
      <alignment horizontal="center"/>
      <protection hidden="1"/>
    </xf>
    <xf numFmtId="0" fontId="33" fillId="0" borderId="10" xfId="0" applyFont="1" applyBorder="1" applyAlignment="1" applyProtection="1">
      <alignment horizontal="center"/>
      <protection hidden="1"/>
    </xf>
    <xf numFmtId="0" fontId="35" fillId="4" borderId="0" xfId="0" applyFont="1" applyFill="1" applyProtection="1">
      <protection hidden="1"/>
    </xf>
    <xf numFmtId="0" fontId="32" fillId="4" borderId="0" xfId="0" applyFont="1" applyFill="1" applyProtection="1">
      <protection hidden="1"/>
    </xf>
    <xf numFmtId="0" fontId="36" fillId="4" borderId="0" xfId="0" applyFont="1" applyFill="1" applyProtection="1">
      <protection hidden="1"/>
    </xf>
    <xf numFmtId="0" fontId="29" fillId="4" borderId="0" xfId="0" applyFont="1" applyFill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26" fillId="12" borderId="1" xfId="0" applyFont="1" applyFill="1" applyBorder="1" applyAlignment="1" applyProtection="1">
      <alignment horizontal="center"/>
      <protection hidden="1"/>
    </xf>
    <xf numFmtId="164" fontId="54" fillId="12" borderId="1" xfId="0" applyNumberFormat="1" applyFont="1" applyFill="1" applyBorder="1" applyAlignment="1" applyProtection="1">
      <alignment horizontal="center"/>
      <protection hidden="1"/>
    </xf>
    <xf numFmtId="0" fontId="26" fillId="12" borderId="1" xfId="0" applyFont="1" applyFill="1" applyBorder="1" applyAlignment="1" applyProtection="1">
      <alignment horizontal="left"/>
      <protection hidden="1"/>
    </xf>
    <xf numFmtId="0" fontId="26" fillId="12" borderId="4" xfId="0" applyFont="1" applyFill="1" applyBorder="1" applyAlignment="1" applyProtection="1">
      <alignment horizontal="center"/>
      <protection hidden="1"/>
    </xf>
    <xf numFmtId="0" fontId="8" fillId="12" borderId="6" xfId="0" applyFont="1" applyFill="1" applyBorder="1" applyAlignment="1" applyProtection="1">
      <alignment horizontal="right"/>
      <protection hidden="1"/>
    </xf>
    <xf numFmtId="0" fontId="47" fillId="14" borderId="68" xfId="0" applyFont="1" applyFill="1" applyBorder="1" applyAlignment="1" applyProtection="1">
      <alignment horizontal="center"/>
      <protection hidden="1"/>
    </xf>
    <xf numFmtId="0" fontId="31" fillId="13" borderId="68" xfId="0" applyFont="1" applyFill="1" applyBorder="1" applyAlignment="1" applyProtection="1">
      <alignment horizontal="center"/>
      <protection hidden="1"/>
    </xf>
    <xf numFmtId="0" fontId="47" fillId="13" borderId="68" xfId="0" applyFont="1" applyFill="1" applyBorder="1" applyAlignment="1" applyProtection="1">
      <alignment horizontal="center"/>
      <protection hidden="1"/>
    </xf>
    <xf numFmtId="0" fontId="51" fillId="13" borderId="68" xfId="0" applyFont="1" applyFill="1" applyBorder="1" applyAlignment="1" applyProtection="1">
      <alignment horizontal="center"/>
      <protection hidden="1"/>
    </xf>
    <xf numFmtId="0" fontId="13" fillId="13" borderId="68" xfId="0" applyFont="1" applyFill="1" applyBorder="1" applyAlignment="1" applyProtection="1">
      <alignment horizontal="center"/>
      <protection hidden="1"/>
    </xf>
    <xf numFmtId="0" fontId="6" fillId="13" borderId="68" xfId="0" applyFont="1" applyFill="1" applyBorder="1" applyAlignment="1" applyProtection="1">
      <alignment horizontal="center"/>
      <protection hidden="1"/>
    </xf>
    <xf numFmtId="0" fontId="33" fillId="13" borderId="68" xfId="0" applyFont="1" applyFill="1" applyBorder="1" applyAlignment="1" applyProtection="1">
      <alignment horizontal="center"/>
      <protection hidden="1"/>
    </xf>
    <xf numFmtId="0" fontId="8" fillId="13" borderId="68" xfId="0" applyFont="1" applyFill="1" applyBorder="1" applyAlignment="1" applyProtection="1">
      <alignment horizontal="center"/>
      <protection hidden="1"/>
    </xf>
    <xf numFmtId="0" fontId="46" fillId="13" borderId="68" xfId="0" applyFont="1" applyFill="1" applyBorder="1" applyProtection="1">
      <protection hidden="1"/>
    </xf>
    <xf numFmtId="0" fontId="47" fillId="14" borderId="78" xfId="0" applyFont="1" applyFill="1" applyBorder="1" applyAlignment="1" applyProtection="1">
      <alignment horizontal="right"/>
      <protection hidden="1"/>
    </xf>
    <xf numFmtId="0" fontId="42" fillId="12" borderId="80" xfId="0" applyFont="1" applyFill="1" applyBorder="1" applyAlignment="1" applyProtection="1">
      <alignment horizontal="center"/>
      <protection hidden="1"/>
    </xf>
    <xf numFmtId="0" fontId="58" fillId="0" borderId="0" xfId="0" applyFont="1"/>
    <xf numFmtId="0" fontId="4" fillId="0" borderId="0" xfId="0" applyFont="1" applyAlignment="1" applyProtection="1">
      <alignment horizontal="center"/>
      <protection locked="0"/>
    </xf>
    <xf numFmtId="0" fontId="35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0" fontId="34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8" fillId="0" borderId="0" xfId="0" quotePrefix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43" fillId="0" borderId="0" xfId="0" applyFont="1" applyFill="1" applyBorder="1" applyAlignment="1" applyProtection="1">
      <alignment horizontal="right"/>
      <protection hidden="1"/>
    </xf>
    <xf numFmtId="0" fontId="43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right"/>
      <protection hidden="1"/>
    </xf>
    <xf numFmtId="165" fontId="8" fillId="0" borderId="0" xfId="0" applyNumberFormat="1" applyFont="1" applyFill="1" applyBorder="1" applyProtection="1">
      <protection hidden="1"/>
    </xf>
    <xf numFmtId="0" fontId="6" fillId="3" borderId="0" xfId="0" applyFont="1" applyFill="1"/>
    <xf numFmtId="0" fontId="3" fillId="3" borderId="0" xfId="0" applyFont="1" applyFill="1"/>
    <xf numFmtId="0" fontId="38" fillId="0" borderId="0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/>
      <protection hidden="1"/>
    </xf>
    <xf numFmtId="0" fontId="3" fillId="17" borderId="0" xfId="0" applyFont="1" applyFill="1" applyBorder="1" applyProtection="1">
      <protection hidden="1"/>
    </xf>
    <xf numFmtId="0" fontId="3" fillId="17" borderId="0" xfId="0" applyFont="1" applyFill="1" applyBorder="1" applyAlignment="1" applyProtection="1">
      <alignment horizontal="center"/>
      <protection hidden="1"/>
    </xf>
    <xf numFmtId="0" fontId="26" fillId="12" borderId="1" xfId="0" applyFont="1" applyFill="1" applyBorder="1" applyAlignment="1" applyProtection="1">
      <alignment horizontal="right"/>
      <protection hidden="1"/>
    </xf>
    <xf numFmtId="0" fontId="35" fillId="17" borderId="0" xfId="0" applyFont="1" applyFill="1" applyBorder="1" applyProtection="1">
      <protection hidden="1"/>
    </xf>
    <xf numFmtId="0" fontId="32" fillId="17" borderId="0" xfId="0" applyFont="1" applyFill="1" applyBorder="1" applyProtection="1">
      <protection hidden="1"/>
    </xf>
    <xf numFmtId="0" fontId="45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0" fontId="8" fillId="0" borderId="82" xfId="0" applyFont="1" applyBorder="1" applyAlignment="1" applyProtection="1">
      <alignment horizontal="center"/>
      <protection hidden="1"/>
    </xf>
    <xf numFmtId="0" fontId="34" fillId="0" borderId="0" xfId="0" applyFont="1" applyBorder="1" applyProtection="1">
      <protection hidden="1"/>
    </xf>
    <xf numFmtId="0" fontId="36" fillId="0" borderId="83" xfId="0" applyFont="1" applyBorder="1" applyAlignment="1" applyProtection="1">
      <alignment horizontal="center"/>
      <protection hidden="1"/>
    </xf>
    <xf numFmtId="0" fontId="3" fillId="17" borderId="82" xfId="0" applyFont="1" applyFill="1" applyBorder="1" applyProtection="1">
      <protection hidden="1"/>
    </xf>
    <xf numFmtId="0" fontId="47" fillId="17" borderId="0" xfId="0" applyFont="1" applyFill="1" applyBorder="1" applyAlignment="1" applyProtection="1">
      <alignment horizontal="right"/>
      <protection hidden="1"/>
    </xf>
    <xf numFmtId="0" fontId="36" fillId="17" borderId="83" xfId="0" applyFont="1" applyFill="1" applyBorder="1" applyAlignment="1" applyProtection="1">
      <alignment horizontal="center"/>
      <protection hidden="1"/>
    </xf>
    <xf numFmtId="0" fontId="3" fillId="17" borderId="85" xfId="0" applyFont="1" applyFill="1" applyBorder="1" applyProtection="1">
      <protection hidden="1"/>
    </xf>
    <xf numFmtId="0" fontId="47" fillId="17" borderId="86" xfId="0" applyFont="1" applyFill="1" applyBorder="1" applyAlignment="1" applyProtection="1">
      <alignment horizontal="right"/>
      <protection hidden="1"/>
    </xf>
    <xf numFmtId="0" fontId="35" fillId="17" borderId="86" xfId="0" applyFont="1" applyFill="1" applyBorder="1" applyProtection="1">
      <protection hidden="1"/>
    </xf>
    <xf numFmtId="0" fontId="32" fillId="17" borderId="86" xfId="0" applyFont="1" applyFill="1" applyBorder="1" applyProtection="1">
      <protection hidden="1"/>
    </xf>
    <xf numFmtId="0" fontId="36" fillId="17" borderId="87" xfId="0" applyFont="1" applyFill="1" applyBorder="1" applyAlignment="1" applyProtection="1">
      <alignment horizontal="center"/>
      <protection hidden="1"/>
    </xf>
    <xf numFmtId="0" fontId="31" fillId="17" borderId="0" xfId="0" applyFont="1" applyFill="1" applyBorder="1" applyProtection="1">
      <protection hidden="1"/>
    </xf>
    <xf numFmtId="0" fontId="31" fillId="17" borderId="86" xfId="0" applyFont="1" applyFill="1" applyBorder="1" applyProtection="1">
      <protection hidden="1"/>
    </xf>
    <xf numFmtId="0" fontId="47" fillId="14" borderId="79" xfId="0" applyFont="1" applyFill="1" applyBorder="1" applyAlignment="1" applyProtection="1">
      <alignment horizontal="right"/>
      <protection hidden="1"/>
    </xf>
    <xf numFmtId="0" fontId="8" fillId="12" borderId="83" xfId="0" applyFont="1" applyFill="1" applyBorder="1" applyAlignment="1" applyProtection="1">
      <alignment horizontal="right"/>
      <protection hidden="1"/>
    </xf>
    <xf numFmtId="0" fontId="42" fillId="17" borderId="84" xfId="0" applyFont="1" applyFill="1" applyBorder="1" applyAlignment="1" applyProtection="1">
      <alignment horizontal="center"/>
      <protection hidden="1"/>
    </xf>
    <xf numFmtId="0" fontId="27" fillId="17" borderId="89" xfId="0" applyFont="1" applyFill="1" applyBorder="1" applyAlignment="1" applyProtection="1">
      <alignment horizontal="right"/>
      <protection hidden="1"/>
    </xf>
    <xf numFmtId="0" fontId="26" fillId="17" borderId="89" xfId="0" applyFont="1" applyFill="1" applyBorder="1" applyAlignment="1" applyProtection="1">
      <alignment horizontal="left"/>
      <protection hidden="1"/>
    </xf>
    <xf numFmtId="0" fontId="26" fillId="17" borderId="89" xfId="0" applyFont="1" applyFill="1" applyBorder="1" applyAlignment="1" applyProtection="1">
      <alignment horizontal="center"/>
      <protection hidden="1"/>
    </xf>
    <xf numFmtId="0" fontId="8" fillId="17" borderId="88" xfId="0" applyFont="1" applyFill="1" applyBorder="1" applyAlignment="1" applyProtection="1">
      <alignment horizontal="right"/>
      <protection hidden="1"/>
    </xf>
    <xf numFmtId="164" fontId="60" fillId="17" borderId="89" xfId="0" applyNumberFormat="1" applyFont="1" applyFill="1" applyBorder="1" applyAlignment="1" applyProtection="1">
      <protection hidden="1"/>
    </xf>
    <xf numFmtId="0" fontId="5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" fillId="0" borderId="0" xfId="0" applyFont="1" applyAlignment="1"/>
    <xf numFmtId="0" fontId="58" fillId="0" borderId="0" xfId="0" applyFont="1" applyAlignment="1"/>
    <xf numFmtId="0" fontId="14" fillId="3" borderId="0" xfId="0" applyFont="1" applyFill="1" applyAlignment="1">
      <alignment horizontal="center"/>
    </xf>
    <xf numFmtId="0" fontId="6" fillId="0" borderId="0" xfId="0" applyFont="1" applyFill="1"/>
    <xf numFmtId="0" fontId="3" fillId="0" borderId="0" xfId="0" applyFont="1" applyFill="1"/>
    <xf numFmtId="0" fontId="59" fillId="2" borderId="0" xfId="0" applyFont="1" applyFill="1" applyAlignment="1"/>
    <xf numFmtId="0" fontId="59" fillId="2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9" fillId="0" borderId="0" xfId="0" applyFont="1" applyProtection="1">
      <protection hidden="1"/>
    </xf>
    <xf numFmtId="0" fontId="61" fillId="14" borderId="68" xfId="0" applyFont="1" applyFill="1" applyBorder="1" applyAlignment="1" applyProtection="1">
      <alignment horizontal="center"/>
      <protection hidden="1"/>
    </xf>
    <xf numFmtId="0" fontId="62" fillId="14" borderId="68" xfId="0" applyFont="1" applyFill="1" applyBorder="1" applyAlignment="1" applyProtection="1">
      <alignment horizontal="center"/>
      <protection hidden="1"/>
    </xf>
    <xf numFmtId="0" fontId="63" fillId="13" borderId="68" xfId="0" applyFont="1" applyFill="1" applyBorder="1" applyAlignment="1" applyProtection="1">
      <alignment horizontal="center"/>
      <protection hidden="1"/>
    </xf>
    <xf numFmtId="0" fontId="62" fillId="13" borderId="68" xfId="0" applyFont="1" applyFill="1" applyBorder="1" applyAlignment="1" applyProtection="1">
      <alignment horizontal="right"/>
      <protection hidden="1"/>
    </xf>
    <xf numFmtId="0" fontId="51" fillId="13" borderId="68" xfId="0" applyFont="1" applyFill="1" applyBorder="1" applyAlignment="1" applyProtection="1">
      <alignment horizontal="right"/>
      <protection hidden="1"/>
    </xf>
    <xf numFmtId="0" fontId="47" fillId="14" borderId="0" xfId="0" applyFont="1" applyFill="1" applyAlignment="1"/>
    <xf numFmtId="0" fontId="59" fillId="3" borderId="0" xfId="0" applyFont="1" applyFill="1"/>
    <xf numFmtId="0" fontId="46" fillId="0" borderId="0" xfId="0" applyFont="1" applyFill="1" applyBorder="1"/>
    <xf numFmtId="0" fontId="47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47" fillId="0" borderId="0" xfId="0" quotePrefix="1" applyFont="1" applyFill="1" applyBorder="1"/>
    <xf numFmtId="0" fontId="47" fillId="0" borderId="0" xfId="0" applyFont="1" applyFill="1" applyBorder="1"/>
    <xf numFmtId="164" fontId="32" fillId="0" borderId="0" xfId="0" applyNumberFormat="1" applyFont="1" applyBorder="1" applyProtection="1">
      <protection hidden="1"/>
    </xf>
    <xf numFmtId="0" fontId="6" fillId="2" borderId="69" xfId="0" applyFont="1" applyFill="1" applyBorder="1"/>
    <xf numFmtId="0" fontId="32" fillId="2" borderId="69" xfId="0" applyFont="1" applyFill="1" applyBorder="1"/>
    <xf numFmtId="0" fontId="3" fillId="3" borderId="0" xfId="0" applyFont="1" applyFill="1" applyAlignment="1">
      <alignment horizontal="center"/>
    </xf>
    <xf numFmtId="0" fontId="57" fillId="15" borderId="71" xfId="0" applyFont="1" applyFill="1" applyBorder="1" applyAlignment="1">
      <alignment horizontal="center"/>
    </xf>
    <xf numFmtId="0" fontId="46" fillId="15" borderId="68" xfId="0" applyFont="1" applyFill="1" applyBorder="1" applyAlignment="1">
      <alignment horizontal="center"/>
    </xf>
    <xf numFmtId="0" fontId="46" fillId="14" borderId="1" xfId="0" applyFont="1" applyFill="1" applyBorder="1" applyAlignment="1">
      <alignment horizontal="center"/>
    </xf>
    <xf numFmtId="0" fontId="57" fillId="15" borderId="68" xfId="0" applyFont="1" applyFill="1" applyBorder="1" applyAlignment="1">
      <alignment horizontal="center"/>
    </xf>
    <xf numFmtId="0" fontId="52" fillId="15" borderId="68" xfId="0" applyFont="1" applyFill="1" applyBorder="1" applyAlignment="1">
      <alignment horizontal="center"/>
    </xf>
    <xf numFmtId="0" fontId="47" fillId="16" borderId="0" xfId="0" applyFont="1" applyFill="1" applyAlignment="1">
      <alignment horizontal="right"/>
    </xf>
    <xf numFmtId="0" fontId="3" fillId="16" borderId="0" xfId="0" applyFont="1" applyFill="1"/>
    <xf numFmtId="0" fontId="3" fillId="14" borderId="0" xfId="0" applyFont="1" applyFill="1"/>
    <xf numFmtId="0" fontId="3" fillId="14" borderId="0" xfId="0" applyFont="1" applyFill="1" applyAlignment="1">
      <alignment horizontal="center"/>
    </xf>
    <xf numFmtId="0" fontId="57" fillId="15" borderId="73" xfId="0" applyFont="1" applyFill="1" applyBorder="1" applyAlignment="1">
      <alignment horizontal="center"/>
    </xf>
    <xf numFmtId="0" fontId="32" fillId="2" borderId="69" xfId="0" applyFont="1" applyFill="1" applyBorder="1" applyAlignment="1">
      <alignment horizontal="center"/>
    </xf>
    <xf numFmtId="0" fontId="46" fillId="14" borderId="0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57" fillId="15" borderId="7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10" fillId="0" borderId="0" xfId="0" applyNumberFormat="1" applyFont="1" applyProtection="1">
      <protection locked="0"/>
    </xf>
    <xf numFmtId="0" fontId="14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165" fontId="9" fillId="0" borderId="0" xfId="0" applyNumberFormat="1" applyFont="1" applyBorder="1" applyProtection="1">
      <protection hidden="1"/>
    </xf>
    <xf numFmtId="0" fontId="58" fillId="0" borderId="0" xfId="0" applyFont="1" applyBorder="1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58" fillId="0" borderId="0" xfId="0" applyFont="1" applyFill="1" applyBorder="1" applyProtection="1">
      <protection hidden="1"/>
    </xf>
    <xf numFmtId="0" fontId="58" fillId="0" borderId="0" xfId="0" applyFont="1" applyBorder="1" applyAlignment="1" applyProtection="1">
      <alignment horizontal="center"/>
      <protection hidden="1"/>
    </xf>
    <xf numFmtId="164" fontId="14" fillId="7" borderId="13" xfId="0" applyNumberFormat="1" applyFont="1" applyFill="1" applyBorder="1" applyAlignment="1" applyProtection="1">
      <alignment horizontal="center"/>
      <protection hidden="1"/>
    </xf>
    <xf numFmtId="0" fontId="14" fillId="0" borderId="34" xfId="0" applyFont="1" applyBorder="1" applyAlignment="1" applyProtection="1">
      <alignment horizontal="center"/>
      <protection hidden="1"/>
    </xf>
    <xf numFmtId="0" fontId="58" fillId="9" borderId="0" xfId="0" applyFont="1" applyFill="1" applyBorder="1" applyProtection="1">
      <protection hidden="1"/>
    </xf>
    <xf numFmtId="0" fontId="8" fillId="0" borderId="44" xfId="0" applyFont="1" applyFill="1" applyBorder="1" applyAlignment="1" applyProtection="1">
      <alignment horizontal="right"/>
      <protection hidden="1"/>
    </xf>
    <xf numFmtId="0" fontId="8" fillId="0" borderId="44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8" fillId="0" borderId="62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/>
    </xf>
    <xf numFmtId="0" fontId="3" fillId="0" borderId="35" xfId="0" applyFont="1" applyFill="1" applyBorder="1"/>
    <xf numFmtId="0" fontId="3" fillId="0" borderId="32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18" borderId="54" xfId="0" applyFont="1" applyFill="1" applyBorder="1" applyAlignment="1">
      <alignment horizontal="center"/>
    </xf>
    <xf numFmtId="0" fontId="3" fillId="18" borderId="34" xfId="0" applyFont="1" applyFill="1" applyBorder="1" applyAlignment="1">
      <alignment horizontal="center"/>
    </xf>
    <xf numFmtId="0" fontId="3" fillId="18" borderId="27" xfId="0" applyFont="1" applyFill="1" applyBorder="1" applyAlignment="1">
      <alignment horizontal="center"/>
    </xf>
    <xf numFmtId="0" fontId="3" fillId="19" borderId="54" xfId="0" applyFont="1" applyFill="1" applyBorder="1" applyAlignment="1">
      <alignment horizontal="center"/>
    </xf>
    <xf numFmtId="0" fontId="3" fillId="19" borderId="34" xfId="0" applyFont="1" applyFill="1" applyBorder="1" applyAlignment="1">
      <alignment horizontal="center"/>
    </xf>
    <xf numFmtId="0" fontId="3" fillId="19" borderId="27" xfId="0" applyFont="1" applyFill="1" applyBorder="1" applyAlignment="1">
      <alignment horizontal="center"/>
    </xf>
    <xf numFmtId="0" fontId="3" fillId="10" borderId="54" xfId="0" applyFont="1" applyFill="1" applyBorder="1" applyAlignment="1">
      <alignment horizontal="center"/>
    </xf>
    <xf numFmtId="0" fontId="3" fillId="10" borderId="34" xfId="0" applyFont="1" applyFill="1" applyBorder="1" applyAlignment="1">
      <alignment horizontal="center"/>
    </xf>
    <xf numFmtId="0" fontId="3" fillId="10" borderId="27" xfId="0" applyFont="1" applyFill="1" applyBorder="1" applyAlignment="1">
      <alignment horizontal="center"/>
    </xf>
    <xf numFmtId="0" fontId="41" fillId="2" borderId="0" xfId="0" applyFont="1" applyFill="1"/>
    <xf numFmtId="0" fontId="0" fillId="2" borderId="0" xfId="0" applyFill="1"/>
    <xf numFmtId="0" fontId="14" fillId="0" borderId="0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31" xfId="0" applyFont="1" applyFill="1" applyBorder="1" applyAlignment="1" applyProtection="1">
      <alignment horizontal="center"/>
      <protection hidden="1"/>
    </xf>
    <xf numFmtId="0" fontId="0" fillId="0" borderId="31" xfId="0" applyBorder="1" applyAlignment="1"/>
    <xf numFmtId="0" fontId="0" fillId="0" borderId="19" xfId="0" applyBorder="1" applyAlignment="1"/>
    <xf numFmtId="0" fontId="9" fillId="0" borderId="18" xfId="0" applyFont="1" applyBorder="1" applyAlignment="1" applyProtection="1">
      <alignment horizontal="center"/>
      <protection hidden="1"/>
    </xf>
    <xf numFmtId="0" fontId="9" fillId="0" borderId="31" xfId="0" applyFont="1" applyBorder="1" applyAlignment="1" applyProtection="1">
      <alignment horizontal="center"/>
      <protection hidden="1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47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47" fillId="14" borderId="0" xfId="0" applyFont="1" applyFill="1" applyAlignment="1" applyProtection="1">
      <protection hidden="1"/>
    </xf>
    <xf numFmtId="0" fontId="53" fillId="14" borderId="0" xfId="0" applyFont="1" applyFill="1" applyAlignment="1"/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9" xfId="0" applyFont="1" applyFill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6" fillId="5" borderId="18" xfId="0" applyFont="1" applyFill="1" applyBorder="1" applyAlignment="1" applyProtection="1">
      <alignment horizontal="center"/>
      <protection hidden="1"/>
    </xf>
    <xf numFmtId="0" fontId="6" fillId="5" borderId="19" xfId="0" applyFont="1" applyFill="1" applyBorder="1" applyAlignment="1" applyProtection="1">
      <alignment horizontal="center"/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center"/>
      <protection hidden="1"/>
    </xf>
    <xf numFmtId="0" fontId="26" fillId="0" borderId="0" xfId="0" applyFont="1" applyAlignment="1">
      <alignment horizontal="center"/>
    </xf>
    <xf numFmtId="0" fontId="10" fillId="9" borderId="18" xfId="0" applyFont="1" applyFill="1" applyBorder="1" applyAlignment="1" applyProtection="1">
      <alignment horizontal="center"/>
      <protection hidden="1"/>
    </xf>
    <xf numFmtId="0" fontId="10" fillId="9" borderId="19" xfId="0" applyFont="1" applyFill="1" applyBorder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0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41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/>
      <protection hidden="1"/>
    </xf>
    <xf numFmtId="0" fontId="48" fillId="14" borderId="75" xfId="0" applyFont="1" applyFill="1" applyBorder="1" applyAlignment="1" applyProtection="1">
      <alignment horizontal="center"/>
      <protection hidden="1"/>
    </xf>
    <xf numFmtId="0" fontId="49" fillId="14" borderId="76" xfId="0" applyFont="1" applyFill="1" applyBorder="1" applyAlignment="1" applyProtection="1">
      <alignment horizontal="center"/>
      <protection hidden="1"/>
    </xf>
    <xf numFmtId="0" fontId="49" fillId="14" borderId="77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44" fillId="0" borderId="0" xfId="0" applyFont="1" applyFill="1" applyBorder="1" applyAlignment="1" applyProtection="1">
      <alignment horizontal="center"/>
      <protection hidden="1"/>
    </xf>
    <xf numFmtId="0" fontId="47" fillId="14" borderId="78" xfId="0" applyFont="1" applyFill="1" applyBorder="1" applyAlignment="1" applyProtection="1">
      <protection hidden="1"/>
    </xf>
    <xf numFmtId="0" fontId="50" fillId="14" borderId="76" xfId="0" applyFont="1" applyFill="1" applyBorder="1" applyAlignment="1" applyProtection="1">
      <protection hidden="1"/>
    </xf>
    <xf numFmtId="0" fontId="50" fillId="14" borderId="79" xfId="0" applyFont="1" applyFill="1" applyBorder="1" applyAlignment="1" applyProtection="1">
      <protection hidden="1"/>
    </xf>
    <xf numFmtId="0" fontId="55" fillId="12" borderId="3" xfId="0" applyFont="1" applyFill="1" applyBorder="1" applyAlignment="1" applyProtection="1">
      <protection hidden="1"/>
    </xf>
    <xf numFmtId="0" fontId="56" fillId="0" borderId="1" xfId="0" applyFont="1" applyBorder="1" applyAlignment="1" applyProtection="1">
      <protection hidden="1"/>
    </xf>
    <xf numFmtId="0" fontId="56" fillId="0" borderId="81" xfId="0" applyFont="1" applyBorder="1" applyAlignment="1" applyProtection="1">
      <protection hidden="1"/>
    </xf>
    <xf numFmtId="0" fontId="6" fillId="11" borderId="3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41" fillId="11" borderId="1" xfId="0" applyFont="1" applyFill="1" applyBorder="1" applyAlignment="1">
      <alignment horizontal="center"/>
    </xf>
    <xf numFmtId="0" fontId="41" fillId="11" borderId="4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40" fillId="0" borderId="31" xfId="0" applyFont="1" applyFill="1" applyBorder="1" applyAlignment="1">
      <alignment horizontal="center"/>
    </xf>
    <xf numFmtId="0" fontId="40" fillId="0" borderId="1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1" fillId="2" borderId="1" xfId="0" applyFont="1" applyFill="1" applyBorder="1" applyAlignment="1">
      <alignment horizontal="center"/>
    </xf>
    <xf numFmtId="0" fontId="41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40" fillId="0" borderId="31" xfId="0" applyFont="1" applyBorder="1" applyAlignment="1">
      <alignment horizontal="center"/>
    </xf>
    <xf numFmtId="0" fontId="40" fillId="0" borderId="19" xfId="0" applyFont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23" fillId="9" borderId="1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/>
    </xf>
    <xf numFmtId="0" fontId="6" fillId="11" borderId="3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55" fillId="0" borderId="0" xfId="0" applyFont="1" applyFill="1" applyBorder="1" applyAlignment="1" applyProtection="1">
      <protection hidden="1"/>
    </xf>
    <xf numFmtId="0" fontId="56" fillId="0" borderId="0" xfId="0" applyFont="1" applyFill="1" applyBorder="1" applyAlignment="1" applyProtection="1">
      <protection hidden="1"/>
    </xf>
    <xf numFmtId="0" fontId="63" fillId="13" borderId="84" xfId="0" applyFont="1" applyFill="1" applyBorder="1" applyAlignment="1" applyProtection="1">
      <alignment horizontal="center"/>
      <protection hidden="1"/>
    </xf>
    <xf numFmtId="0" fontId="47" fillId="0" borderId="0" xfId="0" applyFont="1" applyFill="1" applyBorder="1" applyAlignment="1" applyProtection="1">
      <protection hidden="1"/>
    </xf>
    <xf numFmtId="0" fontId="50" fillId="0" borderId="0" xfId="0" applyFont="1" applyFill="1" applyBorder="1" applyAlignment="1" applyProtection="1">
      <protection hidden="1"/>
    </xf>
    <xf numFmtId="0" fontId="3" fillId="0" borderId="0" xfId="0" applyFont="1" applyProtection="1">
      <protection locked="0"/>
    </xf>
    <xf numFmtId="0" fontId="66" fillId="0" borderId="0" xfId="4" applyFont="1" applyAlignment="1" applyProtection="1">
      <protection locked="0"/>
    </xf>
    <xf numFmtId="0" fontId="8" fillId="0" borderId="0" xfId="0" applyFont="1" applyProtection="1">
      <protection locked="0"/>
    </xf>
    <xf numFmtId="0" fontId="35" fillId="0" borderId="0" xfId="0" applyFont="1" applyBorder="1" applyProtection="1">
      <protection locked="0"/>
    </xf>
    <xf numFmtId="0" fontId="13" fillId="13" borderId="68" xfId="0" applyFont="1" applyFill="1" applyBorder="1" applyAlignment="1" applyProtection="1">
      <alignment horizontal="left"/>
      <protection hidden="1"/>
    </xf>
    <xf numFmtId="0" fontId="0" fillId="0" borderId="88" xfId="0" applyBorder="1" applyAlignment="1">
      <alignment horizontal="center"/>
    </xf>
    <xf numFmtId="0" fontId="66" fillId="0" borderId="0" xfId="4" applyFont="1" applyFill="1" applyBorder="1" applyAlignment="1" applyProtection="1">
      <protection locked="0"/>
    </xf>
    <xf numFmtId="0" fontId="35" fillId="0" borderId="0" xfId="0" applyFont="1" applyFill="1" applyBorder="1" applyProtection="1">
      <protection locked="0"/>
    </xf>
    <xf numFmtId="0" fontId="32" fillId="0" borderId="0" xfId="0" applyFont="1" applyFill="1" applyBorder="1" applyProtection="1">
      <protection locked="0"/>
    </xf>
    <xf numFmtId="0" fontId="14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</cellXfs>
  <cellStyles count="5">
    <cellStyle name="Hyperlink" xfId="4" builtinId="8"/>
    <cellStyle name="Normal" xfId="0" builtinId="0"/>
    <cellStyle name="Normal 2" xfId="1"/>
    <cellStyle name="Normal 2 2" xfId="2"/>
    <cellStyle name="Percent 2" xfId="3"/>
  </cellStyles>
  <dxfs count="3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0" tint="-0.499984740745262"/>
      </font>
    </dxf>
    <dxf>
      <font>
        <b/>
        <i val="0"/>
        <color theme="1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0" tint="-0.499984740745262"/>
      </font>
    </dxf>
    <dxf>
      <font>
        <b/>
        <i val="0"/>
        <color theme="1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000066"/>
      <color rgb="FFFFFFCC"/>
      <color rgb="FF0000CC"/>
      <color rgb="FF006600"/>
      <color rgb="FF800000"/>
      <color rgb="FFCC0066"/>
      <color rgb="FF0000FF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21</xdr:row>
      <xdr:rowOff>85725</xdr:rowOff>
    </xdr:from>
    <xdr:to>
      <xdr:col>11</xdr:col>
      <xdr:colOff>123825</xdr:colOff>
      <xdr:row>27</xdr:row>
      <xdr:rowOff>180975</xdr:rowOff>
    </xdr:to>
    <xdr:pic>
      <xdr:nvPicPr>
        <xdr:cNvPr id="29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5300" y="5086350"/>
          <a:ext cx="3028950" cy="152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800100</xdr:colOff>
      <xdr:row>21</xdr:row>
      <xdr:rowOff>57150</xdr:rowOff>
    </xdr:from>
    <xdr:to>
      <xdr:col>5</xdr:col>
      <xdr:colOff>285750</xdr:colOff>
      <xdr:row>27</xdr:row>
      <xdr:rowOff>161925</xdr:rowOff>
    </xdr:to>
    <xdr:pic>
      <xdr:nvPicPr>
        <xdr:cNvPr id="29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5057775"/>
          <a:ext cx="3038475" cy="1533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76200</xdr:colOff>
      <xdr:row>40</xdr:row>
      <xdr:rowOff>95250</xdr:rowOff>
    </xdr:from>
    <xdr:to>
      <xdr:col>16</xdr:col>
      <xdr:colOff>0</xdr:colOff>
      <xdr:row>62</xdr:row>
      <xdr:rowOff>228600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19425" y="9620250"/>
          <a:ext cx="7239000" cy="5372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tballfanspreadsheet.blogspot.com/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footballfanspreadsheet.blogspot.com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footballfanspreadsheet.blogspot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Q18"/>
  <sheetViews>
    <sheetView showGridLines="0" topLeftCell="A6" zoomScaleNormal="100" workbookViewId="0">
      <selection activeCell="B15" sqref="B15"/>
    </sheetView>
  </sheetViews>
  <sheetFormatPr defaultRowHeight="18.75"/>
  <cols>
    <col min="1" max="1" width="24" style="11" customWidth="1"/>
    <col min="2" max="2" width="10.42578125" style="11" customWidth="1"/>
    <col min="3" max="4" width="9.140625" style="11"/>
    <col min="5" max="5" width="11.28515625" style="11" customWidth="1"/>
    <col min="6" max="6" width="11.140625" style="11" customWidth="1"/>
    <col min="7" max="7" width="19.28515625" style="11" bestFit="1" customWidth="1"/>
    <col min="8" max="10" width="9.140625" style="11"/>
    <col min="11" max="11" width="16.140625" style="11" customWidth="1"/>
    <col min="12" max="16384" width="9.140625" style="11"/>
  </cols>
  <sheetData>
    <row r="1" spans="1:17">
      <c r="A1" s="10" t="str">
        <f>UPPER($B$4)</f>
        <v>ENGLISH PREMIER LEAGUE  FOOTBALL FAN SPREADSHEET - 2023-2024 SEASON - ALL INFORMATION</v>
      </c>
    </row>
    <row r="2" spans="1:17">
      <c r="A2" s="19" t="s">
        <v>290</v>
      </c>
    </row>
    <row r="4" spans="1:17">
      <c r="A4" s="115" t="s">
        <v>0</v>
      </c>
      <c r="B4" s="498" t="str">
        <f>UPPER($B$8)&amp;" - ALL INFORMATION"</f>
        <v>ENGLISH PREMIER LEAGUE  FOOTBALL FAN SPREADSHEET - 2023-2024 SEASON - ALL INFORMATION</v>
      </c>
    </row>
    <row r="5" spans="1:17" ht="19.5" thickBot="1"/>
    <row r="6" spans="1:17" ht="19.5" thickBot="1">
      <c r="A6" s="168" t="s">
        <v>30</v>
      </c>
      <c r="B6" s="10" t="s">
        <v>176</v>
      </c>
      <c r="K6" s="585" t="s">
        <v>31</v>
      </c>
      <c r="L6" s="586"/>
      <c r="M6" s="586"/>
      <c r="N6" s="587"/>
      <c r="O6" s="587"/>
      <c r="P6" s="587"/>
      <c r="Q6" s="588"/>
    </row>
    <row r="7" spans="1:17" ht="19.5" thickBot="1">
      <c r="K7" s="589" t="str">
        <f>$B$6&amp;" "&amp;$B$12&amp;" - "&amp;$C$12</f>
        <v>ENGLISH PREMIER LEAGUE  2023 - 2024</v>
      </c>
      <c r="L7" s="590"/>
      <c r="M7" s="590"/>
      <c r="N7" s="591"/>
      <c r="O7" s="591"/>
      <c r="P7" s="591"/>
      <c r="Q7" s="592"/>
    </row>
    <row r="8" spans="1:17">
      <c r="A8" s="168" t="s">
        <v>177</v>
      </c>
      <c r="B8" s="498" t="str">
        <f>PROPER($B$6)&amp;" Football Fan Spreadsheet"&amp;" - "&amp;$B$12&amp;"-"&amp;$C$12&amp;" "&amp;"Season"</f>
        <v>English Premier League  Football Fan Spreadsheet - 2023-2024 Season</v>
      </c>
      <c r="F8" s="105"/>
      <c r="G8" s="175"/>
      <c r="K8" s="136"/>
      <c r="L8" s="136"/>
      <c r="M8" s="136"/>
    </row>
    <row r="9" spans="1:17">
      <c r="K9" s="136"/>
      <c r="L9" s="136"/>
      <c r="M9" s="136"/>
    </row>
    <row r="11" spans="1:17">
      <c r="B11" s="222" t="s">
        <v>60</v>
      </c>
      <c r="C11" s="222" t="s">
        <v>61</v>
      </c>
    </row>
    <row r="12" spans="1:17">
      <c r="A12" s="168" t="s">
        <v>39</v>
      </c>
      <c r="B12" s="442">
        <v>2023</v>
      </c>
      <c r="C12" s="30">
        <f>B12+1</f>
        <v>2024</v>
      </c>
      <c r="F12" s="105" t="s">
        <v>58</v>
      </c>
      <c r="G12" s="532">
        <f>DATE(B12,8,1)</f>
        <v>45139</v>
      </c>
      <c r="H12" s="105"/>
      <c r="I12" s="105"/>
      <c r="J12" s="105" t="s">
        <v>59</v>
      </c>
      <c r="K12" s="532">
        <f>DATE($C$12,5,20)</f>
        <v>45432</v>
      </c>
    </row>
    <row r="14" spans="1:17">
      <c r="A14" s="168" t="s">
        <v>62</v>
      </c>
      <c r="B14" s="175" t="s">
        <v>321</v>
      </c>
      <c r="C14" s="176"/>
      <c r="D14" s="176"/>
      <c r="E14" s="176"/>
      <c r="G14" s="182" t="s">
        <v>291</v>
      </c>
    </row>
    <row r="18" spans="6:11" ht="23.25">
      <c r="F18" s="664" t="s">
        <v>320</v>
      </c>
      <c r="G18" s="665"/>
      <c r="H18" s="665"/>
      <c r="I18" s="665"/>
      <c r="J18" s="665"/>
      <c r="K18" s="665"/>
    </row>
  </sheetData>
  <sheetProtection password="B12F" sheet="1" objects="1" scenarios="1"/>
  <mergeCells count="2">
    <mergeCell ref="K6:Q6"/>
    <mergeCell ref="K7:Q7"/>
  </mergeCells>
  <hyperlinks>
    <hyperlink ref="F18" r:id="rId1"/>
  </hyperlinks>
  <pageMargins left="0.7" right="0.7" top="0.75" bottom="0.75" header="0.3" footer="0.3"/>
  <pageSetup paperSize="9" orientation="portrait" horizontalDpi="4294967293" verticalDpi="0" r:id="rId2"/>
  <headerFooter>
    <oddHeader>&amp;C&amp;"-,Bold"&amp;14South African Football Fan Spreadsheet</oddHeader>
    <oddFooter>&amp;L&amp;"-,Bold"&amp;14Developed By:&amp;"-,Regular" 1st Analyst Information Services&amp;C&amp;"-,Bold"&amp;14PAGE &amp;P&amp;R&amp;"-,Bold"&amp;14MzansiFootballFan.blogspot.com</oddFooter>
  </headerFooter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2"/>
  <dimension ref="A1:W70637"/>
  <sheetViews>
    <sheetView topLeftCell="A2" workbookViewId="0">
      <selection activeCell="A13" sqref="A13"/>
    </sheetView>
  </sheetViews>
  <sheetFormatPr defaultRowHeight="18.75"/>
  <cols>
    <col min="1" max="1" width="9.140625" style="217"/>
    <col min="2" max="2" width="15.85546875" style="217" customWidth="1"/>
    <col min="3" max="3" width="16.5703125" style="217" customWidth="1"/>
    <col min="4" max="4" width="14.85546875" style="217" bestFit="1" customWidth="1"/>
    <col min="5" max="5" width="9.140625" style="217"/>
    <col min="6" max="6" width="25.5703125" style="217" customWidth="1"/>
    <col min="7" max="16384" width="9.140625" style="217"/>
  </cols>
  <sheetData>
    <row r="1" spans="1:12">
      <c r="A1" s="3" t="str">
        <f>Admin!$A$1</f>
        <v>ENGLISH PREMIER LEAGUE  FOOTBALL FAN SPREADSHEET - 2023-2024 SEASON - ALL INFORMATION</v>
      </c>
    </row>
    <row r="2" spans="1:12">
      <c r="A2" s="218" t="s">
        <v>203</v>
      </c>
    </row>
    <row r="3" spans="1:12">
      <c r="C3" s="182" t="s">
        <v>198</v>
      </c>
    </row>
    <row r="4" spans="1:12">
      <c r="B4" s="441"/>
      <c r="C4" s="441"/>
      <c r="D4" s="441"/>
      <c r="E4" s="441"/>
      <c r="F4" s="441"/>
      <c r="G4" s="441"/>
      <c r="H4" s="492">
        <v>2</v>
      </c>
      <c r="I4" s="441"/>
      <c r="J4" s="493"/>
      <c r="K4" s="494"/>
      <c r="L4" s="494"/>
    </row>
    <row r="5" spans="1:12" s="489" customFormat="1" hidden="1">
      <c r="A5" s="489" t="s">
        <v>6</v>
      </c>
      <c r="B5" s="489" t="s">
        <v>204</v>
      </c>
      <c r="C5" s="489" t="s">
        <v>205</v>
      </c>
      <c r="D5" s="489" t="s">
        <v>18</v>
      </c>
      <c r="F5" s="489" t="s">
        <v>209</v>
      </c>
      <c r="J5" s="455" t="s">
        <v>220</v>
      </c>
      <c r="K5" s="456"/>
      <c r="L5" s="456"/>
    </row>
    <row r="6" spans="1:12" s="490" customFormat="1" hidden="1">
      <c r="A6" s="220">
        <f>IF(B6&lt;&gt;0,COUNTA($B$6:B6)," ")</f>
        <v>1</v>
      </c>
      <c r="B6" s="217" t="s">
        <v>210</v>
      </c>
      <c r="C6" s="217" t="s">
        <v>211</v>
      </c>
      <c r="D6" s="217" t="s">
        <v>212</v>
      </c>
      <c r="E6" s="491"/>
      <c r="F6" s="491" t="str">
        <f>B6&amp;" "&amp;C6</f>
        <v>Mac Scott</v>
      </c>
      <c r="G6" s="491"/>
      <c r="H6" s="488">
        <f>IF(Admin!$B$14='Legit-Fans'!F6,1,0)</f>
        <v>0</v>
      </c>
      <c r="I6" s="491"/>
    </row>
    <row r="7" spans="1:12" hidden="1">
      <c r="A7" s="220">
        <f>IF(B7&lt;&gt;0,COUNTA($B$6:B7)," ")</f>
        <v>2</v>
      </c>
      <c r="B7" s="217" t="s">
        <v>216</v>
      </c>
      <c r="C7" s="217" t="s">
        <v>213</v>
      </c>
      <c r="D7" s="217" t="s">
        <v>214</v>
      </c>
      <c r="F7" s="491" t="str">
        <f t="shared" ref="F7:F11" si="0">B7&amp;" "&amp;C7</f>
        <v>Lesley Trump</v>
      </c>
      <c r="H7" s="488">
        <f>IF(Admin!$B$14='Legit-Fans'!F7,1,0)</f>
        <v>0</v>
      </c>
    </row>
    <row r="8" spans="1:12" hidden="1">
      <c r="A8" s="220">
        <f>IF(B8&lt;&gt;0,COUNTA($B$6:B8)," ")</f>
        <v>3</v>
      </c>
      <c r="B8" s="217" t="s">
        <v>217</v>
      </c>
      <c r="C8" s="217" t="s">
        <v>218</v>
      </c>
      <c r="D8" s="217" t="s">
        <v>219</v>
      </c>
      <c r="F8" s="491" t="str">
        <f t="shared" si="0"/>
        <v>Andrew Glass</v>
      </c>
      <c r="H8" s="488">
        <f>IF(Admin!$B$14='Legit-Fans'!F8,1,0)</f>
        <v>0</v>
      </c>
    </row>
    <row r="9" spans="1:12" hidden="1">
      <c r="A9" s="220">
        <f>IF(B9&lt;&gt;0,COUNTA($B$6:B9)," ")</f>
        <v>4</v>
      </c>
      <c r="B9" s="217" t="s">
        <v>221</v>
      </c>
      <c r="C9" s="217" t="s">
        <v>210</v>
      </c>
      <c r="D9" s="217" t="s">
        <v>222</v>
      </c>
      <c r="F9" s="491" t="str">
        <f t="shared" si="0"/>
        <v>Aaron Mac</v>
      </c>
      <c r="H9" s="488">
        <f>IF(Admin!$B$14='Legit-Fans'!F9,1,0)</f>
        <v>0</v>
      </c>
    </row>
    <row r="10" spans="1:12" hidden="1">
      <c r="A10" s="220">
        <f>IF(B10&lt;&gt;0,COUNTA($B$6:B10)," ")</f>
        <v>5</v>
      </c>
      <c r="B10" s="217" t="s">
        <v>223</v>
      </c>
      <c r="C10" s="217" t="s">
        <v>224</v>
      </c>
      <c r="D10" s="217" t="s">
        <v>225</v>
      </c>
      <c r="F10" s="491" t="str">
        <f t="shared" si="0"/>
        <v>Brett Young</v>
      </c>
      <c r="H10" s="488">
        <f>IF(Admin!$B$14='Legit-Fans'!F10,1,0)</f>
        <v>0</v>
      </c>
    </row>
    <row r="11" spans="1:12" hidden="1">
      <c r="A11" s="220">
        <f>IF(B11&lt;&gt;0,COUNTA($B$6:B11)," ")</f>
        <v>6</v>
      </c>
      <c r="B11" s="217" t="s">
        <v>226</v>
      </c>
      <c r="C11" s="217" t="s">
        <v>227</v>
      </c>
      <c r="D11" s="217" t="s">
        <v>208</v>
      </c>
      <c r="F11" s="217" t="str">
        <f t="shared" si="0"/>
        <v>Stephen Joubert</v>
      </c>
    </row>
    <row r="12" spans="1:12" hidden="1">
      <c r="A12" s="220" t="str">
        <f>IF(B12&lt;&gt;0,COUNTA($B$6:B12)," ")</f>
        <v xml:space="preserve"> </v>
      </c>
    </row>
    <row r="13" spans="1:12">
      <c r="A13" s="220" t="str">
        <f>IF(B13&lt;&gt;0,COUNTA($B$6:B13)," ")</f>
        <v xml:space="preserve"> </v>
      </c>
      <c r="B13" s="183"/>
    </row>
    <row r="14" spans="1:12">
      <c r="A14" s="220" t="str">
        <f>IF(B14&lt;&gt;0,COUNTA($B$6:B14)," ")</f>
        <v xml:space="preserve"> </v>
      </c>
    </row>
    <row r="15" spans="1:12">
      <c r="A15" s="220" t="str">
        <f>IF(B15&lt;&gt;0,COUNTA($B$6:B15)," ")</f>
        <v xml:space="preserve"> </v>
      </c>
    </row>
    <row r="16" spans="1:12">
      <c r="A16" s="220" t="str">
        <f>IF(B16&lt;&gt;0,COUNTA($B$6:B16)," ")</f>
        <v xml:space="preserve"> </v>
      </c>
    </row>
    <row r="17" spans="1:1">
      <c r="A17" s="220" t="str">
        <f>IF(B17&lt;&gt;0,COUNTA($B$6:B17)," ")</f>
        <v xml:space="preserve"> </v>
      </c>
    </row>
    <row r="18" spans="1:1">
      <c r="A18" s="220" t="str">
        <f>IF(B18&lt;&gt;0,COUNTA($B$6:B18)," ")</f>
        <v xml:space="preserve"> </v>
      </c>
    </row>
    <row r="19" spans="1:1">
      <c r="A19" s="220" t="str">
        <f>IF(B19&lt;&gt;0,COUNTA($B$6:B19)," ")</f>
        <v xml:space="preserve"> </v>
      </c>
    </row>
    <row r="65636" spans="1:23" s="489" customFormat="1">
      <c r="A65636" s="489" t="s">
        <v>6</v>
      </c>
      <c r="B65636" s="489" t="s">
        <v>204</v>
      </c>
      <c r="C65636" s="489" t="s">
        <v>205</v>
      </c>
      <c r="D65636" s="489" t="s">
        <v>18</v>
      </c>
      <c r="F65636" s="489" t="s">
        <v>209</v>
      </c>
      <c r="H65636" s="388">
        <f>MAX(H65637:H70637)</f>
        <v>0</v>
      </c>
      <c r="J65636" s="495" t="str">
        <f>IF(H65636&lt;&gt;1,"You Are Not A Legit Fan! - Buy Your Own Spreadsheet Here: WorldCupFootballFan.Blogspot.com/purchase.html"," ")</f>
        <v>You Are Not A Legit Fan! - Buy Your Own Spreadsheet Here: WorldCupFootballFan.Blogspot.com/purchase.html</v>
      </c>
      <c r="K65636" s="496"/>
      <c r="L65636" s="496"/>
      <c r="M65636" s="496"/>
      <c r="N65636" s="496"/>
      <c r="O65636" s="496"/>
      <c r="P65636" s="496"/>
      <c r="Q65636" s="496"/>
      <c r="R65636" s="496"/>
      <c r="S65636" s="496"/>
      <c r="T65636" s="496"/>
      <c r="U65636" s="496"/>
      <c r="V65636" s="496"/>
      <c r="W65636" s="496"/>
    </row>
    <row r="65637" spans="1:23" s="490" customFormat="1" hidden="1">
      <c r="A65637" s="220">
        <f>IF(B65637&lt;&gt;0,COUNTA($B$65637:B65637)," ")</f>
        <v>1</v>
      </c>
      <c r="B65637" s="490" t="s">
        <v>206</v>
      </c>
      <c r="C65637" s="490" t="s">
        <v>207</v>
      </c>
      <c r="D65637" s="490" t="s">
        <v>208</v>
      </c>
      <c r="E65637" s="491"/>
      <c r="F65637" s="491" t="str">
        <f>B65637&amp;" "&amp;C65637</f>
        <v>Msingathi Mnyengeza</v>
      </c>
      <c r="G65637" s="491"/>
      <c r="H65637" s="488">
        <f>IF(Admin!$B$14='Legit-Fans'!F65637,1,0)</f>
        <v>0</v>
      </c>
      <c r="I65637" s="491"/>
    </row>
    <row r="65638" spans="1:23" hidden="1">
      <c r="A65638" s="220">
        <f>IF(B65638&lt;&gt;0,COUNTA($B$65637:B65638)," ")</f>
        <v>2</v>
      </c>
      <c r="B65638" s="217" t="s">
        <v>215</v>
      </c>
      <c r="C65638" s="217" t="s">
        <v>207</v>
      </c>
      <c r="D65638" s="217" t="s">
        <v>208</v>
      </c>
      <c r="F65638" s="491" t="str">
        <f t="shared" ref="F65638" si="1">B65638&amp;" "&amp;C65638</f>
        <v>Lusapho Mnyengeza</v>
      </c>
      <c r="H65638" s="488">
        <f>IF(Admin!$B$14='Legit-Fans'!F65638,1,0)</f>
        <v>0</v>
      </c>
    </row>
    <row r="65639" spans="1:23" hidden="1">
      <c r="A65639" s="220" t="str">
        <f>IF(B65639&lt;&gt;0,COUNTA($B$65637:B65639)," ")</f>
        <v xml:space="preserve"> </v>
      </c>
      <c r="F65639" s="491" t="str">
        <f t="shared" ref="F65639:F65643" si="2">B65639&amp;" "&amp;C65639</f>
        <v xml:space="preserve"> </v>
      </c>
      <c r="H65639" s="488">
        <f>IF(Admin!$B$14='Legit-Fans'!F65639,1,0)</f>
        <v>0</v>
      </c>
    </row>
    <row r="65640" spans="1:23" hidden="1">
      <c r="A65640" s="220" t="str">
        <f>IF(B65640&lt;&gt;0,COUNTA($B$65637:B65640)," ")</f>
        <v xml:space="preserve"> </v>
      </c>
      <c r="F65640" s="491" t="str">
        <f t="shared" si="2"/>
        <v xml:space="preserve"> </v>
      </c>
      <c r="H65640" s="488">
        <f>IF(Admin!$B$14='Legit-Fans'!F65640,1,0)</f>
        <v>0</v>
      </c>
    </row>
    <row r="65641" spans="1:23" hidden="1">
      <c r="A65641" s="220" t="str">
        <f>IF(B65641&lt;&gt;0,COUNTA($B$65637:B65641)," ")</f>
        <v xml:space="preserve"> </v>
      </c>
      <c r="F65641" s="491" t="str">
        <f t="shared" si="2"/>
        <v xml:space="preserve"> </v>
      </c>
      <c r="H65641" s="488">
        <f>IF(Admin!$B$14='Legit-Fans'!F65641,1,0)</f>
        <v>0</v>
      </c>
    </row>
    <row r="65642" spans="1:23" hidden="1">
      <c r="A65642" s="220" t="str">
        <f>IF(B65642&lt;&gt;0,COUNTA($B$65637:B65642)," ")</f>
        <v xml:space="preserve"> </v>
      </c>
      <c r="F65642" s="491" t="str">
        <f t="shared" si="2"/>
        <v xml:space="preserve"> </v>
      </c>
      <c r="H65642" s="488">
        <f>IF(Admin!$B$14='Legit-Fans'!F65642,1,0)</f>
        <v>0</v>
      </c>
    </row>
    <row r="65643" spans="1:23" hidden="1">
      <c r="A65643" s="220" t="str">
        <f>IF(B65643&lt;&gt;0,COUNTA($B$65637:B65643)," ")</f>
        <v xml:space="preserve"> </v>
      </c>
      <c r="F65643" s="491" t="str">
        <f t="shared" si="2"/>
        <v xml:space="preserve"> </v>
      </c>
      <c r="H65643" s="488">
        <f>IF(Admin!$B$14='Legit-Fans'!F65643,1,0)</f>
        <v>0</v>
      </c>
    </row>
    <row r="65644" spans="1:23" hidden="1">
      <c r="A65644" s="220" t="str">
        <f>IF(B65644&lt;&gt;0,COUNTA($B$65637:B65644)," ")</f>
        <v xml:space="preserve"> </v>
      </c>
      <c r="F65644" s="491" t="str">
        <f t="shared" ref="F65644:F65707" si="3">B65644&amp;" "&amp;C65644</f>
        <v xml:space="preserve"> </v>
      </c>
      <c r="H65644" s="488">
        <f>IF(Admin!$B$14='Legit-Fans'!F65644,1,0)</f>
        <v>0</v>
      </c>
    </row>
    <row r="65645" spans="1:23" hidden="1">
      <c r="A65645" s="220" t="str">
        <f>IF(B65645&lt;&gt;0,COUNTA($B$65637:B65645)," ")</f>
        <v xml:space="preserve"> </v>
      </c>
      <c r="F65645" s="491" t="str">
        <f t="shared" si="3"/>
        <v xml:space="preserve"> </v>
      </c>
      <c r="H65645" s="488">
        <f>IF(Admin!$B$14='Legit-Fans'!F65645,1,0)</f>
        <v>0</v>
      </c>
    </row>
    <row r="65646" spans="1:23" hidden="1">
      <c r="A65646" s="220" t="str">
        <f>IF(B65646&lt;&gt;0,COUNTA($B$65637:B65646)," ")</f>
        <v xml:space="preserve"> </v>
      </c>
      <c r="F65646" s="491" t="str">
        <f t="shared" si="3"/>
        <v xml:space="preserve"> </v>
      </c>
      <c r="H65646" s="488">
        <f>IF(Admin!$B$14='Legit-Fans'!F65646,1,0)</f>
        <v>0</v>
      </c>
    </row>
    <row r="65647" spans="1:23" hidden="1">
      <c r="A65647" s="220" t="str">
        <f>IF(B65647&lt;&gt;0,COUNTA($B$65637:B65647)," ")</f>
        <v xml:space="preserve"> </v>
      </c>
      <c r="F65647" s="491" t="str">
        <f t="shared" si="3"/>
        <v xml:space="preserve"> </v>
      </c>
      <c r="H65647" s="488">
        <f>IF(Admin!$B$14='Legit-Fans'!F65647,1,0)</f>
        <v>0</v>
      </c>
    </row>
    <row r="65648" spans="1:23" hidden="1">
      <c r="A65648" s="220" t="str">
        <f>IF(B65648&lt;&gt;0,COUNTA($B$65637:B65648)," ")</f>
        <v xml:space="preserve"> </v>
      </c>
      <c r="F65648" s="491" t="str">
        <f t="shared" si="3"/>
        <v xml:space="preserve"> </v>
      </c>
      <c r="H65648" s="488">
        <f>IF(Admin!$B$14='Legit-Fans'!F65648,1,0)</f>
        <v>0</v>
      </c>
    </row>
    <row r="65649" spans="1:8" hidden="1">
      <c r="A65649" s="220" t="str">
        <f>IF(B65649&lt;&gt;0,COUNTA($B$65637:B65649)," ")</f>
        <v xml:space="preserve"> </v>
      </c>
      <c r="F65649" s="491" t="str">
        <f t="shared" si="3"/>
        <v xml:space="preserve"> </v>
      </c>
      <c r="H65649" s="488">
        <f>IF(Admin!$B$14='Legit-Fans'!F65649,1,0)</f>
        <v>0</v>
      </c>
    </row>
    <row r="65650" spans="1:8" hidden="1">
      <c r="A65650" s="220" t="str">
        <f>IF(B65650&lt;&gt;0,COUNTA($B$65637:B65650)," ")</f>
        <v xml:space="preserve"> </v>
      </c>
      <c r="F65650" s="491" t="str">
        <f t="shared" si="3"/>
        <v xml:space="preserve"> </v>
      </c>
      <c r="H65650" s="488">
        <f>IF(Admin!$B$14='Legit-Fans'!F65650,1,0)</f>
        <v>0</v>
      </c>
    </row>
    <row r="65651" spans="1:8" hidden="1">
      <c r="A65651" s="220" t="str">
        <f>IF(B65651&lt;&gt;0,COUNTA($B$65637:B65651)," ")</f>
        <v xml:space="preserve"> </v>
      </c>
      <c r="F65651" s="491" t="str">
        <f t="shared" si="3"/>
        <v xml:space="preserve"> </v>
      </c>
      <c r="H65651" s="488">
        <f>IF(Admin!$B$14='Legit-Fans'!F65651,1,0)</f>
        <v>0</v>
      </c>
    </row>
    <row r="65652" spans="1:8" hidden="1">
      <c r="A65652" s="220" t="str">
        <f>IF(B65652&lt;&gt;0,COUNTA($B$65637:B65652)," ")</f>
        <v xml:space="preserve"> </v>
      </c>
      <c r="F65652" s="491" t="str">
        <f t="shared" si="3"/>
        <v xml:space="preserve"> </v>
      </c>
      <c r="H65652" s="488">
        <f>IF(Admin!$B$14='Legit-Fans'!F65652,1,0)</f>
        <v>0</v>
      </c>
    </row>
    <row r="65653" spans="1:8" hidden="1">
      <c r="A65653" s="220" t="str">
        <f>IF(B65653&lt;&gt;0,COUNTA($B$65637:B65653)," ")</f>
        <v xml:space="preserve"> </v>
      </c>
      <c r="F65653" s="491" t="str">
        <f t="shared" si="3"/>
        <v xml:space="preserve"> </v>
      </c>
      <c r="H65653" s="488">
        <f>IF(Admin!$B$14='Legit-Fans'!F65653,1,0)</f>
        <v>0</v>
      </c>
    </row>
    <row r="65654" spans="1:8" hidden="1">
      <c r="A65654" s="220" t="str">
        <f>IF(B65654&lt;&gt;0,COUNTA($B$65637:B65654)," ")</f>
        <v xml:space="preserve"> </v>
      </c>
      <c r="F65654" s="491" t="str">
        <f t="shared" si="3"/>
        <v xml:space="preserve"> </v>
      </c>
      <c r="H65654" s="488">
        <f>IF(Admin!$B$14='Legit-Fans'!F65654,1,0)</f>
        <v>0</v>
      </c>
    </row>
    <row r="65655" spans="1:8" hidden="1">
      <c r="A65655" s="220" t="str">
        <f>IF(B65655&lt;&gt;0,COUNTA($B$65637:B65655)," ")</f>
        <v xml:space="preserve"> </v>
      </c>
      <c r="F65655" s="491" t="str">
        <f t="shared" si="3"/>
        <v xml:space="preserve"> </v>
      </c>
      <c r="H65655" s="488">
        <f>IF(Admin!$B$14='Legit-Fans'!F65655,1,0)</f>
        <v>0</v>
      </c>
    </row>
    <row r="65656" spans="1:8" hidden="1">
      <c r="A65656" s="220" t="str">
        <f>IF(B65656&lt;&gt;0,COUNTA($B$65637:B65656)," ")</f>
        <v xml:space="preserve"> </v>
      </c>
      <c r="F65656" s="491" t="str">
        <f t="shared" si="3"/>
        <v xml:space="preserve"> </v>
      </c>
      <c r="H65656" s="488">
        <f>IF(Admin!$B$14='Legit-Fans'!F65656,1,0)</f>
        <v>0</v>
      </c>
    </row>
    <row r="65657" spans="1:8" hidden="1">
      <c r="A65657" s="220" t="str">
        <f>IF(B65657&lt;&gt;0,COUNTA($B$65637:B65657)," ")</f>
        <v xml:space="preserve"> </v>
      </c>
      <c r="F65657" s="491" t="str">
        <f t="shared" si="3"/>
        <v xml:space="preserve"> </v>
      </c>
      <c r="H65657" s="488">
        <f>IF(Admin!$B$14='Legit-Fans'!F65657,1,0)</f>
        <v>0</v>
      </c>
    </row>
    <row r="65658" spans="1:8" hidden="1">
      <c r="A65658" s="220" t="str">
        <f>IF(B65658&lt;&gt;0,COUNTA($B$65637:B65658)," ")</f>
        <v xml:space="preserve"> </v>
      </c>
      <c r="F65658" s="491" t="str">
        <f t="shared" si="3"/>
        <v xml:space="preserve"> </v>
      </c>
      <c r="H65658" s="488">
        <f>IF(Admin!$B$14='Legit-Fans'!F65658,1,0)</f>
        <v>0</v>
      </c>
    </row>
    <row r="65659" spans="1:8" hidden="1">
      <c r="A65659" s="220" t="str">
        <f>IF(B65659&lt;&gt;0,COUNTA($B$65637:B65659)," ")</f>
        <v xml:space="preserve"> </v>
      </c>
      <c r="F65659" s="491" t="str">
        <f t="shared" si="3"/>
        <v xml:space="preserve"> </v>
      </c>
      <c r="H65659" s="488">
        <f>IF(Admin!$B$14='Legit-Fans'!F65659,1,0)</f>
        <v>0</v>
      </c>
    </row>
    <row r="65660" spans="1:8" hidden="1">
      <c r="A65660" s="220" t="str">
        <f>IF(B65660&lt;&gt;0,COUNTA($B$65637:B65660)," ")</f>
        <v xml:space="preserve"> </v>
      </c>
      <c r="F65660" s="491" t="str">
        <f t="shared" si="3"/>
        <v xml:space="preserve"> </v>
      </c>
      <c r="H65660" s="488">
        <f>IF(Admin!$B$14='Legit-Fans'!F65660,1,0)</f>
        <v>0</v>
      </c>
    </row>
    <row r="65661" spans="1:8" hidden="1">
      <c r="A65661" s="220" t="str">
        <f>IF(B65661&lt;&gt;0,COUNTA($B$65637:B65661)," ")</f>
        <v xml:space="preserve"> </v>
      </c>
      <c r="F65661" s="491" t="str">
        <f t="shared" si="3"/>
        <v xml:space="preserve"> </v>
      </c>
      <c r="H65661" s="488">
        <f>IF(Admin!$B$14='Legit-Fans'!F65661,1,0)</f>
        <v>0</v>
      </c>
    </row>
    <row r="65662" spans="1:8" hidden="1">
      <c r="A65662" s="220" t="str">
        <f>IF(B65662&lt;&gt;0,COUNTA($B$65637:B65662)," ")</f>
        <v xml:space="preserve"> </v>
      </c>
      <c r="F65662" s="491" t="str">
        <f t="shared" si="3"/>
        <v xml:space="preserve"> </v>
      </c>
      <c r="H65662" s="488">
        <f>IF(Admin!$B$14='Legit-Fans'!F65662,1,0)</f>
        <v>0</v>
      </c>
    </row>
    <row r="65663" spans="1:8" hidden="1">
      <c r="A65663" s="220" t="str">
        <f>IF(B65663&lt;&gt;0,COUNTA($B$65637:B65663)," ")</f>
        <v xml:space="preserve"> </v>
      </c>
      <c r="F65663" s="491" t="str">
        <f t="shared" si="3"/>
        <v xml:space="preserve"> </v>
      </c>
      <c r="H65663" s="488">
        <f>IF(Admin!$B$14='Legit-Fans'!F65663,1,0)</f>
        <v>0</v>
      </c>
    </row>
    <row r="65664" spans="1:8" hidden="1">
      <c r="A65664" s="220" t="str">
        <f>IF(B65664&lt;&gt;0,COUNTA($B$65637:B65664)," ")</f>
        <v xml:space="preserve"> </v>
      </c>
      <c r="F65664" s="491" t="str">
        <f t="shared" si="3"/>
        <v xml:space="preserve"> </v>
      </c>
      <c r="H65664" s="488">
        <f>IF(Admin!$B$14='Legit-Fans'!F65664,1,0)</f>
        <v>0</v>
      </c>
    </row>
    <row r="65665" spans="1:8" hidden="1">
      <c r="A65665" s="220" t="str">
        <f>IF(B65665&lt;&gt;0,COUNTA($B$65637:B65665)," ")</f>
        <v xml:space="preserve"> </v>
      </c>
      <c r="F65665" s="491" t="str">
        <f t="shared" si="3"/>
        <v xml:space="preserve"> </v>
      </c>
      <c r="H65665" s="488">
        <f>IF(Admin!$B$14='Legit-Fans'!F65665,1,0)</f>
        <v>0</v>
      </c>
    </row>
    <row r="65666" spans="1:8" hidden="1">
      <c r="A65666" s="220" t="str">
        <f>IF(B65666&lt;&gt;0,COUNTA($B$65637:B65666)," ")</f>
        <v xml:space="preserve"> </v>
      </c>
      <c r="F65666" s="491" t="str">
        <f t="shared" si="3"/>
        <v xml:space="preserve"> </v>
      </c>
      <c r="H65666" s="488">
        <f>IF(Admin!$B$14='Legit-Fans'!F65666,1,0)</f>
        <v>0</v>
      </c>
    </row>
    <row r="65667" spans="1:8" hidden="1">
      <c r="A65667" s="220" t="str">
        <f>IF(B65667&lt;&gt;0,COUNTA($B$65637:B65667)," ")</f>
        <v xml:space="preserve"> </v>
      </c>
      <c r="F65667" s="491" t="str">
        <f t="shared" si="3"/>
        <v xml:space="preserve"> </v>
      </c>
      <c r="H65667" s="488">
        <f>IF(Admin!$B$14='Legit-Fans'!F65667,1,0)</f>
        <v>0</v>
      </c>
    </row>
    <row r="65668" spans="1:8" hidden="1">
      <c r="A65668" s="220" t="str">
        <f>IF(B65668&lt;&gt;0,COUNTA($B$65637:B65668)," ")</f>
        <v xml:space="preserve"> </v>
      </c>
      <c r="F65668" s="491" t="str">
        <f t="shared" si="3"/>
        <v xml:space="preserve"> </v>
      </c>
      <c r="H65668" s="488">
        <f>IF(Admin!$B$14='Legit-Fans'!F65668,1,0)</f>
        <v>0</v>
      </c>
    </row>
    <row r="65669" spans="1:8" hidden="1">
      <c r="A65669" s="220" t="str">
        <f>IF(B65669&lt;&gt;0,COUNTA($B$65637:B65669)," ")</f>
        <v xml:space="preserve"> </v>
      </c>
      <c r="F65669" s="491" t="str">
        <f t="shared" si="3"/>
        <v xml:space="preserve"> </v>
      </c>
      <c r="H65669" s="488">
        <f>IF(Admin!$B$14='Legit-Fans'!F65669,1,0)</f>
        <v>0</v>
      </c>
    </row>
    <row r="65670" spans="1:8" hidden="1">
      <c r="A65670" s="220" t="str">
        <f>IF(B65670&lt;&gt;0,COUNTA($B$65637:B65670)," ")</f>
        <v xml:space="preserve"> </v>
      </c>
      <c r="F65670" s="491" t="str">
        <f t="shared" si="3"/>
        <v xml:space="preserve"> </v>
      </c>
      <c r="H65670" s="488">
        <f>IF(Admin!$B$14='Legit-Fans'!F65670,1,0)</f>
        <v>0</v>
      </c>
    </row>
    <row r="65671" spans="1:8" hidden="1">
      <c r="A65671" s="220" t="str">
        <f>IF(B65671&lt;&gt;0,COUNTA($B$65637:B65671)," ")</f>
        <v xml:space="preserve"> </v>
      </c>
      <c r="F65671" s="491" t="str">
        <f t="shared" si="3"/>
        <v xml:space="preserve"> </v>
      </c>
      <c r="H65671" s="488">
        <f>IF(Admin!$B$14='Legit-Fans'!F65671,1,0)</f>
        <v>0</v>
      </c>
    </row>
    <row r="65672" spans="1:8">
      <c r="A65672" s="220" t="str">
        <f>IF(B65672&lt;&gt;0,COUNTA($B$65637:B65672)," ")</f>
        <v xml:space="preserve"> </v>
      </c>
      <c r="F65672" s="491" t="str">
        <f t="shared" si="3"/>
        <v xml:space="preserve"> </v>
      </c>
      <c r="H65672" s="488">
        <f>IF(Admin!$B$14='Legit-Fans'!F65672,1,0)</f>
        <v>0</v>
      </c>
    </row>
    <row r="65673" spans="1:8">
      <c r="A65673" s="220" t="str">
        <f>IF(B65673&lt;&gt;0,COUNTA($B$65637:B65673)," ")</f>
        <v xml:space="preserve"> </v>
      </c>
      <c r="F65673" s="491" t="str">
        <f t="shared" si="3"/>
        <v xml:space="preserve"> </v>
      </c>
      <c r="H65673" s="488">
        <f>IF(Admin!$B$14='Legit-Fans'!F65673,1,0)</f>
        <v>0</v>
      </c>
    </row>
    <row r="65674" spans="1:8">
      <c r="A65674" s="220" t="str">
        <f>IF(B65674&lt;&gt;0,COUNTA($B$65637:B65674)," ")</f>
        <v xml:space="preserve"> </v>
      </c>
      <c r="F65674" s="491" t="str">
        <f t="shared" si="3"/>
        <v xml:space="preserve"> </v>
      </c>
      <c r="H65674" s="488">
        <f>IF(Admin!$B$14='Legit-Fans'!F65674,1,0)</f>
        <v>0</v>
      </c>
    </row>
    <row r="65675" spans="1:8">
      <c r="A65675" s="220" t="str">
        <f>IF(B65675&lt;&gt;0,COUNTA($B$65637:B65675)," ")</f>
        <v xml:space="preserve"> </v>
      </c>
      <c r="F65675" s="491" t="str">
        <f t="shared" si="3"/>
        <v xml:space="preserve"> </v>
      </c>
      <c r="H65675" s="488">
        <f>IF(Admin!$B$14='Legit-Fans'!F65675,1,0)</f>
        <v>0</v>
      </c>
    </row>
    <row r="65676" spans="1:8">
      <c r="A65676" s="220" t="str">
        <f>IF(B65676&lt;&gt;0,COUNTA($B$65637:B65676)," ")</f>
        <v xml:space="preserve"> </v>
      </c>
      <c r="F65676" s="491" t="str">
        <f t="shared" si="3"/>
        <v xml:space="preserve"> </v>
      </c>
      <c r="H65676" s="488">
        <f>IF(Admin!$B$14='Legit-Fans'!F65676,1,0)</f>
        <v>0</v>
      </c>
    </row>
    <row r="65677" spans="1:8">
      <c r="A65677" s="220" t="str">
        <f>IF(B65677&lt;&gt;0,COUNTA($B$65637:B65677)," ")</f>
        <v xml:space="preserve"> </v>
      </c>
      <c r="F65677" s="491" t="str">
        <f t="shared" si="3"/>
        <v xml:space="preserve"> </v>
      </c>
      <c r="H65677" s="488">
        <f>IF(Admin!$B$14='Legit-Fans'!F65677,1,0)</f>
        <v>0</v>
      </c>
    </row>
    <row r="65678" spans="1:8">
      <c r="A65678" s="220" t="str">
        <f>IF(B65678&lt;&gt;0,COUNTA($B$65637:B65678)," ")</f>
        <v xml:space="preserve"> </v>
      </c>
      <c r="F65678" s="491" t="str">
        <f t="shared" si="3"/>
        <v xml:space="preserve"> </v>
      </c>
      <c r="H65678" s="488">
        <f>IF(Admin!$B$14='Legit-Fans'!F65678,1,0)</f>
        <v>0</v>
      </c>
    </row>
    <row r="65679" spans="1:8">
      <c r="A65679" s="220" t="str">
        <f>IF(B65679&lt;&gt;0,COUNTA($B$65637:B65679)," ")</f>
        <v xml:space="preserve"> </v>
      </c>
      <c r="F65679" s="491" t="str">
        <f t="shared" si="3"/>
        <v xml:space="preserve"> </v>
      </c>
      <c r="H65679" s="488">
        <f>IF(Admin!$B$14='Legit-Fans'!F65679,1,0)</f>
        <v>0</v>
      </c>
    </row>
    <row r="65680" spans="1:8">
      <c r="A65680" s="220" t="str">
        <f>IF(B65680&lt;&gt;0,COUNTA($B$65637:B65680)," ")</f>
        <v xml:space="preserve"> </v>
      </c>
      <c r="F65680" s="491" t="str">
        <f t="shared" si="3"/>
        <v xml:space="preserve"> </v>
      </c>
      <c r="H65680" s="488">
        <f>IF(Admin!$B$14='Legit-Fans'!F65680,1,0)</f>
        <v>0</v>
      </c>
    </row>
    <row r="65681" spans="1:8">
      <c r="A65681" s="220" t="str">
        <f>IF(B65681&lt;&gt;0,COUNTA($B$65637:B65681)," ")</f>
        <v xml:space="preserve"> </v>
      </c>
      <c r="F65681" s="491" t="str">
        <f t="shared" si="3"/>
        <v xml:space="preserve"> </v>
      </c>
      <c r="H65681" s="488">
        <f>IF(Admin!$B$14='Legit-Fans'!F65681,1,0)</f>
        <v>0</v>
      </c>
    </row>
    <row r="65682" spans="1:8">
      <c r="A65682" s="220" t="str">
        <f>IF(B65682&lt;&gt;0,COUNTA($B$65637:B65682)," ")</f>
        <v xml:space="preserve"> </v>
      </c>
      <c r="F65682" s="491" t="str">
        <f t="shared" si="3"/>
        <v xml:space="preserve"> </v>
      </c>
      <c r="H65682" s="488">
        <f>IF(Admin!$B$14='Legit-Fans'!F65682,1,0)</f>
        <v>0</v>
      </c>
    </row>
    <row r="65683" spans="1:8">
      <c r="A65683" s="220" t="str">
        <f>IF(B65683&lt;&gt;0,COUNTA($B$65637:B65683)," ")</f>
        <v xml:space="preserve"> </v>
      </c>
      <c r="F65683" s="491" t="str">
        <f t="shared" si="3"/>
        <v xml:space="preserve"> </v>
      </c>
      <c r="H65683" s="488">
        <f>IF(Admin!$B$14='Legit-Fans'!F65683,1,0)</f>
        <v>0</v>
      </c>
    </row>
    <row r="65684" spans="1:8">
      <c r="A65684" s="220" t="str">
        <f>IF(B65684&lt;&gt;0,COUNTA($B$65637:B65684)," ")</f>
        <v xml:space="preserve"> </v>
      </c>
      <c r="F65684" s="491" t="str">
        <f t="shared" si="3"/>
        <v xml:space="preserve"> </v>
      </c>
      <c r="H65684" s="488">
        <f>IF(Admin!$B$14='Legit-Fans'!F65684,1,0)</f>
        <v>0</v>
      </c>
    </row>
    <row r="65685" spans="1:8">
      <c r="A65685" s="220" t="str">
        <f>IF(B65685&lt;&gt;0,COUNTA($B$65637:B65685)," ")</f>
        <v xml:space="preserve"> </v>
      </c>
      <c r="F65685" s="491" t="str">
        <f t="shared" si="3"/>
        <v xml:space="preserve"> </v>
      </c>
      <c r="H65685" s="488">
        <f>IF(Admin!$B$14='Legit-Fans'!F65685,1,0)</f>
        <v>0</v>
      </c>
    </row>
    <row r="65686" spans="1:8">
      <c r="A65686" s="220" t="str">
        <f>IF(B65686&lt;&gt;0,COUNTA($B$65637:B65686)," ")</f>
        <v xml:space="preserve"> </v>
      </c>
      <c r="F65686" s="491" t="str">
        <f t="shared" si="3"/>
        <v xml:space="preserve"> </v>
      </c>
      <c r="H65686" s="488">
        <f>IF(Admin!$B$14='Legit-Fans'!F65686,1,0)</f>
        <v>0</v>
      </c>
    </row>
    <row r="65687" spans="1:8">
      <c r="A65687" s="220" t="str">
        <f>IF(B65687&lt;&gt;0,COUNTA($B$65637:B65687)," ")</f>
        <v xml:space="preserve"> </v>
      </c>
      <c r="F65687" s="491" t="str">
        <f t="shared" si="3"/>
        <v xml:space="preserve"> </v>
      </c>
      <c r="H65687" s="488">
        <f>IF(Admin!$B$14='Legit-Fans'!F65687,1,0)</f>
        <v>0</v>
      </c>
    </row>
    <row r="65688" spans="1:8">
      <c r="A65688" s="220" t="str">
        <f>IF(B65688&lt;&gt;0,COUNTA($B$65637:B65688)," ")</f>
        <v xml:space="preserve"> </v>
      </c>
      <c r="F65688" s="491" t="str">
        <f t="shared" si="3"/>
        <v xml:space="preserve"> </v>
      </c>
      <c r="H65688" s="488">
        <f>IF(Admin!$B$14='Legit-Fans'!F65688,1,0)</f>
        <v>0</v>
      </c>
    </row>
    <row r="65689" spans="1:8">
      <c r="A65689" s="220" t="str">
        <f>IF(B65689&lt;&gt;0,COUNTA($B$65637:B65689)," ")</f>
        <v xml:space="preserve"> </v>
      </c>
      <c r="F65689" s="491" t="str">
        <f t="shared" si="3"/>
        <v xml:space="preserve"> </v>
      </c>
      <c r="H65689" s="488">
        <f>IF(Admin!$B$14='Legit-Fans'!F65689,1,0)</f>
        <v>0</v>
      </c>
    </row>
    <row r="65690" spans="1:8">
      <c r="A65690" s="220" t="str">
        <f>IF(B65690&lt;&gt;0,COUNTA($B$65637:B65690)," ")</f>
        <v xml:space="preserve"> </v>
      </c>
      <c r="F65690" s="491" t="str">
        <f t="shared" si="3"/>
        <v xml:space="preserve"> </v>
      </c>
      <c r="H65690" s="488">
        <f>IF(Admin!$B$14='Legit-Fans'!F65690,1,0)</f>
        <v>0</v>
      </c>
    </row>
    <row r="65691" spans="1:8">
      <c r="A65691" s="220" t="str">
        <f>IF(B65691&lt;&gt;0,COUNTA($B$65637:B65691)," ")</f>
        <v xml:space="preserve"> </v>
      </c>
      <c r="F65691" s="491" t="str">
        <f t="shared" si="3"/>
        <v xml:space="preserve"> </v>
      </c>
      <c r="H65691" s="488">
        <f>IF(Admin!$B$14='Legit-Fans'!F65691,1,0)</f>
        <v>0</v>
      </c>
    </row>
    <row r="65692" spans="1:8">
      <c r="A65692" s="220" t="str">
        <f>IF(B65692&lt;&gt;0,COUNTA($B$65637:B65692)," ")</f>
        <v xml:space="preserve"> </v>
      </c>
      <c r="F65692" s="491" t="str">
        <f t="shared" si="3"/>
        <v xml:space="preserve"> </v>
      </c>
      <c r="H65692" s="488">
        <f>IF(Admin!$B$14='Legit-Fans'!F65692,1,0)</f>
        <v>0</v>
      </c>
    </row>
    <row r="65693" spans="1:8">
      <c r="A65693" s="220" t="str">
        <f>IF(B65693&lt;&gt;0,COUNTA($B$65637:B65693)," ")</f>
        <v xml:space="preserve"> </v>
      </c>
      <c r="F65693" s="491" t="str">
        <f t="shared" si="3"/>
        <v xml:space="preserve"> </v>
      </c>
      <c r="H65693" s="488">
        <f>IF(Admin!$B$14='Legit-Fans'!F65693,1,0)</f>
        <v>0</v>
      </c>
    </row>
    <row r="65694" spans="1:8">
      <c r="A65694" s="220" t="str">
        <f>IF(B65694&lt;&gt;0,COUNTA($B$65637:B65694)," ")</f>
        <v xml:space="preserve"> </v>
      </c>
      <c r="F65694" s="491" t="str">
        <f t="shared" si="3"/>
        <v xml:space="preserve"> </v>
      </c>
      <c r="H65694" s="488">
        <f>IF(Admin!$B$14='Legit-Fans'!F65694,1,0)</f>
        <v>0</v>
      </c>
    </row>
    <row r="65695" spans="1:8">
      <c r="A65695" s="220" t="str">
        <f>IF(B65695&lt;&gt;0,COUNTA($B$65637:B65695)," ")</f>
        <v xml:space="preserve"> </v>
      </c>
      <c r="F65695" s="491" t="str">
        <f t="shared" si="3"/>
        <v xml:space="preserve"> </v>
      </c>
      <c r="H65695" s="488">
        <f>IF(Admin!$B$14='Legit-Fans'!F65695,1,0)</f>
        <v>0</v>
      </c>
    </row>
    <row r="65696" spans="1:8">
      <c r="A65696" s="220" t="str">
        <f>IF(B65696&lt;&gt;0,COUNTA($B$65637:B65696)," ")</f>
        <v xml:space="preserve"> </v>
      </c>
      <c r="F65696" s="491" t="str">
        <f t="shared" si="3"/>
        <v xml:space="preserve"> </v>
      </c>
      <c r="H65696" s="488">
        <f>IF(Admin!$B$14='Legit-Fans'!F65696,1,0)</f>
        <v>0</v>
      </c>
    </row>
    <row r="65697" spans="1:8">
      <c r="A65697" s="220" t="str">
        <f>IF(B65697&lt;&gt;0,COUNTA($B$65637:B65697)," ")</f>
        <v xml:space="preserve"> </v>
      </c>
      <c r="F65697" s="491" t="str">
        <f t="shared" si="3"/>
        <v xml:space="preserve"> </v>
      </c>
      <c r="H65697" s="488">
        <f>IF(Admin!$B$14='Legit-Fans'!F65697,1,0)</f>
        <v>0</v>
      </c>
    </row>
    <row r="65698" spans="1:8">
      <c r="A65698" s="220" t="str">
        <f>IF(B65698&lt;&gt;0,COUNTA($B$65637:B65698)," ")</f>
        <v xml:space="preserve"> </v>
      </c>
      <c r="F65698" s="491" t="str">
        <f t="shared" si="3"/>
        <v xml:space="preserve"> </v>
      </c>
      <c r="H65698" s="488">
        <f>IF(Admin!$B$14='Legit-Fans'!F65698,1,0)</f>
        <v>0</v>
      </c>
    </row>
    <row r="65699" spans="1:8">
      <c r="A65699" s="220" t="str">
        <f>IF(B65699&lt;&gt;0,COUNTA($B$65637:B65699)," ")</f>
        <v xml:space="preserve"> </v>
      </c>
      <c r="F65699" s="491" t="str">
        <f t="shared" si="3"/>
        <v xml:space="preserve"> </v>
      </c>
      <c r="H65699" s="488">
        <f>IF(Admin!$B$14='Legit-Fans'!F65699,1,0)</f>
        <v>0</v>
      </c>
    </row>
    <row r="65700" spans="1:8">
      <c r="A65700" s="220" t="str">
        <f>IF(B65700&lt;&gt;0,COUNTA($B$65637:B65700)," ")</f>
        <v xml:space="preserve"> </v>
      </c>
      <c r="F65700" s="491" t="str">
        <f t="shared" si="3"/>
        <v xml:space="preserve"> </v>
      </c>
      <c r="H65700" s="488">
        <f>IF(Admin!$B$14='Legit-Fans'!F65700,1,0)</f>
        <v>0</v>
      </c>
    </row>
    <row r="65701" spans="1:8">
      <c r="A65701" s="220" t="str">
        <f>IF(B65701&lt;&gt;0,COUNTA($B$65637:B65701)," ")</f>
        <v xml:space="preserve"> </v>
      </c>
      <c r="F65701" s="491" t="str">
        <f t="shared" si="3"/>
        <v xml:space="preserve"> </v>
      </c>
      <c r="H65701" s="488">
        <f>IF(Admin!$B$14='Legit-Fans'!F65701,1,0)</f>
        <v>0</v>
      </c>
    </row>
    <row r="65702" spans="1:8">
      <c r="A65702" s="220" t="str">
        <f>IF(B65702&lt;&gt;0,COUNTA($B$65637:B65702)," ")</f>
        <v xml:space="preserve"> </v>
      </c>
      <c r="F65702" s="491" t="str">
        <f t="shared" si="3"/>
        <v xml:space="preserve"> </v>
      </c>
      <c r="H65702" s="488">
        <f>IF(Admin!$B$14='Legit-Fans'!F65702,1,0)</f>
        <v>0</v>
      </c>
    </row>
    <row r="65703" spans="1:8">
      <c r="A65703" s="220" t="str">
        <f>IF(B65703&lt;&gt;0,COUNTA($B$65637:B65703)," ")</f>
        <v xml:space="preserve"> </v>
      </c>
      <c r="F65703" s="491" t="str">
        <f t="shared" si="3"/>
        <v xml:space="preserve"> </v>
      </c>
      <c r="H65703" s="488">
        <f>IF(Admin!$B$14='Legit-Fans'!F65703,1,0)</f>
        <v>0</v>
      </c>
    </row>
    <row r="65704" spans="1:8">
      <c r="A65704" s="220" t="str">
        <f>IF(B65704&lt;&gt;0,COUNTA($B$65637:B65704)," ")</f>
        <v xml:space="preserve"> </v>
      </c>
      <c r="F65704" s="491" t="str">
        <f t="shared" si="3"/>
        <v xml:space="preserve"> </v>
      </c>
      <c r="H65704" s="488">
        <f>IF(Admin!$B$14='Legit-Fans'!F65704,1,0)</f>
        <v>0</v>
      </c>
    </row>
    <row r="65705" spans="1:8">
      <c r="A65705" s="220" t="str">
        <f>IF(B65705&lt;&gt;0,COUNTA($B$65637:B65705)," ")</f>
        <v xml:space="preserve"> </v>
      </c>
      <c r="F65705" s="491" t="str">
        <f t="shared" si="3"/>
        <v xml:space="preserve"> </v>
      </c>
      <c r="H65705" s="488">
        <f>IF(Admin!$B$14='Legit-Fans'!F65705,1,0)</f>
        <v>0</v>
      </c>
    </row>
    <row r="65706" spans="1:8">
      <c r="A65706" s="220" t="str">
        <f>IF(B65706&lt;&gt;0,COUNTA($B$65637:B65706)," ")</f>
        <v xml:space="preserve"> </v>
      </c>
      <c r="F65706" s="491" t="str">
        <f t="shared" si="3"/>
        <v xml:space="preserve"> </v>
      </c>
      <c r="H65706" s="488">
        <f>IF(Admin!$B$14='Legit-Fans'!F65706,1,0)</f>
        <v>0</v>
      </c>
    </row>
    <row r="65707" spans="1:8">
      <c r="A65707" s="220" t="str">
        <f>IF(B65707&lt;&gt;0,COUNTA($B$65637:B65707)," ")</f>
        <v xml:space="preserve"> </v>
      </c>
      <c r="F65707" s="491" t="str">
        <f t="shared" si="3"/>
        <v xml:space="preserve"> </v>
      </c>
      <c r="H65707" s="488">
        <f>IF(Admin!$B$14='Legit-Fans'!F65707,1,0)</f>
        <v>0</v>
      </c>
    </row>
    <row r="65708" spans="1:8">
      <c r="A65708" s="220" t="str">
        <f>IF(B65708&lt;&gt;0,COUNTA($B$65637:B65708)," ")</f>
        <v xml:space="preserve"> </v>
      </c>
      <c r="F65708" s="491" t="str">
        <f t="shared" ref="F65708:F65771" si="4">B65708&amp;" "&amp;C65708</f>
        <v xml:space="preserve"> </v>
      </c>
      <c r="H65708" s="488">
        <f>IF(Admin!$B$14='Legit-Fans'!F65708,1,0)</f>
        <v>0</v>
      </c>
    </row>
    <row r="65709" spans="1:8">
      <c r="A65709" s="220" t="str">
        <f>IF(B65709&lt;&gt;0,COUNTA($B$65637:B65709)," ")</f>
        <v xml:space="preserve"> </v>
      </c>
      <c r="F65709" s="491" t="str">
        <f t="shared" si="4"/>
        <v xml:space="preserve"> </v>
      </c>
      <c r="H65709" s="488">
        <f>IF(Admin!$B$14='Legit-Fans'!F65709,1,0)</f>
        <v>0</v>
      </c>
    </row>
    <row r="65710" spans="1:8">
      <c r="A65710" s="220" t="str">
        <f>IF(B65710&lt;&gt;0,COUNTA($B$65637:B65710)," ")</f>
        <v xml:space="preserve"> </v>
      </c>
      <c r="F65710" s="491" t="str">
        <f t="shared" si="4"/>
        <v xml:space="preserve"> </v>
      </c>
      <c r="H65710" s="488">
        <f>IF(Admin!$B$14='Legit-Fans'!F65710,1,0)</f>
        <v>0</v>
      </c>
    </row>
    <row r="65711" spans="1:8">
      <c r="A65711" s="220" t="str">
        <f>IF(B65711&lt;&gt;0,COUNTA($B$65637:B65711)," ")</f>
        <v xml:space="preserve"> </v>
      </c>
      <c r="F65711" s="491" t="str">
        <f t="shared" si="4"/>
        <v xml:space="preserve"> </v>
      </c>
      <c r="H65711" s="488">
        <f>IF(Admin!$B$14='Legit-Fans'!F65711,1,0)</f>
        <v>0</v>
      </c>
    </row>
    <row r="65712" spans="1:8">
      <c r="A65712" s="220" t="str">
        <f>IF(B65712&lt;&gt;0,COUNTA($B$65637:B65712)," ")</f>
        <v xml:space="preserve"> </v>
      </c>
      <c r="F65712" s="491" t="str">
        <f t="shared" si="4"/>
        <v xml:space="preserve"> </v>
      </c>
      <c r="H65712" s="488">
        <f>IF(Admin!$B$14='Legit-Fans'!F65712,1,0)</f>
        <v>0</v>
      </c>
    </row>
    <row r="65713" spans="1:8">
      <c r="A65713" s="220" t="str">
        <f>IF(B65713&lt;&gt;0,COUNTA($B$65637:B65713)," ")</f>
        <v xml:space="preserve"> </v>
      </c>
      <c r="F65713" s="491" t="str">
        <f t="shared" si="4"/>
        <v xml:space="preserve"> </v>
      </c>
      <c r="H65713" s="488">
        <f>IF(Admin!$B$14='Legit-Fans'!F65713,1,0)</f>
        <v>0</v>
      </c>
    </row>
    <row r="65714" spans="1:8">
      <c r="A65714" s="220" t="str">
        <f>IF(B65714&lt;&gt;0,COUNTA($B$65637:B65714)," ")</f>
        <v xml:space="preserve"> </v>
      </c>
      <c r="F65714" s="491" t="str">
        <f t="shared" si="4"/>
        <v xml:space="preserve"> </v>
      </c>
      <c r="H65714" s="488">
        <f>IF(Admin!$B$14='Legit-Fans'!F65714,1,0)</f>
        <v>0</v>
      </c>
    </row>
    <row r="65715" spans="1:8">
      <c r="A65715" s="220" t="str">
        <f>IF(B65715&lt;&gt;0,COUNTA($B$65637:B65715)," ")</f>
        <v xml:space="preserve"> </v>
      </c>
      <c r="F65715" s="491" t="str">
        <f t="shared" si="4"/>
        <v xml:space="preserve"> </v>
      </c>
      <c r="H65715" s="488">
        <f>IF(Admin!$B$14='Legit-Fans'!F65715,1,0)</f>
        <v>0</v>
      </c>
    </row>
    <row r="65716" spans="1:8">
      <c r="A65716" s="220" t="str">
        <f>IF(B65716&lt;&gt;0,COUNTA($B$65637:B65716)," ")</f>
        <v xml:space="preserve"> </v>
      </c>
      <c r="F65716" s="491" t="str">
        <f t="shared" si="4"/>
        <v xml:space="preserve"> </v>
      </c>
      <c r="H65716" s="488">
        <f>IF(Admin!$B$14='Legit-Fans'!F65716,1,0)</f>
        <v>0</v>
      </c>
    </row>
    <row r="65717" spans="1:8">
      <c r="A65717" s="220" t="str">
        <f>IF(B65717&lt;&gt;0,COUNTA($B$65637:B65717)," ")</f>
        <v xml:space="preserve"> </v>
      </c>
      <c r="F65717" s="491" t="str">
        <f t="shared" si="4"/>
        <v xml:space="preserve"> </v>
      </c>
      <c r="H65717" s="488">
        <f>IF(Admin!$B$14='Legit-Fans'!F65717,1,0)</f>
        <v>0</v>
      </c>
    </row>
    <row r="65718" spans="1:8">
      <c r="A65718" s="220" t="str">
        <f>IF(B65718&lt;&gt;0,COUNTA($B$65637:B65718)," ")</f>
        <v xml:space="preserve"> </v>
      </c>
      <c r="F65718" s="491" t="str">
        <f t="shared" si="4"/>
        <v xml:space="preserve"> </v>
      </c>
      <c r="H65718" s="488">
        <f>IF(Admin!$B$14='Legit-Fans'!F65718,1,0)</f>
        <v>0</v>
      </c>
    </row>
    <row r="65719" spans="1:8">
      <c r="A65719" s="220" t="str">
        <f>IF(B65719&lt;&gt;0,COUNTA($B$65637:B65719)," ")</f>
        <v xml:space="preserve"> </v>
      </c>
      <c r="F65719" s="491" t="str">
        <f t="shared" si="4"/>
        <v xml:space="preserve"> </v>
      </c>
      <c r="H65719" s="488">
        <f>IF(Admin!$B$14='Legit-Fans'!F65719,1,0)</f>
        <v>0</v>
      </c>
    </row>
    <row r="65720" spans="1:8">
      <c r="A65720" s="220" t="str">
        <f>IF(B65720&lt;&gt;0,COUNTA($B$65637:B65720)," ")</f>
        <v xml:space="preserve"> </v>
      </c>
      <c r="F65720" s="491" t="str">
        <f t="shared" si="4"/>
        <v xml:space="preserve"> </v>
      </c>
      <c r="H65720" s="488">
        <f>IF(Admin!$B$14='Legit-Fans'!F65720,1,0)</f>
        <v>0</v>
      </c>
    </row>
    <row r="65721" spans="1:8">
      <c r="A65721" s="220" t="str">
        <f>IF(B65721&lt;&gt;0,COUNTA($B$65637:B65721)," ")</f>
        <v xml:space="preserve"> </v>
      </c>
      <c r="F65721" s="491" t="str">
        <f t="shared" si="4"/>
        <v xml:space="preserve"> </v>
      </c>
      <c r="H65721" s="488">
        <f>IF(Admin!$B$14='Legit-Fans'!F65721,1,0)</f>
        <v>0</v>
      </c>
    </row>
    <row r="65722" spans="1:8">
      <c r="A65722" s="220" t="str">
        <f>IF(B65722&lt;&gt;0,COUNTA($B$65637:B65722)," ")</f>
        <v xml:space="preserve"> </v>
      </c>
      <c r="F65722" s="491" t="str">
        <f t="shared" si="4"/>
        <v xml:space="preserve"> </v>
      </c>
      <c r="H65722" s="488">
        <f>IF(Admin!$B$14='Legit-Fans'!F65722,1,0)</f>
        <v>0</v>
      </c>
    </row>
    <row r="65723" spans="1:8">
      <c r="A65723" s="220" t="str">
        <f>IF(B65723&lt;&gt;0,COUNTA($B$65637:B65723)," ")</f>
        <v xml:space="preserve"> </v>
      </c>
      <c r="F65723" s="491" t="str">
        <f t="shared" si="4"/>
        <v xml:space="preserve"> </v>
      </c>
      <c r="H65723" s="488">
        <f>IF(Admin!$B$14='Legit-Fans'!F65723,1,0)</f>
        <v>0</v>
      </c>
    </row>
    <row r="65724" spans="1:8">
      <c r="A65724" s="220" t="str">
        <f>IF(B65724&lt;&gt;0,COUNTA($B$65637:B65724)," ")</f>
        <v xml:space="preserve"> </v>
      </c>
      <c r="F65724" s="491" t="str">
        <f t="shared" si="4"/>
        <v xml:space="preserve"> </v>
      </c>
      <c r="H65724" s="488">
        <f>IF(Admin!$B$14='Legit-Fans'!F65724,1,0)</f>
        <v>0</v>
      </c>
    </row>
    <row r="65725" spans="1:8">
      <c r="A65725" s="220" t="str">
        <f>IF(B65725&lt;&gt;0,COUNTA($B$65637:B65725)," ")</f>
        <v xml:space="preserve"> </v>
      </c>
      <c r="F65725" s="491" t="str">
        <f t="shared" si="4"/>
        <v xml:space="preserve"> </v>
      </c>
      <c r="H65725" s="488">
        <f>IF(Admin!$B$14='Legit-Fans'!F65725,1,0)</f>
        <v>0</v>
      </c>
    </row>
    <row r="65726" spans="1:8">
      <c r="A65726" s="220" t="str">
        <f>IF(B65726&lt;&gt;0,COUNTA($B$65637:B65726)," ")</f>
        <v xml:space="preserve"> </v>
      </c>
      <c r="F65726" s="491" t="str">
        <f t="shared" si="4"/>
        <v xml:space="preserve"> </v>
      </c>
      <c r="H65726" s="488">
        <f>IF(Admin!$B$14='Legit-Fans'!F65726,1,0)</f>
        <v>0</v>
      </c>
    </row>
    <row r="65727" spans="1:8">
      <c r="A65727" s="220" t="str">
        <f>IF(B65727&lt;&gt;0,COUNTA($B$65637:B65727)," ")</f>
        <v xml:space="preserve"> </v>
      </c>
      <c r="F65727" s="491" t="str">
        <f t="shared" si="4"/>
        <v xml:space="preserve"> </v>
      </c>
      <c r="H65727" s="488">
        <f>IF(Admin!$B$14='Legit-Fans'!F65727,1,0)</f>
        <v>0</v>
      </c>
    </row>
    <row r="65728" spans="1:8">
      <c r="A65728" s="220" t="str">
        <f>IF(B65728&lt;&gt;0,COUNTA($B$65637:B65728)," ")</f>
        <v xml:space="preserve"> </v>
      </c>
      <c r="F65728" s="491" t="str">
        <f t="shared" si="4"/>
        <v xml:space="preserve"> </v>
      </c>
      <c r="H65728" s="488">
        <f>IF(Admin!$B$14='Legit-Fans'!F65728,1,0)</f>
        <v>0</v>
      </c>
    </row>
    <row r="65729" spans="1:8">
      <c r="A65729" s="220" t="str">
        <f>IF(B65729&lt;&gt;0,COUNTA($B$65637:B65729)," ")</f>
        <v xml:space="preserve"> </v>
      </c>
      <c r="F65729" s="491" t="str">
        <f t="shared" si="4"/>
        <v xml:space="preserve"> </v>
      </c>
      <c r="H65729" s="488">
        <f>IF(Admin!$B$14='Legit-Fans'!F65729,1,0)</f>
        <v>0</v>
      </c>
    </row>
    <row r="65730" spans="1:8">
      <c r="A65730" s="220" t="str">
        <f>IF(B65730&lt;&gt;0,COUNTA($B$65637:B65730)," ")</f>
        <v xml:space="preserve"> </v>
      </c>
      <c r="F65730" s="491" t="str">
        <f t="shared" si="4"/>
        <v xml:space="preserve"> </v>
      </c>
      <c r="H65730" s="488">
        <f>IF(Admin!$B$14='Legit-Fans'!F65730,1,0)</f>
        <v>0</v>
      </c>
    </row>
    <row r="65731" spans="1:8">
      <c r="A65731" s="220" t="str">
        <f>IF(B65731&lt;&gt;0,COUNTA($B$65637:B65731)," ")</f>
        <v xml:space="preserve"> </v>
      </c>
      <c r="F65731" s="491" t="str">
        <f t="shared" si="4"/>
        <v xml:space="preserve"> </v>
      </c>
      <c r="H65731" s="488">
        <f>IF(Admin!$B$14='Legit-Fans'!F65731,1,0)</f>
        <v>0</v>
      </c>
    </row>
    <row r="65732" spans="1:8">
      <c r="A65732" s="220" t="str">
        <f>IF(B65732&lt;&gt;0,COUNTA($B$65637:B65732)," ")</f>
        <v xml:space="preserve"> </v>
      </c>
      <c r="F65732" s="491" t="str">
        <f t="shared" si="4"/>
        <v xml:space="preserve"> </v>
      </c>
      <c r="H65732" s="488">
        <f>IF(Admin!$B$14='Legit-Fans'!F65732,1,0)</f>
        <v>0</v>
      </c>
    </row>
    <row r="65733" spans="1:8">
      <c r="A65733" s="220" t="str">
        <f>IF(B65733&lt;&gt;0,COUNTA($B$65637:B65733)," ")</f>
        <v xml:space="preserve"> </v>
      </c>
      <c r="F65733" s="491" t="str">
        <f t="shared" si="4"/>
        <v xml:space="preserve"> </v>
      </c>
      <c r="H65733" s="488">
        <f>IF(Admin!$B$14='Legit-Fans'!F65733,1,0)</f>
        <v>0</v>
      </c>
    </row>
    <row r="65734" spans="1:8">
      <c r="A65734" s="220" t="str">
        <f>IF(B65734&lt;&gt;0,COUNTA($B$65637:B65734)," ")</f>
        <v xml:space="preserve"> </v>
      </c>
      <c r="F65734" s="491" t="str">
        <f t="shared" si="4"/>
        <v xml:space="preserve"> </v>
      </c>
      <c r="H65734" s="488">
        <f>IF(Admin!$B$14='Legit-Fans'!F65734,1,0)</f>
        <v>0</v>
      </c>
    </row>
    <row r="65735" spans="1:8">
      <c r="A65735" s="220" t="str">
        <f>IF(B65735&lt;&gt;0,COUNTA($B$65637:B65735)," ")</f>
        <v xml:space="preserve"> </v>
      </c>
      <c r="F65735" s="491" t="str">
        <f t="shared" si="4"/>
        <v xml:space="preserve"> </v>
      </c>
      <c r="H65735" s="488">
        <f>IF(Admin!$B$14='Legit-Fans'!F65735,1,0)</f>
        <v>0</v>
      </c>
    </row>
    <row r="65736" spans="1:8">
      <c r="A65736" s="220" t="str">
        <f>IF(B65736&lt;&gt;0,COUNTA($B$65637:B65736)," ")</f>
        <v xml:space="preserve"> </v>
      </c>
      <c r="F65736" s="491" t="str">
        <f t="shared" si="4"/>
        <v xml:space="preserve"> </v>
      </c>
      <c r="H65736" s="488">
        <f>IF(Admin!$B$14='Legit-Fans'!F65736,1,0)</f>
        <v>0</v>
      </c>
    </row>
    <row r="65737" spans="1:8">
      <c r="A65737" s="220" t="str">
        <f>IF(B65737&lt;&gt;0,COUNTA($B$65637:B65737)," ")</f>
        <v xml:space="preserve"> </v>
      </c>
      <c r="F65737" s="491" t="str">
        <f t="shared" si="4"/>
        <v xml:space="preserve"> </v>
      </c>
      <c r="H65737" s="488">
        <f>IF(Admin!$B$14='Legit-Fans'!F65737,1,0)</f>
        <v>0</v>
      </c>
    </row>
    <row r="65738" spans="1:8">
      <c r="A65738" s="220" t="str">
        <f>IF(B65738&lt;&gt;0,COUNTA($B$65637:B65738)," ")</f>
        <v xml:space="preserve"> </v>
      </c>
      <c r="F65738" s="491" t="str">
        <f t="shared" si="4"/>
        <v xml:space="preserve"> </v>
      </c>
      <c r="H65738" s="488">
        <f>IF(Admin!$B$14='Legit-Fans'!F65738,1,0)</f>
        <v>0</v>
      </c>
    </row>
    <row r="65739" spans="1:8">
      <c r="A65739" s="220" t="str">
        <f>IF(B65739&lt;&gt;0,COUNTA($B$65637:B65739)," ")</f>
        <v xml:space="preserve"> </v>
      </c>
      <c r="F65739" s="491" t="str">
        <f t="shared" si="4"/>
        <v xml:space="preserve"> </v>
      </c>
      <c r="H65739" s="488">
        <f>IF(Admin!$B$14='Legit-Fans'!F65739,1,0)</f>
        <v>0</v>
      </c>
    </row>
    <row r="65740" spans="1:8">
      <c r="A65740" s="220" t="str">
        <f>IF(B65740&lt;&gt;0,COUNTA($B$65637:B65740)," ")</f>
        <v xml:space="preserve"> </v>
      </c>
      <c r="F65740" s="491" t="str">
        <f t="shared" si="4"/>
        <v xml:space="preserve"> </v>
      </c>
      <c r="H65740" s="488">
        <f>IF(Admin!$B$14='Legit-Fans'!F65740,1,0)</f>
        <v>0</v>
      </c>
    </row>
    <row r="65741" spans="1:8">
      <c r="A65741" s="220" t="str">
        <f>IF(B65741&lt;&gt;0,COUNTA($B$65637:B65741)," ")</f>
        <v xml:space="preserve"> </v>
      </c>
      <c r="F65741" s="491" t="str">
        <f t="shared" si="4"/>
        <v xml:space="preserve"> </v>
      </c>
      <c r="H65741" s="488">
        <f>IF(Admin!$B$14='Legit-Fans'!F65741,1,0)</f>
        <v>0</v>
      </c>
    </row>
    <row r="65742" spans="1:8">
      <c r="A65742" s="220" t="str">
        <f>IF(B65742&lt;&gt;0,COUNTA($B$65637:B65742)," ")</f>
        <v xml:space="preserve"> </v>
      </c>
      <c r="F65742" s="491" t="str">
        <f t="shared" si="4"/>
        <v xml:space="preserve"> </v>
      </c>
      <c r="H65742" s="488">
        <f>IF(Admin!$B$14='Legit-Fans'!F65742,1,0)</f>
        <v>0</v>
      </c>
    </row>
    <row r="65743" spans="1:8">
      <c r="A65743" s="220" t="str">
        <f>IF(B65743&lt;&gt;0,COUNTA($B$65637:B65743)," ")</f>
        <v xml:space="preserve"> </v>
      </c>
      <c r="F65743" s="491" t="str">
        <f t="shared" si="4"/>
        <v xml:space="preserve"> </v>
      </c>
      <c r="H65743" s="488">
        <f>IF(Admin!$B$14='Legit-Fans'!F65743,1,0)</f>
        <v>0</v>
      </c>
    </row>
    <row r="65744" spans="1:8">
      <c r="A65744" s="220" t="str">
        <f>IF(B65744&lt;&gt;0,COUNTA($B$65637:B65744)," ")</f>
        <v xml:space="preserve"> </v>
      </c>
      <c r="F65744" s="491" t="str">
        <f t="shared" si="4"/>
        <v xml:space="preserve"> </v>
      </c>
      <c r="H65744" s="488">
        <f>IF(Admin!$B$14='Legit-Fans'!F65744,1,0)</f>
        <v>0</v>
      </c>
    </row>
    <row r="65745" spans="1:8">
      <c r="A65745" s="220" t="str">
        <f>IF(B65745&lt;&gt;0,COUNTA($B$65637:B65745)," ")</f>
        <v xml:space="preserve"> </v>
      </c>
      <c r="F65745" s="491" t="str">
        <f t="shared" si="4"/>
        <v xml:space="preserve"> </v>
      </c>
      <c r="H65745" s="488">
        <f>IF(Admin!$B$14='Legit-Fans'!F65745,1,0)</f>
        <v>0</v>
      </c>
    </row>
    <row r="65746" spans="1:8">
      <c r="A65746" s="220" t="str">
        <f>IF(B65746&lt;&gt;0,COUNTA($B$65637:B65746)," ")</f>
        <v xml:space="preserve"> </v>
      </c>
      <c r="F65746" s="491" t="str">
        <f t="shared" si="4"/>
        <v xml:space="preserve"> </v>
      </c>
      <c r="H65746" s="488">
        <f>IF(Admin!$B$14='Legit-Fans'!F65746,1,0)</f>
        <v>0</v>
      </c>
    </row>
    <row r="65747" spans="1:8">
      <c r="A65747" s="220" t="str">
        <f>IF(B65747&lt;&gt;0,COUNTA($B$65637:B65747)," ")</f>
        <v xml:space="preserve"> </v>
      </c>
      <c r="F65747" s="491" t="str">
        <f t="shared" si="4"/>
        <v xml:space="preserve"> </v>
      </c>
      <c r="H65747" s="488">
        <f>IF(Admin!$B$14='Legit-Fans'!F65747,1,0)</f>
        <v>0</v>
      </c>
    </row>
    <row r="65748" spans="1:8">
      <c r="A65748" s="220" t="str">
        <f>IF(B65748&lt;&gt;0,COUNTA($B$65637:B65748)," ")</f>
        <v xml:space="preserve"> </v>
      </c>
      <c r="F65748" s="491" t="str">
        <f t="shared" si="4"/>
        <v xml:space="preserve"> </v>
      </c>
      <c r="H65748" s="488">
        <f>IF(Admin!$B$14='Legit-Fans'!F65748,1,0)</f>
        <v>0</v>
      </c>
    </row>
    <row r="65749" spans="1:8">
      <c r="A65749" s="220" t="str">
        <f>IF(B65749&lt;&gt;0,COUNTA($B$65637:B65749)," ")</f>
        <v xml:space="preserve"> </v>
      </c>
      <c r="F65749" s="491" t="str">
        <f t="shared" si="4"/>
        <v xml:space="preserve"> </v>
      </c>
      <c r="H65749" s="488">
        <f>IF(Admin!$B$14='Legit-Fans'!F65749,1,0)</f>
        <v>0</v>
      </c>
    </row>
    <row r="65750" spans="1:8">
      <c r="A65750" s="220" t="str">
        <f>IF(B65750&lt;&gt;0,COUNTA($B$65637:B65750)," ")</f>
        <v xml:space="preserve"> </v>
      </c>
      <c r="F65750" s="491" t="str">
        <f t="shared" si="4"/>
        <v xml:space="preserve"> </v>
      </c>
      <c r="H65750" s="488">
        <f>IF(Admin!$B$14='Legit-Fans'!F65750,1,0)</f>
        <v>0</v>
      </c>
    </row>
    <row r="65751" spans="1:8">
      <c r="A65751" s="220" t="str">
        <f>IF(B65751&lt;&gt;0,COUNTA($B$65637:B65751)," ")</f>
        <v xml:space="preserve"> </v>
      </c>
      <c r="F65751" s="491" t="str">
        <f t="shared" si="4"/>
        <v xml:space="preserve"> </v>
      </c>
      <c r="H65751" s="488">
        <f>IF(Admin!$B$14='Legit-Fans'!F65751,1,0)</f>
        <v>0</v>
      </c>
    </row>
    <row r="65752" spans="1:8">
      <c r="A65752" s="220" t="str">
        <f>IF(B65752&lt;&gt;0,COUNTA($B$65637:B65752)," ")</f>
        <v xml:space="preserve"> </v>
      </c>
      <c r="F65752" s="491" t="str">
        <f t="shared" si="4"/>
        <v xml:space="preserve"> </v>
      </c>
      <c r="H65752" s="488">
        <f>IF(Admin!$B$14='Legit-Fans'!F65752,1,0)</f>
        <v>0</v>
      </c>
    </row>
    <row r="65753" spans="1:8">
      <c r="A65753" s="220" t="str">
        <f>IF(B65753&lt;&gt;0,COUNTA($B$65637:B65753)," ")</f>
        <v xml:space="preserve"> </v>
      </c>
      <c r="F65753" s="491" t="str">
        <f t="shared" si="4"/>
        <v xml:space="preserve"> </v>
      </c>
      <c r="H65753" s="488">
        <f>IF(Admin!$B$14='Legit-Fans'!F65753,1,0)</f>
        <v>0</v>
      </c>
    </row>
    <row r="65754" spans="1:8">
      <c r="A65754" s="220" t="str">
        <f>IF(B65754&lt;&gt;0,COUNTA($B$65637:B65754)," ")</f>
        <v xml:space="preserve"> </v>
      </c>
      <c r="F65754" s="491" t="str">
        <f t="shared" si="4"/>
        <v xml:space="preserve"> </v>
      </c>
      <c r="H65754" s="488">
        <f>IF(Admin!$B$14='Legit-Fans'!F65754,1,0)</f>
        <v>0</v>
      </c>
    </row>
    <row r="65755" spans="1:8">
      <c r="A65755" s="220" t="str">
        <f>IF(B65755&lt;&gt;0,COUNTA($B$65637:B65755)," ")</f>
        <v xml:space="preserve"> </v>
      </c>
      <c r="F65755" s="491" t="str">
        <f t="shared" si="4"/>
        <v xml:space="preserve"> </v>
      </c>
      <c r="H65755" s="488">
        <f>IF(Admin!$B$14='Legit-Fans'!F65755,1,0)</f>
        <v>0</v>
      </c>
    </row>
    <row r="65756" spans="1:8">
      <c r="A65756" s="220" t="str">
        <f>IF(B65756&lt;&gt;0,COUNTA($B$65637:B65756)," ")</f>
        <v xml:space="preserve"> </v>
      </c>
      <c r="F65756" s="491" t="str">
        <f t="shared" si="4"/>
        <v xml:space="preserve"> </v>
      </c>
      <c r="H65756" s="488">
        <f>IF(Admin!$B$14='Legit-Fans'!F65756,1,0)</f>
        <v>0</v>
      </c>
    </row>
    <row r="65757" spans="1:8">
      <c r="A65757" s="220" t="str">
        <f>IF(B65757&lt;&gt;0,COUNTA($B$65637:B65757)," ")</f>
        <v xml:space="preserve"> </v>
      </c>
      <c r="F65757" s="491" t="str">
        <f t="shared" si="4"/>
        <v xml:space="preserve"> </v>
      </c>
      <c r="H65757" s="488">
        <f>IF(Admin!$B$14='Legit-Fans'!F65757,1,0)</f>
        <v>0</v>
      </c>
    </row>
    <row r="65758" spans="1:8">
      <c r="A65758" s="220" t="str">
        <f>IF(B65758&lt;&gt;0,COUNTA($B$65637:B65758)," ")</f>
        <v xml:space="preserve"> </v>
      </c>
      <c r="F65758" s="491" t="str">
        <f t="shared" si="4"/>
        <v xml:space="preserve"> </v>
      </c>
      <c r="H65758" s="488">
        <f>IF(Admin!$B$14='Legit-Fans'!F65758,1,0)</f>
        <v>0</v>
      </c>
    </row>
    <row r="65759" spans="1:8">
      <c r="A65759" s="220" t="str">
        <f>IF(B65759&lt;&gt;0,COUNTA($B$65637:B65759)," ")</f>
        <v xml:space="preserve"> </v>
      </c>
      <c r="F65759" s="491" t="str">
        <f t="shared" si="4"/>
        <v xml:space="preserve"> </v>
      </c>
      <c r="H65759" s="488">
        <f>IF(Admin!$B$14='Legit-Fans'!F65759,1,0)</f>
        <v>0</v>
      </c>
    </row>
    <row r="65760" spans="1:8">
      <c r="A65760" s="220" t="str">
        <f>IF(B65760&lt;&gt;0,COUNTA($B$65637:B65760)," ")</f>
        <v xml:space="preserve"> </v>
      </c>
      <c r="F65760" s="491" t="str">
        <f t="shared" si="4"/>
        <v xml:space="preserve"> </v>
      </c>
      <c r="H65760" s="488">
        <f>IF(Admin!$B$14='Legit-Fans'!F65760,1,0)</f>
        <v>0</v>
      </c>
    </row>
    <row r="65761" spans="1:8">
      <c r="A65761" s="220" t="str">
        <f>IF(B65761&lt;&gt;0,COUNTA($B$65637:B65761)," ")</f>
        <v xml:space="preserve"> </v>
      </c>
      <c r="F65761" s="491" t="str">
        <f t="shared" si="4"/>
        <v xml:space="preserve"> </v>
      </c>
      <c r="H65761" s="488">
        <f>IF(Admin!$B$14='Legit-Fans'!F65761,1,0)</f>
        <v>0</v>
      </c>
    </row>
    <row r="65762" spans="1:8">
      <c r="A65762" s="220" t="str">
        <f>IF(B65762&lt;&gt;0,COUNTA($B$65637:B65762)," ")</f>
        <v xml:space="preserve"> </v>
      </c>
      <c r="F65762" s="491" t="str">
        <f t="shared" si="4"/>
        <v xml:space="preserve"> </v>
      </c>
      <c r="H65762" s="488">
        <f>IF(Admin!$B$14='Legit-Fans'!F65762,1,0)</f>
        <v>0</v>
      </c>
    </row>
    <row r="65763" spans="1:8">
      <c r="A65763" s="220" t="str">
        <f>IF(B65763&lt;&gt;0,COUNTA($B$65637:B65763)," ")</f>
        <v xml:space="preserve"> </v>
      </c>
      <c r="F65763" s="491" t="str">
        <f t="shared" si="4"/>
        <v xml:space="preserve"> </v>
      </c>
      <c r="H65763" s="488">
        <f>IF(Admin!$B$14='Legit-Fans'!F65763,1,0)</f>
        <v>0</v>
      </c>
    </row>
    <row r="65764" spans="1:8">
      <c r="A65764" s="220" t="str">
        <f>IF(B65764&lt;&gt;0,COUNTA($B$65637:B65764)," ")</f>
        <v xml:space="preserve"> </v>
      </c>
      <c r="F65764" s="491" t="str">
        <f t="shared" si="4"/>
        <v xml:space="preserve"> </v>
      </c>
      <c r="H65764" s="488">
        <f>IF(Admin!$B$14='Legit-Fans'!F65764,1,0)</f>
        <v>0</v>
      </c>
    </row>
    <row r="65765" spans="1:8">
      <c r="A65765" s="220" t="str">
        <f>IF(B65765&lt;&gt;0,COUNTA($B$65637:B65765)," ")</f>
        <v xml:space="preserve"> </v>
      </c>
      <c r="F65765" s="491" t="str">
        <f t="shared" si="4"/>
        <v xml:space="preserve"> </v>
      </c>
      <c r="H65765" s="488">
        <f>IF(Admin!$B$14='Legit-Fans'!F65765,1,0)</f>
        <v>0</v>
      </c>
    </row>
    <row r="65766" spans="1:8">
      <c r="A65766" s="220" t="str">
        <f>IF(B65766&lt;&gt;0,COUNTA($B$65637:B65766)," ")</f>
        <v xml:space="preserve"> </v>
      </c>
      <c r="F65766" s="491" t="str">
        <f t="shared" si="4"/>
        <v xml:space="preserve"> </v>
      </c>
      <c r="H65766" s="488">
        <f>IF(Admin!$B$14='Legit-Fans'!F65766,1,0)</f>
        <v>0</v>
      </c>
    </row>
    <row r="65767" spans="1:8">
      <c r="A65767" s="220" t="str">
        <f>IF(B65767&lt;&gt;0,COUNTA($B$65637:B65767)," ")</f>
        <v xml:space="preserve"> </v>
      </c>
      <c r="F65767" s="491" t="str">
        <f t="shared" si="4"/>
        <v xml:space="preserve"> </v>
      </c>
      <c r="H65767" s="488">
        <f>IF(Admin!$B$14='Legit-Fans'!F65767,1,0)</f>
        <v>0</v>
      </c>
    </row>
    <row r="65768" spans="1:8">
      <c r="A65768" s="220" t="str">
        <f>IF(B65768&lt;&gt;0,COUNTA($B$65637:B65768)," ")</f>
        <v xml:space="preserve"> </v>
      </c>
      <c r="F65768" s="491" t="str">
        <f t="shared" si="4"/>
        <v xml:space="preserve"> </v>
      </c>
      <c r="H65768" s="488">
        <f>IF(Admin!$B$14='Legit-Fans'!F65768,1,0)</f>
        <v>0</v>
      </c>
    </row>
    <row r="65769" spans="1:8">
      <c r="A65769" s="220" t="str">
        <f>IF(B65769&lt;&gt;0,COUNTA($B$65637:B65769)," ")</f>
        <v xml:space="preserve"> </v>
      </c>
      <c r="F65769" s="491" t="str">
        <f t="shared" si="4"/>
        <v xml:space="preserve"> </v>
      </c>
      <c r="H65769" s="488">
        <f>IF(Admin!$B$14='Legit-Fans'!F65769,1,0)</f>
        <v>0</v>
      </c>
    </row>
    <row r="65770" spans="1:8">
      <c r="A65770" s="220" t="str">
        <f>IF(B65770&lt;&gt;0,COUNTA($B$65637:B65770)," ")</f>
        <v xml:space="preserve"> </v>
      </c>
      <c r="F65770" s="491" t="str">
        <f t="shared" si="4"/>
        <v xml:space="preserve"> </v>
      </c>
      <c r="H65770" s="488">
        <f>IF(Admin!$B$14='Legit-Fans'!F65770,1,0)</f>
        <v>0</v>
      </c>
    </row>
    <row r="65771" spans="1:8">
      <c r="A65771" s="220" t="str">
        <f>IF(B65771&lt;&gt;0,COUNTA($B$65637:B65771)," ")</f>
        <v xml:space="preserve"> </v>
      </c>
      <c r="F65771" s="491" t="str">
        <f t="shared" si="4"/>
        <v xml:space="preserve"> </v>
      </c>
      <c r="H65771" s="488">
        <f>IF(Admin!$B$14='Legit-Fans'!F65771,1,0)</f>
        <v>0</v>
      </c>
    </row>
    <row r="65772" spans="1:8">
      <c r="A65772" s="220" t="str">
        <f>IF(B65772&lt;&gt;0,COUNTA($B$65637:B65772)," ")</f>
        <v xml:space="preserve"> </v>
      </c>
      <c r="F65772" s="491" t="str">
        <f t="shared" ref="F65772:F65835" si="5">B65772&amp;" "&amp;C65772</f>
        <v xml:space="preserve"> </v>
      </c>
      <c r="H65772" s="488">
        <f>IF(Admin!$B$14='Legit-Fans'!F65772,1,0)</f>
        <v>0</v>
      </c>
    </row>
    <row r="65773" spans="1:8">
      <c r="A65773" s="220" t="str">
        <f>IF(B65773&lt;&gt;0,COUNTA($B$65637:B65773)," ")</f>
        <v xml:space="preserve"> </v>
      </c>
      <c r="F65773" s="491" t="str">
        <f t="shared" si="5"/>
        <v xml:space="preserve"> </v>
      </c>
      <c r="H65773" s="488">
        <f>IF(Admin!$B$14='Legit-Fans'!F65773,1,0)</f>
        <v>0</v>
      </c>
    </row>
    <row r="65774" spans="1:8">
      <c r="A65774" s="220" t="str">
        <f>IF(B65774&lt;&gt;0,COUNTA($B$65637:B65774)," ")</f>
        <v xml:space="preserve"> </v>
      </c>
      <c r="F65774" s="491" t="str">
        <f t="shared" si="5"/>
        <v xml:space="preserve"> </v>
      </c>
      <c r="H65774" s="488">
        <f>IF(Admin!$B$14='Legit-Fans'!F65774,1,0)</f>
        <v>0</v>
      </c>
    </row>
    <row r="65775" spans="1:8">
      <c r="A65775" s="220" t="str">
        <f>IF(B65775&lt;&gt;0,COUNTA($B$65637:B65775)," ")</f>
        <v xml:space="preserve"> </v>
      </c>
      <c r="F65775" s="491" t="str">
        <f t="shared" si="5"/>
        <v xml:space="preserve"> </v>
      </c>
      <c r="H65775" s="488">
        <f>IF(Admin!$B$14='Legit-Fans'!F65775,1,0)</f>
        <v>0</v>
      </c>
    </row>
    <row r="65776" spans="1:8">
      <c r="A65776" s="220" t="str">
        <f>IF(B65776&lt;&gt;0,COUNTA($B$65637:B65776)," ")</f>
        <v xml:space="preserve"> </v>
      </c>
      <c r="F65776" s="491" t="str">
        <f t="shared" si="5"/>
        <v xml:space="preserve"> </v>
      </c>
      <c r="H65776" s="488">
        <f>IF(Admin!$B$14='Legit-Fans'!F65776,1,0)</f>
        <v>0</v>
      </c>
    </row>
    <row r="65777" spans="1:8">
      <c r="A65777" s="220" t="str">
        <f>IF(B65777&lt;&gt;0,COUNTA($B$65637:B65777)," ")</f>
        <v xml:space="preserve"> </v>
      </c>
      <c r="F65777" s="491" t="str">
        <f t="shared" si="5"/>
        <v xml:space="preserve"> </v>
      </c>
      <c r="H65777" s="488">
        <f>IF(Admin!$B$14='Legit-Fans'!F65777,1,0)</f>
        <v>0</v>
      </c>
    </row>
    <row r="65778" spans="1:8">
      <c r="A65778" s="220" t="str">
        <f>IF(B65778&lt;&gt;0,COUNTA($B$65637:B65778)," ")</f>
        <v xml:space="preserve"> </v>
      </c>
      <c r="F65778" s="491" t="str">
        <f t="shared" si="5"/>
        <v xml:space="preserve"> </v>
      </c>
      <c r="H65778" s="488">
        <f>IF(Admin!$B$14='Legit-Fans'!F65778,1,0)</f>
        <v>0</v>
      </c>
    </row>
    <row r="65779" spans="1:8">
      <c r="A65779" s="220" t="str">
        <f>IF(B65779&lt;&gt;0,COUNTA($B$65637:B65779)," ")</f>
        <v xml:space="preserve"> </v>
      </c>
      <c r="F65779" s="491" t="str">
        <f t="shared" si="5"/>
        <v xml:space="preserve"> </v>
      </c>
      <c r="H65779" s="488">
        <f>IF(Admin!$B$14='Legit-Fans'!F65779,1,0)</f>
        <v>0</v>
      </c>
    </row>
    <row r="65780" spans="1:8">
      <c r="A65780" s="220" t="str">
        <f>IF(B65780&lt;&gt;0,COUNTA($B$65637:B65780)," ")</f>
        <v xml:space="preserve"> </v>
      </c>
      <c r="F65780" s="491" t="str">
        <f t="shared" si="5"/>
        <v xml:space="preserve"> </v>
      </c>
      <c r="H65780" s="488">
        <f>IF(Admin!$B$14='Legit-Fans'!F65780,1,0)</f>
        <v>0</v>
      </c>
    </row>
    <row r="65781" spans="1:8">
      <c r="A65781" s="220" t="str">
        <f>IF(B65781&lt;&gt;0,COUNTA($B$65637:B65781)," ")</f>
        <v xml:space="preserve"> </v>
      </c>
      <c r="F65781" s="491" t="str">
        <f t="shared" si="5"/>
        <v xml:space="preserve"> </v>
      </c>
      <c r="H65781" s="488">
        <f>IF(Admin!$B$14='Legit-Fans'!F65781,1,0)</f>
        <v>0</v>
      </c>
    </row>
    <row r="65782" spans="1:8">
      <c r="A65782" s="220" t="str">
        <f>IF(B65782&lt;&gt;0,COUNTA($B$65637:B65782)," ")</f>
        <v xml:space="preserve"> </v>
      </c>
      <c r="F65782" s="491" t="str">
        <f t="shared" si="5"/>
        <v xml:space="preserve"> </v>
      </c>
      <c r="H65782" s="488">
        <f>IF(Admin!$B$14='Legit-Fans'!F65782,1,0)</f>
        <v>0</v>
      </c>
    </row>
    <row r="65783" spans="1:8">
      <c r="A65783" s="220" t="str">
        <f>IF(B65783&lt;&gt;0,COUNTA($B$65637:B65783)," ")</f>
        <v xml:space="preserve"> </v>
      </c>
      <c r="F65783" s="491" t="str">
        <f t="shared" si="5"/>
        <v xml:space="preserve"> </v>
      </c>
      <c r="H65783" s="488">
        <f>IF(Admin!$B$14='Legit-Fans'!F65783,1,0)</f>
        <v>0</v>
      </c>
    </row>
    <row r="65784" spans="1:8">
      <c r="A65784" s="220" t="str">
        <f>IF(B65784&lt;&gt;0,COUNTA($B$65637:B65784)," ")</f>
        <v xml:space="preserve"> </v>
      </c>
      <c r="F65784" s="491" t="str">
        <f t="shared" si="5"/>
        <v xml:space="preserve"> </v>
      </c>
      <c r="H65784" s="488">
        <f>IF(Admin!$B$14='Legit-Fans'!F65784,1,0)</f>
        <v>0</v>
      </c>
    </row>
    <row r="65785" spans="1:8">
      <c r="A65785" s="220" t="str">
        <f>IF(B65785&lt;&gt;0,COUNTA($B$65637:B65785)," ")</f>
        <v xml:space="preserve"> </v>
      </c>
      <c r="F65785" s="491" t="str">
        <f t="shared" si="5"/>
        <v xml:space="preserve"> </v>
      </c>
      <c r="H65785" s="488">
        <f>IF(Admin!$B$14='Legit-Fans'!F65785,1,0)</f>
        <v>0</v>
      </c>
    </row>
    <row r="65786" spans="1:8">
      <c r="A65786" s="220" t="str">
        <f>IF(B65786&lt;&gt;0,COUNTA($B$65637:B65786)," ")</f>
        <v xml:space="preserve"> </v>
      </c>
      <c r="F65786" s="491" t="str">
        <f t="shared" si="5"/>
        <v xml:space="preserve"> </v>
      </c>
      <c r="H65786" s="488">
        <f>IF(Admin!$B$14='Legit-Fans'!F65786,1,0)</f>
        <v>0</v>
      </c>
    </row>
    <row r="65787" spans="1:8">
      <c r="A65787" s="220" t="str">
        <f>IF(B65787&lt;&gt;0,COUNTA($B$65637:B65787)," ")</f>
        <v xml:space="preserve"> </v>
      </c>
      <c r="F65787" s="491" t="str">
        <f t="shared" si="5"/>
        <v xml:space="preserve"> </v>
      </c>
      <c r="H65787" s="488">
        <f>IF(Admin!$B$14='Legit-Fans'!F65787,1,0)</f>
        <v>0</v>
      </c>
    </row>
    <row r="65788" spans="1:8">
      <c r="A65788" s="220" t="str">
        <f>IF(B65788&lt;&gt;0,COUNTA($B$65637:B65788)," ")</f>
        <v xml:space="preserve"> </v>
      </c>
      <c r="F65788" s="491" t="str">
        <f t="shared" si="5"/>
        <v xml:space="preserve"> </v>
      </c>
      <c r="H65788" s="488">
        <f>IF(Admin!$B$14='Legit-Fans'!F65788,1,0)</f>
        <v>0</v>
      </c>
    </row>
    <row r="65789" spans="1:8">
      <c r="A65789" s="220" t="str">
        <f>IF(B65789&lt;&gt;0,COUNTA($B$65637:B65789)," ")</f>
        <v xml:space="preserve"> </v>
      </c>
      <c r="F65789" s="491" t="str">
        <f t="shared" si="5"/>
        <v xml:space="preserve"> </v>
      </c>
      <c r="H65789" s="488">
        <f>IF(Admin!$B$14='Legit-Fans'!F65789,1,0)</f>
        <v>0</v>
      </c>
    </row>
    <row r="65790" spans="1:8">
      <c r="A65790" s="220" t="str">
        <f>IF(B65790&lt;&gt;0,COUNTA($B$65637:B65790)," ")</f>
        <v xml:space="preserve"> </v>
      </c>
      <c r="F65790" s="491" t="str">
        <f t="shared" si="5"/>
        <v xml:space="preserve"> </v>
      </c>
      <c r="H65790" s="488">
        <f>IF(Admin!$B$14='Legit-Fans'!F65790,1,0)</f>
        <v>0</v>
      </c>
    </row>
    <row r="65791" spans="1:8">
      <c r="A65791" s="220" t="str">
        <f>IF(B65791&lt;&gt;0,COUNTA($B$65637:B65791)," ")</f>
        <v xml:space="preserve"> </v>
      </c>
      <c r="F65791" s="491" t="str">
        <f t="shared" si="5"/>
        <v xml:space="preserve"> </v>
      </c>
      <c r="H65791" s="488">
        <f>IF(Admin!$B$14='Legit-Fans'!F65791,1,0)</f>
        <v>0</v>
      </c>
    </row>
    <row r="65792" spans="1:8">
      <c r="A65792" s="220" t="str">
        <f>IF(B65792&lt;&gt;0,COUNTA($B$65637:B65792)," ")</f>
        <v xml:space="preserve"> </v>
      </c>
      <c r="F65792" s="491" t="str">
        <f t="shared" si="5"/>
        <v xml:space="preserve"> </v>
      </c>
      <c r="H65792" s="488">
        <f>IF(Admin!$B$14='Legit-Fans'!F65792,1,0)</f>
        <v>0</v>
      </c>
    </row>
    <row r="65793" spans="1:8">
      <c r="A65793" s="220" t="str">
        <f>IF(B65793&lt;&gt;0,COUNTA($B$65637:B65793)," ")</f>
        <v xml:space="preserve"> </v>
      </c>
      <c r="F65793" s="491" t="str">
        <f t="shared" si="5"/>
        <v xml:space="preserve"> </v>
      </c>
      <c r="H65793" s="488">
        <f>IF(Admin!$B$14='Legit-Fans'!F65793,1,0)</f>
        <v>0</v>
      </c>
    </row>
    <row r="65794" spans="1:8">
      <c r="A65794" s="220" t="str">
        <f>IF(B65794&lt;&gt;0,COUNTA($B$65637:B65794)," ")</f>
        <v xml:space="preserve"> </v>
      </c>
      <c r="F65794" s="491" t="str">
        <f t="shared" si="5"/>
        <v xml:space="preserve"> </v>
      </c>
      <c r="H65794" s="488">
        <f>IF(Admin!$B$14='Legit-Fans'!F65794,1,0)</f>
        <v>0</v>
      </c>
    </row>
    <row r="65795" spans="1:8">
      <c r="A65795" s="220" t="str">
        <f>IF(B65795&lt;&gt;0,COUNTA($B$65637:B65795)," ")</f>
        <v xml:space="preserve"> </v>
      </c>
      <c r="F65795" s="491" t="str">
        <f t="shared" si="5"/>
        <v xml:space="preserve"> </v>
      </c>
      <c r="H65795" s="488">
        <f>IF(Admin!$B$14='Legit-Fans'!F65795,1,0)</f>
        <v>0</v>
      </c>
    </row>
    <row r="65796" spans="1:8">
      <c r="A65796" s="220" t="str">
        <f>IF(B65796&lt;&gt;0,COUNTA($B$65637:B65796)," ")</f>
        <v xml:space="preserve"> </v>
      </c>
      <c r="F65796" s="491" t="str">
        <f t="shared" si="5"/>
        <v xml:space="preserve"> </v>
      </c>
      <c r="H65796" s="488">
        <f>IF(Admin!$B$14='Legit-Fans'!F65796,1,0)</f>
        <v>0</v>
      </c>
    </row>
    <row r="65797" spans="1:8">
      <c r="A65797" s="220" t="str">
        <f>IF(B65797&lt;&gt;0,COUNTA($B$65637:B65797)," ")</f>
        <v xml:space="preserve"> </v>
      </c>
      <c r="F65797" s="491" t="str">
        <f t="shared" si="5"/>
        <v xml:space="preserve"> </v>
      </c>
      <c r="H65797" s="488">
        <f>IF(Admin!$B$14='Legit-Fans'!F65797,1,0)</f>
        <v>0</v>
      </c>
    </row>
    <row r="65798" spans="1:8">
      <c r="A65798" s="220" t="str">
        <f>IF(B65798&lt;&gt;0,COUNTA($B$65637:B65798)," ")</f>
        <v xml:space="preserve"> </v>
      </c>
      <c r="F65798" s="491" t="str">
        <f t="shared" si="5"/>
        <v xml:space="preserve"> </v>
      </c>
      <c r="H65798" s="488">
        <f>IF(Admin!$B$14='Legit-Fans'!F65798,1,0)</f>
        <v>0</v>
      </c>
    </row>
    <row r="65799" spans="1:8">
      <c r="A65799" s="220" t="str">
        <f>IF(B65799&lt;&gt;0,COUNTA($B$65637:B65799)," ")</f>
        <v xml:space="preserve"> </v>
      </c>
      <c r="F65799" s="491" t="str">
        <f t="shared" si="5"/>
        <v xml:space="preserve"> </v>
      </c>
      <c r="H65799" s="488">
        <f>IF(Admin!$B$14='Legit-Fans'!F65799,1,0)</f>
        <v>0</v>
      </c>
    </row>
    <row r="65800" spans="1:8">
      <c r="A65800" s="220" t="str">
        <f>IF(B65800&lt;&gt;0,COUNTA($B$65637:B65800)," ")</f>
        <v xml:space="preserve"> </v>
      </c>
      <c r="F65800" s="491" t="str">
        <f t="shared" si="5"/>
        <v xml:space="preserve"> </v>
      </c>
      <c r="H65800" s="488">
        <f>IF(Admin!$B$14='Legit-Fans'!F65800,1,0)</f>
        <v>0</v>
      </c>
    </row>
    <row r="65801" spans="1:8">
      <c r="A65801" s="220" t="str">
        <f>IF(B65801&lt;&gt;0,COUNTA($B$65637:B65801)," ")</f>
        <v xml:space="preserve"> </v>
      </c>
      <c r="F65801" s="491" t="str">
        <f t="shared" si="5"/>
        <v xml:space="preserve"> </v>
      </c>
      <c r="H65801" s="488">
        <f>IF(Admin!$B$14='Legit-Fans'!F65801,1,0)</f>
        <v>0</v>
      </c>
    </row>
    <row r="65802" spans="1:8">
      <c r="A65802" s="220" t="str">
        <f>IF(B65802&lt;&gt;0,COUNTA($B$65637:B65802)," ")</f>
        <v xml:space="preserve"> </v>
      </c>
      <c r="F65802" s="491" t="str">
        <f t="shared" si="5"/>
        <v xml:space="preserve"> </v>
      </c>
      <c r="H65802" s="488">
        <f>IF(Admin!$B$14='Legit-Fans'!F65802,1,0)</f>
        <v>0</v>
      </c>
    </row>
    <row r="65803" spans="1:8">
      <c r="A65803" s="220" t="str">
        <f>IF(B65803&lt;&gt;0,COUNTA($B$65637:B65803)," ")</f>
        <v xml:space="preserve"> </v>
      </c>
      <c r="F65803" s="491" t="str">
        <f t="shared" si="5"/>
        <v xml:space="preserve"> </v>
      </c>
      <c r="H65803" s="488">
        <f>IF(Admin!$B$14='Legit-Fans'!F65803,1,0)</f>
        <v>0</v>
      </c>
    </row>
    <row r="65804" spans="1:8">
      <c r="A65804" s="220" t="str">
        <f>IF(B65804&lt;&gt;0,COUNTA($B$65637:B65804)," ")</f>
        <v xml:space="preserve"> </v>
      </c>
      <c r="F65804" s="491" t="str">
        <f t="shared" si="5"/>
        <v xml:space="preserve"> </v>
      </c>
      <c r="H65804" s="488">
        <f>IF(Admin!$B$14='Legit-Fans'!F65804,1,0)</f>
        <v>0</v>
      </c>
    </row>
    <row r="65805" spans="1:8">
      <c r="A65805" s="220" t="str">
        <f>IF(B65805&lt;&gt;0,COUNTA($B$65637:B65805)," ")</f>
        <v xml:space="preserve"> </v>
      </c>
      <c r="F65805" s="491" t="str">
        <f t="shared" si="5"/>
        <v xml:space="preserve"> </v>
      </c>
      <c r="H65805" s="488">
        <f>IF(Admin!$B$14='Legit-Fans'!F65805,1,0)</f>
        <v>0</v>
      </c>
    </row>
    <row r="65806" spans="1:8">
      <c r="A65806" s="220" t="str">
        <f>IF(B65806&lt;&gt;0,COUNTA($B$65637:B65806)," ")</f>
        <v xml:space="preserve"> </v>
      </c>
      <c r="F65806" s="491" t="str">
        <f t="shared" si="5"/>
        <v xml:space="preserve"> </v>
      </c>
      <c r="H65806" s="488">
        <f>IF(Admin!$B$14='Legit-Fans'!F65806,1,0)</f>
        <v>0</v>
      </c>
    </row>
    <row r="65807" spans="1:8">
      <c r="A65807" s="220" t="str">
        <f>IF(B65807&lt;&gt;0,COUNTA($B$65637:B65807)," ")</f>
        <v xml:space="preserve"> </v>
      </c>
      <c r="F65807" s="491" t="str">
        <f t="shared" si="5"/>
        <v xml:space="preserve"> </v>
      </c>
      <c r="H65807" s="488">
        <f>IF(Admin!$B$14='Legit-Fans'!F65807,1,0)</f>
        <v>0</v>
      </c>
    </row>
    <row r="65808" spans="1:8">
      <c r="A65808" s="220" t="str">
        <f>IF(B65808&lt;&gt;0,COUNTA($B$65637:B65808)," ")</f>
        <v xml:space="preserve"> </v>
      </c>
      <c r="F65808" s="491" t="str">
        <f t="shared" si="5"/>
        <v xml:space="preserve"> </v>
      </c>
      <c r="H65808" s="488">
        <f>IF(Admin!$B$14='Legit-Fans'!F65808,1,0)</f>
        <v>0</v>
      </c>
    </row>
    <row r="65809" spans="1:8">
      <c r="A65809" s="220" t="str">
        <f>IF(B65809&lt;&gt;0,COUNTA($B$65637:B65809)," ")</f>
        <v xml:space="preserve"> </v>
      </c>
      <c r="F65809" s="491" t="str">
        <f t="shared" si="5"/>
        <v xml:space="preserve"> </v>
      </c>
      <c r="H65809" s="488">
        <f>IF(Admin!$B$14='Legit-Fans'!F65809,1,0)</f>
        <v>0</v>
      </c>
    </row>
    <row r="65810" spans="1:8">
      <c r="A65810" s="220" t="str">
        <f>IF(B65810&lt;&gt;0,COUNTA($B$65637:B65810)," ")</f>
        <v xml:space="preserve"> </v>
      </c>
      <c r="F65810" s="491" t="str">
        <f t="shared" si="5"/>
        <v xml:space="preserve"> </v>
      </c>
      <c r="H65810" s="488">
        <f>IF(Admin!$B$14='Legit-Fans'!F65810,1,0)</f>
        <v>0</v>
      </c>
    </row>
    <row r="65811" spans="1:8">
      <c r="A65811" s="220" t="str">
        <f>IF(B65811&lt;&gt;0,COUNTA($B$65637:B65811)," ")</f>
        <v xml:space="preserve"> </v>
      </c>
      <c r="F65811" s="491" t="str">
        <f t="shared" si="5"/>
        <v xml:space="preserve"> </v>
      </c>
      <c r="H65811" s="488">
        <f>IF(Admin!$B$14='Legit-Fans'!F65811,1,0)</f>
        <v>0</v>
      </c>
    </row>
    <row r="65812" spans="1:8">
      <c r="A65812" s="220" t="str">
        <f>IF(B65812&lt;&gt;0,COUNTA($B$65637:B65812)," ")</f>
        <v xml:space="preserve"> </v>
      </c>
      <c r="F65812" s="491" t="str">
        <f t="shared" si="5"/>
        <v xml:space="preserve"> </v>
      </c>
      <c r="H65812" s="488">
        <f>IF(Admin!$B$14='Legit-Fans'!F65812,1,0)</f>
        <v>0</v>
      </c>
    </row>
    <row r="65813" spans="1:8">
      <c r="A65813" s="220" t="str">
        <f>IF(B65813&lt;&gt;0,COUNTA($B$65637:B65813)," ")</f>
        <v xml:space="preserve"> </v>
      </c>
      <c r="F65813" s="491" t="str">
        <f t="shared" si="5"/>
        <v xml:space="preserve"> </v>
      </c>
      <c r="H65813" s="488">
        <f>IF(Admin!$B$14='Legit-Fans'!F65813,1,0)</f>
        <v>0</v>
      </c>
    </row>
    <row r="65814" spans="1:8">
      <c r="A65814" s="220" t="str">
        <f>IF(B65814&lt;&gt;0,COUNTA($B$65637:B65814)," ")</f>
        <v xml:space="preserve"> </v>
      </c>
      <c r="F65814" s="491" t="str">
        <f t="shared" si="5"/>
        <v xml:space="preserve"> </v>
      </c>
      <c r="H65814" s="488">
        <f>IF(Admin!$B$14='Legit-Fans'!F65814,1,0)</f>
        <v>0</v>
      </c>
    </row>
    <row r="65815" spans="1:8">
      <c r="A65815" s="220" t="str">
        <f>IF(B65815&lt;&gt;0,COUNTA($B$65637:B65815)," ")</f>
        <v xml:space="preserve"> </v>
      </c>
      <c r="F65815" s="491" t="str">
        <f t="shared" si="5"/>
        <v xml:space="preserve"> </v>
      </c>
      <c r="H65815" s="488">
        <f>IF(Admin!$B$14='Legit-Fans'!F65815,1,0)</f>
        <v>0</v>
      </c>
    </row>
    <row r="65816" spans="1:8">
      <c r="A65816" s="220" t="str">
        <f>IF(B65816&lt;&gt;0,COUNTA($B$65637:B65816)," ")</f>
        <v xml:space="preserve"> </v>
      </c>
      <c r="F65816" s="491" t="str">
        <f t="shared" si="5"/>
        <v xml:space="preserve"> </v>
      </c>
      <c r="H65816" s="488">
        <f>IF(Admin!$B$14='Legit-Fans'!F65816,1,0)</f>
        <v>0</v>
      </c>
    </row>
    <row r="65817" spans="1:8">
      <c r="A65817" s="220" t="str">
        <f>IF(B65817&lt;&gt;0,COUNTA($B$65637:B65817)," ")</f>
        <v xml:space="preserve"> </v>
      </c>
      <c r="F65817" s="491" t="str">
        <f t="shared" si="5"/>
        <v xml:space="preserve"> </v>
      </c>
      <c r="H65817" s="488">
        <f>IF(Admin!$B$14='Legit-Fans'!F65817,1,0)</f>
        <v>0</v>
      </c>
    </row>
    <row r="65818" spans="1:8">
      <c r="A65818" s="220" t="str">
        <f>IF(B65818&lt;&gt;0,COUNTA($B$65637:B65818)," ")</f>
        <v xml:space="preserve"> </v>
      </c>
      <c r="F65818" s="491" t="str">
        <f t="shared" si="5"/>
        <v xml:space="preserve"> </v>
      </c>
      <c r="H65818" s="488">
        <f>IF(Admin!$B$14='Legit-Fans'!F65818,1,0)</f>
        <v>0</v>
      </c>
    </row>
    <row r="65819" spans="1:8">
      <c r="A65819" s="220" t="str">
        <f>IF(B65819&lt;&gt;0,COUNTA($B$65637:B65819)," ")</f>
        <v xml:space="preserve"> </v>
      </c>
      <c r="F65819" s="491" t="str">
        <f t="shared" si="5"/>
        <v xml:space="preserve"> </v>
      </c>
      <c r="H65819" s="488">
        <f>IF(Admin!$B$14='Legit-Fans'!F65819,1,0)</f>
        <v>0</v>
      </c>
    </row>
    <row r="65820" spans="1:8">
      <c r="A65820" s="220" t="str">
        <f>IF(B65820&lt;&gt;0,COUNTA($B$65637:B65820)," ")</f>
        <v xml:space="preserve"> </v>
      </c>
      <c r="F65820" s="491" t="str">
        <f t="shared" si="5"/>
        <v xml:space="preserve"> </v>
      </c>
      <c r="H65820" s="488">
        <f>IF(Admin!$B$14='Legit-Fans'!F65820,1,0)</f>
        <v>0</v>
      </c>
    </row>
    <row r="65821" spans="1:8">
      <c r="A65821" s="220" t="str">
        <f>IF(B65821&lt;&gt;0,COUNTA($B$65637:B65821)," ")</f>
        <v xml:space="preserve"> </v>
      </c>
      <c r="F65821" s="491" t="str">
        <f t="shared" si="5"/>
        <v xml:space="preserve"> </v>
      </c>
      <c r="H65821" s="488">
        <f>IF(Admin!$B$14='Legit-Fans'!F65821,1,0)</f>
        <v>0</v>
      </c>
    </row>
    <row r="65822" spans="1:8">
      <c r="A65822" s="220" t="str">
        <f>IF(B65822&lt;&gt;0,COUNTA($B$65637:B65822)," ")</f>
        <v xml:space="preserve"> </v>
      </c>
      <c r="F65822" s="491" t="str">
        <f t="shared" si="5"/>
        <v xml:space="preserve"> </v>
      </c>
      <c r="H65822" s="488">
        <f>IF(Admin!$B$14='Legit-Fans'!F65822,1,0)</f>
        <v>0</v>
      </c>
    </row>
    <row r="65823" spans="1:8">
      <c r="A65823" s="220" t="str">
        <f>IF(B65823&lt;&gt;0,COUNTA($B$65637:B65823)," ")</f>
        <v xml:space="preserve"> </v>
      </c>
      <c r="F65823" s="491" t="str">
        <f t="shared" si="5"/>
        <v xml:space="preserve"> </v>
      </c>
      <c r="H65823" s="488">
        <f>IF(Admin!$B$14='Legit-Fans'!F65823,1,0)</f>
        <v>0</v>
      </c>
    </row>
    <row r="65824" spans="1:8">
      <c r="A65824" s="220" t="str">
        <f>IF(B65824&lt;&gt;0,COUNTA($B$65637:B65824)," ")</f>
        <v xml:space="preserve"> </v>
      </c>
      <c r="F65824" s="491" t="str">
        <f t="shared" si="5"/>
        <v xml:space="preserve"> </v>
      </c>
      <c r="H65824" s="488">
        <f>IF(Admin!$B$14='Legit-Fans'!F65824,1,0)</f>
        <v>0</v>
      </c>
    </row>
    <row r="65825" spans="1:8">
      <c r="A65825" s="220" t="str">
        <f>IF(B65825&lt;&gt;0,COUNTA($B$65637:B65825)," ")</f>
        <v xml:space="preserve"> </v>
      </c>
      <c r="F65825" s="491" t="str">
        <f t="shared" si="5"/>
        <v xml:space="preserve"> </v>
      </c>
      <c r="H65825" s="488">
        <f>IF(Admin!$B$14='Legit-Fans'!F65825,1,0)</f>
        <v>0</v>
      </c>
    </row>
    <row r="65826" spans="1:8">
      <c r="A65826" s="220" t="str">
        <f>IF(B65826&lt;&gt;0,COUNTA($B$65637:B65826)," ")</f>
        <v xml:space="preserve"> </v>
      </c>
      <c r="F65826" s="491" t="str">
        <f t="shared" si="5"/>
        <v xml:space="preserve"> </v>
      </c>
      <c r="H65826" s="488">
        <f>IF(Admin!$B$14='Legit-Fans'!F65826,1,0)</f>
        <v>0</v>
      </c>
    </row>
    <row r="65827" spans="1:8">
      <c r="A65827" s="220" t="str">
        <f>IF(B65827&lt;&gt;0,COUNTA($B$65637:B65827)," ")</f>
        <v xml:space="preserve"> </v>
      </c>
      <c r="F65827" s="491" t="str">
        <f t="shared" si="5"/>
        <v xml:space="preserve"> </v>
      </c>
      <c r="H65827" s="488">
        <f>IF(Admin!$B$14='Legit-Fans'!F65827,1,0)</f>
        <v>0</v>
      </c>
    </row>
    <row r="65828" spans="1:8">
      <c r="A65828" s="220" t="str">
        <f>IF(B65828&lt;&gt;0,COUNTA($B$65637:B65828)," ")</f>
        <v xml:space="preserve"> </v>
      </c>
      <c r="F65828" s="491" t="str">
        <f t="shared" si="5"/>
        <v xml:space="preserve"> </v>
      </c>
      <c r="H65828" s="488">
        <f>IF(Admin!$B$14='Legit-Fans'!F65828,1,0)</f>
        <v>0</v>
      </c>
    </row>
    <row r="65829" spans="1:8">
      <c r="A65829" s="220" t="str">
        <f>IF(B65829&lt;&gt;0,COUNTA($B$65637:B65829)," ")</f>
        <v xml:space="preserve"> </v>
      </c>
      <c r="F65829" s="491" t="str">
        <f t="shared" si="5"/>
        <v xml:space="preserve"> </v>
      </c>
      <c r="H65829" s="488">
        <f>IF(Admin!$B$14='Legit-Fans'!F65829,1,0)</f>
        <v>0</v>
      </c>
    </row>
    <row r="65830" spans="1:8">
      <c r="A65830" s="220" t="str">
        <f>IF(B65830&lt;&gt;0,COUNTA($B$65637:B65830)," ")</f>
        <v xml:space="preserve"> </v>
      </c>
      <c r="F65830" s="491" t="str">
        <f t="shared" si="5"/>
        <v xml:space="preserve"> </v>
      </c>
      <c r="H65830" s="488">
        <f>IF(Admin!$B$14='Legit-Fans'!F65830,1,0)</f>
        <v>0</v>
      </c>
    </row>
    <row r="65831" spans="1:8">
      <c r="A65831" s="220" t="str">
        <f>IF(B65831&lt;&gt;0,COUNTA($B$65637:B65831)," ")</f>
        <v xml:space="preserve"> </v>
      </c>
      <c r="F65831" s="491" t="str">
        <f t="shared" si="5"/>
        <v xml:space="preserve"> </v>
      </c>
      <c r="H65831" s="488">
        <f>IF(Admin!$B$14='Legit-Fans'!F65831,1,0)</f>
        <v>0</v>
      </c>
    </row>
    <row r="65832" spans="1:8">
      <c r="A65832" s="220" t="str">
        <f>IF(B65832&lt;&gt;0,COUNTA($B$65637:B65832)," ")</f>
        <v xml:space="preserve"> </v>
      </c>
      <c r="F65832" s="491" t="str">
        <f t="shared" si="5"/>
        <v xml:space="preserve"> </v>
      </c>
      <c r="H65832" s="488">
        <f>IF(Admin!$B$14='Legit-Fans'!F65832,1,0)</f>
        <v>0</v>
      </c>
    </row>
    <row r="65833" spans="1:8">
      <c r="A65833" s="220" t="str">
        <f>IF(B65833&lt;&gt;0,COUNTA($B$65637:B65833)," ")</f>
        <v xml:space="preserve"> </v>
      </c>
      <c r="F65833" s="491" t="str">
        <f t="shared" si="5"/>
        <v xml:space="preserve"> </v>
      </c>
      <c r="H65833" s="488">
        <f>IF(Admin!$B$14='Legit-Fans'!F65833,1,0)</f>
        <v>0</v>
      </c>
    </row>
    <row r="65834" spans="1:8">
      <c r="A65834" s="220" t="str">
        <f>IF(B65834&lt;&gt;0,COUNTA($B$65637:B65834)," ")</f>
        <v xml:space="preserve"> </v>
      </c>
      <c r="F65834" s="491" t="str">
        <f t="shared" si="5"/>
        <v xml:space="preserve"> </v>
      </c>
      <c r="H65834" s="488">
        <f>IF(Admin!$B$14='Legit-Fans'!F65834,1,0)</f>
        <v>0</v>
      </c>
    </row>
    <row r="65835" spans="1:8">
      <c r="A65835" s="220" t="str">
        <f>IF(B65835&lt;&gt;0,COUNTA($B$65637:B65835)," ")</f>
        <v xml:space="preserve"> </v>
      </c>
      <c r="F65835" s="491" t="str">
        <f t="shared" si="5"/>
        <v xml:space="preserve"> </v>
      </c>
      <c r="H65835" s="488">
        <f>IF(Admin!$B$14='Legit-Fans'!F65835,1,0)</f>
        <v>0</v>
      </c>
    </row>
    <row r="65836" spans="1:8">
      <c r="A65836" s="220" t="str">
        <f>IF(B65836&lt;&gt;0,COUNTA($B$65637:B65836)," ")</f>
        <v xml:space="preserve"> </v>
      </c>
      <c r="F65836" s="491" t="str">
        <f t="shared" ref="F65836:F65899" si="6">B65836&amp;" "&amp;C65836</f>
        <v xml:space="preserve"> </v>
      </c>
      <c r="H65836" s="488">
        <f>IF(Admin!$B$14='Legit-Fans'!F65836,1,0)</f>
        <v>0</v>
      </c>
    </row>
    <row r="65837" spans="1:8">
      <c r="A65837" s="220" t="str">
        <f>IF(B65837&lt;&gt;0,COUNTA($B$65637:B65837)," ")</f>
        <v xml:space="preserve"> </v>
      </c>
      <c r="F65837" s="491" t="str">
        <f t="shared" si="6"/>
        <v xml:space="preserve"> </v>
      </c>
      <c r="H65837" s="488">
        <f>IF(Admin!$B$14='Legit-Fans'!F65837,1,0)</f>
        <v>0</v>
      </c>
    </row>
    <row r="65838" spans="1:8">
      <c r="A65838" s="220" t="str">
        <f>IF(B65838&lt;&gt;0,COUNTA($B$65637:B65838)," ")</f>
        <v xml:space="preserve"> </v>
      </c>
      <c r="F65838" s="491" t="str">
        <f t="shared" si="6"/>
        <v xml:space="preserve"> </v>
      </c>
      <c r="H65838" s="488">
        <f>IF(Admin!$B$14='Legit-Fans'!F65838,1,0)</f>
        <v>0</v>
      </c>
    </row>
    <row r="65839" spans="1:8">
      <c r="A65839" s="220" t="str">
        <f>IF(B65839&lt;&gt;0,COUNTA($B$65637:B65839)," ")</f>
        <v xml:space="preserve"> </v>
      </c>
      <c r="F65839" s="491" t="str">
        <f t="shared" si="6"/>
        <v xml:space="preserve"> </v>
      </c>
      <c r="H65839" s="488">
        <f>IF(Admin!$B$14='Legit-Fans'!F65839,1,0)</f>
        <v>0</v>
      </c>
    </row>
    <row r="65840" spans="1:8">
      <c r="A65840" s="220" t="str">
        <f>IF(B65840&lt;&gt;0,COUNTA($B$65637:B65840)," ")</f>
        <v xml:space="preserve"> </v>
      </c>
      <c r="F65840" s="491" t="str">
        <f t="shared" si="6"/>
        <v xml:space="preserve"> </v>
      </c>
      <c r="H65840" s="488">
        <f>IF(Admin!$B$14='Legit-Fans'!F65840,1,0)</f>
        <v>0</v>
      </c>
    </row>
    <row r="65841" spans="1:8">
      <c r="A65841" s="220" t="str">
        <f>IF(B65841&lt;&gt;0,COUNTA($B$65637:B65841)," ")</f>
        <v xml:space="preserve"> </v>
      </c>
      <c r="F65841" s="491" t="str">
        <f t="shared" si="6"/>
        <v xml:space="preserve"> </v>
      </c>
      <c r="H65841" s="488">
        <f>IF(Admin!$B$14='Legit-Fans'!F65841,1,0)</f>
        <v>0</v>
      </c>
    </row>
    <row r="65842" spans="1:8">
      <c r="A65842" s="220" t="str">
        <f>IF(B65842&lt;&gt;0,COUNTA($B$65637:B65842)," ")</f>
        <v xml:space="preserve"> </v>
      </c>
      <c r="F65842" s="491" t="str">
        <f t="shared" si="6"/>
        <v xml:space="preserve"> </v>
      </c>
      <c r="H65842" s="488">
        <f>IF(Admin!$B$14='Legit-Fans'!F65842,1,0)</f>
        <v>0</v>
      </c>
    </row>
    <row r="65843" spans="1:8">
      <c r="A65843" s="220" t="str">
        <f>IF(B65843&lt;&gt;0,COUNTA($B$65637:B65843)," ")</f>
        <v xml:space="preserve"> </v>
      </c>
      <c r="F65843" s="491" t="str">
        <f t="shared" si="6"/>
        <v xml:space="preserve"> </v>
      </c>
      <c r="H65843" s="488">
        <f>IF(Admin!$B$14='Legit-Fans'!F65843,1,0)</f>
        <v>0</v>
      </c>
    </row>
    <row r="65844" spans="1:8">
      <c r="A65844" s="220" t="str">
        <f>IF(B65844&lt;&gt;0,COUNTA($B$65637:B65844)," ")</f>
        <v xml:space="preserve"> </v>
      </c>
      <c r="F65844" s="491" t="str">
        <f t="shared" si="6"/>
        <v xml:space="preserve"> </v>
      </c>
      <c r="H65844" s="488">
        <f>IF(Admin!$B$14='Legit-Fans'!F65844,1,0)</f>
        <v>0</v>
      </c>
    </row>
    <row r="65845" spans="1:8">
      <c r="A65845" s="220" t="str">
        <f>IF(B65845&lt;&gt;0,COUNTA($B$65637:B65845)," ")</f>
        <v xml:space="preserve"> </v>
      </c>
      <c r="F65845" s="491" t="str">
        <f t="shared" si="6"/>
        <v xml:space="preserve"> </v>
      </c>
      <c r="H65845" s="488">
        <f>IF(Admin!$B$14='Legit-Fans'!F65845,1,0)</f>
        <v>0</v>
      </c>
    </row>
    <row r="65846" spans="1:8">
      <c r="A65846" s="220" t="str">
        <f>IF(B65846&lt;&gt;0,COUNTA($B$65637:B65846)," ")</f>
        <v xml:space="preserve"> </v>
      </c>
      <c r="F65846" s="491" t="str">
        <f t="shared" si="6"/>
        <v xml:space="preserve"> </v>
      </c>
      <c r="H65846" s="488">
        <f>IF(Admin!$B$14='Legit-Fans'!F65846,1,0)</f>
        <v>0</v>
      </c>
    </row>
    <row r="65847" spans="1:8">
      <c r="A65847" s="220" t="str">
        <f>IF(B65847&lt;&gt;0,COUNTA($B$65637:B65847)," ")</f>
        <v xml:space="preserve"> </v>
      </c>
      <c r="F65847" s="491" t="str">
        <f t="shared" si="6"/>
        <v xml:space="preserve"> </v>
      </c>
      <c r="H65847" s="488">
        <f>IF(Admin!$B$14='Legit-Fans'!F65847,1,0)</f>
        <v>0</v>
      </c>
    </row>
    <row r="65848" spans="1:8">
      <c r="A65848" s="220" t="str">
        <f>IF(B65848&lt;&gt;0,COUNTA($B$65637:B65848)," ")</f>
        <v xml:space="preserve"> </v>
      </c>
      <c r="F65848" s="491" t="str">
        <f t="shared" si="6"/>
        <v xml:space="preserve"> </v>
      </c>
      <c r="H65848" s="488">
        <f>IF(Admin!$B$14='Legit-Fans'!F65848,1,0)</f>
        <v>0</v>
      </c>
    </row>
    <row r="65849" spans="1:8">
      <c r="A65849" s="220" t="str">
        <f>IF(B65849&lt;&gt;0,COUNTA($B$65637:B65849)," ")</f>
        <v xml:space="preserve"> </v>
      </c>
      <c r="F65849" s="491" t="str">
        <f t="shared" si="6"/>
        <v xml:space="preserve"> </v>
      </c>
      <c r="H65849" s="488">
        <f>IF(Admin!$B$14='Legit-Fans'!F65849,1,0)</f>
        <v>0</v>
      </c>
    </row>
    <row r="65850" spans="1:8">
      <c r="A65850" s="220" t="str">
        <f>IF(B65850&lt;&gt;0,COUNTA($B$65637:B65850)," ")</f>
        <v xml:space="preserve"> </v>
      </c>
      <c r="F65850" s="491" t="str">
        <f t="shared" si="6"/>
        <v xml:space="preserve"> </v>
      </c>
      <c r="H65850" s="488">
        <f>IF(Admin!$B$14='Legit-Fans'!F65850,1,0)</f>
        <v>0</v>
      </c>
    </row>
    <row r="65851" spans="1:8">
      <c r="A65851" s="220" t="str">
        <f>IF(B65851&lt;&gt;0,COUNTA($B$65637:B65851)," ")</f>
        <v xml:space="preserve"> </v>
      </c>
      <c r="F65851" s="491" t="str">
        <f t="shared" si="6"/>
        <v xml:space="preserve"> </v>
      </c>
      <c r="H65851" s="488">
        <f>IF(Admin!$B$14='Legit-Fans'!F65851,1,0)</f>
        <v>0</v>
      </c>
    </row>
    <row r="65852" spans="1:8">
      <c r="A65852" s="220" t="str">
        <f>IF(B65852&lt;&gt;0,COUNTA($B$65637:B65852)," ")</f>
        <v xml:space="preserve"> </v>
      </c>
      <c r="F65852" s="491" t="str">
        <f t="shared" si="6"/>
        <v xml:space="preserve"> </v>
      </c>
      <c r="H65852" s="488">
        <f>IF(Admin!$B$14='Legit-Fans'!F65852,1,0)</f>
        <v>0</v>
      </c>
    </row>
    <row r="65853" spans="1:8">
      <c r="A65853" s="220" t="str">
        <f>IF(B65853&lt;&gt;0,COUNTA($B$65637:B65853)," ")</f>
        <v xml:space="preserve"> </v>
      </c>
      <c r="F65853" s="491" t="str">
        <f t="shared" si="6"/>
        <v xml:space="preserve"> </v>
      </c>
      <c r="H65853" s="488">
        <f>IF(Admin!$B$14='Legit-Fans'!F65853,1,0)</f>
        <v>0</v>
      </c>
    </row>
    <row r="65854" spans="1:8">
      <c r="A65854" s="220" t="str">
        <f>IF(B65854&lt;&gt;0,COUNTA($B$65637:B65854)," ")</f>
        <v xml:space="preserve"> </v>
      </c>
      <c r="F65854" s="491" t="str">
        <f t="shared" si="6"/>
        <v xml:space="preserve"> </v>
      </c>
      <c r="H65854" s="488">
        <f>IF(Admin!$B$14='Legit-Fans'!F65854,1,0)</f>
        <v>0</v>
      </c>
    </row>
    <row r="65855" spans="1:8">
      <c r="A65855" s="220" t="str">
        <f>IF(B65855&lt;&gt;0,COUNTA($B$65637:B65855)," ")</f>
        <v xml:space="preserve"> </v>
      </c>
      <c r="F65855" s="491" t="str">
        <f t="shared" si="6"/>
        <v xml:space="preserve"> </v>
      </c>
      <c r="H65855" s="488">
        <f>IF(Admin!$B$14='Legit-Fans'!F65855,1,0)</f>
        <v>0</v>
      </c>
    </row>
    <row r="65856" spans="1:8">
      <c r="A65856" s="220" t="str">
        <f>IF(B65856&lt;&gt;0,COUNTA($B$65637:B65856)," ")</f>
        <v xml:space="preserve"> </v>
      </c>
      <c r="F65856" s="491" t="str">
        <f t="shared" si="6"/>
        <v xml:space="preserve"> </v>
      </c>
      <c r="H65856" s="488">
        <f>IF(Admin!$B$14='Legit-Fans'!F65856,1,0)</f>
        <v>0</v>
      </c>
    </row>
    <row r="65857" spans="1:8">
      <c r="A65857" s="220" t="str">
        <f>IF(B65857&lt;&gt;0,COUNTA($B$65637:B65857)," ")</f>
        <v xml:space="preserve"> </v>
      </c>
      <c r="F65857" s="491" t="str">
        <f t="shared" si="6"/>
        <v xml:space="preserve"> </v>
      </c>
      <c r="H65857" s="488">
        <f>IF(Admin!$B$14='Legit-Fans'!F65857,1,0)</f>
        <v>0</v>
      </c>
    </row>
    <row r="65858" spans="1:8">
      <c r="A65858" s="220" t="str">
        <f>IF(B65858&lt;&gt;0,COUNTA($B$65637:B65858)," ")</f>
        <v xml:space="preserve"> </v>
      </c>
      <c r="F65858" s="491" t="str">
        <f t="shared" si="6"/>
        <v xml:space="preserve"> </v>
      </c>
      <c r="H65858" s="488">
        <f>IF(Admin!$B$14='Legit-Fans'!F65858,1,0)</f>
        <v>0</v>
      </c>
    </row>
    <row r="65859" spans="1:8">
      <c r="A65859" s="220" t="str">
        <f>IF(B65859&lt;&gt;0,COUNTA($B$65637:B65859)," ")</f>
        <v xml:space="preserve"> </v>
      </c>
      <c r="F65859" s="491" t="str">
        <f t="shared" si="6"/>
        <v xml:space="preserve"> </v>
      </c>
      <c r="H65859" s="488">
        <f>IF(Admin!$B$14='Legit-Fans'!F65859,1,0)</f>
        <v>0</v>
      </c>
    </row>
    <row r="65860" spans="1:8">
      <c r="A65860" s="220" t="str">
        <f>IF(B65860&lt;&gt;0,COUNTA($B$65637:B65860)," ")</f>
        <v xml:space="preserve"> </v>
      </c>
      <c r="F65860" s="491" t="str">
        <f t="shared" si="6"/>
        <v xml:space="preserve"> </v>
      </c>
      <c r="H65860" s="488">
        <f>IF(Admin!$B$14='Legit-Fans'!F65860,1,0)</f>
        <v>0</v>
      </c>
    </row>
    <row r="65861" spans="1:8">
      <c r="A65861" s="220" t="str">
        <f>IF(B65861&lt;&gt;0,COUNTA($B$65637:B65861)," ")</f>
        <v xml:space="preserve"> </v>
      </c>
      <c r="F65861" s="491" t="str">
        <f t="shared" si="6"/>
        <v xml:space="preserve"> </v>
      </c>
      <c r="H65861" s="488">
        <f>IF(Admin!$B$14='Legit-Fans'!F65861,1,0)</f>
        <v>0</v>
      </c>
    </row>
    <row r="65862" spans="1:8">
      <c r="A65862" s="220" t="str">
        <f>IF(B65862&lt;&gt;0,COUNTA($B$65637:B65862)," ")</f>
        <v xml:space="preserve"> </v>
      </c>
      <c r="F65862" s="491" t="str">
        <f t="shared" si="6"/>
        <v xml:space="preserve"> </v>
      </c>
      <c r="H65862" s="488">
        <f>IF(Admin!$B$14='Legit-Fans'!F65862,1,0)</f>
        <v>0</v>
      </c>
    </row>
    <row r="65863" spans="1:8">
      <c r="A65863" s="220" t="str">
        <f>IF(B65863&lt;&gt;0,COUNTA($B$65637:B65863)," ")</f>
        <v xml:space="preserve"> </v>
      </c>
      <c r="F65863" s="491" t="str">
        <f t="shared" si="6"/>
        <v xml:space="preserve"> </v>
      </c>
      <c r="H65863" s="488">
        <f>IF(Admin!$B$14='Legit-Fans'!F65863,1,0)</f>
        <v>0</v>
      </c>
    </row>
    <row r="65864" spans="1:8">
      <c r="A65864" s="220" t="str">
        <f>IF(B65864&lt;&gt;0,COUNTA($B$65637:B65864)," ")</f>
        <v xml:space="preserve"> </v>
      </c>
      <c r="F65864" s="491" t="str">
        <f t="shared" si="6"/>
        <v xml:space="preserve"> </v>
      </c>
      <c r="H65864" s="488">
        <f>IF(Admin!$B$14='Legit-Fans'!F65864,1,0)</f>
        <v>0</v>
      </c>
    </row>
    <row r="65865" spans="1:8">
      <c r="A65865" s="220" t="str">
        <f>IF(B65865&lt;&gt;0,COUNTA($B$65637:B65865)," ")</f>
        <v xml:space="preserve"> </v>
      </c>
      <c r="F65865" s="491" t="str">
        <f t="shared" si="6"/>
        <v xml:space="preserve"> </v>
      </c>
      <c r="H65865" s="488">
        <f>IF(Admin!$B$14='Legit-Fans'!F65865,1,0)</f>
        <v>0</v>
      </c>
    </row>
    <row r="65866" spans="1:8">
      <c r="A65866" s="220" t="str">
        <f>IF(B65866&lt;&gt;0,COUNTA($B$65637:B65866)," ")</f>
        <v xml:space="preserve"> </v>
      </c>
      <c r="F65866" s="491" t="str">
        <f t="shared" si="6"/>
        <v xml:space="preserve"> </v>
      </c>
      <c r="H65866" s="488">
        <f>IF(Admin!$B$14='Legit-Fans'!F65866,1,0)</f>
        <v>0</v>
      </c>
    </row>
    <row r="65867" spans="1:8">
      <c r="A65867" s="220" t="str">
        <f>IF(B65867&lt;&gt;0,COUNTA($B$65637:B65867)," ")</f>
        <v xml:space="preserve"> </v>
      </c>
      <c r="F65867" s="491" t="str">
        <f t="shared" si="6"/>
        <v xml:space="preserve"> </v>
      </c>
      <c r="H65867" s="488">
        <f>IF(Admin!$B$14='Legit-Fans'!F65867,1,0)</f>
        <v>0</v>
      </c>
    </row>
    <row r="65868" spans="1:8">
      <c r="A65868" s="220" t="str">
        <f>IF(B65868&lt;&gt;0,COUNTA($B$65637:B65868)," ")</f>
        <v xml:space="preserve"> </v>
      </c>
      <c r="F65868" s="491" t="str">
        <f t="shared" si="6"/>
        <v xml:space="preserve"> </v>
      </c>
      <c r="H65868" s="488">
        <f>IF(Admin!$B$14='Legit-Fans'!F65868,1,0)</f>
        <v>0</v>
      </c>
    </row>
    <row r="65869" spans="1:8">
      <c r="A65869" s="220" t="str">
        <f>IF(B65869&lt;&gt;0,COUNTA($B$65637:B65869)," ")</f>
        <v xml:space="preserve"> </v>
      </c>
      <c r="F65869" s="491" t="str">
        <f t="shared" si="6"/>
        <v xml:space="preserve"> </v>
      </c>
      <c r="H65869" s="488">
        <f>IF(Admin!$B$14='Legit-Fans'!F65869,1,0)</f>
        <v>0</v>
      </c>
    </row>
    <row r="65870" spans="1:8">
      <c r="A65870" s="220" t="str">
        <f>IF(B65870&lt;&gt;0,COUNTA($B$65637:B65870)," ")</f>
        <v xml:space="preserve"> </v>
      </c>
      <c r="F65870" s="491" t="str">
        <f t="shared" si="6"/>
        <v xml:space="preserve"> </v>
      </c>
      <c r="H65870" s="488">
        <f>IF(Admin!$B$14='Legit-Fans'!F65870,1,0)</f>
        <v>0</v>
      </c>
    </row>
    <row r="65871" spans="1:8">
      <c r="A65871" s="220" t="str">
        <f>IF(B65871&lt;&gt;0,COUNTA($B$65637:B65871)," ")</f>
        <v xml:space="preserve"> </v>
      </c>
      <c r="F65871" s="491" t="str">
        <f t="shared" si="6"/>
        <v xml:space="preserve"> </v>
      </c>
      <c r="H65871" s="488">
        <f>IF(Admin!$B$14='Legit-Fans'!F65871,1,0)</f>
        <v>0</v>
      </c>
    </row>
    <row r="65872" spans="1:8">
      <c r="A65872" s="220" t="str">
        <f>IF(B65872&lt;&gt;0,COUNTA($B$65637:B65872)," ")</f>
        <v xml:space="preserve"> </v>
      </c>
      <c r="F65872" s="491" t="str">
        <f t="shared" si="6"/>
        <v xml:space="preserve"> </v>
      </c>
      <c r="H65872" s="488">
        <f>IF(Admin!$B$14='Legit-Fans'!F65872,1,0)</f>
        <v>0</v>
      </c>
    </row>
    <row r="65873" spans="1:8">
      <c r="A65873" s="220" t="str">
        <f>IF(B65873&lt;&gt;0,COUNTA($B$65637:B65873)," ")</f>
        <v xml:space="preserve"> </v>
      </c>
      <c r="F65873" s="491" t="str">
        <f t="shared" si="6"/>
        <v xml:space="preserve"> </v>
      </c>
      <c r="H65873" s="488">
        <f>IF(Admin!$B$14='Legit-Fans'!F65873,1,0)</f>
        <v>0</v>
      </c>
    </row>
    <row r="65874" spans="1:8">
      <c r="A65874" s="220" t="str">
        <f>IF(B65874&lt;&gt;0,COUNTA($B$65637:B65874)," ")</f>
        <v xml:space="preserve"> </v>
      </c>
      <c r="F65874" s="491" t="str">
        <f t="shared" si="6"/>
        <v xml:space="preserve"> </v>
      </c>
      <c r="H65874" s="488">
        <f>IF(Admin!$B$14='Legit-Fans'!F65874,1,0)</f>
        <v>0</v>
      </c>
    </row>
    <row r="65875" spans="1:8">
      <c r="A65875" s="220" t="str">
        <f>IF(B65875&lt;&gt;0,COUNTA($B$65637:B65875)," ")</f>
        <v xml:space="preserve"> </v>
      </c>
      <c r="F65875" s="491" t="str">
        <f t="shared" si="6"/>
        <v xml:space="preserve"> </v>
      </c>
      <c r="H65875" s="488">
        <f>IF(Admin!$B$14='Legit-Fans'!F65875,1,0)</f>
        <v>0</v>
      </c>
    </row>
    <row r="65876" spans="1:8">
      <c r="A65876" s="220" t="str">
        <f>IF(B65876&lt;&gt;0,COUNTA($B$65637:B65876)," ")</f>
        <v xml:space="preserve"> </v>
      </c>
      <c r="F65876" s="491" t="str">
        <f t="shared" si="6"/>
        <v xml:space="preserve"> </v>
      </c>
      <c r="H65876" s="488">
        <f>IF(Admin!$B$14='Legit-Fans'!F65876,1,0)</f>
        <v>0</v>
      </c>
    </row>
    <row r="65877" spans="1:8">
      <c r="A65877" s="220" t="str">
        <f>IF(B65877&lt;&gt;0,COUNTA($B$65637:B65877)," ")</f>
        <v xml:space="preserve"> </v>
      </c>
      <c r="F65877" s="491" t="str">
        <f t="shared" si="6"/>
        <v xml:space="preserve"> </v>
      </c>
      <c r="H65877" s="488">
        <f>IF(Admin!$B$14='Legit-Fans'!F65877,1,0)</f>
        <v>0</v>
      </c>
    </row>
    <row r="65878" spans="1:8">
      <c r="A65878" s="220" t="str">
        <f>IF(B65878&lt;&gt;0,COUNTA($B$65637:B65878)," ")</f>
        <v xml:space="preserve"> </v>
      </c>
      <c r="F65878" s="491" t="str">
        <f t="shared" si="6"/>
        <v xml:space="preserve"> </v>
      </c>
      <c r="H65878" s="488">
        <f>IF(Admin!$B$14='Legit-Fans'!F65878,1,0)</f>
        <v>0</v>
      </c>
    </row>
    <row r="65879" spans="1:8">
      <c r="A65879" s="220" t="str">
        <f>IF(B65879&lt;&gt;0,COUNTA($B$65637:B65879)," ")</f>
        <v xml:space="preserve"> </v>
      </c>
      <c r="F65879" s="491" t="str">
        <f t="shared" si="6"/>
        <v xml:space="preserve"> </v>
      </c>
      <c r="H65879" s="488">
        <f>IF(Admin!$B$14='Legit-Fans'!F65879,1,0)</f>
        <v>0</v>
      </c>
    </row>
    <row r="65880" spans="1:8">
      <c r="A65880" s="220" t="str">
        <f>IF(B65880&lt;&gt;0,COUNTA($B$65637:B65880)," ")</f>
        <v xml:space="preserve"> </v>
      </c>
      <c r="F65880" s="491" t="str">
        <f t="shared" si="6"/>
        <v xml:space="preserve"> </v>
      </c>
      <c r="H65880" s="488">
        <f>IF(Admin!$B$14='Legit-Fans'!F65880,1,0)</f>
        <v>0</v>
      </c>
    </row>
    <row r="65881" spans="1:8">
      <c r="A65881" s="220" t="str">
        <f>IF(B65881&lt;&gt;0,COUNTA($B$65637:B65881)," ")</f>
        <v xml:space="preserve"> </v>
      </c>
      <c r="F65881" s="491" t="str">
        <f t="shared" si="6"/>
        <v xml:space="preserve"> </v>
      </c>
      <c r="H65881" s="488">
        <f>IF(Admin!$B$14='Legit-Fans'!F65881,1,0)</f>
        <v>0</v>
      </c>
    </row>
    <row r="65882" spans="1:8">
      <c r="A65882" s="220" t="str">
        <f>IF(B65882&lt;&gt;0,COUNTA($B$65637:B65882)," ")</f>
        <v xml:space="preserve"> </v>
      </c>
      <c r="F65882" s="491" t="str">
        <f t="shared" si="6"/>
        <v xml:space="preserve"> </v>
      </c>
      <c r="H65882" s="488">
        <f>IF(Admin!$B$14='Legit-Fans'!F65882,1,0)</f>
        <v>0</v>
      </c>
    </row>
    <row r="65883" spans="1:8">
      <c r="A65883" s="220" t="str">
        <f>IF(B65883&lt;&gt;0,COUNTA($B$65637:B65883)," ")</f>
        <v xml:space="preserve"> </v>
      </c>
      <c r="F65883" s="491" t="str">
        <f t="shared" si="6"/>
        <v xml:space="preserve"> </v>
      </c>
      <c r="H65883" s="488">
        <f>IF(Admin!$B$14='Legit-Fans'!F65883,1,0)</f>
        <v>0</v>
      </c>
    </row>
    <row r="65884" spans="1:8">
      <c r="A65884" s="220" t="str">
        <f>IF(B65884&lt;&gt;0,COUNTA($B$65637:B65884)," ")</f>
        <v xml:space="preserve"> </v>
      </c>
      <c r="F65884" s="491" t="str">
        <f t="shared" si="6"/>
        <v xml:space="preserve"> </v>
      </c>
      <c r="H65884" s="488">
        <f>IF(Admin!$B$14='Legit-Fans'!F65884,1,0)</f>
        <v>0</v>
      </c>
    </row>
    <row r="65885" spans="1:8">
      <c r="A65885" s="220" t="str">
        <f>IF(B65885&lt;&gt;0,COUNTA($B$65637:B65885)," ")</f>
        <v xml:space="preserve"> </v>
      </c>
      <c r="F65885" s="491" t="str">
        <f t="shared" si="6"/>
        <v xml:space="preserve"> </v>
      </c>
      <c r="H65885" s="488">
        <f>IF(Admin!$B$14='Legit-Fans'!F65885,1,0)</f>
        <v>0</v>
      </c>
    </row>
    <row r="65886" spans="1:8">
      <c r="A65886" s="220" t="str">
        <f>IF(B65886&lt;&gt;0,COUNTA($B$65637:B65886)," ")</f>
        <v xml:space="preserve"> </v>
      </c>
      <c r="F65886" s="491" t="str">
        <f t="shared" si="6"/>
        <v xml:space="preserve"> </v>
      </c>
      <c r="H65886" s="488">
        <f>IF(Admin!$B$14='Legit-Fans'!F65886,1,0)</f>
        <v>0</v>
      </c>
    </row>
    <row r="65887" spans="1:8">
      <c r="A65887" s="220" t="str">
        <f>IF(B65887&lt;&gt;0,COUNTA($B$65637:B65887)," ")</f>
        <v xml:space="preserve"> </v>
      </c>
      <c r="F65887" s="491" t="str">
        <f t="shared" si="6"/>
        <v xml:space="preserve"> </v>
      </c>
      <c r="H65887" s="488">
        <f>IF(Admin!$B$14='Legit-Fans'!F65887,1,0)</f>
        <v>0</v>
      </c>
    </row>
    <row r="65888" spans="1:8">
      <c r="A65888" s="220" t="str">
        <f>IF(B65888&lt;&gt;0,COUNTA($B$65637:B65888)," ")</f>
        <v xml:space="preserve"> </v>
      </c>
      <c r="F65888" s="491" t="str">
        <f t="shared" si="6"/>
        <v xml:space="preserve"> </v>
      </c>
      <c r="H65888" s="488">
        <f>IF(Admin!$B$14='Legit-Fans'!F65888,1,0)</f>
        <v>0</v>
      </c>
    </row>
    <row r="65889" spans="1:8">
      <c r="A65889" s="220" t="str">
        <f>IF(B65889&lt;&gt;0,COUNTA($B$65637:B65889)," ")</f>
        <v xml:space="preserve"> </v>
      </c>
      <c r="F65889" s="491" t="str">
        <f t="shared" si="6"/>
        <v xml:space="preserve"> </v>
      </c>
      <c r="H65889" s="488">
        <f>IF(Admin!$B$14='Legit-Fans'!F65889,1,0)</f>
        <v>0</v>
      </c>
    </row>
    <row r="65890" spans="1:8">
      <c r="A65890" s="220" t="str">
        <f>IF(B65890&lt;&gt;0,COUNTA($B$65637:B65890)," ")</f>
        <v xml:space="preserve"> </v>
      </c>
      <c r="F65890" s="491" t="str">
        <f t="shared" si="6"/>
        <v xml:space="preserve"> </v>
      </c>
      <c r="H65890" s="488">
        <f>IF(Admin!$B$14='Legit-Fans'!F65890,1,0)</f>
        <v>0</v>
      </c>
    </row>
    <row r="65891" spans="1:8">
      <c r="A65891" s="220" t="str">
        <f>IF(B65891&lt;&gt;0,COUNTA($B$65637:B65891)," ")</f>
        <v xml:space="preserve"> </v>
      </c>
      <c r="F65891" s="491" t="str">
        <f t="shared" si="6"/>
        <v xml:space="preserve"> </v>
      </c>
      <c r="H65891" s="488">
        <f>IF(Admin!$B$14='Legit-Fans'!F65891,1,0)</f>
        <v>0</v>
      </c>
    </row>
    <row r="65892" spans="1:8">
      <c r="A65892" s="220" t="str">
        <f>IF(B65892&lt;&gt;0,COUNTA($B$65637:B65892)," ")</f>
        <v xml:space="preserve"> </v>
      </c>
      <c r="F65892" s="491" t="str">
        <f t="shared" si="6"/>
        <v xml:space="preserve"> </v>
      </c>
      <c r="H65892" s="488">
        <f>IF(Admin!$B$14='Legit-Fans'!F65892,1,0)</f>
        <v>0</v>
      </c>
    </row>
    <row r="65893" spans="1:8">
      <c r="A65893" s="220" t="str">
        <f>IF(B65893&lt;&gt;0,COUNTA($B$65637:B65893)," ")</f>
        <v xml:space="preserve"> </v>
      </c>
      <c r="F65893" s="491" t="str">
        <f t="shared" si="6"/>
        <v xml:space="preserve"> </v>
      </c>
      <c r="H65893" s="488">
        <f>IF(Admin!$B$14='Legit-Fans'!F65893,1,0)</f>
        <v>0</v>
      </c>
    </row>
    <row r="65894" spans="1:8">
      <c r="A65894" s="220" t="str">
        <f>IF(B65894&lt;&gt;0,COUNTA($B$65637:B65894)," ")</f>
        <v xml:space="preserve"> </v>
      </c>
      <c r="F65894" s="491" t="str">
        <f t="shared" si="6"/>
        <v xml:space="preserve"> </v>
      </c>
      <c r="H65894" s="488">
        <f>IF(Admin!$B$14='Legit-Fans'!F65894,1,0)</f>
        <v>0</v>
      </c>
    </row>
    <row r="65895" spans="1:8">
      <c r="A65895" s="220" t="str">
        <f>IF(B65895&lt;&gt;0,COUNTA($B$65637:B65895)," ")</f>
        <v xml:space="preserve"> </v>
      </c>
      <c r="F65895" s="491" t="str">
        <f t="shared" si="6"/>
        <v xml:space="preserve"> </v>
      </c>
      <c r="H65895" s="488">
        <f>IF(Admin!$B$14='Legit-Fans'!F65895,1,0)</f>
        <v>0</v>
      </c>
    </row>
    <row r="65896" spans="1:8">
      <c r="A65896" s="220" t="str">
        <f>IF(B65896&lt;&gt;0,COUNTA($B$65637:B65896)," ")</f>
        <v xml:space="preserve"> </v>
      </c>
      <c r="F65896" s="491" t="str">
        <f t="shared" si="6"/>
        <v xml:space="preserve"> </v>
      </c>
      <c r="H65896" s="488">
        <f>IF(Admin!$B$14='Legit-Fans'!F65896,1,0)</f>
        <v>0</v>
      </c>
    </row>
    <row r="65897" spans="1:8">
      <c r="A65897" s="220" t="str">
        <f>IF(B65897&lt;&gt;0,COUNTA($B$65637:B65897)," ")</f>
        <v xml:space="preserve"> </v>
      </c>
      <c r="F65897" s="491" t="str">
        <f t="shared" si="6"/>
        <v xml:space="preserve"> </v>
      </c>
      <c r="H65897" s="488">
        <f>IF(Admin!$B$14='Legit-Fans'!F65897,1,0)</f>
        <v>0</v>
      </c>
    </row>
    <row r="65898" spans="1:8">
      <c r="A65898" s="220" t="str">
        <f>IF(B65898&lt;&gt;0,COUNTA($B$65637:B65898)," ")</f>
        <v xml:space="preserve"> </v>
      </c>
      <c r="F65898" s="491" t="str">
        <f t="shared" si="6"/>
        <v xml:space="preserve"> </v>
      </c>
      <c r="H65898" s="488">
        <f>IF(Admin!$B$14='Legit-Fans'!F65898,1,0)</f>
        <v>0</v>
      </c>
    </row>
    <row r="65899" spans="1:8">
      <c r="A65899" s="220" t="str">
        <f>IF(B65899&lt;&gt;0,COUNTA($B$65637:B65899)," ")</f>
        <v xml:space="preserve"> </v>
      </c>
      <c r="F65899" s="491" t="str">
        <f t="shared" si="6"/>
        <v xml:space="preserve"> </v>
      </c>
      <c r="H65899" s="488">
        <f>IF(Admin!$B$14='Legit-Fans'!F65899,1,0)</f>
        <v>0</v>
      </c>
    </row>
    <row r="65900" spans="1:8">
      <c r="A65900" s="220" t="str">
        <f>IF(B65900&lt;&gt;0,COUNTA($B$65637:B65900)," ")</f>
        <v xml:space="preserve"> </v>
      </c>
      <c r="F65900" s="491" t="str">
        <f t="shared" ref="F65900:F65963" si="7">B65900&amp;" "&amp;C65900</f>
        <v xml:space="preserve"> </v>
      </c>
      <c r="H65900" s="488">
        <f>IF(Admin!$B$14='Legit-Fans'!F65900,1,0)</f>
        <v>0</v>
      </c>
    </row>
    <row r="65901" spans="1:8">
      <c r="A65901" s="220" t="str">
        <f>IF(B65901&lt;&gt;0,COUNTA($B$65637:B65901)," ")</f>
        <v xml:space="preserve"> </v>
      </c>
      <c r="F65901" s="491" t="str">
        <f t="shared" si="7"/>
        <v xml:space="preserve"> </v>
      </c>
      <c r="H65901" s="488">
        <f>IF(Admin!$B$14='Legit-Fans'!F65901,1,0)</f>
        <v>0</v>
      </c>
    </row>
    <row r="65902" spans="1:8">
      <c r="A65902" s="220" t="str">
        <f>IF(B65902&lt;&gt;0,COUNTA($B$65637:B65902)," ")</f>
        <v xml:space="preserve"> </v>
      </c>
      <c r="F65902" s="491" t="str">
        <f t="shared" si="7"/>
        <v xml:space="preserve"> </v>
      </c>
      <c r="H65902" s="488">
        <f>IF(Admin!$B$14='Legit-Fans'!F65902,1,0)</f>
        <v>0</v>
      </c>
    </row>
    <row r="65903" spans="1:8">
      <c r="A65903" s="220" t="str">
        <f>IF(B65903&lt;&gt;0,COUNTA($B$65637:B65903)," ")</f>
        <v xml:space="preserve"> </v>
      </c>
      <c r="F65903" s="491" t="str">
        <f t="shared" si="7"/>
        <v xml:space="preserve"> </v>
      </c>
      <c r="H65903" s="488">
        <f>IF(Admin!$B$14='Legit-Fans'!F65903,1,0)</f>
        <v>0</v>
      </c>
    </row>
    <row r="65904" spans="1:8">
      <c r="A65904" s="220" t="str">
        <f>IF(B65904&lt;&gt;0,COUNTA($B$65637:B65904)," ")</f>
        <v xml:space="preserve"> </v>
      </c>
      <c r="F65904" s="491" t="str">
        <f t="shared" si="7"/>
        <v xml:space="preserve"> </v>
      </c>
      <c r="H65904" s="488">
        <f>IF(Admin!$B$14='Legit-Fans'!F65904,1,0)</f>
        <v>0</v>
      </c>
    </row>
    <row r="65905" spans="1:8">
      <c r="A65905" s="220" t="str">
        <f>IF(B65905&lt;&gt;0,COUNTA($B$65637:B65905)," ")</f>
        <v xml:space="preserve"> </v>
      </c>
      <c r="F65905" s="491" t="str">
        <f t="shared" si="7"/>
        <v xml:space="preserve"> </v>
      </c>
      <c r="H65905" s="488">
        <f>IF(Admin!$B$14='Legit-Fans'!F65905,1,0)</f>
        <v>0</v>
      </c>
    </row>
    <row r="65906" spans="1:8">
      <c r="A65906" s="220" t="str">
        <f>IF(B65906&lt;&gt;0,COUNTA($B$65637:B65906)," ")</f>
        <v xml:space="preserve"> </v>
      </c>
      <c r="F65906" s="491" t="str">
        <f t="shared" si="7"/>
        <v xml:space="preserve"> </v>
      </c>
      <c r="H65906" s="488">
        <f>IF(Admin!$B$14='Legit-Fans'!F65906,1,0)</f>
        <v>0</v>
      </c>
    </row>
    <row r="65907" spans="1:8">
      <c r="A65907" s="220" t="str">
        <f>IF(B65907&lt;&gt;0,COUNTA($B$65637:B65907)," ")</f>
        <v xml:space="preserve"> </v>
      </c>
      <c r="F65907" s="491" t="str">
        <f t="shared" si="7"/>
        <v xml:space="preserve"> </v>
      </c>
      <c r="H65907" s="488">
        <f>IF(Admin!$B$14='Legit-Fans'!F65907,1,0)</f>
        <v>0</v>
      </c>
    </row>
    <row r="65908" spans="1:8">
      <c r="A65908" s="220" t="str">
        <f>IF(B65908&lt;&gt;0,COUNTA($B$65637:B65908)," ")</f>
        <v xml:space="preserve"> </v>
      </c>
      <c r="F65908" s="491" t="str">
        <f t="shared" si="7"/>
        <v xml:space="preserve"> </v>
      </c>
      <c r="H65908" s="488">
        <f>IF(Admin!$B$14='Legit-Fans'!F65908,1,0)</f>
        <v>0</v>
      </c>
    </row>
    <row r="65909" spans="1:8">
      <c r="A65909" s="220" t="str">
        <f>IF(B65909&lt;&gt;0,COUNTA($B$65637:B65909)," ")</f>
        <v xml:space="preserve"> </v>
      </c>
      <c r="F65909" s="491" t="str">
        <f t="shared" si="7"/>
        <v xml:space="preserve"> </v>
      </c>
      <c r="H65909" s="488">
        <f>IF(Admin!$B$14='Legit-Fans'!F65909,1,0)</f>
        <v>0</v>
      </c>
    </row>
    <row r="65910" spans="1:8">
      <c r="A65910" s="220" t="str">
        <f>IF(B65910&lt;&gt;0,COUNTA($B$65637:B65910)," ")</f>
        <v xml:space="preserve"> </v>
      </c>
      <c r="F65910" s="491" t="str">
        <f t="shared" si="7"/>
        <v xml:space="preserve"> </v>
      </c>
      <c r="H65910" s="488">
        <f>IF(Admin!$B$14='Legit-Fans'!F65910,1,0)</f>
        <v>0</v>
      </c>
    </row>
    <row r="65911" spans="1:8">
      <c r="A65911" s="220" t="str">
        <f>IF(B65911&lt;&gt;0,COUNTA($B$65637:B65911)," ")</f>
        <v xml:space="preserve"> </v>
      </c>
      <c r="F65911" s="491" t="str">
        <f t="shared" si="7"/>
        <v xml:space="preserve"> </v>
      </c>
      <c r="H65911" s="488">
        <f>IF(Admin!$B$14='Legit-Fans'!F65911,1,0)</f>
        <v>0</v>
      </c>
    </row>
    <row r="65912" spans="1:8">
      <c r="A65912" s="220" t="str">
        <f>IF(B65912&lt;&gt;0,COUNTA($B$65637:B65912)," ")</f>
        <v xml:space="preserve"> </v>
      </c>
      <c r="F65912" s="491" t="str">
        <f t="shared" si="7"/>
        <v xml:space="preserve"> </v>
      </c>
      <c r="H65912" s="488">
        <f>IF(Admin!$B$14='Legit-Fans'!F65912,1,0)</f>
        <v>0</v>
      </c>
    </row>
    <row r="65913" spans="1:8">
      <c r="A65913" s="220" t="str">
        <f>IF(B65913&lt;&gt;0,COUNTA($B$65637:B65913)," ")</f>
        <v xml:space="preserve"> </v>
      </c>
      <c r="F65913" s="491" t="str">
        <f t="shared" si="7"/>
        <v xml:space="preserve"> </v>
      </c>
      <c r="H65913" s="488">
        <f>IF(Admin!$B$14='Legit-Fans'!F65913,1,0)</f>
        <v>0</v>
      </c>
    </row>
    <row r="65914" spans="1:8">
      <c r="A65914" s="220" t="str">
        <f>IF(B65914&lt;&gt;0,COUNTA($B$65637:B65914)," ")</f>
        <v xml:space="preserve"> </v>
      </c>
      <c r="F65914" s="491" t="str">
        <f t="shared" si="7"/>
        <v xml:space="preserve"> </v>
      </c>
      <c r="H65914" s="488">
        <f>IF(Admin!$B$14='Legit-Fans'!F65914,1,0)</f>
        <v>0</v>
      </c>
    </row>
    <row r="65915" spans="1:8">
      <c r="A65915" s="220" t="str">
        <f>IF(B65915&lt;&gt;0,COUNTA($B$65637:B65915)," ")</f>
        <v xml:space="preserve"> </v>
      </c>
      <c r="F65915" s="491" t="str">
        <f t="shared" si="7"/>
        <v xml:space="preserve"> </v>
      </c>
      <c r="H65915" s="488">
        <f>IF(Admin!$B$14='Legit-Fans'!F65915,1,0)</f>
        <v>0</v>
      </c>
    </row>
    <row r="65916" spans="1:8">
      <c r="A65916" s="220" t="str">
        <f>IF(B65916&lt;&gt;0,COUNTA($B$65637:B65916)," ")</f>
        <v xml:space="preserve"> </v>
      </c>
      <c r="F65916" s="491" t="str">
        <f t="shared" si="7"/>
        <v xml:space="preserve"> </v>
      </c>
      <c r="H65916" s="488">
        <f>IF(Admin!$B$14='Legit-Fans'!F65916,1,0)</f>
        <v>0</v>
      </c>
    </row>
    <row r="65917" spans="1:8">
      <c r="A65917" s="220" t="str">
        <f>IF(B65917&lt;&gt;0,COUNTA($B$65637:B65917)," ")</f>
        <v xml:space="preserve"> </v>
      </c>
      <c r="F65917" s="491" t="str">
        <f t="shared" si="7"/>
        <v xml:space="preserve"> </v>
      </c>
      <c r="H65917" s="488">
        <f>IF(Admin!$B$14='Legit-Fans'!F65917,1,0)</f>
        <v>0</v>
      </c>
    </row>
    <row r="65918" spans="1:8">
      <c r="A65918" s="220" t="str">
        <f>IF(B65918&lt;&gt;0,COUNTA($B$65637:B65918)," ")</f>
        <v xml:space="preserve"> </v>
      </c>
      <c r="F65918" s="491" t="str">
        <f t="shared" si="7"/>
        <v xml:space="preserve"> </v>
      </c>
      <c r="H65918" s="488">
        <f>IF(Admin!$B$14='Legit-Fans'!F65918,1,0)</f>
        <v>0</v>
      </c>
    </row>
    <row r="65919" spans="1:8">
      <c r="A65919" s="220" t="str">
        <f>IF(B65919&lt;&gt;0,COUNTA($B$65637:B65919)," ")</f>
        <v xml:space="preserve"> </v>
      </c>
      <c r="F65919" s="491" t="str">
        <f t="shared" si="7"/>
        <v xml:space="preserve"> </v>
      </c>
      <c r="H65919" s="488">
        <f>IF(Admin!$B$14='Legit-Fans'!F65919,1,0)</f>
        <v>0</v>
      </c>
    </row>
    <row r="65920" spans="1:8">
      <c r="A65920" s="220" t="str">
        <f>IF(B65920&lt;&gt;0,COUNTA($B$65637:B65920)," ")</f>
        <v xml:space="preserve"> </v>
      </c>
      <c r="F65920" s="491" t="str">
        <f t="shared" si="7"/>
        <v xml:space="preserve"> </v>
      </c>
      <c r="H65920" s="488">
        <f>IF(Admin!$B$14='Legit-Fans'!F65920,1,0)</f>
        <v>0</v>
      </c>
    </row>
    <row r="65921" spans="1:8">
      <c r="A65921" s="220" t="str">
        <f>IF(B65921&lt;&gt;0,COUNTA($B$65637:B65921)," ")</f>
        <v xml:space="preserve"> </v>
      </c>
      <c r="F65921" s="491" t="str">
        <f t="shared" si="7"/>
        <v xml:space="preserve"> </v>
      </c>
      <c r="H65921" s="488">
        <f>IF(Admin!$B$14='Legit-Fans'!F65921,1,0)</f>
        <v>0</v>
      </c>
    </row>
    <row r="65922" spans="1:8">
      <c r="A65922" s="220" t="str">
        <f>IF(B65922&lt;&gt;0,COUNTA($B$65637:B65922)," ")</f>
        <v xml:space="preserve"> </v>
      </c>
      <c r="F65922" s="491" t="str">
        <f t="shared" si="7"/>
        <v xml:space="preserve"> </v>
      </c>
      <c r="H65922" s="488">
        <f>IF(Admin!$B$14='Legit-Fans'!F65922,1,0)</f>
        <v>0</v>
      </c>
    </row>
    <row r="65923" spans="1:8">
      <c r="A65923" s="220" t="str">
        <f>IF(B65923&lt;&gt;0,COUNTA($B$65637:B65923)," ")</f>
        <v xml:space="preserve"> </v>
      </c>
      <c r="F65923" s="491" t="str">
        <f t="shared" si="7"/>
        <v xml:space="preserve"> </v>
      </c>
      <c r="H65923" s="488">
        <f>IF(Admin!$B$14='Legit-Fans'!F65923,1,0)</f>
        <v>0</v>
      </c>
    </row>
    <row r="65924" spans="1:8">
      <c r="A65924" s="220" t="str">
        <f>IF(B65924&lt;&gt;0,COUNTA($B$65637:B65924)," ")</f>
        <v xml:space="preserve"> </v>
      </c>
      <c r="F65924" s="491" t="str">
        <f t="shared" si="7"/>
        <v xml:space="preserve"> </v>
      </c>
      <c r="H65924" s="488">
        <f>IF(Admin!$B$14='Legit-Fans'!F65924,1,0)</f>
        <v>0</v>
      </c>
    </row>
    <row r="65925" spans="1:8">
      <c r="A65925" s="220" t="str">
        <f>IF(B65925&lt;&gt;0,COUNTA($B$65637:B65925)," ")</f>
        <v xml:space="preserve"> </v>
      </c>
      <c r="F65925" s="491" t="str">
        <f t="shared" si="7"/>
        <v xml:space="preserve"> </v>
      </c>
      <c r="H65925" s="488">
        <f>IF(Admin!$B$14='Legit-Fans'!F65925,1,0)</f>
        <v>0</v>
      </c>
    </row>
    <row r="65926" spans="1:8">
      <c r="A65926" s="220" t="str">
        <f>IF(B65926&lt;&gt;0,COUNTA($B$65637:B65926)," ")</f>
        <v xml:space="preserve"> </v>
      </c>
      <c r="F65926" s="491" t="str">
        <f t="shared" si="7"/>
        <v xml:space="preserve"> </v>
      </c>
      <c r="H65926" s="488">
        <f>IF(Admin!$B$14='Legit-Fans'!F65926,1,0)</f>
        <v>0</v>
      </c>
    </row>
    <row r="65927" spans="1:8">
      <c r="A65927" s="220" t="str">
        <f>IF(B65927&lt;&gt;0,COUNTA($B$65637:B65927)," ")</f>
        <v xml:space="preserve"> </v>
      </c>
      <c r="F65927" s="491" t="str">
        <f t="shared" si="7"/>
        <v xml:space="preserve"> </v>
      </c>
      <c r="H65927" s="488">
        <f>IF(Admin!$B$14='Legit-Fans'!F65927,1,0)</f>
        <v>0</v>
      </c>
    </row>
    <row r="65928" spans="1:8">
      <c r="A65928" s="220" t="str">
        <f>IF(B65928&lt;&gt;0,COUNTA($B$65637:B65928)," ")</f>
        <v xml:space="preserve"> </v>
      </c>
      <c r="F65928" s="491" t="str">
        <f t="shared" si="7"/>
        <v xml:space="preserve"> </v>
      </c>
      <c r="H65928" s="488">
        <f>IF(Admin!$B$14='Legit-Fans'!F65928,1,0)</f>
        <v>0</v>
      </c>
    </row>
    <row r="65929" spans="1:8">
      <c r="A65929" s="220" t="str">
        <f>IF(B65929&lt;&gt;0,COUNTA($B$65637:B65929)," ")</f>
        <v xml:space="preserve"> </v>
      </c>
      <c r="F65929" s="491" t="str">
        <f t="shared" si="7"/>
        <v xml:space="preserve"> </v>
      </c>
      <c r="H65929" s="488">
        <f>IF(Admin!$B$14='Legit-Fans'!F65929,1,0)</f>
        <v>0</v>
      </c>
    </row>
    <row r="65930" spans="1:8">
      <c r="A65930" s="220" t="str">
        <f>IF(B65930&lt;&gt;0,COUNTA($B$65637:B65930)," ")</f>
        <v xml:space="preserve"> </v>
      </c>
      <c r="F65930" s="491" t="str">
        <f t="shared" si="7"/>
        <v xml:space="preserve"> </v>
      </c>
      <c r="H65930" s="488">
        <f>IF(Admin!$B$14='Legit-Fans'!F65930,1,0)</f>
        <v>0</v>
      </c>
    </row>
    <row r="65931" spans="1:8">
      <c r="A65931" s="220" t="str">
        <f>IF(B65931&lt;&gt;0,COUNTA($B$65637:B65931)," ")</f>
        <v xml:space="preserve"> </v>
      </c>
      <c r="F65931" s="491" t="str">
        <f t="shared" si="7"/>
        <v xml:space="preserve"> </v>
      </c>
      <c r="H65931" s="488">
        <f>IF(Admin!$B$14='Legit-Fans'!F65931,1,0)</f>
        <v>0</v>
      </c>
    </row>
    <row r="65932" spans="1:8">
      <c r="A65932" s="220" t="str">
        <f>IF(B65932&lt;&gt;0,COUNTA($B$65637:B65932)," ")</f>
        <v xml:space="preserve"> </v>
      </c>
      <c r="F65932" s="491" t="str">
        <f t="shared" si="7"/>
        <v xml:space="preserve"> </v>
      </c>
      <c r="H65932" s="488">
        <f>IF(Admin!$B$14='Legit-Fans'!F65932,1,0)</f>
        <v>0</v>
      </c>
    </row>
    <row r="65933" spans="1:8">
      <c r="A65933" s="220" t="str">
        <f>IF(B65933&lt;&gt;0,COUNTA($B$65637:B65933)," ")</f>
        <v xml:space="preserve"> </v>
      </c>
      <c r="F65933" s="491" t="str">
        <f t="shared" si="7"/>
        <v xml:space="preserve"> </v>
      </c>
      <c r="H65933" s="488">
        <f>IF(Admin!$B$14='Legit-Fans'!F65933,1,0)</f>
        <v>0</v>
      </c>
    </row>
    <row r="65934" spans="1:8">
      <c r="A65934" s="220" t="str">
        <f>IF(B65934&lt;&gt;0,COUNTA($B$65637:B65934)," ")</f>
        <v xml:space="preserve"> </v>
      </c>
      <c r="F65934" s="491" t="str">
        <f t="shared" si="7"/>
        <v xml:space="preserve"> </v>
      </c>
      <c r="H65934" s="488">
        <f>IF(Admin!$B$14='Legit-Fans'!F65934,1,0)</f>
        <v>0</v>
      </c>
    </row>
    <row r="65935" spans="1:8">
      <c r="A65935" s="220" t="str">
        <f>IF(B65935&lt;&gt;0,COUNTA($B$65637:B65935)," ")</f>
        <v xml:space="preserve"> </v>
      </c>
      <c r="F65935" s="491" t="str">
        <f t="shared" si="7"/>
        <v xml:space="preserve"> </v>
      </c>
      <c r="H65935" s="488">
        <f>IF(Admin!$B$14='Legit-Fans'!F65935,1,0)</f>
        <v>0</v>
      </c>
    </row>
    <row r="65936" spans="1:8">
      <c r="A65936" s="220" t="str">
        <f>IF(B65936&lt;&gt;0,COUNTA($B$65637:B65936)," ")</f>
        <v xml:space="preserve"> </v>
      </c>
      <c r="F65936" s="491" t="str">
        <f t="shared" si="7"/>
        <v xml:space="preserve"> </v>
      </c>
      <c r="H65936" s="488">
        <f>IF(Admin!$B$14='Legit-Fans'!F65936,1,0)</f>
        <v>0</v>
      </c>
    </row>
    <row r="65937" spans="1:8">
      <c r="A65937" s="220" t="str">
        <f>IF(B65937&lt;&gt;0,COUNTA($B$65637:B65937)," ")</f>
        <v xml:space="preserve"> </v>
      </c>
      <c r="F65937" s="491" t="str">
        <f t="shared" si="7"/>
        <v xml:space="preserve"> </v>
      </c>
      <c r="H65937" s="488">
        <f>IF(Admin!$B$14='Legit-Fans'!F65937,1,0)</f>
        <v>0</v>
      </c>
    </row>
    <row r="65938" spans="1:8">
      <c r="A65938" s="220" t="str">
        <f>IF(B65938&lt;&gt;0,COUNTA($B$65637:B65938)," ")</f>
        <v xml:space="preserve"> </v>
      </c>
      <c r="F65938" s="491" t="str">
        <f t="shared" si="7"/>
        <v xml:space="preserve"> </v>
      </c>
      <c r="H65938" s="488">
        <f>IF(Admin!$B$14='Legit-Fans'!F65938,1,0)</f>
        <v>0</v>
      </c>
    </row>
    <row r="65939" spans="1:8">
      <c r="A65939" s="220" t="str">
        <f>IF(B65939&lt;&gt;0,COUNTA($B$65637:B65939)," ")</f>
        <v xml:space="preserve"> </v>
      </c>
      <c r="F65939" s="491" t="str">
        <f t="shared" si="7"/>
        <v xml:space="preserve"> </v>
      </c>
      <c r="H65939" s="488">
        <f>IF(Admin!$B$14='Legit-Fans'!F65939,1,0)</f>
        <v>0</v>
      </c>
    </row>
    <row r="65940" spans="1:8">
      <c r="A65940" s="220" t="str">
        <f>IF(B65940&lt;&gt;0,COUNTA($B$65637:B65940)," ")</f>
        <v xml:space="preserve"> </v>
      </c>
      <c r="F65940" s="491" t="str">
        <f t="shared" si="7"/>
        <v xml:space="preserve"> </v>
      </c>
      <c r="H65940" s="488">
        <f>IF(Admin!$B$14='Legit-Fans'!F65940,1,0)</f>
        <v>0</v>
      </c>
    </row>
    <row r="65941" spans="1:8">
      <c r="A65941" s="220" t="str">
        <f>IF(B65941&lt;&gt;0,COUNTA($B$65637:B65941)," ")</f>
        <v xml:space="preserve"> </v>
      </c>
      <c r="F65941" s="491" t="str">
        <f t="shared" si="7"/>
        <v xml:space="preserve"> </v>
      </c>
      <c r="H65941" s="488">
        <f>IF(Admin!$B$14='Legit-Fans'!F65941,1,0)</f>
        <v>0</v>
      </c>
    </row>
    <row r="65942" spans="1:8">
      <c r="A65942" s="220" t="str">
        <f>IF(B65942&lt;&gt;0,COUNTA($B$65637:B65942)," ")</f>
        <v xml:space="preserve"> </v>
      </c>
      <c r="F65942" s="491" t="str">
        <f t="shared" si="7"/>
        <v xml:space="preserve"> </v>
      </c>
      <c r="H65942" s="488">
        <f>IF(Admin!$B$14='Legit-Fans'!F65942,1,0)</f>
        <v>0</v>
      </c>
    </row>
    <row r="65943" spans="1:8">
      <c r="A65943" s="220" t="str">
        <f>IF(B65943&lt;&gt;0,COUNTA($B$65637:B65943)," ")</f>
        <v xml:space="preserve"> </v>
      </c>
      <c r="F65943" s="491" t="str">
        <f t="shared" si="7"/>
        <v xml:space="preserve"> </v>
      </c>
      <c r="H65943" s="488">
        <f>IF(Admin!$B$14='Legit-Fans'!F65943,1,0)</f>
        <v>0</v>
      </c>
    </row>
    <row r="65944" spans="1:8">
      <c r="A65944" s="220" t="str">
        <f>IF(B65944&lt;&gt;0,COUNTA($B$65637:B65944)," ")</f>
        <v xml:space="preserve"> </v>
      </c>
      <c r="F65944" s="491" t="str">
        <f t="shared" si="7"/>
        <v xml:space="preserve"> </v>
      </c>
      <c r="H65944" s="488">
        <f>IF(Admin!$B$14='Legit-Fans'!F65944,1,0)</f>
        <v>0</v>
      </c>
    </row>
    <row r="65945" spans="1:8">
      <c r="A65945" s="220" t="str">
        <f>IF(B65945&lt;&gt;0,COUNTA($B$65637:B65945)," ")</f>
        <v xml:space="preserve"> </v>
      </c>
      <c r="F65945" s="491" t="str">
        <f t="shared" si="7"/>
        <v xml:space="preserve"> </v>
      </c>
      <c r="H65945" s="488">
        <f>IF(Admin!$B$14='Legit-Fans'!F65945,1,0)</f>
        <v>0</v>
      </c>
    </row>
    <row r="65946" spans="1:8">
      <c r="A65946" s="220" t="str">
        <f>IF(B65946&lt;&gt;0,COUNTA($B$65637:B65946)," ")</f>
        <v xml:space="preserve"> </v>
      </c>
      <c r="F65946" s="491" t="str">
        <f t="shared" si="7"/>
        <v xml:space="preserve"> </v>
      </c>
      <c r="H65946" s="488">
        <f>IF(Admin!$B$14='Legit-Fans'!F65946,1,0)</f>
        <v>0</v>
      </c>
    </row>
    <row r="65947" spans="1:8">
      <c r="A65947" s="220" t="str">
        <f>IF(B65947&lt;&gt;0,COUNTA($B$65637:B65947)," ")</f>
        <v xml:space="preserve"> </v>
      </c>
      <c r="F65947" s="491" t="str">
        <f t="shared" si="7"/>
        <v xml:space="preserve"> </v>
      </c>
      <c r="H65947" s="488">
        <f>IF(Admin!$B$14='Legit-Fans'!F65947,1,0)</f>
        <v>0</v>
      </c>
    </row>
    <row r="65948" spans="1:8">
      <c r="A65948" s="220" t="str">
        <f>IF(B65948&lt;&gt;0,COUNTA($B$65637:B65948)," ")</f>
        <v xml:space="preserve"> </v>
      </c>
      <c r="F65948" s="491" t="str">
        <f t="shared" si="7"/>
        <v xml:space="preserve"> </v>
      </c>
      <c r="H65948" s="488">
        <f>IF(Admin!$B$14='Legit-Fans'!F65948,1,0)</f>
        <v>0</v>
      </c>
    </row>
    <row r="65949" spans="1:8">
      <c r="A65949" s="220" t="str">
        <f>IF(B65949&lt;&gt;0,COUNTA($B$65637:B65949)," ")</f>
        <v xml:space="preserve"> </v>
      </c>
      <c r="F65949" s="491" t="str">
        <f t="shared" si="7"/>
        <v xml:space="preserve"> </v>
      </c>
      <c r="H65949" s="488">
        <f>IF(Admin!$B$14='Legit-Fans'!F65949,1,0)</f>
        <v>0</v>
      </c>
    </row>
    <row r="65950" spans="1:8">
      <c r="A65950" s="220" t="str">
        <f>IF(B65950&lt;&gt;0,COUNTA($B$65637:B65950)," ")</f>
        <v xml:space="preserve"> </v>
      </c>
      <c r="F65950" s="491" t="str">
        <f t="shared" si="7"/>
        <v xml:space="preserve"> </v>
      </c>
      <c r="H65950" s="488">
        <f>IF(Admin!$B$14='Legit-Fans'!F65950,1,0)</f>
        <v>0</v>
      </c>
    </row>
    <row r="65951" spans="1:8">
      <c r="A65951" s="220" t="str">
        <f>IF(B65951&lt;&gt;0,COUNTA($B$65637:B65951)," ")</f>
        <v xml:space="preserve"> </v>
      </c>
      <c r="F65951" s="491" t="str">
        <f t="shared" si="7"/>
        <v xml:space="preserve"> </v>
      </c>
      <c r="H65951" s="488">
        <f>IF(Admin!$B$14='Legit-Fans'!F65951,1,0)</f>
        <v>0</v>
      </c>
    </row>
    <row r="65952" spans="1:8">
      <c r="A65952" s="220" t="str">
        <f>IF(B65952&lt;&gt;0,COUNTA($B$65637:B65952)," ")</f>
        <v xml:space="preserve"> </v>
      </c>
      <c r="F65952" s="491" t="str">
        <f t="shared" si="7"/>
        <v xml:space="preserve"> </v>
      </c>
      <c r="H65952" s="488">
        <f>IF(Admin!$B$14='Legit-Fans'!F65952,1,0)</f>
        <v>0</v>
      </c>
    </row>
    <row r="65953" spans="1:8">
      <c r="A65953" s="220" t="str">
        <f>IF(B65953&lt;&gt;0,COUNTA($B$65637:B65953)," ")</f>
        <v xml:space="preserve"> </v>
      </c>
      <c r="F65953" s="491" t="str">
        <f t="shared" si="7"/>
        <v xml:space="preserve"> </v>
      </c>
      <c r="H65953" s="488">
        <f>IF(Admin!$B$14='Legit-Fans'!F65953,1,0)</f>
        <v>0</v>
      </c>
    </row>
    <row r="65954" spans="1:8">
      <c r="A65954" s="220" t="str">
        <f>IF(B65954&lt;&gt;0,COUNTA($B$65637:B65954)," ")</f>
        <v xml:space="preserve"> </v>
      </c>
      <c r="F65954" s="491" t="str">
        <f t="shared" si="7"/>
        <v xml:space="preserve"> </v>
      </c>
      <c r="H65954" s="488">
        <f>IF(Admin!$B$14='Legit-Fans'!F65954,1,0)</f>
        <v>0</v>
      </c>
    </row>
    <row r="65955" spans="1:8">
      <c r="A65955" s="220" t="str">
        <f>IF(B65955&lt;&gt;0,COUNTA($B$65637:B65955)," ")</f>
        <v xml:space="preserve"> </v>
      </c>
      <c r="F65955" s="491" t="str">
        <f t="shared" si="7"/>
        <v xml:space="preserve"> </v>
      </c>
      <c r="H65955" s="488">
        <f>IF(Admin!$B$14='Legit-Fans'!F65955,1,0)</f>
        <v>0</v>
      </c>
    </row>
    <row r="65956" spans="1:8">
      <c r="A65956" s="220" t="str">
        <f>IF(B65956&lt;&gt;0,COUNTA($B$65637:B65956)," ")</f>
        <v xml:space="preserve"> </v>
      </c>
      <c r="F65956" s="491" t="str">
        <f t="shared" si="7"/>
        <v xml:space="preserve"> </v>
      </c>
      <c r="H65956" s="488">
        <f>IF(Admin!$B$14='Legit-Fans'!F65956,1,0)</f>
        <v>0</v>
      </c>
    </row>
    <row r="65957" spans="1:8">
      <c r="A65957" s="220" t="str">
        <f>IF(B65957&lt;&gt;0,COUNTA($B$65637:B65957)," ")</f>
        <v xml:space="preserve"> </v>
      </c>
      <c r="F65957" s="491" t="str">
        <f t="shared" si="7"/>
        <v xml:space="preserve"> </v>
      </c>
      <c r="H65957" s="488">
        <f>IF(Admin!$B$14='Legit-Fans'!F65957,1,0)</f>
        <v>0</v>
      </c>
    </row>
    <row r="65958" spans="1:8">
      <c r="A65958" s="220" t="str">
        <f>IF(B65958&lt;&gt;0,COUNTA($B$65637:B65958)," ")</f>
        <v xml:space="preserve"> </v>
      </c>
      <c r="F65958" s="491" t="str">
        <f t="shared" si="7"/>
        <v xml:space="preserve"> </v>
      </c>
      <c r="H65958" s="488">
        <f>IF(Admin!$B$14='Legit-Fans'!F65958,1,0)</f>
        <v>0</v>
      </c>
    </row>
    <row r="65959" spans="1:8">
      <c r="A65959" s="220" t="str">
        <f>IF(B65959&lt;&gt;0,COUNTA($B$65637:B65959)," ")</f>
        <v xml:space="preserve"> </v>
      </c>
      <c r="F65959" s="491" t="str">
        <f t="shared" si="7"/>
        <v xml:space="preserve"> </v>
      </c>
      <c r="H65959" s="488">
        <f>IF(Admin!$B$14='Legit-Fans'!F65959,1,0)</f>
        <v>0</v>
      </c>
    </row>
    <row r="65960" spans="1:8">
      <c r="A65960" s="220" t="str">
        <f>IF(B65960&lt;&gt;0,COUNTA($B$65637:B65960)," ")</f>
        <v xml:space="preserve"> </v>
      </c>
      <c r="F65960" s="491" t="str">
        <f t="shared" si="7"/>
        <v xml:space="preserve"> </v>
      </c>
      <c r="H65960" s="488">
        <f>IF(Admin!$B$14='Legit-Fans'!F65960,1,0)</f>
        <v>0</v>
      </c>
    </row>
    <row r="65961" spans="1:8">
      <c r="A65961" s="220" t="str">
        <f>IF(B65961&lt;&gt;0,COUNTA($B$65637:B65961)," ")</f>
        <v xml:space="preserve"> </v>
      </c>
      <c r="F65961" s="491" t="str">
        <f t="shared" si="7"/>
        <v xml:space="preserve"> </v>
      </c>
      <c r="H65961" s="488">
        <f>IF(Admin!$B$14='Legit-Fans'!F65961,1,0)</f>
        <v>0</v>
      </c>
    </row>
    <row r="65962" spans="1:8">
      <c r="A65962" s="220" t="str">
        <f>IF(B65962&lt;&gt;0,COUNTA($B$65637:B65962)," ")</f>
        <v xml:space="preserve"> </v>
      </c>
      <c r="F65962" s="491" t="str">
        <f t="shared" si="7"/>
        <v xml:space="preserve"> </v>
      </c>
      <c r="H65962" s="488">
        <f>IF(Admin!$B$14='Legit-Fans'!F65962,1,0)</f>
        <v>0</v>
      </c>
    </row>
    <row r="65963" spans="1:8">
      <c r="A65963" s="220" t="str">
        <f>IF(B65963&lt;&gt;0,COUNTA($B$65637:B65963)," ")</f>
        <v xml:space="preserve"> </v>
      </c>
      <c r="F65963" s="491" t="str">
        <f t="shared" si="7"/>
        <v xml:space="preserve"> </v>
      </c>
      <c r="H65963" s="488">
        <f>IF(Admin!$B$14='Legit-Fans'!F65963,1,0)</f>
        <v>0</v>
      </c>
    </row>
    <row r="65964" spans="1:8">
      <c r="A65964" s="220" t="str">
        <f>IF(B65964&lt;&gt;0,COUNTA($B$65637:B65964)," ")</f>
        <v xml:space="preserve"> </v>
      </c>
      <c r="F65964" s="491" t="str">
        <f t="shared" ref="F65964:F66027" si="8">B65964&amp;" "&amp;C65964</f>
        <v xml:space="preserve"> </v>
      </c>
      <c r="H65964" s="488">
        <f>IF(Admin!$B$14='Legit-Fans'!F65964,1,0)</f>
        <v>0</v>
      </c>
    </row>
    <row r="65965" spans="1:8">
      <c r="A65965" s="220" t="str">
        <f>IF(B65965&lt;&gt;0,COUNTA($B$65637:B65965)," ")</f>
        <v xml:space="preserve"> </v>
      </c>
      <c r="F65965" s="491" t="str">
        <f t="shared" si="8"/>
        <v xml:space="preserve"> </v>
      </c>
      <c r="H65965" s="488">
        <f>IF(Admin!$B$14='Legit-Fans'!F65965,1,0)</f>
        <v>0</v>
      </c>
    </row>
    <row r="65966" spans="1:8">
      <c r="A65966" s="220" t="str">
        <f>IF(B65966&lt;&gt;0,COUNTA($B$65637:B65966)," ")</f>
        <v xml:space="preserve"> </v>
      </c>
      <c r="F65966" s="491" t="str">
        <f t="shared" si="8"/>
        <v xml:space="preserve"> </v>
      </c>
      <c r="H65966" s="488">
        <f>IF(Admin!$B$14='Legit-Fans'!F65966,1,0)</f>
        <v>0</v>
      </c>
    </row>
    <row r="65967" spans="1:8">
      <c r="A65967" s="220" t="str">
        <f>IF(B65967&lt;&gt;0,COUNTA($B$65637:B65967)," ")</f>
        <v xml:space="preserve"> </v>
      </c>
      <c r="F65967" s="491" t="str">
        <f t="shared" si="8"/>
        <v xml:space="preserve"> </v>
      </c>
      <c r="H65967" s="488">
        <f>IF(Admin!$B$14='Legit-Fans'!F65967,1,0)</f>
        <v>0</v>
      </c>
    </row>
    <row r="65968" spans="1:8">
      <c r="A65968" s="220" t="str">
        <f>IF(B65968&lt;&gt;0,COUNTA($B$65637:B65968)," ")</f>
        <v xml:space="preserve"> </v>
      </c>
      <c r="F65968" s="491" t="str">
        <f t="shared" si="8"/>
        <v xml:space="preserve"> </v>
      </c>
      <c r="H65968" s="488">
        <f>IF(Admin!$B$14='Legit-Fans'!F65968,1,0)</f>
        <v>0</v>
      </c>
    </row>
    <row r="65969" spans="1:8">
      <c r="A65969" s="220" t="str">
        <f>IF(B65969&lt;&gt;0,COUNTA($B$65637:B65969)," ")</f>
        <v xml:space="preserve"> </v>
      </c>
      <c r="F65969" s="491" t="str">
        <f t="shared" si="8"/>
        <v xml:space="preserve"> </v>
      </c>
      <c r="H65969" s="488">
        <f>IF(Admin!$B$14='Legit-Fans'!F65969,1,0)</f>
        <v>0</v>
      </c>
    </row>
    <row r="65970" spans="1:8">
      <c r="A65970" s="220" t="str">
        <f>IF(B65970&lt;&gt;0,COUNTA($B$65637:B65970)," ")</f>
        <v xml:space="preserve"> </v>
      </c>
      <c r="F65970" s="491" t="str">
        <f t="shared" si="8"/>
        <v xml:space="preserve"> </v>
      </c>
      <c r="H65970" s="488">
        <f>IF(Admin!$B$14='Legit-Fans'!F65970,1,0)</f>
        <v>0</v>
      </c>
    </row>
    <row r="65971" spans="1:8">
      <c r="A65971" s="220" t="str">
        <f>IF(B65971&lt;&gt;0,COUNTA($B$65637:B65971)," ")</f>
        <v xml:space="preserve"> </v>
      </c>
      <c r="F65971" s="491" t="str">
        <f t="shared" si="8"/>
        <v xml:space="preserve"> </v>
      </c>
      <c r="H65971" s="488">
        <f>IF(Admin!$B$14='Legit-Fans'!F65971,1,0)</f>
        <v>0</v>
      </c>
    </row>
    <row r="65972" spans="1:8">
      <c r="A65972" s="220" t="str">
        <f>IF(B65972&lt;&gt;0,COUNTA($B$65637:B65972)," ")</f>
        <v xml:space="preserve"> </v>
      </c>
      <c r="F65972" s="491" t="str">
        <f t="shared" si="8"/>
        <v xml:space="preserve"> </v>
      </c>
      <c r="H65972" s="488">
        <f>IF(Admin!$B$14='Legit-Fans'!F65972,1,0)</f>
        <v>0</v>
      </c>
    </row>
    <row r="65973" spans="1:8">
      <c r="A65973" s="220" t="str">
        <f>IF(B65973&lt;&gt;0,COUNTA($B$65637:B65973)," ")</f>
        <v xml:space="preserve"> </v>
      </c>
      <c r="F65973" s="491" t="str">
        <f t="shared" si="8"/>
        <v xml:space="preserve"> </v>
      </c>
      <c r="H65973" s="488">
        <f>IF(Admin!$B$14='Legit-Fans'!F65973,1,0)</f>
        <v>0</v>
      </c>
    </row>
    <row r="65974" spans="1:8">
      <c r="A65974" s="220" t="str">
        <f>IF(B65974&lt;&gt;0,COUNTA($B$65637:B65974)," ")</f>
        <v xml:space="preserve"> </v>
      </c>
      <c r="F65974" s="491" t="str">
        <f t="shared" si="8"/>
        <v xml:space="preserve"> </v>
      </c>
      <c r="H65974" s="488">
        <f>IF(Admin!$B$14='Legit-Fans'!F65974,1,0)</f>
        <v>0</v>
      </c>
    </row>
    <row r="65975" spans="1:8">
      <c r="A65975" s="220" t="str">
        <f>IF(B65975&lt;&gt;0,COUNTA($B$65637:B65975)," ")</f>
        <v xml:space="preserve"> </v>
      </c>
      <c r="F65975" s="491" t="str">
        <f t="shared" si="8"/>
        <v xml:space="preserve"> </v>
      </c>
      <c r="H65975" s="488">
        <f>IF(Admin!$B$14='Legit-Fans'!F65975,1,0)</f>
        <v>0</v>
      </c>
    </row>
    <row r="65976" spans="1:8">
      <c r="A65976" s="220" t="str">
        <f>IF(B65976&lt;&gt;0,COUNTA($B$65637:B65976)," ")</f>
        <v xml:space="preserve"> </v>
      </c>
      <c r="F65976" s="491" t="str">
        <f t="shared" si="8"/>
        <v xml:space="preserve"> </v>
      </c>
      <c r="H65976" s="488">
        <f>IF(Admin!$B$14='Legit-Fans'!F65976,1,0)</f>
        <v>0</v>
      </c>
    </row>
    <row r="65977" spans="1:8">
      <c r="A65977" s="220" t="str">
        <f>IF(B65977&lt;&gt;0,COUNTA($B$65637:B65977)," ")</f>
        <v xml:space="preserve"> </v>
      </c>
      <c r="F65977" s="491" t="str">
        <f t="shared" si="8"/>
        <v xml:space="preserve"> </v>
      </c>
      <c r="H65977" s="488">
        <f>IF(Admin!$B$14='Legit-Fans'!F65977,1,0)</f>
        <v>0</v>
      </c>
    </row>
    <row r="65978" spans="1:8">
      <c r="A65978" s="220" t="str">
        <f>IF(B65978&lt;&gt;0,COUNTA($B$65637:B65978)," ")</f>
        <v xml:space="preserve"> </v>
      </c>
      <c r="F65978" s="491" t="str">
        <f t="shared" si="8"/>
        <v xml:space="preserve"> </v>
      </c>
      <c r="H65978" s="488">
        <f>IF(Admin!$B$14='Legit-Fans'!F65978,1,0)</f>
        <v>0</v>
      </c>
    </row>
    <row r="65979" spans="1:8">
      <c r="A65979" s="220" t="str">
        <f>IF(B65979&lt;&gt;0,COUNTA($B$65637:B65979)," ")</f>
        <v xml:space="preserve"> </v>
      </c>
      <c r="F65979" s="491" t="str">
        <f t="shared" si="8"/>
        <v xml:space="preserve"> </v>
      </c>
      <c r="H65979" s="488">
        <f>IF(Admin!$B$14='Legit-Fans'!F65979,1,0)</f>
        <v>0</v>
      </c>
    </row>
    <row r="65980" spans="1:8">
      <c r="A65980" s="220" t="str">
        <f>IF(B65980&lt;&gt;0,COUNTA($B$65637:B65980)," ")</f>
        <v xml:space="preserve"> </v>
      </c>
      <c r="F65980" s="491" t="str">
        <f t="shared" si="8"/>
        <v xml:space="preserve"> </v>
      </c>
      <c r="H65980" s="488">
        <f>IF(Admin!$B$14='Legit-Fans'!F65980,1,0)</f>
        <v>0</v>
      </c>
    </row>
    <row r="65981" spans="1:8">
      <c r="A65981" s="220" t="str">
        <f>IF(B65981&lt;&gt;0,COUNTA($B$65637:B65981)," ")</f>
        <v xml:space="preserve"> </v>
      </c>
      <c r="F65981" s="491" t="str">
        <f t="shared" si="8"/>
        <v xml:space="preserve"> </v>
      </c>
      <c r="H65981" s="488">
        <f>IF(Admin!$B$14='Legit-Fans'!F65981,1,0)</f>
        <v>0</v>
      </c>
    </row>
    <row r="65982" spans="1:8">
      <c r="A65982" s="220" t="str">
        <f>IF(B65982&lt;&gt;0,COUNTA($B$65637:B65982)," ")</f>
        <v xml:space="preserve"> </v>
      </c>
      <c r="F65982" s="491" t="str">
        <f t="shared" si="8"/>
        <v xml:space="preserve"> </v>
      </c>
      <c r="H65982" s="488">
        <f>IF(Admin!$B$14='Legit-Fans'!F65982,1,0)</f>
        <v>0</v>
      </c>
    </row>
    <row r="65983" spans="1:8">
      <c r="A65983" s="220" t="str">
        <f>IF(B65983&lt;&gt;0,COUNTA($B$65637:B65983)," ")</f>
        <v xml:space="preserve"> </v>
      </c>
      <c r="F65983" s="491" t="str">
        <f t="shared" si="8"/>
        <v xml:space="preserve"> </v>
      </c>
      <c r="H65983" s="488">
        <f>IF(Admin!$B$14='Legit-Fans'!F65983,1,0)</f>
        <v>0</v>
      </c>
    </row>
    <row r="65984" spans="1:8">
      <c r="A65984" s="220" t="str">
        <f>IF(B65984&lt;&gt;0,COUNTA($B$65637:B65984)," ")</f>
        <v xml:space="preserve"> </v>
      </c>
      <c r="F65984" s="491" t="str">
        <f t="shared" si="8"/>
        <v xml:space="preserve"> </v>
      </c>
      <c r="H65984" s="488">
        <f>IF(Admin!$B$14='Legit-Fans'!F65984,1,0)</f>
        <v>0</v>
      </c>
    </row>
    <row r="65985" spans="1:8">
      <c r="A65985" s="220" t="str">
        <f>IF(B65985&lt;&gt;0,COUNTA($B$65637:B65985)," ")</f>
        <v xml:space="preserve"> </v>
      </c>
      <c r="F65985" s="491" t="str">
        <f t="shared" si="8"/>
        <v xml:space="preserve"> </v>
      </c>
      <c r="H65985" s="488">
        <f>IF(Admin!$B$14='Legit-Fans'!F65985,1,0)</f>
        <v>0</v>
      </c>
    </row>
    <row r="65986" spans="1:8">
      <c r="A65986" s="220" t="str">
        <f>IF(B65986&lt;&gt;0,COUNTA($B$65637:B65986)," ")</f>
        <v xml:space="preserve"> </v>
      </c>
      <c r="F65986" s="491" t="str">
        <f t="shared" si="8"/>
        <v xml:space="preserve"> </v>
      </c>
      <c r="H65986" s="488">
        <f>IF(Admin!$B$14='Legit-Fans'!F65986,1,0)</f>
        <v>0</v>
      </c>
    </row>
    <row r="65987" spans="1:8">
      <c r="A65987" s="220" t="str">
        <f>IF(B65987&lt;&gt;0,COUNTA($B$65637:B65987)," ")</f>
        <v xml:space="preserve"> </v>
      </c>
      <c r="F65987" s="491" t="str">
        <f t="shared" si="8"/>
        <v xml:space="preserve"> </v>
      </c>
      <c r="H65987" s="488">
        <f>IF(Admin!$B$14='Legit-Fans'!F65987,1,0)</f>
        <v>0</v>
      </c>
    </row>
    <row r="65988" spans="1:8">
      <c r="A65988" s="220" t="str">
        <f>IF(B65988&lt;&gt;0,COUNTA($B$65637:B65988)," ")</f>
        <v xml:space="preserve"> </v>
      </c>
      <c r="F65988" s="491" t="str">
        <f t="shared" si="8"/>
        <v xml:space="preserve"> </v>
      </c>
      <c r="H65988" s="488">
        <f>IF(Admin!$B$14='Legit-Fans'!F65988,1,0)</f>
        <v>0</v>
      </c>
    </row>
    <row r="65989" spans="1:8">
      <c r="A65989" s="220" t="str">
        <f>IF(B65989&lt;&gt;0,COUNTA($B$65637:B65989)," ")</f>
        <v xml:space="preserve"> </v>
      </c>
      <c r="F65989" s="491" t="str">
        <f t="shared" si="8"/>
        <v xml:space="preserve"> </v>
      </c>
      <c r="H65989" s="488">
        <f>IF(Admin!$B$14='Legit-Fans'!F65989,1,0)</f>
        <v>0</v>
      </c>
    </row>
    <row r="65990" spans="1:8">
      <c r="A65990" s="220" t="str">
        <f>IF(B65990&lt;&gt;0,COUNTA($B$65637:B65990)," ")</f>
        <v xml:space="preserve"> </v>
      </c>
      <c r="F65990" s="491" t="str">
        <f t="shared" si="8"/>
        <v xml:space="preserve"> </v>
      </c>
      <c r="H65990" s="488">
        <f>IF(Admin!$B$14='Legit-Fans'!F65990,1,0)</f>
        <v>0</v>
      </c>
    </row>
    <row r="65991" spans="1:8">
      <c r="A65991" s="220" t="str">
        <f>IF(B65991&lt;&gt;0,COUNTA($B$65637:B65991)," ")</f>
        <v xml:space="preserve"> </v>
      </c>
      <c r="F65991" s="491" t="str">
        <f t="shared" si="8"/>
        <v xml:space="preserve"> </v>
      </c>
      <c r="H65991" s="488">
        <f>IF(Admin!$B$14='Legit-Fans'!F65991,1,0)</f>
        <v>0</v>
      </c>
    </row>
    <row r="65992" spans="1:8">
      <c r="A65992" s="220" t="str">
        <f>IF(B65992&lt;&gt;0,COUNTA($B$65637:B65992)," ")</f>
        <v xml:space="preserve"> </v>
      </c>
      <c r="F65992" s="491" t="str">
        <f t="shared" si="8"/>
        <v xml:space="preserve"> </v>
      </c>
      <c r="H65992" s="488">
        <f>IF(Admin!$B$14='Legit-Fans'!F65992,1,0)</f>
        <v>0</v>
      </c>
    </row>
    <row r="65993" spans="1:8">
      <c r="A65993" s="220" t="str">
        <f>IF(B65993&lt;&gt;0,COUNTA($B$65637:B65993)," ")</f>
        <v xml:space="preserve"> </v>
      </c>
      <c r="F65993" s="491" t="str">
        <f t="shared" si="8"/>
        <v xml:space="preserve"> </v>
      </c>
      <c r="H65993" s="488">
        <f>IF(Admin!$B$14='Legit-Fans'!F65993,1,0)</f>
        <v>0</v>
      </c>
    </row>
    <row r="65994" spans="1:8">
      <c r="A65994" s="220" t="str">
        <f>IF(B65994&lt;&gt;0,COUNTA($B$65637:B65994)," ")</f>
        <v xml:space="preserve"> </v>
      </c>
      <c r="F65994" s="491" t="str">
        <f t="shared" si="8"/>
        <v xml:space="preserve"> </v>
      </c>
      <c r="H65994" s="488">
        <f>IF(Admin!$B$14='Legit-Fans'!F65994,1,0)</f>
        <v>0</v>
      </c>
    </row>
    <row r="65995" spans="1:8">
      <c r="A65995" s="220" t="str">
        <f>IF(B65995&lt;&gt;0,COUNTA($B$65637:B65995)," ")</f>
        <v xml:space="preserve"> </v>
      </c>
      <c r="F65995" s="491" t="str">
        <f t="shared" si="8"/>
        <v xml:space="preserve"> </v>
      </c>
      <c r="H65995" s="488">
        <f>IF(Admin!$B$14='Legit-Fans'!F65995,1,0)</f>
        <v>0</v>
      </c>
    </row>
    <row r="65996" spans="1:8">
      <c r="A65996" s="220" t="str">
        <f>IF(B65996&lt;&gt;0,COUNTA($B$65637:B65996)," ")</f>
        <v xml:space="preserve"> </v>
      </c>
      <c r="F65996" s="491" t="str">
        <f t="shared" si="8"/>
        <v xml:space="preserve"> </v>
      </c>
      <c r="H65996" s="488">
        <f>IF(Admin!$B$14='Legit-Fans'!F65996,1,0)</f>
        <v>0</v>
      </c>
    </row>
    <row r="65997" spans="1:8">
      <c r="A65997" s="220" t="str">
        <f>IF(B65997&lt;&gt;0,COUNTA($B$65637:B65997)," ")</f>
        <v xml:space="preserve"> </v>
      </c>
      <c r="F65997" s="491" t="str">
        <f t="shared" si="8"/>
        <v xml:space="preserve"> </v>
      </c>
      <c r="H65997" s="488">
        <f>IF(Admin!$B$14='Legit-Fans'!F65997,1,0)</f>
        <v>0</v>
      </c>
    </row>
    <row r="65998" spans="1:8">
      <c r="A65998" s="220" t="str">
        <f>IF(B65998&lt;&gt;0,COUNTA($B$65637:B65998)," ")</f>
        <v xml:space="preserve"> </v>
      </c>
      <c r="F65998" s="491" t="str">
        <f t="shared" si="8"/>
        <v xml:space="preserve"> </v>
      </c>
      <c r="H65998" s="488">
        <f>IF(Admin!$B$14='Legit-Fans'!F65998,1,0)</f>
        <v>0</v>
      </c>
    </row>
    <row r="65999" spans="1:8">
      <c r="A65999" s="220" t="str">
        <f>IF(B65999&lt;&gt;0,COUNTA($B$65637:B65999)," ")</f>
        <v xml:space="preserve"> </v>
      </c>
      <c r="F65999" s="491" t="str">
        <f t="shared" si="8"/>
        <v xml:space="preserve"> </v>
      </c>
      <c r="H65999" s="488">
        <f>IF(Admin!$B$14='Legit-Fans'!F65999,1,0)</f>
        <v>0</v>
      </c>
    </row>
    <row r="66000" spans="1:8">
      <c r="A66000" s="220" t="str">
        <f>IF(B66000&lt;&gt;0,COUNTA($B$65637:B66000)," ")</f>
        <v xml:space="preserve"> </v>
      </c>
      <c r="F66000" s="491" t="str">
        <f t="shared" si="8"/>
        <v xml:space="preserve"> </v>
      </c>
      <c r="H66000" s="488">
        <f>IF(Admin!$B$14='Legit-Fans'!F66000,1,0)</f>
        <v>0</v>
      </c>
    </row>
    <row r="66001" spans="1:8">
      <c r="A66001" s="220" t="str">
        <f>IF(B66001&lt;&gt;0,COUNTA($B$65637:B66001)," ")</f>
        <v xml:space="preserve"> </v>
      </c>
      <c r="F66001" s="491" t="str">
        <f t="shared" si="8"/>
        <v xml:space="preserve"> </v>
      </c>
      <c r="H66001" s="488">
        <f>IF(Admin!$B$14='Legit-Fans'!F66001,1,0)</f>
        <v>0</v>
      </c>
    </row>
    <row r="66002" spans="1:8">
      <c r="A66002" s="220" t="str">
        <f>IF(B66002&lt;&gt;0,COUNTA($B$65637:B66002)," ")</f>
        <v xml:space="preserve"> </v>
      </c>
      <c r="F66002" s="491" t="str">
        <f t="shared" si="8"/>
        <v xml:space="preserve"> </v>
      </c>
      <c r="H66002" s="488">
        <f>IF(Admin!$B$14='Legit-Fans'!F66002,1,0)</f>
        <v>0</v>
      </c>
    </row>
    <row r="66003" spans="1:8">
      <c r="A66003" s="220" t="str">
        <f>IF(B66003&lt;&gt;0,COUNTA($B$65637:B66003)," ")</f>
        <v xml:space="preserve"> </v>
      </c>
      <c r="F66003" s="491" t="str">
        <f t="shared" si="8"/>
        <v xml:space="preserve"> </v>
      </c>
      <c r="H66003" s="488">
        <f>IF(Admin!$B$14='Legit-Fans'!F66003,1,0)</f>
        <v>0</v>
      </c>
    </row>
    <row r="66004" spans="1:8">
      <c r="A66004" s="220" t="str">
        <f>IF(B66004&lt;&gt;0,COUNTA($B$65637:B66004)," ")</f>
        <v xml:space="preserve"> </v>
      </c>
      <c r="F66004" s="491" t="str">
        <f t="shared" si="8"/>
        <v xml:space="preserve"> </v>
      </c>
      <c r="H66004" s="488">
        <f>IF(Admin!$B$14='Legit-Fans'!F66004,1,0)</f>
        <v>0</v>
      </c>
    </row>
    <row r="66005" spans="1:8">
      <c r="A66005" s="220" t="str">
        <f>IF(B66005&lt;&gt;0,COUNTA($B$65637:B66005)," ")</f>
        <v xml:space="preserve"> </v>
      </c>
      <c r="F66005" s="491" t="str">
        <f t="shared" si="8"/>
        <v xml:space="preserve"> </v>
      </c>
      <c r="H66005" s="488">
        <f>IF(Admin!$B$14='Legit-Fans'!F66005,1,0)</f>
        <v>0</v>
      </c>
    </row>
    <row r="66006" spans="1:8">
      <c r="A66006" s="220" t="str">
        <f>IF(B66006&lt;&gt;0,COUNTA($B$65637:B66006)," ")</f>
        <v xml:space="preserve"> </v>
      </c>
      <c r="F66006" s="491" t="str">
        <f t="shared" si="8"/>
        <v xml:space="preserve"> </v>
      </c>
      <c r="H66006" s="488">
        <f>IF(Admin!$B$14='Legit-Fans'!F66006,1,0)</f>
        <v>0</v>
      </c>
    </row>
    <row r="66007" spans="1:8">
      <c r="A66007" s="220" t="str">
        <f>IF(B66007&lt;&gt;0,COUNTA($B$65637:B66007)," ")</f>
        <v xml:space="preserve"> </v>
      </c>
      <c r="F66007" s="491" t="str">
        <f t="shared" si="8"/>
        <v xml:space="preserve"> </v>
      </c>
      <c r="H66007" s="488">
        <f>IF(Admin!$B$14='Legit-Fans'!F66007,1,0)</f>
        <v>0</v>
      </c>
    </row>
    <row r="66008" spans="1:8">
      <c r="A66008" s="220" t="str">
        <f>IF(B66008&lt;&gt;0,COUNTA($B$65637:B66008)," ")</f>
        <v xml:space="preserve"> </v>
      </c>
      <c r="F66008" s="491" t="str">
        <f t="shared" si="8"/>
        <v xml:space="preserve"> </v>
      </c>
      <c r="H66008" s="488">
        <f>IF(Admin!$B$14='Legit-Fans'!F66008,1,0)</f>
        <v>0</v>
      </c>
    </row>
    <row r="66009" spans="1:8">
      <c r="A66009" s="220" t="str">
        <f>IF(B66009&lt;&gt;0,COUNTA($B$65637:B66009)," ")</f>
        <v xml:space="preserve"> </v>
      </c>
      <c r="F66009" s="491" t="str">
        <f t="shared" si="8"/>
        <v xml:space="preserve"> </v>
      </c>
      <c r="H66009" s="488">
        <f>IF(Admin!$B$14='Legit-Fans'!F66009,1,0)</f>
        <v>0</v>
      </c>
    </row>
    <row r="66010" spans="1:8">
      <c r="A66010" s="220" t="str">
        <f>IF(B66010&lt;&gt;0,COUNTA($B$65637:B66010)," ")</f>
        <v xml:space="preserve"> </v>
      </c>
      <c r="F66010" s="491" t="str">
        <f t="shared" si="8"/>
        <v xml:space="preserve"> </v>
      </c>
      <c r="H66010" s="488">
        <f>IF(Admin!$B$14='Legit-Fans'!F66010,1,0)</f>
        <v>0</v>
      </c>
    </row>
    <row r="66011" spans="1:8">
      <c r="A66011" s="220" t="str">
        <f>IF(B66011&lt;&gt;0,COUNTA($B$65637:B66011)," ")</f>
        <v xml:space="preserve"> </v>
      </c>
      <c r="F66011" s="491" t="str">
        <f t="shared" si="8"/>
        <v xml:space="preserve"> </v>
      </c>
      <c r="H66011" s="488">
        <f>IF(Admin!$B$14='Legit-Fans'!F66011,1,0)</f>
        <v>0</v>
      </c>
    </row>
    <row r="66012" spans="1:8">
      <c r="A66012" s="220" t="str">
        <f>IF(B66012&lt;&gt;0,COUNTA($B$65637:B66012)," ")</f>
        <v xml:space="preserve"> </v>
      </c>
      <c r="F66012" s="491" t="str">
        <f t="shared" si="8"/>
        <v xml:space="preserve"> </v>
      </c>
      <c r="H66012" s="488">
        <f>IF(Admin!$B$14='Legit-Fans'!F66012,1,0)</f>
        <v>0</v>
      </c>
    </row>
    <row r="66013" spans="1:8">
      <c r="A66013" s="220" t="str">
        <f>IF(B66013&lt;&gt;0,COUNTA($B$65637:B66013)," ")</f>
        <v xml:space="preserve"> </v>
      </c>
      <c r="F66013" s="491" t="str">
        <f t="shared" si="8"/>
        <v xml:space="preserve"> </v>
      </c>
      <c r="H66013" s="488">
        <f>IF(Admin!$B$14='Legit-Fans'!F66013,1,0)</f>
        <v>0</v>
      </c>
    </row>
    <row r="66014" spans="1:8">
      <c r="A66014" s="220" t="str">
        <f>IF(B66014&lt;&gt;0,COUNTA($B$65637:B66014)," ")</f>
        <v xml:space="preserve"> </v>
      </c>
      <c r="F66014" s="491" t="str">
        <f t="shared" si="8"/>
        <v xml:space="preserve"> </v>
      </c>
      <c r="H66014" s="488">
        <f>IF(Admin!$B$14='Legit-Fans'!F66014,1,0)</f>
        <v>0</v>
      </c>
    </row>
    <row r="66015" spans="1:8">
      <c r="A66015" s="220" t="str">
        <f>IF(B66015&lt;&gt;0,COUNTA($B$65637:B66015)," ")</f>
        <v xml:space="preserve"> </v>
      </c>
      <c r="F66015" s="491" t="str">
        <f t="shared" si="8"/>
        <v xml:space="preserve"> </v>
      </c>
      <c r="H66015" s="488">
        <f>IF(Admin!$B$14='Legit-Fans'!F66015,1,0)</f>
        <v>0</v>
      </c>
    </row>
    <row r="66016" spans="1:8">
      <c r="A66016" s="220" t="str">
        <f>IF(B66016&lt;&gt;0,COUNTA($B$65637:B66016)," ")</f>
        <v xml:space="preserve"> </v>
      </c>
      <c r="F66016" s="491" t="str">
        <f t="shared" si="8"/>
        <v xml:space="preserve"> </v>
      </c>
      <c r="H66016" s="488">
        <f>IF(Admin!$B$14='Legit-Fans'!F66016,1,0)</f>
        <v>0</v>
      </c>
    </row>
    <row r="66017" spans="1:8">
      <c r="A66017" s="220" t="str">
        <f>IF(B66017&lt;&gt;0,COUNTA($B$65637:B66017)," ")</f>
        <v xml:space="preserve"> </v>
      </c>
      <c r="F66017" s="491" t="str">
        <f t="shared" si="8"/>
        <v xml:space="preserve"> </v>
      </c>
      <c r="H66017" s="488">
        <f>IF(Admin!$B$14='Legit-Fans'!F66017,1,0)</f>
        <v>0</v>
      </c>
    </row>
    <row r="66018" spans="1:8">
      <c r="A66018" s="220" t="str">
        <f>IF(B66018&lt;&gt;0,COUNTA($B$65637:B66018)," ")</f>
        <v xml:space="preserve"> </v>
      </c>
      <c r="F66018" s="491" t="str">
        <f t="shared" si="8"/>
        <v xml:space="preserve"> </v>
      </c>
      <c r="H66018" s="488">
        <f>IF(Admin!$B$14='Legit-Fans'!F66018,1,0)</f>
        <v>0</v>
      </c>
    </row>
    <row r="66019" spans="1:8">
      <c r="A66019" s="220" t="str">
        <f>IF(B66019&lt;&gt;0,COUNTA($B$65637:B66019)," ")</f>
        <v xml:space="preserve"> </v>
      </c>
      <c r="F66019" s="491" t="str">
        <f t="shared" si="8"/>
        <v xml:space="preserve"> </v>
      </c>
      <c r="H66019" s="488">
        <f>IF(Admin!$B$14='Legit-Fans'!F66019,1,0)</f>
        <v>0</v>
      </c>
    </row>
    <row r="66020" spans="1:8">
      <c r="A66020" s="220" t="str">
        <f>IF(B66020&lt;&gt;0,COUNTA($B$65637:B66020)," ")</f>
        <v xml:space="preserve"> </v>
      </c>
      <c r="F66020" s="491" t="str">
        <f t="shared" si="8"/>
        <v xml:space="preserve"> </v>
      </c>
      <c r="H66020" s="488">
        <f>IF(Admin!$B$14='Legit-Fans'!F66020,1,0)</f>
        <v>0</v>
      </c>
    </row>
    <row r="66021" spans="1:8">
      <c r="A66021" s="220" t="str">
        <f>IF(B66021&lt;&gt;0,COUNTA($B$65637:B66021)," ")</f>
        <v xml:space="preserve"> </v>
      </c>
      <c r="F66021" s="491" t="str">
        <f t="shared" si="8"/>
        <v xml:space="preserve"> </v>
      </c>
      <c r="H66021" s="488">
        <f>IF(Admin!$B$14='Legit-Fans'!F66021,1,0)</f>
        <v>0</v>
      </c>
    </row>
    <row r="66022" spans="1:8">
      <c r="A66022" s="220" t="str">
        <f>IF(B66022&lt;&gt;0,COUNTA($B$65637:B66022)," ")</f>
        <v xml:space="preserve"> </v>
      </c>
      <c r="F66022" s="491" t="str">
        <f t="shared" si="8"/>
        <v xml:space="preserve"> </v>
      </c>
      <c r="H66022" s="488">
        <f>IF(Admin!$B$14='Legit-Fans'!F66022,1,0)</f>
        <v>0</v>
      </c>
    </row>
    <row r="66023" spans="1:8">
      <c r="A66023" s="220" t="str">
        <f>IF(B66023&lt;&gt;0,COUNTA($B$65637:B66023)," ")</f>
        <v xml:space="preserve"> </v>
      </c>
      <c r="F66023" s="491" t="str">
        <f t="shared" si="8"/>
        <v xml:space="preserve"> </v>
      </c>
      <c r="H66023" s="488">
        <f>IF(Admin!$B$14='Legit-Fans'!F66023,1,0)</f>
        <v>0</v>
      </c>
    </row>
    <row r="66024" spans="1:8">
      <c r="A66024" s="220" t="str">
        <f>IF(B66024&lt;&gt;0,COUNTA($B$65637:B66024)," ")</f>
        <v xml:space="preserve"> </v>
      </c>
      <c r="F66024" s="491" t="str">
        <f t="shared" si="8"/>
        <v xml:space="preserve"> </v>
      </c>
      <c r="H66024" s="488">
        <f>IF(Admin!$B$14='Legit-Fans'!F66024,1,0)</f>
        <v>0</v>
      </c>
    </row>
    <row r="66025" spans="1:8">
      <c r="A66025" s="220" t="str">
        <f>IF(B66025&lt;&gt;0,COUNTA($B$65637:B66025)," ")</f>
        <v xml:space="preserve"> </v>
      </c>
      <c r="F66025" s="491" t="str">
        <f t="shared" si="8"/>
        <v xml:space="preserve"> </v>
      </c>
      <c r="H66025" s="488">
        <f>IF(Admin!$B$14='Legit-Fans'!F66025,1,0)</f>
        <v>0</v>
      </c>
    </row>
    <row r="66026" spans="1:8">
      <c r="A66026" s="220" t="str">
        <f>IF(B66026&lt;&gt;0,COUNTA($B$65637:B66026)," ")</f>
        <v xml:space="preserve"> </v>
      </c>
      <c r="F66026" s="491" t="str">
        <f t="shared" si="8"/>
        <v xml:space="preserve"> </v>
      </c>
      <c r="H66026" s="488">
        <f>IF(Admin!$B$14='Legit-Fans'!F66026,1,0)</f>
        <v>0</v>
      </c>
    </row>
    <row r="66027" spans="1:8">
      <c r="A66027" s="220" t="str">
        <f>IF(B66027&lt;&gt;0,COUNTA($B$65637:B66027)," ")</f>
        <v xml:space="preserve"> </v>
      </c>
      <c r="F66027" s="491" t="str">
        <f t="shared" si="8"/>
        <v xml:space="preserve"> </v>
      </c>
      <c r="H66027" s="488">
        <f>IF(Admin!$B$14='Legit-Fans'!F66027,1,0)</f>
        <v>0</v>
      </c>
    </row>
    <row r="66028" spans="1:8">
      <c r="A66028" s="220" t="str">
        <f>IF(B66028&lt;&gt;0,COUNTA($B$65637:B66028)," ")</f>
        <v xml:space="preserve"> </v>
      </c>
      <c r="F66028" s="491" t="str">
        <f t="shared" ref="F66028:F66091" si="9">B66028&amp;" "&amp;C66028</f>
        <v xml:space="preserve"> </v>
      </c>
      <c r="H66028" s="488">
        <f>IF(Admin!$B$14='Legit-Fans'!F66028,1,0)</f>
        <v>0</v>
      </c>
    </row>
    <row r="66029" spans="1:8">
      <c r="A66029" s="220" t="str">
        <f>IF(B66029&lt;&gt;0,COUNTA($B$65637:B66029)," ")</f>
        <v xml:space="preserve"> </v>
      </c>
      <c r="F66029" s="491" t="str">
        <f t="shared" si="9"/>
        <v xml:space="preserve"> </v>
      </c>
      <c r="H66029" s="488">
        <f>IF(Admin!$B$14='Legit-Fans'!F66029,1,0)</f>
        <v>0</v>
      </c>
    </row>
    <row r="66030" spans="1:8">
      <c r="A66030" s="220" t="str">
        <f>IF(B66030&lt;&gt;0,COUNTA($B$65637:B66030)," ")</f>
        <v xml:space="preserve"> </v>
      </c>
      <c r="F66030" s="491" t="str">
        <f t="shared" si="9"/>
        <v xml:space="preserve"> </v>
      </c>
      <c r="H66030" s="488">
        <f>IF(Admin!$B$14='Legit-Fans'!F66030,1,0)</f>
        <v>0</v>
      </c>
    </row>
    <row r="66031" spans="1:8">
      <c r="A66031" s="220" t="str">
        <f>IF(B66031&lt;&gt;0,COUNTA($B$65637:B66031)," ")</f>
        <v xml:space="preserve"> </v>
      </c>
      <c r="F66031" s="491" t="str">
        <f t="shared" si="9"/>
        <v xml:space="preserve"> </v>
      </c>
      <c r="H66031" s="488">
        <f>IF(Admin!$B$14='Legit-Fans'!F66031,1,0)</f>
        <v>0</v>
      </c>
    </row>
    <row r="66032" spans="1:8">
      <c r="A66032" s="220" t="str">
        <f>IF(B66032&lt;&gt;0,COUNTA($B$65637:B66032)," ")</f>
        <v xml:space="preserve"> </v>
      </c>
      <c r="F66032" s="491" t="str">
        <f t="shared" si="9"/>
        <v xml:space="preserve"> </v>
      </c>
      <c r="H66032" s="488">
        <f>IF(Admin!$B$14='Legit-Fans'!F66032,1,0)</f>
        <v>0</v>
      </c>
    </row>
    <row r="66033" spans="1:8">
      <c r="A66033" s="220" t="str">
        <f>IF(B66033&lt;&gt;0,COUNTA($B$65637:B66033)," ")</f>
        <v xml:space="preserve"> </v>
      </c>
      <c r="F66033" s="491" t="str">
        <f t="shared" si="9"/>
        <v xml:space="preserve"> </v>
      </c>
      <c r="H66033" s="488">
        <f>IF(Admin!$B$14='Legit-Fans'!F66033,1,0)</f>
        <v>0</v>
      </c>
    </row>
    <row r="66034" spans="1:8">
      <c r="A66034" s="220" t="str">
        <f>IF(B66034&lt;&gt;0,COUNTA($B$65637:B66034)," ")</f>
        <v xml:space="preserve"> </v>
      </c>
      <c r="F66034" s="491" t="str">
        <f t="shared" si="9"/>
        <v xml:space="preserve"> </v>
      </c>
      <c r="H66034" s="488">
        <f>IF(Admin!$B$14='Legit-Fans'!F66034,1,0)</f>
        <v>0</v>
      </c>
    </row>
    <row r="66035" spans="1:8">
      <c r="A66035" s="220" t="str">
        <f>IF(B66035&lt;&gt;0,COUNTA($B$65637:B66035)," ")</f>
        <v xml:space="preserve"> </v>
      </c>
      <c r="F66035" s="491" t="str">
        <f t="shared" si="9"/>
        <v xml:space="preserve"> </v>
      </c>
      <c r="H66035" s="488">
        <f>IF(Admin!$B$14='Legit-Fans'!F66035,1,0)</f>
        <v>0</v>
      </c>
    </row>
    <row r="66036" spans="1:8">
      <c r="A66036" s="220" t="str">
        <f>IF(B66036&lt;&gt;0,COUNTA($B$65637:B66036)," ")</f>
        <v xml:space="preserve"> </v>
      </c>
      <c r="F66036" s="491" t="str">
        <f t="shared" si="9"/>
        <v xml:space="preserve"> </v>
      </c>
      <c r="H66036" s="488">
        <f>IF(Admin!$B$14='Legit-Fans'!F66036,1,0)</f>
        <v>0</v>
      </c>
    </row>
    <row r="66037" spans="1:8">
      <c r="A66037" s="220" t="str">
        <f>IF(B66037&lt;&gt;0,COUNTA($B$65637:B66037)," ")</f>
        <v xml:space="preserve"> </v>
      </c>
      <c r="F66037" s="491" t="str">
        <f t="shared" si="9"/>
        <v xml:space="preserve"> </v>
      </c>
      <c r="H66037" s="488">
        <f>IF(Admin!$B$14='Legit-Fans'!F66037,1,0)</f>
        <v>0</v>
      </c>
    </row>
    <row r="66038" spans="1:8">
      <c r="A66038" s="220" t="str">
        <f>IF(B66038&lt;&gt;0,COUNTA($B$65637:B66038)," ")</f>
        <v xml:space="preserve"> </v>
      </c>
      <c r="F66038" s="491" t="str">
        <f t="shared" si="9"/>
        <v xml:space="preserve"> </v>
      </c>
      <c r="H66038" s="488">
        <f>IF(Admin!$B$14='Legit-Fans'!F66038,1,0)</f>
        <v>0</v>
      </c>
    </row>
    <row r="66039" spans="1:8">
      <c r="A66039" s="220" t="str">
        <f>IF(B66039&lt;&gt;0,COUNTA($B$65637:B66039)," ")</f>
        <v xml:space="preserve"> </v>
      </c>
      <c r="F66039" s="491" t="str">
        <f t="shared" si="9"/>
        <v xml:space="preserve"> </v>
      </c>
      <c r="H66039" s="488">
        <f>IF(Admin!$B$14='Legit-Fans'!F66039,1,0)</f>
        <v>0</v>
      </c>
    </row>
    <row r="66040" spans="1:8">
      <c r="A66040" s="220" t="str">
        <f>IF(B66040&lt;&gt;0,COUNTA($B$65637:B66040)," ")</f>
        <v xml:space="preserve"> </v>
      </c>
      <c r="F66040" s="491" t="str">
        <f t="shared" si="9"/>
        <v xml:space="preserve"> </v>
      </c>
      <c r="H66040" s="488">
        <f>IF(Admin!$B$14='Legit-Fans'!F66040,1,0)</f>
        <v>0</v>
      </c>
    </row>
    <row r="66041" spans="1:8">
      <c r="A66041" s="220" t="str">
        <f>IF(B66041&lt;&gt;0,COUNTA($B$65637:B66041)," ")</f>
        <v xml:space="preserve"> </v>
      </c>
      <c r="F66041" s="491" t="str">
        <f t="shared" si="9"/>
        <v xml:space="preserve"> </v>
      </c>
      <c r="H66041" s="488">
        <f>IF(Admin!$B$14='Legit-Fans'!F66041,1,0)</f>
        <v>0</v>
      </c>
    </row>
    <row r="66042" spans="1:8">
      <c r="A66042" s="220" t="str">
        <f>IF(B66042&lt;&gt;0,COUNTA($B$65637:B66042)," ")</f>
        <v xml:space="preserve"> </v>
      </c>
      <c r="F66042" s="491" t="str">
        <f t="shared" si="9"/>
        <v xml:space="preserve"> </v>
      </c>
      <c r="H66042" s="488">
        <f>IF(Admin!$B$14='Legit-Fans'!F66042,1,0)</f>
        <v>0</v>
      </c>
    </row>
    <row r="66043" spans="1:8">
      <c r="A66043" s="220" t="str">
        <f>IF(B66043&lt;&gt;0,COUNTA($B$65637:B66043)," ")</f>
        <v xml:space="preserve"> </v>
      </c>
      <c r="F66043" s="491" t="str">
        <f t="shared" si="9"/>
        <v xml:space="preserve"> </v>
      </c>
      <c r="H66043" s="488">
        <f>IF(Admin!$B$14='Legit-Fans'!F66043,1,0)</f>
        <v>0</v>
      </c>
    </row>
    <row r="66044" spans="1:8">
      <c r="A66044" s="220" t="str">
        <f>IF(B66044&lt;&gt;0,COUNTA($B$65637:B66044)," ")</f>
        <v xml:space="preserve"> </v>
      </c>
      <c r="F66044" s="491" t="str">
        <f t="shared" si="9"/>
        <v xml:space="preserve"> </v>
      </c>
      <c r="H66044" s="488">
        <f>IF(Admin!$B$14='Legit-Fans'!F66044,1,0)</f>
        <v>0</v>
      </c>
    </row>
    <row r="66045" spans="1:8">
      <c r="A66045" s="220" t="str">
        <f>IF(B66045&lt;&gt;0,COUNTA($B$65637:B66045)," ")</f>
        <v xml:space="preserve"> </v>
      </c>
      <c r="F66045" s="491" t="str">
        <f t="shared" si="9"/>
        <v xml:space="preserve"> </v>
      </c>
      <c r="H66045" s="488">
        <f>IF(Admin!$B$14='Legit-Fans'!F66045,1,0)</f>
        <v>0</v>
      </c>
    </row>
    <row r="66046" spans="1:8">
      <c r="A66046" s="220" t="str">
        <f>IF(B66046&lt;&gt;0,COUNTA($B$65637:B66046)," ")</f>
        <v xml:space="preserve"> </v>
      </c>
      <c r="F66046" s="491" t="str">
        <f t="shared" si="9"/>
        <v xml:space="preserve"> </v>
      </c>
      <c r="H66046" s="488">
        <f>IF(Admin!$B$14='Legit-Fans'!F66046,1,0)</f>
        <v>0</v>
      </c>
    </row>
    <row r="66047" spans="1:8">
      <c r="A66047" s="220" t="str">
        <f>IF(B66047&lt;&gt;0,COUNTA($B$65637:B66047)," ")</f>
        <v xml:space="preserve"> </v>
      </c>
      <c r="F66047" s="491" t="str">
        <f t="shared" si="9"/>
        <v xml:space="preserve"> </v>
      </c>
      <c r="H66047" s="488">
        <f>IF(Admin!$B$14='Legit-Fans'!F66047,1,0)</f>
        <v>0</v>
      </c>
    </row>
    <row r="66048" spans="1:8">
      <c r="A66048" s="220" t="str">
        <f>IF(B66048&lt;&gt;0,COUNTA($B$65637:B66048)," ")</f>
        <v xml:space="preserve"> </v>
      </c>
      <c r="F66048" s="491" t="str">
        <f t="shared" si="9"/>
        <v xml:space="preserve"> </v>
      </c>
      <c r="H66048" s="488">
        <f>IF(Admin!$B$14='Legit-Fans'!F66048,1,0)</f>
        <v>0</v>
      </c>
    </row>
    <row r="66049" spans="1:8">
      <c r="A66049" s="220" t="str">
        <f>IF(B66049&lt;&gt;0,COUNTA($B$65637:B66049)," ")</f>
        <v xml:space="preserve"> </v>
      </c>
      <c r="F66049" s="491" t="str">
        <f t="shared" si="9"/>
        <v xml:space="preserve"> </v>
      </c>
      <c r="H66049" s="488">
        <f>IF(Admin!$B$14='Legit-Fans'!F66049,1,0)</f>
        <v>0</v>
      </c>
    </row>
    <row r="66050" spans="1:8">
      <c r="A66050" s="220" t="str">
        <f>IF(B66050&lt;&gt;0,COUNTA($B$65637:B66050)," ")</f>
        <v xml:space="preserve"> </v>
      </c>
      <c r="F66050" s="491" t="str">
        <f t="shared" si="9"/>
        <v xml:space="preserve"> </v>
      </c>
      <c r="H66050" s="488">
        <f>IF(Admin!$B$14='Legit-Fans'!F66050,1,0)</f>
        <v>0</v>
      </c>
    </row>
    <row r="66051" spans="1:8">
      <c r="A66051" s="220" t="str">
        <f>IF(B66051&lt;&gt;0,COUNTA($B$65637:B66051)," ")</f>
        <v xml:space="preserve"> </v>
      </c>
      <c r="F66051" s="491" t="str">
        <f t="shared" si="9"/>
        <v xml:space="preserve"> </v>
      </c>
      <c r="H66051" s="488">
        <f>IF(Admin!$B$14='Legit-Fans'!F66051,1,0)</f>
        <v>0</v>
      </c>
    </row>
    <row r="66052" spans="1:8">
      <c r="A66052" s="220" t="str">
        <f>IF(B66052&lt;&gt;0,COUNTA($B$65637:B66052)," ")</f>
        <v xml:space="preserve"> </v>
      </c>
      <c r="F66052" s="491" t="str">
        <f t="shared" si="9"/>
        <v xml:space="preserve"> </v>
      </c>
      <c r="H66052" s="488">
        <f>IF(Admin!$B$14='Legit-Fans'!F66052,1,0)</f>
        <v>0</v>
      </c>
    </row>
    <row r="66053" spans="1:8">
      <c r="A66053" s="220" t="str">
        <f>IF(B66053&lt;&gt;0,COUNTA($B$65637:B66053)," ")</f>
        <v xml:space="preserve"> </v>
      </c>
      <c r="F66053" s="491" t="str">
        <f t="shared" si="9"/>
        <v xml:space="preserve"> </v>
      </c>
      <c r="H66053" s="488">
        <f>IF(Admin!$B$14='Legit-Fans'!F66053,1,0)</f>
        <v>0</v>
      </c>
    </row>
    <row r="66054" spans="1:8">
      <c r="A66054" s="220" t="str">
        <f>IF(B66054&lt;&gt;0,COUNTA($B$65637:B66054)," ")</f>
        <v xml:space="preserve"> </v>
      </c>
      <c r="F66054" s="491" t="str">
        <f t="shared" si="9"/>
        <v xml:space="preserve"> </v>
      </c>
      <c r="H66054" s="488">
        <f>IF(Admin!$B$14='Legit-Fans'!F66054,1,0)</f>
        <v>0</v>
      </c>
    </row>
    <row r="66055" spans="1:8">
      <c r="A66055" s="220" t="str">
        <f>IF(B66055&lt;&gt;0,COUNTA($B$65637:B66055)," ")</f>
        <v xml:space="preserve"> </v>
      </c>
      <c r="F66055" s="491" t="str">
        <f t="shared" si="9"/>
        <v xml:space="preserve"> </v>
      </c>
      <c r="H66055" s="488">
        <f>IF(Admin!$B$14='Legit-Fans'!F66055,1,0)</f>
        <v>0</v>
      </c>
    </row>
    <row r="66056" spans="1:8">
      <c r="A66056" s="220" t="str">
        <f>IF(B66056&lt;&gt;0,COUNTA($B$65637:B66056)," ")</f>
        <v xml:space="preserve"> </v>
      </c>
      <c r="F66056" s="491" t="str">
        <f t="shared" si="9"/>
        <v xml:space="preserve"> </v>
      </c>
      <c r="H66056" s="488">
        <f>IF(Admin!$B$14='Legit-Fans'!F66056,1,0)</f>
        <v>0</v>
      </c>
    </row>
    <row r="66057" spans="1:8">
      <c r="A66057" s="220" t="str">
        <f>IF(B66057&lt;&gt;0,COUNTA($B$65637:B66057)," ")</f>
        <v xml:space="preserve"> </v>
      </c>
      <c r="F66057" s="491" t="str">
        <f t="shared" si="9"/>
        <v xml:space="preserve"> </v>
      </c>
      <c r="H66057" s="488">
        <f>IF(Admin!$B$14='Legit-Fans'!F66057,1,0)</f>
        <v>0</v>
      </c>
    </row>
    <row r="66058" spans="1:8">
      <c r="A66058" s="220" t="str">
        <f>IF(B66058&lt;&gt;0,COUNTA($B$65637:B66058)," ")</f>
        <v xml:space="preserve"> </v>
      </c>
      <c r="F66058" s="491" t="str">
        <f t="shared" si="9"/>
        <v xml:space="preserve"> </v>
      </c>
      <c r="H66058" s="488">
        <f>IF(Admin!$B$14='Legit-Fans'!F66058,1,0)</f>
        <v>0</v>
      </c>
    </row>
    <row r="66059" spans="1:8">
      <c r="A66059" s="220" t="str">
        <f>IF(B66059&lt;&gt;0,COUNTA($B$65637:B66059)," ")</f>
        <v xml:space="preserve"> </v>
      </c>
      <c r="F66059" s="491" t="str">
        <f t="shared" si="9"/>
        <v xml:space="preserve"> </v>
      </c>
      <c r="H66059" s="488">
        <f>IF(Admin!$B$14='Legit-Fans'!F66059,1,0)</f>
        <v>0</v>
      </c>
    </row>
    <row r="66060" spans="1:8">
      <c r="A66060" s="220" t="str">
        <f>IF(B66060&lt;&gt;0,COUNTA($B$65637:B66060)," ")</f>
        <v xml:space="preserve"> </v>
      </c>
      <c r="F66060" s="491" t="str">
        <f t="shared" si="9"/>
        <v xml:space="preserve"> </v>
      </c>
      <c r="H66060" s="488">
        <f>IF(Admin!$B$14='Legit-Fans'!F66060,1,0)</f>
        <v>0</v>
      </c>
    </row>
    <row r="66061" spans="1:8">
      <c r="A66061" s="220" t="str">
        <f>IF(B66061&lt;&gt;0,COUNTA($B$65637:B66061)," ")</f>
        <v xml:space="preserve"> </v>
      </c>
      <c r="F66061" s="491" t="str">
        <f t="shared" si="9"/>
        <v xml:space="preserve"> </v>
      </c>
      <c r="H66061" s="488">
        <f>IF(Admin!$B$14='Legit-Fans'!F66061,1,0)</f>
        <v>0</v>
      </c>
    </row>
    <row r="66062" spans="1:8">
      <c r="A66062" s="220" t="str">
        <f>IF(B66062&lt;&gt;0,COUNTA($B$65637:B66062)," ")</f>
        <v xml:space="preserve"> </v>
      </c>
      <c r="F66062" s="491" t="str">
        <f t="shared" si="9"/>
        <v xml:space="preserve"> </v>
      </c>
      <c r="H66062" s="488">
        <f>IF(Admin!$B$14='Legit-Fans'!F66062,1,0)</f>
        <v>0</v>
      </c>
    </row>
    <row r="66063" spans="1:8">
      <c r="A66063" s="220" t="str">
        <f>IF(B66063&lt;&gt;0,COUNTA($B$65637:B66063)," ")</f>
        <v xml:space="preserve"> </v>
      </c>
      <c r="F66063" s="491" t="str">
        <f t="shared" si="9"/>
        <v xml:space="preserve"> </v>
      </c>
      <c r="H66063" s="488">
        <f>IF(Admin!$B$14='Legit-Fans'!F66063,1,0)</f>
        <v>0</v>
      </c>
    </row>
    <row r="66064" spans="1:8">
      <c r="A66064" s="220" t="str">
        <f>IF(B66064&lt;&gt;0,COUNTA($B$65637:B66064)," ")</f>
        <v xml:space="preserve"> </v>
      </c>
      <c r="F66064" s="491" t="str">
        <f t="shared" si="9"/>
        <v xml:space="preserve"> </v>
      </c>
      <c r="H66064" s="488">
        <f>IF(Admin!$B$14='Legit-Fans'!F66064,1,0)</f>
        <v>0</v>
      </c>
    </row>
    <row r="66065" spans="1:8">
      <c r="A66065" s="220" t="str">
        <f>IF(B66065&lt;&gt;0,COUNTA($B$65637:B66065)," ")</f>
        <v xml:space="preserve"> </v>
      </c>
      <c r="F66065" s="491" t="str">
        <f t="shared" si="9"/>
        <v xml:space="preserve"> </v>
      </c>
      <c r="H66065" s="488">
        <f>IF(Admin!$B$14='Legit-Fans'!F66065,1,0)</f>
        <v>0</v>
      </c>
    </row>
    <row r="66066" spans="1:8">
      <c r="A66066" s="220" t="str">
        <f>IF(B66066&lt;&gt;0,COUNTA($B$65637:B66066)," ")</f>
        <v xml:space="preserve"> </v>
      </c>
      <c r="F66066" s="491" t="str">
        <f t="shared" si="9"/>
        <v xml:space="preserve"> </v>
      </c>
      <c r="H66066" s="488">
        <f>IF(Admin!$B$14='Legit-Fans'!F66066,1,0)</f>
        <v>0</v>
      </c>
    </row>
    <row r="66067" spans="1:8">
      <c r="A66067" s="220" t="str">
        <f>IF(B66067&lt;&gt;0,COUNTA($B$65637:B66067)," ")</f>
        <v xml:space="preserve"> </v>
      </c>
      <c r="F66067" s="491" t="str">
        <f t="shared" si="9"/>
        <v xml:space="preserve"> </v>
      </c>
      <c r="H66067" s="488">
        <f>IF(Admin!$B$14='Legit-Fans'!F66067,1,0)</f>
        <v>0</v>
      </c>
    </row>
    <row r="66068" spans="1:8">
      <c r="A66068" s="220" t="str">
        <f>IF(B66068&lt;&gt;0,COUNTA($B$65637:B66068)," ")</f>
        <v xml:space="preserve"> </v>
      </c>
      <c r="F66068" s="491" t="str">
        <f t="shared" si="9"/>
        <v xml:space="preserve"> </v>
      </c>
      <c r="H66068" s="488">
        <f>IF(Admin!$B$14='Legit-Fans'!F66068,1,0)</f>
        <v>0</v>
      </c>
    </row>
    <row r="66069" spans="1:8">
      <c r="A66069" s="220" t="str">
        <f>IF(B66069&lt;&gt;0,COUNTA($B$65637:B66069)," ")</f>
        <v xml:space="preserve"> </v>
      </c>
      <c r="F66069" s="491" t="str">
        <f t="shared" si="9"/>
        <v xml:space="preserve"> </v>
      </c>
      <c r="H66069" s="488">
        <f>IF(Admin!$B$14='Legit-Fans'!F66069,1,0)</f>
        <v>0</v>
      </c>
    </row>
    <row r="66070" spans="1:8">
      <c r="A66070" s="220" t="str">
        <f>IF(B66070&lt;&gt;0,COUNTA($B$65637:B66070)," ")</f>
        <v xml:space="preserve"> </v>
      </c>
      <c r="F66070" s="491" t="str">
        <f t="shared" si="9"/>
        <v xml:space="preserve"> </v>
      </c>
      <c r="H66070" s="488">
        <f>IF(Admin!$B$14='Legit-Fans'!F66070,1,0)</f>
        <v>0</v>
      </c>
    </row>
    <row r="66071" spans="1:8">
      <c r="A66071" s="220" t="str">
        <f>IF(B66071&lt;&gt;0,COUNTA($B$65637:B66071)," ")</f>
        <v xml:space="preserve"> </v>
      </c>
      <c r="F66071" s="491" t="str">
        <f t="shared" si="9"/>
        <v xml:space="preserve"> </v>
      </c>
      <c r="H66071" s="488">
        <f>IF(Admin!$B$14='Legit-Fans'!F66071,1,0)</f>
        <v>0</v>
      </c>
    </row>
    <row r="66072" spans="1:8">
      <c r="A66072" s="220" t="str">
        <f>IF(B66072&lt;&gt;0,COUNTA($B$65637:B66072)," ")</f>
        <v xml:space="preserve"> </v>
      </c>
      <c r="F66072" s="491" t="str">
        <f t="shared" si="9"/>
        <v xml:space="preserve"> </v>
      </c>
      <c r="H66072" s="488">
        <f>IF(Admin!$B$14='Legit-Fans'!F66072,1,0)</f>
        <v>0</v>
      </c>
    </row>
    <row r="66073" spans="1:8">
      <c r="A66073" s="220" t="str">
        <f>IF(B66073&lt;&gt;0,COUNTA($B$65637:B66073)," ")</f>
        <v xml:space="preserve"> </v>
      </c>
      <c r="F66073" s="491" t="str">
        <f t="shared" si="9"/>
        <v xml:space="preserve"> </v>
      </c>
      <c r="H66073" s="488">
        <f>IF(Admin!$B$14='Legit-Fans'!F66073,1,0)</f>
        <v>0</v>
      </c>
    </row>
    <row r="66074" spans="1:8">
      <c r="A66074" s="220" t="str">
        <f>IF(B66074&lt;&gt;0,COUNTA($B$65637:B66074)," ")</f>
        <v xml:space="preserve"> </v>
      </c>
      <c r="F66074" s="491" t="str">
        <f t="shared" si="9"/>
        <v xml:space="preserve"> </v>
      </c>
      <c r="H66074" s="488">
        <f>IF(Admin!$B$14='Legit-Fans'!F66074,1,0)</f>
        <v>0</v>
      </c>
    </row>
    <row r="66075" spans="1:8">
      <c r="A66075" s="220" t="str">
        <f>IF(B66075&lt;&gt;0,COUNTA($B$65637:B66075)," ")</f>
        <v xml:space="preserve"> </v>
      </c>
      <c r="F66075" s="491" t="str">
        <f t="shared" si="9"/>
        <v xml:space="preserve"> </v>
      </c>
      <c r="H66075" s="488">
        <f>IF(Admin!$B$14='Legit-Fans'!F66075,1,0)</f>
        <v>0</v>
      </c>
    </row>
    <row r="66076" spans="1:8">
      <c r="A66076" s="220" t="str">
        <f>IF(B66076&lt;&gt;0,COUNTA($B$65637:B66076)," ")</f>
        <v xml:space="preserve"> </v>
      </c>
      <c r="F66076" s="491" t="str">
        <f t="shared" si="9"/>
        <v xml:space="preserve"> </v>
      </c>
      <c r="H66076" s="488">
        <f>IF(Admin!$B$14='Legit-Fans'!F66076,1,0)</f>
        <v>0</v>
      </c>
    </row>
    <row r="66077" spans="1:8">
      <c r="A66077" s="220" t="str">
        <f>IF(B66077&lt;&gt;0,COUNTA($B$65637:B66077)," ")</f>
        <v xml:space="preserve"> </v>
      </c>
      <c r="F66077" s="491" t="str">
        <f t="shared" si="9"/>
        <v xml:space="preserve"> </v>
      </c>
      <c r="H66077" s="488">
        <f>IF(Admin!$B$14='Legit-Fans'!F66077,1,0)</f>
        <v>0</v>
      </c>
    </row>
    <row r="66078" spans="1:8">
      <c r="A66078" s="220" t="str">
        <f>IF(B66078&lt;&gt;0,COUNTA($B$65637:B66078)," ")</f>
        <v xml:space="preserve"> </v>
      </c>
      <c r="F66078" s="491" t="str">
        <f t="shared" si="9"/>
        <v xml:space="preserve"> </v>
      </c>
      <c r="H66078" s="488">
        <f>IF(Admin!$B$14='Legit-Fans'!F66078,1,0)</f>
        <v>0</v>
      </c>
    </row>
    <row r="66079" spans="1:8">
      <c r="A66079" s="220" t="str">
        <f>IF(B66079&lt;&gt;0,COUNTA($B$65637:B66079)," ")</f>
        <v xml:space="preserve"> </v>
      </c>
      <c r="F66079" s="491" t="str">
        <f t="shared" si="9"/>
        <v xml:space="preserve"> </v>
      </c>
      <c r="H66079" s="488">
        <f>IF(Admin!$B$14='Legit-Fans'!F66079,1,0)</f>
        <v>0</v>
      </c>
    </row>
    <row r="66080" spans="1:8">
      <c r="A66080" s="220" t="str">
        <f>IF(B66080&lt;&gt;0,COUNTA($B$65637:B66080)," ")</f>
        <v xml:space="preserve"> </v>
      </c>
      <c r="F66080" s="491" t="str">
        <f t="shared" si="9"/>
        <v xml:space="preserve"> </v>
      </c>
      <c r="H66080" s="488">
        <f>IF(Admin!$B$14='Legit-Fans'!F66080,1,0)</f>
        <v>0</v>
      </c>
    </row>
    <row r="66081" spans="1:8">
      <c r="A66081" s="220" t="str">
        <f>IF(B66081&lt;&gt;0,COUNTA($B$65637:B66081)," ")</f>
        <v xml:space="preserve"> </v>
      </c>
      <c r="F66081" s="491" t="str">
        <f t="shared" si="9"/>
        <v xml:space="preserve"> </v>
      </c>
      <c r="H66081" s="488">
        <f>IF(Admin!$B$14='Legit-Fans'!F66081,1,0)</f>
        <v>0</v>
      </c>
    </row>
    <row r="66082" spans="1:8">
      <c r="A66082" s="220" t="str">
        <f>IF(B66082&lt;&gt;0,COUNTA($B$65637:B66082)," ")</f>
        <v xml:space="preserve"> </v>
      </c>
      <c r="F66082" s="491" t="str">
        <f t="shared" si="9"/>
        <v xml:space="preserve"> </v>
      </c>
      <c r="H66082" s="488">
        <f>IF(Admin!$B$14='Legit-Fans'!F66082,1,0)</f>
        <v>0</v>
      </c>
    </row>
    <row r="66083" spans="1:8">
      <c r="A66083" s="220" t="str">
        <f>IF(B66083&lt;&gt;0,COUNTA($B$65637:B66083)," ")</f>
        <v xml:space="preserve"> </v>
      </c>
      <c r="F66083" s="491" t="str">
        <f t="shared" si="9"/>
        <v xml:space="preserve"> </v>
      </c>
      <c r="H66083" s="488">
        <f>IF(Admin!$B$14='Legit-Fans'!F66083,1,0)</f>
        <v>0</v>
      </c>
    </row>
    <row r="66084" spans="1:8">
      <c r="A66084" s="220" t="str">
        <f>IF(B66084&lt;&gt;0,COUNTA($B$65637:B66084)," ")</f>
        <v xml:space="preserve"> </v>
      </c>
      <c r="F66084" s="491" t="str">
        <f t="shared" si="9"/>
        <v xml:space="preserve"> </v>
      </c>
      <c r="H66084" s="488">
        <f>IF(Admin!$B$14='Legit-Fans'!F66084,1,0)</f>
        <v>0</v>
      </c>
    </row>
    <row r="66085" spans="1:8">
      <c r="A66085" s="220" t="str">
        <f>IF(B66085&lt;&gt;0,COUNTA($B$65637:B66085)," ")</f>
        <v xml:space="preserve"> </v>
      </c>
      <c r="F66085" s="491" t="str">
        <f t="shared" si="9"/>
        <v xml:space="preserve"> </v>
      </c>
      <c r="H66085" s="488">
        <f>IF(Admin!$B$14='Legit-Fans'!F66085,1,0)</f>
        <v>0</v>
      </c>
    </row>
    <row r="66086" spans="1:8">
      <c r="A66086" s="220" t="str">
        <f>IF(B66086&lt;&gt;0,COUNTA($B$65637:B66086)," ")</f>
        <v xml:space="preserve"> </v>
      </c>
      <c r="F66086" s="491" t="str">
        <f t="shared" si="9"/>
        <v xml:space="preserve"> </v>
      </c>
      <c r="H66086" s="488">
        <f>IF(Admin!$B$14='Legit-Fans'!F66086,1,0)</f>
        <v>0</v>
      </c>
    </row>
    <row r="66087" spans="1:8">
      <c r="A66087" s="220" t="str">
        <f>IF(B66087&lt;&gt;0,COUNTA($B$65637:B66087)," ")</f>
        <v xml:space="preserve"> </v>
      </c>
      <c r="F66087" s="491" t="str">
        <f t="shared" si="9"/>
        <v xml:space="preserve"> </v>
      </c>
      <c r="H66087" s="488">
        <f>IF(Admin!$B$14='Legit-Fans'!F66087,1,0)</f>
        <v>0</v>
      </c>
    </row>
    <row r="66088" spans="1:8">
      <c r="A66088" s="220" t="str">
        <f>IF(B66088&lt;&gt;0,COUNTA($B$65637:B66088)," ")</f>
        <v xml:space="preserve"> </v>
      </c>
      <c r="F66088" s="491" t="str">
        <f t="shared" si="9"/>
        <v xml:space="preserve"> </v>
      </c>
      <c r="H66088" s="488">
        <f>IF(Admin!$B$14='Legit-Fans'!F66088,1,0)</f>
        <v>0</v>
      </c>
    </row>
    <row r="66089" spans="1:8">
      <c r="A66089" s="220" t="str">
        <f>IF(B66089&lt;&gt;0,COUNTA($B$65637:B66089)," ")</f>
        <v xml:space="preserve"> </v>
      </c>
      <c r="F66089" s="491" t="str">
        <f t="shared" si="9"/>
        <v xml:space="preserve"> </v>
      </c>
      <c r="H66089" s="488">
        <f>IF(Admin!$B$14='Legit-Fans'!F66089,1,0)</f>
        <v>0</v>
      </c>
    </row>
    <row r="66090" spans="1:8">
      <c r="A66090" s="220" t="str">
        <f>IF(B66090&lt;&gt;0,COUNTA($B$65637:B66090)," ")</f>
        <v xml:space="preserve"> </v>
      </c>
      <c r="F66090" s="491" t="str">
        <f t="shared" si="9"/>
        <v xml:space="preserve"> </v>
      </c>
      <c r="H66090" s="488">
        <f>IF(Admin!$B$14='Legit-Fans'!F66090,1,0)</f>
        <v>0</v>
      </c>
    </row>
    <row r="66091" spans="1:8">
      <c r="A66091" s="220" t="str">
        <f>IF(B66091&lt;&gt;0,COUNTA($B$65637:B66091)," ")</f>
        <v xml:space="preserve"> </v>
      </c>
      <c r="F66091" s="491" t="str">
        <f t="shared" si="9"/>
        <v xml:space="preserve"> </v>
      </c>
      <c r="H66091" s="488">
        <f>IF(Admin!$B$14='Legit-Fans'!F66091,1,0)</f>
        <v>0</v>
      </c>
    </row>
    <row r="66092" spans="1:8">
      <c r="A66092" s="220" t="str">
        <f>IF(B66092&lt;&gt;0,COUNTA($B$65637:B66092)," ")</f>
        <v xml:space="preserve"> </v>
      </c>
      <c r="F66092" s="491" t="str">
        <f t="shared" ref="F66092:F66155" si="10">B66092&amp;" "&amp;C66092</f>
        <v xml:space="preserve"> </v>
      </c>
      <c r="H66092" s="488">
        <f>IF(Admin!$B$14='Legit-Fans'!F66092,1,0)</f>
        <v>0</v>
      </c>
    </row>
    <row r="66093" spans="1:8">
      <c r="A66093" s="220" t="str">
        <f>IF(B66093&lt;&gt;0,COUNTA($B$65637:B66093)," ")</f>
        <v xml:space="preserve"> </v>
      </c>
      <c r="F66093" s="491" t="str">
        <f t="shared" si="10"/>
        <v xml:space="preserve"> </v>
      </c>
      <c r="H66093" s="488">
        <f>IF(Admin!$B$14='Legit-Fans'!F66093,1,0)</f>
        <v>0</v>
      </c>
    </row>
    <row r="66094" spans="1:8">
      <c r="A66094" s="220" t="str">
        <f>IF(B66094&lt;&gt;0,COUNTA($B$65637:B66094)," ")</f>
        <v xml:space="preserve"> </v>
      </c>
      <c r="F66094" s="491" t="str">
        <f t="shared" si="10"/>
        <v xml:space="preserve"> </v>
      </c>
      <c r="H66094" s="488">
        <f>IF(Admin!$B$14='Legit-Fans'!F66094,1,0)</f>
        <v>0</v>
      </c>
    </row>
    <row r="66095" spans="1:8">
      <c r="A66095" s="220" t="str">
        <f>IF(B66095&lt;&gt;0,COUNTA($B$65637:B66095)," ")</f>
        <v xml:space="preserve"> </v>
      </c>
      <c r="F66095" s="491" t="str">
        <f t="shared" si="10"/>
        <v xml:space="preserve"> </v>
      </c>
      <c r="H66095" s="488">
        <f>IF(Admin!$B$14='Legit-Fans'!F66095,1,0)</f>
        <v>0</v>
      </c>
    </row>
    <row r="66096" spans="1:8">
      <c r="A66096" s="220" t="str">
        <f>IF(B66096&lt;&gt;0,COUNTA($B$65637:B66096)," ")</f>
        <v xml:space="preserve"> </v>
      </c>
      <c r="F66096" s="491" t="str">
        <f t="shared" si="10"/>
        <v xml:space="preserve"> </v>
      </c>
      <c r="H66096" s="488">
        <f>IF(Admin!$B$14='Legit-Fans'!F66096,1,0)</f>
        <v>0</v>
      </c>
    </row>
    <row r="66097" spans="1:8">
      <c r="A66097" s="220" t="str">
        <f>IF(B66097&lt;&gt;0,COUNTA($B$65637:B66097)," ")</f>
        <v xml:space="preserve"> </v>
      </c>
      <c r="F66097" s="491" t="str">
        <f t="shared" si="10"/>
        <v xml:space="preserve"> </v>
      </c>
      <c r="H66097" s="488">
        <f>IF(Admin!$B$14='Legit-Fans'!F66097,1,0)</f>
        <v>0</v>
      </c>
    </row>
    <row r="66098" spans="1:8">
      <c r="A66098" s="220" t="str">
        <f>IF(B66098&lt;&gt;0,COUNTA($B$65637:B66098)," ")</f>
        <v xml:space="preserve"> </v>
      </c>
      <c r="F66098" s="491" t="str">
        <f t="shared" si="10"/>
        <v xml:space="preserve"> </v>
      </c>
      <c r="H66098" s="488">
        <f>IF(Admin!$B$14='Legit-Fans'!F66098,1,0)</f>
        <v>0</v>
      </c>
    </row>
    <row r="66099" spans="1:8">
      <c r="A66099" s="220" t="str">
        <f>IF(B66099&lt;&gt;0,COUNTA($B$65637:B66099)," ")</f>
        <v xml:space="preserve"> </v>
      </c>
      <c r="F66099" s="491" t="str">
        <f t="shared" si="10"/>
        <v xml:space="preserve"> </v>
      </c>
      <c r="H66099" s="488">
        <f>IF(Admin!$B$14='Legit-Fans'!F66099,1,0)</f>
        <v>0</v>
      </c>
    </row>
    <row r="66100" spans="1:8">
      <c r="A66100" s="220" t="str">
        <f>IF(B66100&lt;&gt;0,COUNTA($B$65637:B66100)," ")</f>
        <v xml:space="preserve"> </v>
      </c>
      <c r="F66100" s="491" t="str">
        <f t="shared" si="10"/>
        <v xml:space="preserve"> </v>
      </c>
      <c r="H66100" s="488">
        <f>IF(Admin!$B$14='Legit-Fans'!F66100,1,0)</f>
        <v>0</v>
      </c>
    </row>
    <row r="66101" spans="1:8">
      <c r="A66101" s="220" t="str">
        <f>IF(B66101&lt;&gt;0,COUNTA($B$65637:B66101)," ")</f>
        <v xml:space="preserve"> </v>
      </c>
      <c r="F66101" s="491" t="str">
        <f t="shared" si="10"/>
        <v xml:space="preserve"> </v>
      </c>
      <c r="H66101" s="488">
        <f>IF(Admin!$B$14='Legit-Fans'!F66101,1,0)</f>
        <v>0</v>
      </c>
    </row>
    <row r="66102" spans="1:8">
      <c r="A66102" s="220" t="str">
        <f>IF(B66102&lt;&gt;0,COUNTA($B$65637:B66102)," ")</f>
        <v xml:space="preserve"> </v>
      </c>
      <c r="F66102" s="491" t="str">
        <f t="shared" si="10"/>
        <v xml:space="preserve"> </v>
      </c>
      <c r="H66102" s="488">
        <f>IF(Admin!$B$14='Legit-Fans'!F66102,1,0)</f>
        <v>0</v>
      </c>
    </row>
    <row r="66103" spans="1:8">
      <c r="A66103" s="220" t="str">
        <f>IF(B66103&lt;&gt;0,COUNTA($B$65637:B66103)," ")</f>
        <v xml:space="preserve"> </v>
      </c>
      <c r="F66103" s="491" t="str">
        <f t="shared" si="10"/>
        <v xml:space="preserve"> </v>
      </c>
      <c r="H66103" s="488">
        <f>IF(Admin!$B$14='Legit-Fans'!F66103,1,0)</f>
        <v>0</v>
      </c>
    </row>
    <row r="66104" spans="1:8">
      <c r="A66104" s="220" t="str">
        <f>IF(B66104&lt;&gt;0,COUNTA($B$65637:B66104)," ")</f>
        <v xml:space="preserve"> </v>
      </c>
      <c r="F66104" s="491" t="str">
        <f t="shared" si="10"/>
        <v xml:space="preserve"> </v>
      </c>
      <c r="H66104" s="488">
        <f>IF(Admin!$B$14='Legit-Fans'!F66104,1,0)</f>
        <v>0</v>
      </c>
    </row>
    <row r="66105" spans="1:8">
      <c r="A66105" s="220" t="str">
        <f>IF(B66105&lt;&gt;0,COUNTA($B$65637:B66105)," ")</f>
        <v xml:space="preserve"> </v>
      </c>
      <c r="F66105" s="491" t="str">
        <f t="shared" si="10"/>
        <v xml:space="preserve"> </v>
      </c>
      <c r="H66105" s="488">
        <f>IF(Admin!$B$14='Legit-Fans'!F66105,1,0)</f>
        <v>0</v>
      </c>
    </row>
    <row r="66106" spans="1:8">
      <c r="A66106" s="220" t="str">
        <f>IF(B66106&lt;&gt;0,COUNTA($B$65637:B66106)," ")</f>
        <v xml:space="preserve"> </v>
      </c>
      <c r="F66106" s="491" t="str">
        <f t="shared" si="10"/>
        <v xml:space="preserve"> </v>
      </c>
      <c r="H66106" s="488">
        <f>IF(Admin!$B$14='Legit-Fans'!F66106,1,0)</f>
        <v>0</v>
      </c>
    </row>
    <row r="66107" spans="1:8">
      <c r="A66107" s="220" t="str">
        <f>IF(B66107&lt;&gt;0,COUNTA($B$65637:B66107)," ")</f>
        <v xml:space="preserve"> </v>
      </c>
      <c r="F66107" s="491" t="str">
        <f t="shared" si="10"/>
        <v xml:space="preserve"> </v>
      </c>
      <c r="H66107" s="488">
        <f>IF(Admin!$B$14='Legit-Fans'!F66107,1,0)</f>
        <v>0</v>
      </c>
    </row>
    <row r="66108" spans="1:8">
      <c r="A66108" s="220" t="str">
        <f>IF(B66108&lt;&gt;0,COUNTA($B$65637:B66108)," ")</f>
        <v xml:space="preserve"> </v>
      </c>
      <c r="F66108" s="491" t="str">
        <f t="shared" si="10"/>
        <v xml:space="preserve"> </v>
      </c>
      <c r="H66108" s="488">
        <f>IF(Admin!$B$14='Legit-Fans'!F66108,1,0)</f>
        <v>0</v>
      </c>
    </row>
    <row r="66109" spans="1:8">
      <c r="A66109" s="220" t="str">
        <f>IF(B66109&lt;&gt;0,COUNTA($B$65637:B66109)," ")</f>
        <v xml:space="preserve"> </v>
      </c>
      <c r="F66109" s="491" t="str">
        <f t="shared" si="10"/>
        <v xml:space="preserve"> </v>
      </c>
      <c r="H66109" s="488">
        <f>IF(Admin!$B$14='Legit-Fans'!F66109,1,0)</f>
        <v>0</v>
      </c>
    </row>
    <row r="66110" spans="1:8">
      <c r="A66110" s="220" t="str">
        <f>IF(B66110&lt;&gt;0,COUNTA($B$65637:B66110)," ")</f>
        <v xml:space="preserve"> </v>
      </c>
      <c r="F66110" s="491" t="str">
        <f t="shared" si="10"/>
        <v xml:space="preserve"> </v>
      </c>
      <c r="H66110" s="488">
        <f>IF(Admin!$B$14='Legit-Fans'!F66110,1,0)</f>
        <v>0</v>
      </c>
    </row>
    <row r="66111" spans="1:8">
      <c r="A66111" s="220" t="str">
        <f>IF(B66111&lt;&gt;0,COUNTA($B$65637:B66111)," ")</f>
        <v xml:space="preserve"> </v>
      </c>
      <c r="F66111" s="491" t="str">
        <f t="shared" si="10"/>
        <v xml:space="preserve"> </v>
      </c>
      <c r="H66111" s="488">
        <f>IF(Admin!$B$14='Legit-Fans'!F66111,1,0)</f>
        <v>0</v>
      </c>
    </row>
    <row r="66112" spans="1:8">
      <c r="A66112" s="220" t="str">
        <f>IF(B66112&lt;&gt;0,COUNTA($B$65637:B66112)," ")</f>
        <v xml:space="preserve"> </v>
      </c>
      <c r="F66112" s="491" t="str">
        <f t="shared" si="10"/>
        <v xml:space="preserve"> </v>
      </c>
      <c r="H66112" s="488">
        <f>IF(Admin!$B$14='Legit-Fans'!F66112,1,0)</f>
        <v>0</v>
      </c>
    </row>
    <row r="66113" spans="1:8">
      <c r="A66113" s="220" t="str">
        <f>IF(B66113&lt;&gt;0,COUNTA($B$65637:B66113)," ")</f>
        <v xml:space="preserve"> </v>
      </c>
      <c r="F66113" s="491" t="str">
        <f t="shared" si="10"/>
        <v xml:space="preserve"> </v>
      </c>
      <c r="H66113" s="488">
        <f>IF(Admin!$B$14='Legit-Fans'!F66113,1,0)</f>
        <v>0</v>
      </c>
    </row>
    <row r="66114" spans="1:8">
      <c r="A66114" s="220" t="str">
        <f>IF(B66114&lt;&gt;0,COUNTA($B$65637:B66114)," ")</f>
        <v xml:space="preserve"> </v>
      </c>
      <c r="F66114" s="491" t="str">
        <f t="shared" si="10"/>
        <v xml:space="preserve"> </v>
      </c>
      <c r="H66114" s="488">
        <f>IF(Admin!$B$14='Legit-Fans'!F66114,1,0)</f>
        <v>0</v>
      </c>
    </row>
    <row r="66115" spans="1:8">
      <c r="A66115" s="220" t="str">
        <f>IF(B66115&lt;&gt;0,COUNTA($B$65637:B66115)," ")</f>
        <v xml:space="preserve"> </v>
      </c>
      <c r="F66115" s="491" t="str">
        <f t="shared" si="10"/>
        <v xml:space="preserve"> </v>
      </c>
      <c r="H66115" s="488">
        <f>IF(Admin!$B$14='Legit-Fans'!F66115,1,0)</f>
        <v>0</v>
      </c>
    </row>
    <row r="66116" spans="1:8">
      <c r="A66116" s="220" t="str">
        <f>IF(B66116&lt;&gt;0,COUNTA($B$65637:B66116)," ")</f>
        <v xml:space="preserve"> </v>
      </c>
      <c r="F66116" s="491" t="str">
        <f t="shared" si="10"/>
        <v xml:space="preserve"> </v>
      </c>
      <c r="H66116" s="488">
        <f>IF(Admin!$B$14='Legit-Fans'!F66116,1,0)</f>
        <v>0</v>
      </c>
    </row>
    <row r="66117" spans="1:8">
      <c r="A66117" s="220" t="str">
        <f>IF(B66117&lt;&gt;0,COUNTA($B$65637:B66117)," ")</f>
        <v xml:space="preserve"> </v>
      </c>
      <c r="F66117" s="491" t="str">
        <f t="shared" si="10"/>
        <v xml:space="preserve"> </v>
      </c>
      <c r="H66117" s="488">
        <f>IF(Admin!$B$14='Legit-Fans'!F66117,1,0)</f>
        <v>0</v>
      </c>
    </row>
    <row r="66118" spans="1:8">
      <c r="A66118" s="220" t="str">
        <f>IF(B66118&lt;&gt;0,COUNTA($B$65637:B66118)," ")</f>
        <v xml:space="preserve"> </v>
      </c>
      <c r="F66118" s="491" t="str">
        <f t="shared" si="10"/>
        <v xml:space="preserve"> </v>
      </c>
      <c r="H66118" s="488">
        <f>IF(Admin!$B$14='Legit-Fans'!F66118,1,0)</f>
        <v>0</v>
      </c>
    </row>
    <row r="66119" spans="1:8">
      <c r="A66119" s="220" t="str">
        <f>IF(B66119&lt;&gt;0,COUNTA($B$65637:B66119)," ")</f>
        <v xml:space="preserve"> </v>
      </c>
      <c r="F66119" s="491" t="str">
        <f t="shared" si="10"/>
        <v xml:space="preserve"> </v>
      </c>
      <c r="H66119" s="488">
        <f>IF(Admin!$B$14='Legit-Fans'!F66119,1,0)</f>
        <v>0</v>
      </c>
    </row>
    <row r="66120" spans="1:8">
      <c r="A66120" s="220" t="str">
        <f>IF(B66120&lt;&gt;0,COUNTA($B$65637:B66120)," ")</f>
        <v xml:space="preserve"> </v>
      </c>
      <c r="F66120" s="491" t="str">
        <f t="shared" si="10"/>
        <v xml:space="preserve"> </v>
      </c>
      <c r="H66120" s="488">
        <f>IF(Admin!$B$14='Legit-Fans'!F66120,1,0)</f>
        <v>0</v>
      </c>
    </row>
    <row r="66121" spans="1:8">
      <c r="A66121" s="220" t="str">
        <f>IF(B66121&lt;&gt;0,COUNTA($B$65637:B66121)," ")</f>
        <v xml:space="preserve"> </v>
      </c>
      <c r="F66121" s="491" t="str">
        <f t="shared" si="10"/>
        <v xml:space="preserve"> </v>
      </c>
      <c r="H66121" s="488">
        <f>IF(Admin!$B$14='Legit-Fans'!F66121,1,0)</f>
        <v>0</v>
      </c>
    </row>
    <row r="66122" spans="1:8">
      <c r="A66122" s="220" t="str">
        <f>IF(B66122&lt;&gt;0,COUNTA($B$65637:B66122)," ")</f>
        <v xml:space="preserve"> </v>
      </c>
      <c r="F66122" s="491" t="str">
        <f t="shared" si="10"/>
        <v xml:space="preserve"> </v>
      </c>
      <c r="H66122" s="488">
        <f>IF(Admin!$B$14='Legit-Fans'!F66122,1,0)</f>
        <v>0</v>
      </c>
    </row>
    <row r="66123" spans="1:8">
      <c r="A66123" s="220" t="str">
        <f>IF(B66123&lt;&gt;0,COUNTA($B$65637:B66123)," ")</f>
        <v xml:space="preserve"> </v>
      </c>
      <c r="F66123" s="491" t="str">
        <f t="shared" si="10"/>
        <v xml:space="preserve"> </v>
      </c>
      <c r="H66123" s="488">
        <f>IF(Admin!$B$14='Legit-Fans'!F66123,1,0)</f>
        <v>0</v>
      </c>
    </row>
    <row r="66124" spans="1:8">
      <c r="A66124" s="220" t="str">
        <f>IF(B66124&lt;&gt;0,COUNTA($B$65637:B66124)," ")</f>
        <v xml:space="preserve"> </v>
      </c>
      <c r="F66124" s="491" t="str">
        <f t="shared" si="10"/>
        <v xml:space="preserve"> </v>
      </c>
      <c r="H66124" s="488">
        <f>IF(Admin!$B$14='Legit-Fans'!F66124,1,0)</f>
        <v>0</v>
      </c>
    </row>
    <row r="66125" spans="1:8">
      <c r="A66125" s="220" t="str">
        <f>IF(B66125&lt;&gt;0,COUNTA($B$65637:B66125)," ")</f>
        <v xml:space="preserve"> </v>
      </c>
      <c r="F66125" s="491" t="str">
        <f t="shared" si="10"/>
        <v xml:space="preserve"> </v>
      </c>
      <c r="H66125" s="488">
        <f>IF(Admin!$B$14='Legit-Fans'!F66125,1,0)</f>
        <v>0</v>
      </c>
    </row>
    <row r="66126" spans="1:8">
      <c r="A66126" s="220" t="str">
        <f>IF(B66126&lt;&gt;0,COUNTA($B$65637:B66126)," ")</f>
        <v xml:space="preserve"> </v>
      </c>
      <c r="F66126" s="491" t="str">
        <f t="shared" si="10"/>
        <v xml:space="preserve"> </v>
      </c>
      <c r="H66126" s="488">
        <f>IF(Admin!$B$14='Legit-Fans'!F66126,1,0)</f>
        <v>0</v>
      </c>
    </row>
    <row r="66127" spans="1:8">
      <c r="A66127" s="220" t="str">
        <f>IF(B66127&lt;&gt;0,COUNTA($B$65637:B66127)," ")</f>
        <v xml:space="preserve"> </v>
      </c>
      <c r="F66127" s="491" t="str">
        <f t="shared" si="10"/>
        <v xml:space="preserve"> </v>
      </c>
      <c r="H66127" s="488">
        <f>IF(Admin!$B$14='Legit-Fans'!F66127,1,0)</f>
        <v>0</v>
      </c>
    </row>
    <row r="66128" spans="1:8">
      <c r="A66128" s="220" t="str">
        <f>IF(B66128&lt;&gt;0,COUNTA($B$65637:B66128)," ")</f>
        <v xml:space="preserve"> </v>
      </c>
      <c r="F66128" s="491" t="str">
        <f t="shared" si="10"/>
        <v xml:space="preserve"> </v>
      </c>
      <c r="H66128" s="488">
        <f>IF(Admin!$B$14='Legit-Fans'!F66128,1,0)</f>
        <v>0</v>
      </c>
    </row>
    <row r="66129" spans="1:8">
      <c r="A66129" s="220" t="str">
        <f>IF(B66129&lt;&gt;0,COUNTA($B$65637:B66129)," ")</f>
        <v xml:space="preserve"> </v>
      </c>
      <c r="F66129" s="491" t="str">
        <f t="shared" si="10"/>
        <v xml:space="preserve"> </v>
      </c>
      <c r="H66129" s="488">
        <f>IF(Admin!$B$14='Legit-Fans'!F66129,1,0)</f>
        <v>0</v>
      </c>
    </row>
    <row r="66130" spans="1:8">
      <c r="A66130" s="220" t="str">
        <f>IF(B66130&lt;&gt;0,COUNTA($B$65637:B66130)," ")</f>
        <v xml:space="preserve"> </v>
      </c>
      <c r="F66130" s="491" t="str">
        <f t="shared" si="10"/>
        <v xml:space="preserve"> </v>
      </c>
      <c r="H66130" s="488">
        <f>IF(Admin!$B$14='Legit-Fans'!F66130,1,0)</f>
        <v>0</v>
      </c>
    </row>
    <row r="66131" spans="1:8">
      <c r="A66131" s="220" t="str">
        <f>IF(B66131&lt;&gt;0,COUNTA($B$65637:B66131)," ")</f>
        <v xml:space="preserve"> </v>
      </c>
      <c r="F66131" s="491" t="str">
        <f t="shared" si="10"/>
        <v xml:space="preserve"> </v>
      </c>
      <c r="H66131" s="488">
        <f>IF(Admin!$B$14='Legit-Fans'!F66131,1,0)</f>
        <v>0</v>
      </c>
    </row>
    <row r="66132" spans="1:8">
      <c r="A66132" s="220" t="str">
        <f>IF(B66132&lt;&gt;0,COUNTA($B$65637:B66132)," ")</f>
        <v xml:space="preserve"> </v>
      </c>
      <c r="F66132" s="491" t="str">
        <f t="shared" si="10"/>
        <v xml:space="preserve"> </v>
      </c>
      <c r="H66132" s="488">
        <f>IF(Admin!$B$14='Legit-Fans'!F66132,1,0)</f>
        <v>0</v>
      </c>
    </row>
    <row r="66133" spans="1:8">
      <c r="A66133" s="220" t="str">
        <f>IF(B66133&lt;&gt;0,COUNTA($B$65637:B66133)," ")</f>
        <v xml:space="preserve"> </v>
      </c>
      <c r="F66133" s="491" t="str">
        <f t="shared" si="10"/>
        <v xml:space="preserve"> </v>
      </c>
      <c r="H66133" s="488">
        <f>IF(Admin!$B$14='Legit-Fans'!F66133,1,0)</f>
        <v>0</v>
      </c>
    </row>
    <row r="66134" spans="1:8">
      <c r="A66134" s="220" t="str">
        <f>IF(B66134&lt;&gt;0,COUNTA($B$65637:B66134)," ")</f>
        <v xml:space="preserve"> </v>
      </c>
      <c r="F66134" s="491" t="str">
        <f t="shared" si="10"/>
        <v xml:space="preserve"> </v>
      </c>
      <c r="H66134" s="488">
        <f>IF(Admin!$B$14='Legit-Fans'!F66134,1,0)</f>
        <v>0</v>
      </c>
    </row>
    <row r="66135" spans="1:8">
      <c r="A66135" s="220" t="str">
        <f>IF(B66135&lt;&gt;0,COUNTA($B$65637:B66135)," ")</f>
        <v xml:space="preserve"> </v>
      </c>
      <c r="F66135" s="491" t="str">
        <f t="shared" si="10"/>
        <v xml:space="preserve"> </v>
      </c>
      <c r="H66135" s="488">
        <f>IF(Admin!$B$14='Legit-Fans'!F66135,1,0)</f>
        <v>0</v>
      </c>
    </row>
    <row r="66136" spans="1:8">
      <c r="A66136" s="220" t="str">
        <f>IF(B66136&lt;&gt;0,COUNTA($B$65637:B66136)," ")</f>
        <v xml:space="preserve"> </v>
      </c>
      <c r="F66136" s="491" t="str">
        <f t="shared" si="10"/>
        <v xml:space="preserve"> </v>
      </c>
      <c r="H66136" s="488">
        <f>IF(Admin!$B$14='Legit-Fans'!F66136,1,0)</f>
        <v>0</v>
      </c>
    </row>
    <row r="66137" spans="1:8">
      <c r="A66137" s="220" t="str">
        <f>IF(B66137&lt;&gt;0,COUNTA($B$65637:B66137)," ")</f>
        <v xml:space="preserve"> </v>
      </c>
      <c r="F66137" s="491" t="str">
        <f t="shared" si="10"/>
        <v xml:space="preserve"> </v>
      </c>
      <c r="H66137" s="488">
        <f>IF(Admin!$B$14='Legit-Fans'!F66137,1,0)</f>
        <v>0</v>
      </c>
    </row>
    <row r="66138" spans="1:8">
      <c r="A66138" s="220" t="str">
        <f>IF(B66138&lt;&gt;0,COUNTA($B$65637:B66138)," ")</f>
        <v xml:space="preserve"> </v>
      </c>
      <c r="F66138" s="491" t="str">
        <f t="shared" si="10"/>
        <v xml:space="preserve"> </v>
      </c>
      <c r="H66138" s="488">
        <f>IF(Admin!$B$14='Legit-Fans'!F66138,1,0)</f>
        <v>0</v>
      </c>
    </row>
    <row r="66139" spans="1:8">
      <c r="A66139" s="220" t="str">
        <f>IF(B66139&lt;&gt;0,COUNTA($B$65637:B66139)," ")</f>
        <v xml:space="preserve"> </v>
      </c>
      <c r="F66139" s="491" t="str">
        <f t="shared" si="10"/>
        <v xml:space="preserve"> </v>
      </c>
      <c r="H66139" s="488">
        <f>IF(Admin!$B$14='Legit-Fans'!F66139,1,0)</f>
        <v>0</v>
      </c>
    </row>
    <row r="66140" spans="1:8">
      <c r="A66140" s="220" t="str">
        <f>IF(B66140&lt;&gt;0,COUNTA($B$65637:B66140)," ")</f>
        <v xml:space="preserve"> </v>
      </c>
      <c r="F66140" s="491" t="str">
        <f t="shared" si="10"/>
        <v xml:space="preserve"> </v>
      </c>
      <c r="H66140" s="488">
        <f>IF(Admin!$B$14='Legit-Fans'!F66140,1,0)</f>
        <v>0</v>
      </c>
    </row>
    <row r="66141" spans="1:8">
      <c r="A66141" s="220" t="str">
        <f>IF(B66141&lt;&gt;0,COUNTA($B$65637:B66141)," ")</f>
        <v xml:space="preserve"> </v>
      </c>
      <c r="F66141" s="491" t="str">
        <f t="shared" si="10"/>
        <v xml:space="preserve"> </v>
      </c>
      <c r="H66141" s="488">
        <f>IF(Admin!$B$14='Legit-Fans'!F66141,1,0)</f>
        <v>0</v>
      </c>
    </row>
    <row r="66142" spans="1:8">
      <c r="A66142" s="220" t="str">
        <f>IF(B66142&lt;&gt;0,COUNTA($B$65637:B66142)," ")</f>
        <v xml:space="preserve"> </v>
      </c>
      <c r="F66142" s="491" t="str">
        <f t="shared" si="10"/>
        <v xml:space="preserve"> </v>
      </c>
      <c r="H66142" s="488">
        <f>IF(Admin!$B$14='Legit-Fans'!F66142,1,0)</f>
        <v>0</v>
      </c>
    </row>
    <row r="66143" spans="1:8">
      <c r="A66143" s="220" t="str">
        <f>IF(B66143&lt;&gt;0,COUNTA($B$65637:B66143)," ")</f>
        <v xml:space="preserve"> </v>
      </c>
      <c r="F66143" s="491" t="str">
        <f t="shared" si="10"/>
        <v xml:space="preserve"> </v>
      </c>
      <c r="H66143" s="488">
        <f>IF(Admin!$B$14='Legit-Fans'!F66143,1,0)</f>
        <v>0</v>
      </c>
    </row>
    <row r="66144" spans="1:8">
      <c r="A66144" s="220" t="str">
        <f>IF(B66144&lt;&gt;0,COUNTA($B$65637:B66144)," ")</f>
        <v xml:space="preserve"> </v>
      </c>
      <c r="F66144" s="491" t="str">
        <f t="shared" si="10"/>
        <v xml:space="preserve"> </v>
      </c>
      <c r="H66144" s="488">
        <f>IF(Admin!$B$14='Legit-Fans'!F66144,1,0)</f>
        <v>0</v>
      </c>
    </row>
    <row r="66145" spans="1:8">
      <c r="A66145" s="220" t="str">
        <f>IF(B66145&lt;&gt;0,COUNTA($B$65637:B66145)," ")</f>
        <v xml:space="preserve"> </v>
      </c>
      <c r="F66145" s="491" t="str">
        <f t="shared" si="10"/>
        <v xml:space="preserve"> </v>
      </c>
      <c r="H66145" s="488">
        <f>IF(Admin!$B$14='Legit-Fans'!F66145,1,0)</f>
        <v>0</v>
      </c>
    </row>
    <row r="66146" spans="1:8">
      <c r="A66146" s="220" t="str">
        <f>IF(B66146&lt;&gt;0,COUNTA($B$65637:B66146)," ")</f>
        <v xml:space="preserve"> </v>
      </c>
      <c r="F66146" s="491" t="str">
        <f t="shared" si="10"/>
        <v xml:space="preserve"> </v>
      </c>
      <c r="H66146" s="488">
        <f>IF(Admin!$B$14='Legit-Fans'!F66146,1,0)</f>
        <v>0</v>
      </c>
    </row>
    <row r="66147" spans="1:8">
      <c r="A66147" s="220" t="str">
        <f>IF(B66147&lt;&gt;0,COUNTA($B$65637:B66147)," ")</f>
        <v xml:space="preserve"> </v>
      </c>
      <c r="F66147" s="491" t="str">
        <f t="shared" si="10"/>
        <v xml:space="preserve"> </v>
      </c>
      <c r="H66147" s="488">
        <f>IF(Admin!$B$14='Legit-Fans'!F66147,1,0)</f>
        <v>0</v>
      </c>
    </row>
    <row r="66148" spans="1:8">
      <c r="A66148" s="220" t="str">
        <f>IF(B66148&lt;&gt;0,COUNTA($B$65637:B66148)," ")</f>
        <v xml:space="preserve"> </v>
      </c>
      <c r="F66148" s="491" t="str">
        <f t="shared" si="10"/>
        <v xml:space="preserve"> </v>
      </c>
      <c r="H66148" s="488">
        <f>IF(Admin!$B$14='Legit-Fans'!F66148,1,0)</f>
        <v>0</v>
      </c>
    </row>
    <row r="66149" spans="1:8">
      <c r="A66149" s="220" t="str">
        <f>IF(B66149&lt;&gt;0,COUNTA($B$65637:B66149)," ")</f>
        <v xml:space="preserve"> </v>
      </c>
      <c r="F66149" s="491" t="str">
        <f t="shared" si="10"/>
        <v xml:space="preserve"> </v>
      </c>
      <c r="H66149" s="488">
        <f>IF(Admin!$B$14='Legit-Fans'!F66149,1,0)</f>
        <v>0</v>
      </c>
    </row>
    <row r="66150" spans="1:8">
      <c r="A66150" s="220" t="str">
        <f>IF(B66150&lt;&gt;0,COUNTA($B$65637:B66150)," ")</f>
        <v xml:space="preserve"> </v>
      </c>
      <c r="F66150" s="491" t="str">
        <f t="shared" si="10"/>
        <v xml:space="preserve"> </v>
      </c>
      <c r="H66150" s="488">
        <f>IF(Admin!$B$14='Legit-Fans'!F66150,1,0)</f>
        <v>0</v>
      </c>
    </row>
    <row r="66151" spans="1:8">
      <c r="A66151" s="220" t="str">
        <f>IF(B66151&lt;&gt;0,COUNTA($B$65637:B66151)," ")</f>
        <v xml:space="preserve"> </v>
      </c>
      <c r="F66151" s="491" t="str">
        <f t="shared" si="10"/>
        <v xml:space="preserve"> </v>
      </c>
      <c r="H66151" s="488">
        <f>IF(Admin!$B$14='Legit-Fans'!F66151,1,0)</f>
        <v>0</v>
      </c>
    </row>
    <row r="66152" spans="1:8">
      <c r="A66152" s="220" t="str">
        <f>IF(B66152&lt;&gt;0,COUNTA($B$65637:B66152)," ")</f>
        <v xml:space="preserve"> </v>
      </c>
      <c r="F66152" s="491" t="str">
        <f t="shared" si="10"/>
        <v xml:space="preserve"> </v>
      </c>
      <c r="H66152" s="488">
        <f>IF(Admin!$B$14='Legit-Fans'!F66152,1,0)</f>
        <v>0</v>
      </c>
    </row>
    <row r="66153" spans="1:8">
      <c r="A66153" s="220" t="str">
        <f>IF(B66153&lt;&gt;0,COUNTA($B$65637:B66153)," ")</f>
        <v xml:space="preserve"> </v>
      </c>
      <c r="F66153" s="491" t="str">
        <f t="shared" si="10"/>
        <v xml:space="preserve"> </v>
      </c>
      <c r="H66153" s="488">
        <f>IF(Admin!$B$14='Legit-Fans'!F66153,1,0)</f>
        <v>0</v>
      </c>
    </row>
    <row r="66154" spans="1:8">
      <c r="A66154" s="220" t="str">
        <f>IF(B66154&lt;&gt;0,COUNTA($B$65637:B66154)," ")</f>
        <v xml:space="preserve"> </v>
      </c>
      <c r="F66154" s="491" t="str">
        <f t="shared" si="10"/>
        <v xml:space="preserve"> </v>
      </c>
      <c r="H66154" s="488">
        <f>IF(Admin!$B$14='Legit-Fans'!F66154,1,0)</f>
        <v>0</v>
      </c>
    </row>
    <row r="66155" spans="1:8">
      <c r="A66155" s="220" t="str">
        <f>IF(B66155&lt;&gt;0,COUNTA($B$65637:B66155)," ")</f>
        <v xml:space="preserve"> </v>
      </c>
      <c r="F66155" s="491" t="str">
        <f t="shared" si="10"/>
        <v xml:space="preserve"> </v>
      </c>
      <c r="H66155" s="488">
        <f>IF(Admin!$B$14='Legit-Fans'!F66155,1,0)</f>
        <v>0</v>
      </c>
    </row>
    <row r="66156" spans="1:8">
      <c r="A66156" s="220" t="str">
        <f>IF(B66156&lt;&gt;0,COUNTA($B$65637:B66156)," ")</f>
        <v xml:space="preserve"> </v>
      </c>
      <c r="F66156" s="491" t="str">
        <f t="shared" ref="F66156:F66219" si="11">B66156&amp;" "&amp;C66156</f>
        <v xml:space="preserve"> </v>
      </c>
      <c r="H66156" s="488">
        <f>IF(Admin!$B$14='Legit-Fans'!F66156,1,0)</f>
        <v>0</v>
      </c>
    </row>
    <row r="66157" spans="1:8">
      <c r="A66157" s="220" t="str">
        <f>IF(B66157&lt;&gt;0,COUNTA($B$65637:B66157)," ")</f>
        <v xml:space="preserve"> </v>
      </c>
      <c r="F66157" s="491" t="str">
        <f t="shared" si="11"/>
        <v xml:space="preserve"> </v>
      </c>
      <c r="H66157" s="488">
        <f>IF(Admin!$B$14='Legit-Fans'!F66157,1,0)</f>
        <v>0</v>
      </c>
    </row>
    <row r="66158" spans="1:8">
      <c r="A66158" s="220" t="str">
        <f>IF(B66158&lt;&gt;0,COUNTA($B$65637:B66158)," ")</f>
        <v xml:space="preserve"> </v>
      </c>
      <c r="F66158" s="491" t="str">
        <f t="shared" si="11"/>
        <v xml:space="preserve"> </v>
      </c>
      <c r="H66158" s="488">
        <f>IF(Admin!$B$14='Legit-Fans'!F66158,1,0)</f>
        <v>0</v>
      </c>
    </row>
    <row r="66159" spans="1:8">
      <c r="A66159" s="220" t="str">
        <f>IF(B66159&lt;&gt;0,COUNTA($B$65637:B66159)," ")</f>
        <v xml:space="preserve"> </v>
      </c>
      <c r="F66159" s="491" t="str">
        <f t="shared" si="11"/>
        <v xml:space="preserve"> </v>
      </c>
      <c r="H66159" s="488">
        <f>IF(Admin!$B$14='Legit-Fans'!F66159,1,0)</f>
        <v>0</v>
      </c>
    </row>
    <row r="66160" spans="1:8">
      <c r="A66160" s="220" t="str">
        <f>IF(B66160&lt;&gt;0,COUNTA($B$65637:B66160)," ")</f>
        <v xml:space="preserve"> </v>
      </c>
      <c r="F66160" s="491" t="str">
        <f t="shared" si="11"/>
        <v xml:space="preserve"> </v>
      </c>
      <c r="H66160" s="488">
        <f>IF(Admin!$B$14='Legit-Fans'!F66160,1,0)</f>
        <v>0</v>
      </c>
    </row>
    <row r="66161" spans="1:8">
      <c r="A66161" s="220" t="str">
        <f>IF(B66161&lt;&gt;0,COUNTA($B$65637:B66161)," ")</f>
        <v xml:space="preserve"> </v>
      </c>
      <c r="F66161" s="491" t="str">
        <f t="shared" si="11"/>
        <v xml:space="preserve"> </v>
      </c>
      <c r="H66161" s="488">
        <f>IF(Admin!$B$14='Legit-Fans'!F66161,1,0)</f>
        <v>0</v>
      </c>
    </row>
    <row r="66162" spans="1:8">
      <c r="A66162" s="220" t="str">
        <f>IF(B66162&lt;&gt;0,COUNTA($B$65637:B66162)," ")</f>
        <v xml:space="preserve"> </v>
      </c>
      <c r="F66162" s="491" t="str">
        <f t="shared" si="11"/>
        <v xml:space="preserve"> </v>
      </c>
      <c r="H66162" s="488">
        <f>IF(Admin!$B$14='Legit-Fans'!F66162,1,0)</f>
        <v>0</v>
      </c>
    </row>
    <row r="66163" spans="1:8">
      <c r="A66163" s="220" t="str">
        <f>IF(B66163&lt;&gt;0,COUNTA($B$65637:B66163)," ")</f>
        <v xml:space="preserve"> </v>
      </c>
      <c r="F66163" s="491" t="str">
        <f t="shared" si="11"/>
        <v xml:space="preserve"> </v>
      </c>
      <c r="H66163" s="488">
        <f>IF(Admin!$B$14='Legit-Fans'!F66163,1,0)</f>
        <v>0</v>
      </c>
    </row>
    <row r="66164" spans="1:8">
      <c r="A66164" s="220" t="str">
        <f>IF(B66164&lt;&gt;0,COUNTA($B$65637:B66164)," ")</f>
        <v xml:space="preserve"> </v>
      </c>
      <c r="F66164" s="491" t="str">
        <f t="shared" si="11"/>
        <v xml:space="preserve"> </v>
      </c>
      <c r="H66164" s="488">
        <f>IF(Admin!$B$14='Legit-Fans'!F66164,1,0)</f>
        <v>0</v>
      </c>
    </row>
    <row r="66165" spans="1:8">
      <c r="A66165" s="220" t="str">
        <f>IF(B66165&lt;&gt;0,COUNTA($B$65637:B66165)," ")</f>
        <v xml:space="preserve"> </v>
      </c>
      <c r="F66165" s="491" t="str">
        <f t="shared" si="11"/>
        <v xml:space="preserve"> </v>
      </c>
      <c r="H66165" s="488">
        <f>IF(Admin!$B$14='Legit-Fans'!F66165,1,0)</f>
        <v>0</v>
      </c>
    </row>
    <row r="66166" spans="1:8">
      <c r="A66166" s="220" t="str">
        <f>IF(B66166&lt;&gt;0,COUNTA($B$65637:B66166)," ")</f>
        <v xml:space="preserve"> </v>
      </c>
      <c r="F66166" s="491" t="str">
        <f t="shared" si="11"/>
        <v xml:space="preserve"> </v>
      </c>
      <c r="H66166" s="488">
        <f>IF(Admin!$B$14='Legit-Fans'!F66166,1,0)</f>
        <v>0</v>
      </c>
    </row>
    <row r="66167" spans="1:8">
      <c r="A66167" s="220" t="str">
        <f>IF(B66167&lt;&gt;0,COUNTA($B$65637:B66167)," ")</f>
        <v xml:space="preserve"> </v>
      </c>
      <c r="F66167" s="491" t="str">
        <f t="shared" si="11"/>
        <v xml:space="preserve"> </v>
      </c>
      <c r="H66167" s="488">
        <f>IF(Admin!$B$14='Legit-Fans'!F66167,1,0)</f>
        <v>0</v>
      </c>
    </row>
    <row r="66168" spans="1:8">
      <c r="A66168" s="220" t="str">
        <f>IF(B66168&lt;&gt;0,COUNTA($B$65637:B66168)," ")</f>
        <v xml:space="preserve"> </v>
      </c>
      <c r="F66168" s="491" t="str">
        <f t="shared" si="11"/>
        <v xml:space="preserve"> </v>
      </c>
      <c r="H66168" s="488">
        <f>IF(Admin!$B$14='Legit-Fans'!F66168,1,0)</f>
        <v>0</v>
      </c>
    </row>
    <row r="66169" spans="1:8">
      <c r="A66169" s="220" t="str">
        <f>IF(B66169&lt;&gt;0,COUNTA($B$65637:B66169)," ")</f>
        <v xml:space="preserve"> </v>
      </c>
      <c r="F66169" s="491" t="str">
        <f t="shared" si="11"/>
        <v xml:space="preserve"> </v>
      </c>
      <c r="H66169" s="488">
        <f>IF(Admin!$B$14='Legit-Fans'!F66169,1,0)</f>
        <v>0</v>
      </c>
    </row>
    <row r="66170" spans="1:8">
      <c r="A66170" s="220" t="str">
        <f>IF(B66170&lt;&gt;0,COUNTA($B$65637:B66170)," ")</f>
        <v xml:space="preserve"> </v>
      </c>
      <c r="F66170" s="491" t="str">
        <f t="shared" si="11"/>
        <v xml:space="preserve"> </v>
      </c>
      <c r="H66170" s="488">
        <f>IF(Admin!$B$14='Legit-Fans'!F66170,1,0)</f>
        <v>0</v>
      </c>
    </row>
    <row r="66171" spans="1:8">
      <c r="A66171" s="220" t="str">
        <f>IF(B66171&lt;&gt;0,COUNTA($B$65637:B66171)," ")</f>
        <v xml:space="preserve"> </v>
      </c>
      <c r="F66171" s="491" t="str">
        <f t="shared" si="11"/>
        <v xml:space="preserve"> </v>
      </c>
      <c r="H66171" s="488">
        <f>IF(Admin!$B$14='Legit-Fans'!F66171,1,0)</f>
        <v>0</v>
      </c>
    </row>
    <row r="66172" spans="1:8">
      <c r="A66172" s="220" t="str">
        <f>IF(B66172&lt;&gt;0,COUNTA($B$65637:B66172)," ")</f>
        <v xml:space="preserve"> </v>
      </c>
      <c r="F66172" s="491" t="str">
        <f t="shared" si="11"/>
        <v xml:space="preserve"> </v>
      </c>
      <c r="H66172" s="488">
        <f>IF(Admin!$B$14='Legit-Fans'!F66172,1,0)</f>
        <v>0</v>
      </c>
    </row>
    <row r="66173" spans="1:8">
      <c r="A66173" s="220" t="str">
        <f>IF(B66173&lt;&gt;0,COUNTA($B$65637:B66173)," ")</f>
        <v xml:space="preserve"> </v>
      </c>
      <c r="F66173" s="491" t="str">
        <f t="shared" si="11"/>
        <v xml:space="preserve"> </v>
      </c>
      <c r="H66173" s="488">
        <f>IF(Admin!$B$14='Legit-Fans'!F66173,1,0)</f>
        <v>0</v>
      </c>
    </row>
    <row r="66174" spans="1:8">
      <c r="A66174" s="220" t="str">
        <f>IF(B66174&lt;&gt;0,COUNTA($B$65637:B66174)," ")</f>
        <v xml:space="preserve"> </v>
      </c>
      <c r="F66174" s="491" t="str">
        <f t="shared" si="11"/>
        <v xml:space="preserve"> </v>
      </c>
      <c r="H66174" s="488">
        <f>IF(Admin!$B$14='Legit-Fans'!F66174,1,0)</f>
        <v>0</v>
      </c>
    </row>
    <row r="66175" spans="1:8">
      <c r="A66175" s="220" t="str">
        <f>IF(B66175&lt;&gt;0,COUNTA($B$65637:B66175)," ")</f>
        <v xml:space="preserve"> </v>
      </c>
      <c r="F66175" s="491" t="str">
        <f t="shared" si="11"/>
        <v xml:space="preserve"> </v>
      </c>
      <c r="H66175" s="488">
        <f>IF(Admin!$B$14='Legit-Fans'!F66175,1,0)</f>
        <v>0</v>
      </c>
    </row>
    <row r="66176" spans="1:8">
      <c r="A66176" s="220" t="str">
        <f>IF(B66176&lt;&gt;0,COUNTA($B$65637:B66176)," ")</f>
        <v xml:space="preserve"> </v>
      </c>
      <c r="F66176" s="491" t="str">
        <f t="shared" si="11"/>
        <v xml:space="preserve"> </v>
      </c>
      <c r="H66176" s="488">
        <f>IF(Admin!$B$14='Legit-Fans'!F66176,1,0)</f>
        <v>0</v>
      </c>
    </row>
    <row r="66177" spans="1:8">
      <c r="A66177" s="220" t="str">
        <f>IF(B66177&lt;&gt;0,COUNTA($B$65637:B66177)," ")</f>
        <v xml:space="preserve"> </v>
      </c>
      <c r="F66177" s="491" t="str">
        <f t="shared" si="11"/>
        <v xml:space="preserve"> </v>
      </c>
      <c r="H66177" s="488">
        <f>IF(Admin!$B$14='Legit-Fans'!F66177,1,0)</f>
        <v>0</v>
      </c>
    </row>
    <row r="66178" spans="1:8">
      <c r="A66178" s="220" t="str">
        <f>IF(B66178&lt;&gt;0,COUNTA($B$65637:B66178)," ")</f>
        <v xml:space="preserve"> </v>
      </c>
      <c r="F66178" s="491" t="str">
        <f t="shared" si="11"/>
        <v xml:space="preserve"> </v>
      </c>
      <c r="H66178" s="488">
        <f>IF(Admin!$B$14='Legit-Fans'!F66178,1,0)</f>
        <v>0</v>
      </c>
    </row>
    <row r="66179" spans="1:8">
      <c r="A66179" s="220" t="str">
        <f>IF(B66179&lt;&gt;0,COUNTA($B$65637:B66179)," ")</f>
        <v xml:space="preserve"> </v>
      </c>
      <c r="F66179" s="491" t="str">
        <f t="shared" si="11"/>
        <v xml:space="preserve"> </v>
      </c>
      <c r="H66179" s="488">
        <f>IF(Admin!$B$14='Legit-Fans'!F66179,1,0)</f>
        <v>0</v>
      </c>
    </row>
    <row r="66180" spans="1:8">
      <c r="A66180" s="220" t="str">
        <f>IF(B66180&lt;&gt;0,COUNTA($B$65637:B66180)," ")</f>
        <v xml:space="preserve"> </v>
      </c>
      <c r="F66180" s="491" t="str">
        <f t="shared" si="11"/>
        <v xml:space="preserve"> </v>
      </c>
      <c r="H66180" s="488">
        <f>IF(Admin!$B$14='Legit-Fans'!F66180,1,0)</f>
        <v>0</v>
      </c>
    </row>
    <row r="66181" spans="1:8">
      <c r="A66181" s="220" t="str">
        <f>IF(B66181&lt;&gt;0,COUNTA($B$65637:B66181)," ")</f>
        <v xml:space="preserve"> </v>
      </c>
      <c r="F66181" s="491" t="str">
        <f t="shared" si="11"/>
        <v xml:space="preserve"> </v>
      </c>
      <c r="H66181" s="488">
        <f>IF(Admin!$B$14='Legit-Fans'!F66181,1,0)</f>
        <v>0</v>
      </c>
    </row>
    <row r="66182" spans="1:8">
      <c r="A66182" s="220" t="str">
        <f>IF(B66182&lt;&gt;0,COUNTA($B$65637:B66182)," ")</f>
        <v xml:space="preserve"> </v>
      </c>
      <c r="F66182" s="491" t="str">
        <f t="shared" si="11"/>
        <v xml:space="preserve"> </v>
      </c>
      <c r="H66182" s="488">
        <f>IF(Admin!$B$14='Legit-Fans'!F66182,1,0)</f>
        <v>0</v>
      </c>
    </row>
    <row r="66183" spans="1:8">
      <c r="A66183" s="220" t="str">
        <f>IF(B66183&lt;&gt;0,COUNTA($B$65637:B66183)," ")</f>
        <v xml:space="preserve"> </v>
      </c>
      <c r="F66183" s="491" t="str">
        <f t="shared" si="11"/>
        <v xml:space="preserve"> </v>
      </c>
      <c r="H66183" s="488">
        <f>IF(Admin!$B$14='Legit-Fans'!F66183,1,0)</f>
        <v>0</v>
      </c>
    </row>
    <row r="66184" spans="1:8">
      <c r="A66184" s="220" t="str">
        <f>IF(B66184&lt;&gt;0,COUNTA($B$65637:B66184)," ")</f>
        <v xml:space="preserve"> </v>
      </c>
      <c r="F66184" s="491" t="str">
        <f t="shared" si="11"/>
        <v xml:space="preserve"> </v>
      </c>
      <c r="H66184" s="488">
        <f>IF(Admin!$B$14='Legit-Fans'!F66184,1,0)</f>
        <v>0</v>
      </c>
    </row>
    <row r="66185" spans="1:8">
      <c r="A66185" s="220" t="str">
        <f>IF(B66185&lt;&gt;0,COUNTA($B$65637:B66185)," ")</f>
        <v xml:space="preserve"> </v>
      </c>
      <c r="F66185" s="491" t="str">
        <f t="shared" si="11"/>
        <v xml:space="preserve"> </v>
      </c>
      <c r="H66185" s="488">
        <f>IF(Admin!$B$14='Legit-Fans'!F66185,1,0)</f>
        <v>0</v>
      </c>
    </row>
    <row r="66186" spans="1:8">
      <c r="A66186" s="220" t="str">
        <f>IF(B66186&lt;&gt;0,COUNTA($B$65637:B66186)," ")</f>
        <v xml:space="preserve"> </v>
      </c>
      <c r="F66186" s="491" t="str">
        <f t="shared" si="11"/>
        <v xml:space="preserve"> </v>
      </c>
      <c r="H66186" s="488">
        <f>IF(Admin!$B$14='Legit-Fans'!F66186,1,0)</f>
        <v>0</v>
      </c>
    </row>
    <row r="66187" spans="1:8">
      <c r="A66187" s="220" t="str">
        <f>IF(B66187&lt;&gt;0,COUNTA($B$65637:B66187)," ")</f>
        <v xml:space="preserve"> </v>
      </c>
      <c r="F66187" s="491" t="str">
        <f t="shared" si="11"/>
        <v xml:space="preserve"> </v>
      </c>
      <c r="H66187" s="488">
        <f>IF(Admin!$B$14='Legit-Fans'!F66187,1,0)</f>
        <v>0</v>
      </c>
    </row>
    <row r="66188" spans="1:8">
      <c r="A66188" s="220" t="str">
        <f>IF(B66188&lt;&gt;0,COUNTA($B$65637:B66188)," ")</f>
        <v xml:space="preserve"> </v>
      </c>
      <c r="F66188" s="491" t="str">
        <f t="shared" si="11"/>
        <v xml:space="preserve"> </v>
      </c>
      <c r="H66188" s="488">
        <f>IF(Admin!$B$14='Legit-Fans'!F66188,1,0)</f>
        <v>0</v>
      </c>
    </row>
    <row r="66189" spans="1:8">
      <c r="A66189" s="220" t="str">
        <f>IF(B66189&lt;&gt;0,COUNTA($B$65637:B66189)," ")</f>
        <v xml:space="preserve"> </v>
      </c>
      <c r="F66189" s="491" t="str">
        <f t="shared" si="11"/>
        <v xml:space="preserve"> </v>
      </c>
      <c r="H66189" s="488">
        <f>IF(Admin!$B$14='Legit-Fans'!F66189,1,0)</f>
        <v>0</v>
      </c>
    </row>
    <row r="66190" spans="1:8">
      <c r="A66190" s="220" t="str">
        <f>IF(B66190&lt;&gt;0,COUNTA($B$65637:B66190)," ")</f>
        <v xml:space="preserve"> </v>
      </c>
      <c r="F66190" s="491" t="str">
        <f t="shared" si="11"/>
        <v xml:space="preserve"> </v>
      </c>
      <c r="H66190" s="488">
        <f>IF(Admin!$B$14='Legit-Fans'!F66190,1,0)</f>
        <v>0</v>
      </c>
    </row>
    <row r="66191" spans="1:8">
      <c r="A66191" s="220" t="str">
        <f>IF(B66191&lt;&gt;0,COUNTA($B$65637:B66191)," ")</f>
        <v xml:space="preserve"> </v>
      </c>
      <c r="F66191" s="491" t="str">
        <f t="shared" si="11"/>
        <v xml:space="preserve"> </v>
      </c>
      <c r="H66191" s="488">
        <f>IF(Admin!$B$14='Legit-Fans'!F66191,1,0)</f>
        <v>0</v>
      </c>
    </row>
    <row r="66192" spans="1:8">
      <c r="A66192" s="220" t="str">
        <f>IF(B66192&lt;&gt;0,COUNTA($B$65637:B66192)," ")</f>
        <v xml:space="preserve"> </v>
      </c>
      <c r="F66192" s="491" t="str">
        <f t="shared" si="11"/>
        <v xml:space="preserve"> </v>
      </c>
      <c r="H66192" s="488">
        <f>IF(Admin!$B$14='Legit-Fans'!F66192,1,0)</f>
        <v>0</v>
      </c>
    </row>
    <row r="66193" spans="1:8">
      <c r="A66193" s="220" t="str">
        <f>IF(B66193&lt;&gt;0,COUNTA($B$65637:B66193)," ")</f>
        <v xml:space="preserve"> </v>
      </c>
      <c r="F66193" s="491" t="str">
        <f t="shared" si="11"/>
        <v xml:space="preserve"> </v>
      </c>
      <c r="H66193" s="488">
        <f>IF(Admin!$B$14='Legit-Fans'!F66193,1,0)</f>
        <v>0</v>
      </c>
    </row>
    <row r="66194" spans="1:8">
      <c r="A66194" s="220" t="str">
        <f>IF(B66194&lt;&gt;0,COUNTA($B$65637:B66194)," ")</f>
        <v xml:space="preserve"> </v>
      </c>
      <c r="F66194" s="491" t="str">
        <f t="shared" si="11"/>
        <v xml:space="preserve"> </v>
      </c>
      <c r="H66194" s="488">
        <f>IF(Admin!$B$14='Legit-Fans'!F66194,1,0)</f>
        <v>0</v>
      </c>
    </row>
    <row r="66195" spans="1:8">
      <c r="A66195" s="220" t="str">
        <f>IF(B66195&lt;&gt;0,COUNTA($B$65637:B66195)," ")</f>
        <v xml:space="preserve"> </v>
      </c>
      <c r="F66195" s="491" t="str">
        <f t="shared" si="11"/>
        <v xml:space="preserve"> </v>
      </c>
      <c r="H66195" s="488">
        <f>IF(Admin!$B$14='Legit-Fans'!F66195,1,0)</f>
        <v>0</v>
      </c>
    </row>
    <row r="66196" spans="1:8">
      <c r="A66196" s="220" t="str">
        <f>IF(B66196&lt;&gt;0,COUNTA($B$65637:B66196)," ")</f>
        <v xml:space="preserve"> </v>
      </c>
      <c r="F66196" s="491" t="str">
        <f t="shared" si="11"/>
        <v xml:space="preserve"> </v>
      </c>
      <c r="H66196" s="488">
        <f>IF(Admin!$B$14='Legit-Fans'!F66196,1,0)</f>
        <v>0</v>
      </c>
    </row>
    <row r="66197" spans="1:8">
      <c r="A66197" s="220" t="str">
        <f>IF(B66197&lt;&gt;0,COUNTA($B$65637:B66197)," ")</f>
        <v xml:space="preserve"> </v>
      </c>
      <c r="F66197" s="491" t="str">
        <f t="shared" si="11"/>
        <v xml:space="preserve"> </v>
      </c>
      <c r="H66197" s="488">
        <f>IF(Admin!$B$14='Legit-Fans'!F66197,1,0)</f>
        <v>0</v>
      </c>
    </row>
    <row r="66198" spans="1:8">
      <c r="A66198" s="220" t="str">
        <f>IF(B66198&lt;&gt;0,COUNTA($B$65637:B66198)," ")</f>
        <v xml:space="preserve"> </v>
      </c>
      <c r="F66198" s="491" t="str">
        <f t="shared" si="11"/>
        <v xml:space="preserve"> </v>
      </c>
      <c r="H66198" s="488">
        <f>IF(Admin!$B$14='Legit-Fans'!F66198,1,0)</f>
        <v>0</v>
      </c>
    </row>
    <row r="66199" spans="1:8">
      <c r="A66199" s="220" t="str">
        <f>IF(B66199&lt;&gt;0,COUNTA($B$65637:B66199)," ")</f>
        <v xml:space="preserve"> </v>
      </c>
      <c r="F66199" s="491" t="str">
        <f t="shared" si="11"/>
        <v xml:space="preserve"> </v>
      </c>
      <c r="H66199" s="488">
        <f>IF(Admin!$B$14='Legit-Fans'!F66199,1,0)</f>
        <v>0</v>
      </c>
    </row>
    <row r="66200" spans="1:8">
      <c r="A66200" s="220" t="str">
        <f>IF(B66200&lt;&gt;0,COUNTA($B$65637:B66200)," ")</f>
        <v xml:space="preserve"> </v>
      </c>
      <c r="F66200" s="491" t="str">
        <f t="shared" si="11"/>
        <v xml:space="preserve"> </v>
      </c>
      <c r="H66200" s="488">
        <f>IF(Admin!$B$14='Legit-Fans'!F66200,1,0)</f>
        <v>0</v>
      </c>
    </row>
    <row r="66201" spans="1:8">
      <c r="A66201" s="220" t="str">
        <f>IF(B66201&lt;&gt;0,COUNTA($B$65637:B66201)," ")</f>
        <v xml:space="preserve"> </v>
      </c>
      <c r="F66201" s="491" t="str">
        <f t="shared" si="11"/>
        <v xml:space="preserve"> </v>
      </c>
      <c r="H66201" s="488">
        <f>IF(Admin!$B$14='Legit-Fans'!F66201,1,0)</f>
        <v>0</v>
      </c>
    </row>
    <row r="66202" spans="1:8">
      <c r="A66202" s="220" t="str">
        <f>IF(B66202&lt;&gt;0,COUNTA($B$65637:B66202)," ")</f>
        <v xml:space="preserve"> </v>
      </c>
      <c r="F66202" s="491" t="str">
        <f t="shared" si="11"/>
        <v xml:space="preserve"> </v>
      </c>
      <c r="H66202" s="488">
        <f>IF(Admin!$B$14='Legit-Fans'!F66202,1,0)</f>
        <v>0</v>
      </c>
    </row>
    <row r="66203" spans="1:8">
      <c r="A66203" s="220" t="str">
        <f>IF(B66203&lt;&gt;0,COUNTA($B$65637:B66203)," ")</f>
        <v xml:space="preserve"> </v>
      </c>
      <c r="F66203" s="491" t="str">
        <f t="shared" si="11"/>
        <v xml:space="preserve"> </v>
      </c>
      <c r="H66203" s="488">
        <f>IF(Admin!$B$14='Legit-Fans'!F66203,1,0)</f>
        <v>0</v>
      </c>
    </row>
    <row r="66204" spans="1:8">
      <c r="A66204" s="220" t="str">
        <f>IF(B66204&lt;&gt;0,COUNTA($B$65637:B66204)," ")</f>
        <v xml:space="preserve"> </v>
      </c>
      <c r="F66204" s="491" t="str">
        <f t="shared" si="11"/>
        <v xml:space="preserve"> </v>
      </c>
      <c r="H66204" s="488">
        <f>IF(Admin!$B$14='Legit-Fans'!F66204,1,0)</f>
        <v>0</v>
      </c>
    </row>
    <row r="66205" spans="1:8">
      <c r="A66205" s="220" t="str">
        <f>IF(B66205&lt;&gt;0,COUNTA($B$65637:B66205)," ")</f>
        <v xml:space="preserve"> </v>
      </c>
      <c r="F66205" s="491" t="str">
        <f t="shared" si="11"/>
        <v xml:space="preserve"> </v>
      </c>
      <c r="H66205" s="488">
        <f>IF(Admin!$B$14='Legit-Fans'!F66205,1,0)</f>
        <v>0</v>
      </c>
    </row>
    <row r="66206" spans="1:8">
      <c r="A66206" s="220" t="str">
        <f>IF(B66206&lt;&gt;0,COUNTA($B$65637:B66206)," ")</f>
        <v xml:space="preserve"> </v>
      </c>
      <c r="F66206" s="491" t="str">
        <f t="shared" si="11"/>
        <v xml:space="preserve"> </v>
      </c>
      <c r="H66206" s="488">
        <f>IF(Admin!$B$14='Legit-Fans'!F66206,1,0)</f>
        <v>0</v>
      </c>
    </row>
    <row r="66207" spans="1:8">
      <c r="A66207" s="220" t="str">
        <f>IF(B66207&lt;&gt;0,COUNTA($B$65637:B66207)," ")</f>
        <v xml:space="preserve"> </v>
      </c>
      <c r="F66207" s="491" t="str">
        <f t="shared" si="11"/>
        <v xml:space="preserve"> </v>
      </c>
      <c r="H66207" s="488">
        <f>IF(Admin!$B$14='Legit-Fans'!F66207,1,0)</f>
        <v>0</v>
      </c>
    </row>
    <row r="66208" spans="1:8">
      <c r="A66208" s="220" t="str">
        <f>IF(B66208&lt;&gt;0,COUNTA($B$65637:B66208)," ")</f>
        <v xml:space="preserve"> </v>
      </c>
      <c r="F66208" s="491" t="str">
        <f t="shared" si="11"/>
        <v xml:space="preserve"> </v>
      </c>
      <c r="H66208" s="488">
        <f>IF(Admin!$B$14='Legit-Fans'!F66208,1,0)</f>
        <v>0</v>
      </c>
    </row>
    <row r="66209" spans="1:8">
      <c r="A66209" s="220" t="str">
        <f>IF(B66209&lt;&gt;0,COUNTA($B$65637:B66209)," ")</f>
        <v xml:space="preserve"> </v>
      </c>
      <c r="F66209" s="491" t="str">
        <f t="shared" si="11"/>
        <v xml:space="preserve"> </v>
      </c>
      <c r="H66209" s="488">
        <f>IF(Admin!$B$14='Legit-Fans'!F66209,1,0)</f>
        <v>0</v>
      </c>
    </row>
    <row r="66210" spans="1:8">
      <c r="A66210" s="220" t="str">
        <f>IF(B66210&lt;&gt;0,COUNTA($B$65637:B66210)," ")</f>
        <v xml:space="preserve"> </v>
      </c>
      <c r="F66210" s="491" t="str">
        <f t="shared" si="11"/>
        <v xml:space="preserve"> </v>
      </c>
      <c r="H66210" s="488">
        <f>IF(Admin!$B$14='Legit-Fans'!F66210,1,0)</f>
        <v>0</v>
      </c>
    </row>
    <row r="66211" spans="1:8">
      <c r="A66211" s="220" t="str">
        <f>IF(B66211&lt;&gt;0,COUNTA($B$65637:B66211)," ")</f>
        <v xml:space="preserve"> </v>
      </c>
      <c r="F66211" s="491" t="str">
        <f t="shared" si="11"/>
        <v xml:space="preserve"> </v>
      </c>
      <c r="H66211" s="488">
        <f>IF(Admin!$B$14='Legit-Fans'!F66211,1,0)</f>
        <v>0</v>
      </c>
    </row>
    <row r="66212" spans="1:8">
      <c r="A66212" s="220" t="str">
        <f>IF(B66212&lt;&gt;0,COUNTA($B$65637:B66212)," ")</f>
        <v xml:space="preserve"> </v>
      </c>
      <c r="F66212" s="491" t="str">
        <f t="shared" si="11"/>
        <v xml:space="preserve"> </v>
      </c>
      <c r="H66212" s="488">
        <f>IF(Admin!$B$14='Legit-Fans'!F66212,1,0)</f>
        <v>0</v>
      </c>
    </row>
    <row r="66213" spans="1:8">
      <c r="A66213" s="220" t="str">
        <f>IF(B66213&lt;&gt;0,COUNTA($B$65637:B66213)," ")</f>
        <v xml:space="preserve"> </v>
      </c>
      <c r="F66213" s="491" t="str">
        <f t="shared" si="11"/>
        <v xml:space="preserve"> </v>
      </c>
      <c r="H66213" s="488">
        <f>IF(Admin!$B$14='Legit-Fans'!F66213,1,0)</f>
        <v>0</v>
      </c>
    </row>
    <row r="66214" spans="1:8">
      <c r="A66214" s="220" t="str">
        <f>IF(B66214&lt;&gt;0,COUNTA($B$65637:B66214)," ")</f>
        <v xml:space="preserve"> </v>
      </c>
      <c r="F66214" s="491" t="str">
        <f t="shared" si="11"/>
        <v xml:space="preserve"> </v>
      </c>
      <c r="H66214" s="488">
        <f>IF(Admin!$B$14='Legit-Fans'!F66214,1,0)</f>
        <v>0</v>
      </c>
    </row>
    <row r="66215" spans="1:8">
      <c r="A66215" s="220" t="str">
        <f>IF(B66215&lt;&gt;0,COUNTA($B$65637:B66215)," ")</f>
        <v xml:space="preserve"> </v>
      </c>
      <c r="F66215" s="491" t="str">
        <f t="shared" si="11"/>
        <v xml:space="preserve"> </v>
      </c>
      <c r="H66215" s="488">
        <f>IF(Admin!$B$14='Legit-Fans'!F66215,1,0)</f>
        <v>0</v>
      </c>
    </row>
    <row r="66216" spans="1:8">
      <c r="A66216" s="220" t="str">
        <f>IF(B66216&lt;&gt;0,COUNTA($B$65637:B66216)," ")</f>
        <v xml:space="preserve"> </v>
      </c>
      <c r="F66216" s="491" t="str">
        <f t="shared" si="11"/>
        <v xml:space="preserve"> </v>
      </c>
      <c r="H66216" s="488">
        <f>IF(Admin!$B$14='Legit-Fans'!F66216,1,0)</f>
        <v>0</v>
      </c>
    </row>
    <row r="66217" spans="1:8">
      <c r="A66217" s="220" t="str">
        <f>IF(B66217&lt;&gt;0,COUNTA($B$65637:B66217)," ")</f>
        <v xml:space="preserve"> </v>
      </c>
      <c r="F66217" s="491" t="str">
        <f t="shared" si="11"/>
        <v xml:space="preserve"> </v>
      </c>
      <c r="H66217" s="488">
        <f>IF(Admin!$B$14='Legit-Fans'!F66217,1,0)</f>
        <v>0</v>
      </c>
    </row>
    <row r="66218" spans="1:8">
      <c r="A66218" s="220" t="str">
        <f>IF(B66218&lt;&gt;0,COUNTA($B$65637:B66218)," ")</f>
        <v xml:space="preserve"> </v>
      </c>
      <c r="F66218" s="491" t="str">
        <f t="shared" si="11"/>
        <v xml:space="preserve"> </v>
      </c>
      <c r="H66218" s="488">
        <f>IF(Admin!$B$14='Legit-Fans'!F66218,1,0)</f>
        <v>0</v>
      </c>
    </row>
    <row r="66219" spans="1:8">
      <c r="A66219" s="220" t="str">
        <f>IF(B66219&lt;&gt;0,COUNTA($B$65637:B66219)," ")</f>
        <v xml:space="preserve"> </v>
      </c>
      <c r="F66219" s="491" t="str">
        <f t="shared" si="11"/>
        <v xml:space="preserve"> </v>
      </c>
      <c r="H66219" s="488">
        <f>IF(Admin!$B$14='Legit-Fans'!F66219,1,0)</f>
        <v>0</v>
      </c>
    </row>
    <row r="66220" spans="1:8">
      <c r="A66220" s="220" t="str">
        <f>IF(B66220&lt;&gt;0,COUNTA($B$65637:B66220)," ")</f>
        <v xml:space="preserve"> </v>
      </c>
      <c r="F66220" s="491" t="str">
        <f t="shared" ref="F66220:F66283" si="12">B66220&amp;" "&amp;C66220</f>
        <v xml:space="preserve"> </v>
      </c>
      <c r="H66220" s="488">
        <f>IF(Admin!$B$14='Legit-Fans'!F66220,1,0)</f>
        <v>0</v>
      </c>
    </row>
    <row r="66221" spans="1:8">
      <c r="A66221" s="220" t="str">
        <f>IF(B66221&lt;&gt;0,COUNTA($B$65637:B66221)," ")</f>
        <v xml:space="preserve"> </v>
      </c>
      <c r="F66221" s="491" t="str">
        <f t="shared" si="12"/>
        <v xml:space="preserve"> </v>
      </c>
      <c r="H66221" s="488">
        <f>IF(Admin!$B$14='Legit-Fans'!F66221,1,0)</f>
        <v>0</v>
      </c>
    </row>
    <row r="66222" spans="1:8">
      <c r="A66222" s="220" t="str">
        <f>IF(B66222&lt;&gt;0,COUNTA($B$65637:B66222)," ")</f>
        <v xml:space="preserve"> </v>
      </c>
      <c r="F66222" s="491" t="str">
        <f t="shared" si="12"/>
        <v xml:space="preserve"> </v>
      </c>
      <c r="H66222" s="488">
        <f>IF(Admin!$B$14='Legit-Fans'!F66222,1,0)</f>
        <v>0</v>
      </c>
    </row>
    <row r="66223" spans="1:8">
      <c r="A66223" s="220" t="str">
        <f>IF(B66223&lt;&gt;0,COUNTA($B$65637:B66223)," ")</f>
        <v xml:space="preserve"> </v>
      </c>
      <c r="F66223" s="491" t="str">
        <f t="shared" si="12"/>
        <v xml:space="preserve"> </v>
      </c>
      <c r="H66223" s="488">
        <f>IF(Admin!$B$14='Legit-Fans'!F66223,1,0)</f>
        <v>0</v>
      </c>
    </row>
    <row r="66224" spans="1:8">
      <c r="A66224" s="220" t="str">
        <f>IF(B66224&lt;&gt;0,COUNTA($B$65637:B66224)," ")</f>
        <v xml:space="preserve"> </v>
      </c>
      <c r="F66224" s="491" t="str">
        <f t="shared" si="12"/>
        <v xml:space="preserve"> </v>
      </c>
      <c r="H66224" s="488">
        <f>IF(Admin!$B$14='Legit-Fans'!F66224,1,0)</f>
        <v>0</v>
      </c>
    </row>
    <row r="66225" spans="1:8">
      <c r="A66225" s="220" t="str">
        <f>IF(B66225&lt;&gt;0,COUNTA($B$65637:B66225)," ")</f>
        <v xml:space="preserve"> </v>
      </c>
      <c r="F66225" s="491" t="str">
        <f t="shared" si="12"/>
        <v xml:space="preserve"> </v>
      </c>
      <c r="H66225" s="488">
        <f>IF(Admin!$B$14='Legit-Fans'!F66225,1,0)</f>
        <v>0</v>
      </c>
    </row>
    <row r="66226" spans="1:8">
      <c r="A66226" s="220" t="str">
        <f>IF(B66226&lt;&gt;0,COUNTA($B$65637:B66226)," ")</f>
        <v xml:space="preserve"> </v>
      </c>
      <c r="F66226" s="491" t="str">
        <f t="shared" si="12"/>
        <v xml:space="preserve"> </v>
      </c>
      <c r="H66226" s="488">
        <f>IF(Admin!$B$14='Legit-Fans'!F66226,1,0)</f>
        <v>0</v>
      </c>
    </row>
    <row r="66227" spans="1:8">
      <c r="A66227" s="220" t="str">
        <f>IF(B66227&lt;&gt;0,COUNTA($B$65637:B66227)," ")</f>
        <v xml:space="preserve"> </v>
      </c>
      <c r="F66227" s="491" t="str">
        <f t="shared" si="12"/>
        <v xml:space="preserve"> </v>
      </c>
      <c r="H66227" s="488">
        <f>IF(Admin!$B$14='Legit-Fans'!F66227,1,0)</f>
        <v>0</v>
      </c>
    </row>
    <row r="66228" spans="1:8">
      <c r="A66228" s="220" t="str">
        <f>IF(B66228&lt;&gt;0,COUNTA($B$65637:B66228)," ")</f>
        <v xml:space="preserve"> </v>
      </c>
      <c r="F66228" s="491" t="str">
        <f t="shared" si="12"/>
        <v xml:space="preserve"> </v>
      </c>
      <c r="H66228" s="488">
        <f>IF(Admin!$B$14='Legit-Fans'!F66228,1,0)</f>
        <v>0</v>
      </c>
    </row>
    <row r="66229" spans="1:8">
      <c r="A66229" s="220" t="str">
        <f>IF(B66229&lt;&gt;0,COUNTA($B$65637:B66229)," ")</f>
        <v xml:space="preserve"> </v>
      </c>
      <c r="F66229" s="491" t="str">
        <f t="shared" si="12"/>
        <v xml:space="preserve"> </v>
      </c>
      <c r="H66229" s="488">
        <f>IF(Admin!$B$14='Legit-Fans'!F66229,1,0)</f>
        <v>0</v>
      </c>
    </row>
    <row r="66230" spans="1:8">
      <c r="A66230" s="220" t="str">
        <f>IF(B66230&lt;&gt;0,COUNTA($B$65637:B66230)," ")</f>
        <v xml:space="preserve"> </v>
      </c>
      <c r="F66230" s="491" t="str">
        <f t="shared" si="12"/>
        <v xml:space="preserve"> </v>
      </c>
      <c r="H66230" s="488">
        <f>IF(Admin!$B$14='Legit-Fans'!F66230,1,0)</f>
        <v>0</v>
      </c>
    </row>
    <row r="66231" spans="1:8">
      <c r="A66231" s="220" t="str">
        <f>IF(B66231&lt;&gt;0,COUNTA($B$65637:B66231)," ")</f>
        <v xml:space="preserve"> </v>
      </c>
      <c r="F66231" s="491" t="str">
        <f t="shared" si="12"/>
        <v xml:space="preserve"> </v>
      </c>
      <c r="H66231" s="488">
        <f>IF(Admin!$B$14='Legit-Fans'!F66231,1,0)</f>
        <v>0</v>
      </c>
    </row>
    <row r="66232" spans="1:8">
      <c r="A66232" s="220" t="str">
        <f>IF(B66232&lt;&gt;0,COUNTA($B$65637:B66232)," ")</f>
        <v xml:space="preserve"> </v>
      </c>
      <c r="F66232" s="491" t="str">
        <f t="shared" si="12"/>
        <v xml:space="preserve"> </v>
      </c>
      <c r="H66232" s="488">
        <f>IF(Admin!$B$14='Legit-Fans'!F66232,1,0)</f>
        <v>0</v>
      </c>
    </row>
    <row r="66233" spans="1:8">
      <c r="A66233" s="220" t="str">
        <f>IF(B66233&lt;&gt;0,COUNTA($B$65637:B66233)," ")</f>
        <v xml:space="preserve"> </v>
      </c>
      <c r="F66233" s="491" t="str">
        <f t="shared" si="12"/>
        <v xml:space="preserve"> </v>
      </c>
      <c r="H66233" s="488">
        <f>IF(Admin!$B$14='Legit-Fans'!F66233,1,0)</f>
        <v>0</v>
      </c>
    </row>
    <row r="66234" spans="1:8">
      <c r="A66234" s="220" t="str">
        <f>IF(B66234&lt;&gt;0,COUNTA($B$65637:B66234)," ")</f>
        <v xml:space="preserve"> </v>
      </c>
      <c r="F66234" s="491" t="str">
        <f t="shared" si="12"/>
        <v xml:space="preserve"> </v>
      </c>
      <c r="H66234" s="488">
        <f>IF(Admin!$B$14='Legit-Fans'!F66234,1,0)</f>
        <v>0</v>
      </c>
    </row>
    <row r="66235" spans="1:8">
      <c r="A66235" s="220" t="str">
        <f>IF(B66235&lt;&gt;0,COUNTA($B$65637:B66235)," ")</f>
        <v xml:space="preserve"> </v>
      </c>
      <c r="F66235" s="491" t="str">
        <f t="shared" si="12"/>
        <v xml:space="preserve"> </v>
      </c>
      <c r="H66235" s="488">
        <f>IF(Admin!$B$14='Legit-Fans'!F66235,1,0)</f>
        <v>0</v>
      </c>
    </row>
    <row r="66236" spans="1:8">
      <c r="A66236" s="220" t="str">
        <f>IF(B66236&lt;&gt;0,COUNTA($B$65637:B66236)," ")</f>
        <v xml:space="preserve"> </v>
      </c>
      <c r="F66236" s="491" t="str">
        <f t="shared" si="12"/>
        <v xml:space="preserve"> </v>
      </c>
      <c r="H66236" s="488">
        <f>IF(Admin!$B$14='Legit-Fans'!F66236,1,0)</f>
        <v>0</v>
      </c>
    </row>
    <row r="66237" spans="1:8">
      <c r="A66237" s="220" t="str">
        <f>IF(B66237&lt;&gt;0,COUNTA($B$65637:B66237)," ")</f>
        <v xml:space="preserve"> </v>
      </c>
      <c r="F66237" s="491" t="str">
        <f t="shared" si="12"/>
        <v xml:space="preserve"> </v>
      </c>
      <c r="H66237" s="488">
        <f>IF(Admin!$B$14='Legit-Fans'!F66237,1,0)</f>
        <v>0</v>
      </c>
    </row>
    <row r="66238" spans="1:8">
      <c r="A66238" s="220" t="str">
        <f>IF(B66238&lt;&gt;0,COUNTA($B$65637:B66238)," ")</f>
        <v xml:space="preserve"> </v>
      </c>
      <c r="F66238" s="491" t="str">
        <f t="shared" si="12"/>
        <v xml:space="preserve"> </v>
      </c>
      <c r="H66238" s="488">
        <f>IF(Admin!$B$14='Legit-Fans'!F66238,1,0)</f>
        <v>0</v>
      </c>
    </row>
    <row r="66239" spans="1:8">
      <c r="A66239" s="220" t="str">
        <f>IF(B66239&lt;&gt;0,COUNTA($B$65637:B66239)," ")</f>
        <v xml:space="preserve"> </v>
      </c>
      <c r="F66239" s="491" t="str">
        <f t="shared" si="12"/>
        <v xml:space="preserve"> </v>
      </c>
      <c r="H66239" s="488">
        <f>IF(Admin!$B$14='Legit-Fans'!F66239,1,0)</f>
        <v>0</v>
      </c>
    </row>
    <row r="66240" spans="1:8">
      <c r="A66240" s="220" t="str">
        <f>IF(B66240&lt;&gt;0,COUNTA($B$65637:B66240)," ")</f>
        <v xml:space="preserve"> </v>
      </c>
      <c r="F66240" s="491" t="str">
        <f t="shared" si="12"/>
        <v xml:space="preserve"> </v>
      </c>
      <c r="H66240" s="488">
        <f>IF(Admin!$B$14='Legit-Fans'!F66240,1,0)</f>
        <v>0</v>
      </c>
    </row>
    <row r="66241" spans="1:8">
      <c r="A66241" s="220" t="str">
        <f>IF(B66241&lt;&gt;0,COUNTA($B$65637:B66241)," ")</f>
        <v xml:space="preserve"> </v>
      </c>
      <c r="F66241" s="491" t="str">
        <f t="shared" si="12"/>
        <v xml:space="preserve"> </v>
      </c>
      <c r="H66241" s="488">
        <f>IF(Admin!$B$14='Legit-Fans'!F66241,1,0)</f>
        <v>0</v>
      </c>
    </row>
    <row r="66242" spans="1:8">
      <c r="A66242" s="220" t="str">
        <f>IF(B66242&lt;&gt;0,COUNTA($B$65637:B66242)," ")</f>
        <v xml:space="preserve"> </v>
      </c>
      <c r="F66242" s="491" t="str">
        <f t="shared" si="12"/>
        <v xml:space="preserve"> </v>
      </c>
      <c r="H66242" s="488">
        <f>IF(Admin!$B$14='Legit-Fans'!F66242,1,0)</f>
        <v>0</v>
      </c>
    </row>
    <row r="66243" spans="1:8">
      <c r="A66243" s="220" t="str">
        <f>IF(B66243&lt;&gt;0,COUNTA($B$65637:B66243)," ")</f>
        <v xml:space="preserve"> </v>
      </c>
      <c r="F66243" s="491" t="str">
        <f t="shared" si="12"/>
        <v xml:space="preserve"> </v>
      </c>
      <c r="H66243" s="488">
        <f>IF(Admin!$B$14='Legit-Fans'!F66243,1,0)</f>
        <v>0</v>
      </c>
    </row>
    <row r="66244" spans="1:8">
      <c r="A66244" s="220" t="str">
        <f>IF(B66244&lt;&gt;0,COUNTA($B$65637:B66244)," ")</f>
        <v xml:space="preserve"> </v>
      </c>
      <c r="F66244" s="491" t="str">
        <f t="shared" si="12"/>
        <v xml:space="preserve"> </v>
      </c>
      <c r="H66244" s="488">
        <f>IF(Admin!$B$14='Legit-Fans'!F66244,1,0)</f>
        <v>0</v>
      </c>
    </row>
    <row r="66245" spans="1:8">
      <c r="A66245" s="220" t="str">
        <f>IF(B66245&lt;&gt;0,COUNTA($B$65637:B66245)," ")</f>
        <v xml:space="preserve"> </v>
      </c>
      <c r="F66245" s="491" t="str">
        <f t="shared" si="12"/>
        <v xml:space="preserve"> </v>
      </c>
      <c r="H66245" s="488">
        <f>IF(Admin!$B$14='Legit-Fans'!F66245,1,0)</f>
        <v>0</v>
      </c>
    </row>
    <row r="66246" spans="1:8">
      <c r="A66246" s="220" t="str">
        <f>IF(B66246&lt;&gt;0,COUNTA($B$65637:B66246)," ")</f>
        <v xml:space="preserve"> </v>
      </c>
      <c r="F66246" s="491" t="str">
        <f t="shared" si="12"/>
        <v xml:space="preserve"> </v>
      </c>
      <c r="H66246" s="488">
        <f>IF(Admin!$B$14='Legit-Fans'!F66246,1,0)</f>
        <v>0</v>
      </c>
    </row>
    <row r="66247" spans="1:8">
      <c r="A66247" s="220" t="str">
        <f>IF(B66247&lt;&gt;0,COUNTA($B$65637:B66247)," ")</f>
        <v xml:space="preserve"> </v>
      </c>
      <c r="F66247" s="491" t="str">
        <f t="shared" si="12"/>
        <v xml:space="preserve"> </v>
      </c>
      <c r="H66247" s="488">
        <f>IF(Admin!$B$14='Legit-Fans'!F66247,1,0)</f>
        <v>0</v>
      </c>
    </row>
    <row r="66248" spans="1:8">
      <c r="A66248" s="220" t="str">
        <f>IF(B66248&lt;&gt;0,COUNTA($B$65637:B66248)," ")</f>
        <v xml:space="preserve"> </v>
      </c>
      <c r="F66248" s="491" t="str">
        <f t="shared" si="12"/>
        <v xml:space="preserve"> </v>
      </c>
      <c r="H66248" s="488">
        <f>IF(Admin!$B$14='Legit-Fans'!F66248,1,0)</f>
        <v>0</v>
      </c>
    </row>
    <row r="66249" spans="1:8">
      <c r="A66249" s="220" t="str">
        <f>IF(B66249&lt;&gt;0,COUNTA($B$65637:B66249)," ")</f>
        <v xml:space="preserve"> </v>
      </c>
      <c r="F66249" s="491" t="str">
        <f t="shared" si="12"/>
        <v xml:space="preserve"> </v>
      </c>
      <c r="H66249" s="488">
        <f>IF(Admin!$B$14='Legit-Fans'!F66249,1,0)</f>
        <v>0</v>
      </c>
    </row>
    <row r="66250" spans="1:8">
      <c r="A66250" s="220" t="str">
        <f>IF(B66250&lt;&gt;0,COUNTA($B$65637:B66250)," ")</f>
        <v xml:space="preserve"> </v>
      </c>
      <c r="F66250" s="491" t="str">
        <f t="shared" si="12"/>
        <v xml:space="preserve"> </v>
      </c>
      <c r="H66250" s="488">
        <f>IF(Admin!$B$14='Legit-Fans'!F66250,1,0)</f>
        <v>0</v>
      </c>
    </row>
    <row r="66251" spans="1:8">
      <c r="A66251" s="220" t="str">
        <f>IF(B66251&lt;&gt;0,COUNTA($B$65637:B66251)," ")</f>
        <v xml:space="preserve"> </v>
      </c>
      <c r="F66251" s="491" t="str">
        <f t="shared" si="12"/>
        <v xml:space="preserve"> </v>
      </c>
      <c r="H66251" s="488">
        <f>IF(Admin!$B$14='Legit-Fans'!F66251,1,0)</f>
        <v>0</v>
      </c>
    </row>
    <row r="66252" spans="1:8">
      <c r="A66252" s="220" t="str">
        <f>IF(B66252&lt;&gt;0,COUNTA($B$65637:B66252)," ")</f>
        <v xml:space="preserve"> </v>
      </c>
      <c r="F66252" s="491" t="str">
        <f t="shared" si="12"/>
        <v xml:space="preserve"> </v>
      </c>
      <c r="H66252" s="488">
        <f>IF(Admin!$B$14='Legit-Fans'!F66252,1,0)</f>
        <v>0</v>
      </c>
    </row>
    <row r="66253" spans="1:8">
      <c r="A66253" s="220" t="str">
        <f>IF(B66253&lt;&gt;0,COUNTA($B$65637:B66253)," ")</f>
        <v xml:space="preserve"> </v>
      </c>
      <c r="F66253" s="491" t="str">
        <f t="shared" si="12"/>
        <v xml:space="preserve"> </v>
      </c>
      <c r="H66253" s="488">
        <f>IF(Admin!$B$14='Legit-Fans'!F66253,1,0)</f>
        <v>0</v>
      </c>
    </row>
    <row r="66254" spans="1:8">
      <c r="A66254" s="220" t="str">
        <f>IF(B66254&lt;&gt;0,COUNTA($B$65637:B66254)," ")</f>
        <v xml:space="preserve"> </v>
      </c>
      <c r="F66254" s="491" t="str">
        <f t="shared" si="12"/>
        <v xml:space="preserve"> </v>
      </c>
      <c r="H66254" s="488">
        <f>IF(Admin!$B$14='Legit-Fans'!F66254,1,0)</f>
        <v>0</v>
      </c>
    </row>
    <row r="66255" spans="1:8">
      <c r="A66255" s="220" t="str">
        <f>IF(B66255&lt;&gt;0,COUNTA($B$65637:B66255)," ")</f>
        <v xml:space="preserve"> </v>
      </c>
      <c r="F66255" s="491" t="str">
        <f t="shared" si="12"/>
        <v xml:space="preserve"> </v>
      </c>
      <c r="H66255" s="488">
        <f>IF(Admin!$B$14='Legit-Fans'!F66255,1,0)</f>
        <v>0</v>
      </c>
    </row>
    <row r="66256" spans="1:8">
      <c r="A66256" s="220" t="str">
        <f>IF(B66256&lt;&gt;0,COUNTA($B$65637:B66256)," ")</f>
        <v xml:space="preserve"> </v>
      </c>
      <c r="F66256" s="491" t="str">
        <f t="shared" si="12"/>
        <v xml:space="preserve"> </v>
      </c>
      <c r="H66256" s="488">
        <f>IF(Admin!$B$14='Legit-Fans'!F66256,1,0)</f>
        <v>0</v>
      </c>
    </row>
    <row r="66257" spans="1:8">
      <c r="A66257" s="220" t="str">
        <f>IF(B66257&lt;&gt;0,COUNTA($B$65637:B66257)," ")</f>
        <v xml:space="preserve"> </v>
      </c>
      <c r="F66257" s="491" t="str">
        <f t="shared" si="12"/>
        <v xml:space="preserve"> </v>
      </c>
      <c r="H66257" s="488">
        <f>IF(Admin!$B$14='Legit-Fans'!F66257,1,0)</f>
        <v>0</v>
      </c>
    </row>
    <row r="66258" spans="1:8">
      <c r="A66258" s="220" t="str">
        <f>IF(B66258&lt;&gt;0,COUNTA($B$65637:B66258)," ")</f>
        <v xml:space="preserve"> </v>
      </c>
      <c r="F66258" s="491" t="str">
        <f t="shared" si="12"/>
        <v xml:space="preserve"> </v>
      </c>
      <c r="H66258" s="488">
        <f>IF(Admin!$B$14='Legit-Fans'!F66258,1,0)</f>
        <v>0</v>
      </c>
    </row>
    <row r="66259" spans="1:8">
      <c r="A66259" s="220" t="str">
        <f>IF(B66259&lt;&gt;0,COUNTA($B$65637:B66259)," ")</f>
        <v xml:space="preserve"> </v>
      </c>
      <c r="F66259" s="491" t="str">
        <f t="shared" si="12"/>
        <v xml:space="preserve"> </v>
      </c>
      <c r="H66259" s="488">
        <f>IF(Admin!$B$14='Legit-Fans'!F66259,1,0)</f>
        <v>0</v>
      </c>
    </row>
    <row r="66260" spans="1:8">
      <c r="A66260" s="220" t="str">
        <f>IF(B66260&lt;&gt;0,COUNTA($B$65637:B66260)," ")</f>
        <v xml:space="preserve"> </v>
      </c>
      <c r="F66260" s="491" t="str">
        <f t="shared" si="12"/>
        <v xml:space="preserve"> </v>
      </c>
      <c r="H66260" s="488">
        <f>IF(Admin!$B$14='Legit-Fans'!F66260,1,0)</f>
        <v>0</v>
      </c>
    </row>
    <row r="66261" spans="1:8">
      <c r="A66261" s="220" t="str">
        <f>IF(B66261&lt;&gt;0,COUNTA($B$65637:B66261)," ")</f>
        <v xml:space="preserve"> </v>
      </c>
      <c r="F66261" s="491" t="str">
        <f t="shared" si="12"/>
        <v xml:space="preserve"> </v>
      </c>
      <c r="H66261" s="488">
        <f>IF(Admin!$B$14='Legit-Fans'!F66261,1,0)</f>
        <v>0</v>
      </c>
    </row>
    <row r="66262" spans="1:8">
      <c r="A66262" s="220" t="str">
        <f>IF(B66262&lt;&gt;0,COUNTA($B$65637:B66262)," ")</f>
        <v xml:space="preserve"> </v>
      </c>
      <c r="F66262" s="491" t="str">
        <f t="shared" si="12"/>
        <v xml:space="preserve"> </v>
      </c>
      <c r="H66262" s="488">
        <f>IF(Admin!$B$14='Legit-Fans'!F66262,1,0)</f>
        <v>0</v>
      </c>
    </row>
    <row r="66263" spans="1:8">
      <c r="A66263" s="220" t="str">
        <f>IF(B66263&lt;&gt;0,COUNTA($B$65637:B66263)," ")</f>
        <v xml:space="preserve"> </v>
      </c>
      <c r="F66263" s="491" t="str">
        <f t="shared" si="12"/>
        <v xml:space="preserve"> </v>
      </c>
      <c r="H66263" s="488">
        <f>IF(Admin!$B$14='Legit-Fans'!F66263,1,0)</f>
        <v>0</v>
      </c>
    </row>
    <row r="66264" spans="1:8">
      <c r="A66264" s="220" t="str">
        <f>IF(B66264&lt;&gt;0,COUNTA($B$65637:B66264)," ")</f>
        <v xml:space="preserve"> </v>
      </c>
      <c r="F66264" s="491" t="str">
        <f t="shared" si="12"/>
        <v xml:space="preserve"> </v>
      </c>
      <c r="H66264" s="488">
        <f>IF(Admin!$B$14='Legit-Fans'!F66264,1,0)</f>
        <v>0</v>
      </c>
    </row>
    <row r="66265" spans="1:8">
      <c r="A66265" s="220" t="str">
        <f>IF(B66265&lt;&gt;0,COUNTA($B$65637:B66265)," ")</f>
        <v xml:space="preserve"> </v>
      </c>
      <c r="F66265" s="491" t="str">
        <f t="shared" si="12"/>
        <v xml:space="preserve"> </v>
      </c>
      <c r="H66265" s="488">
        <f>IF(Admin!$B$14='Legit-Fans'!F66265,1,0)</f>
        <v>0</v>
      </c>
    </row>
    <row r="66266" spans="1:8">
      <c r="A66266" s="220" t="str">
        <f>IF(B66266&lt;&gt;0,COUNTA($B$65637:B66266)," ")</f>
        <v xml:space="preserve"> </v>
      </c>
      <c r="F66266" s="491" t="str">
        <f t="shared" si="12"/>
        <v xml:space="preserve"> </v>
      </c>
      <c r="H66266" s="488">
        <f>IF(Admin!$B$14='Legit-Fans'!F66266,1,0)</f>
        <v>0</v>
      </c>
    </row>
    <row r="66267" spans="1:8">
      <c r="A66267" s="220" t="str">
        <f>IF(B66267&lt;&gt;0,COUNTA($B$65637:B66267)," ")</f>
        <v xml:space="preserve"> </v>
      </c>
      <c r="F66267" s="491" t="str">
        <f t="shared" si="12"/>
        <v xml:space="preserve"> </v>
      </c>
      <c r="H66267" s="488">
        <f>IF(Admin!$B$14='Legit-Fans'!F66267,1,0)</f>
        <v>0</v>
      </c>
    </row>
    <row r="66268" spans="1:8">
      <c r="A66268" s="220" t="str">
        <f>IF(B66268&lt;&gt;0,COUNTA($B$65637:B66268)," ")</f>
        <v xml:space="preserve"> </v>
      </c>
      <c r="F66268" s="491" t="str">
        <f t="shared" si="12"/>
        <v xml:space="preserve"> </v>
      </c>
      <c r="H66268" s="488">
        <f>IF(Admin!$B$14='Legit-Fans'!F66268,1,0)</f>
        <v>0</v>
      </c>
    </row>
    <row r="66269" spans="1:8">
      <c r="A66269" s="220" t="str">
        <f>IF(B66269&lt;&gt;0,COUNTA($B$65637:B66269)," ")</f>
        <v xml:space="preserve"> </v>
      </c>
      <c r="F66269" s="491" t="str">
        <f t="shared" si="12"/>
        <v xml:space="preserve"> </v>
      </c>
      <c r="H66269" s="488">
        <f>IF(Admin!$B$14='Legit-Fans'!F66269,1,0)</f>
        <v>0</v>
      </c>
    </row>
    <row r="66270" spans="1:8">
      <c r="A66270" s="220" t="str">
        <f>IF(B66270&lt;&gt;0,COUNTA($B$65637:B66270)," ")</f>
        <v xml:space="preserve"> </v>
      </c>
      <c r="F66270" s="491" t="str">
        <f t="shared" si="12"/>
        <v xml:space="preserve"> </v>
      </c>
      <c r="H66270" s="488">
        <f>IF(Admin!$B$14='Legit-Fans'!F66270,1,0)</f>
        <v>0</v>
      </c>
    </row>
    <row r="66271" spans="1:8">
      <c r="A66271" s="220" t="str">
        <f>IF(B66271&lt;&gt;0,COUNTA($B$65637:B66271)," ")</f>
        <v xml:space="preserve"> </v>
      </c>
      <c r="F66271" s="491" t="str">
        <f t="shared" si="12"/>
        <v xml:space="preserve"> </v>
      </c>
      <c r="H66271" s="488">
        <f>IF(Admin!$B$14='Legit-Fans'!F66271,1,0)</f>
        <v>0</v>
      </c>
    </row>
    <row r="66272" spans="1:8">
      <c r="A66272" s="220" t="str">
        <f>IF(B66272&lt;&gt;0,COUNTA($B$65637:B66272)," ")</f>
        <v xml:space="preserve"> </v>
      </c>
      <c r="F66272" s="491" t="str">
        <f t="shared" si="12"/>
        <v xml:space="preserve"> </v>
      </c>
      <c r="H66272" s="488">
        <f>IF(Admin!$B$14='Legit-Fans'!F66272,1,0)</f>
        <v>0</v>
      </c>
    </row>
    <row r="66273" spans="1:8">
      <c r="A66273" s="220" t="str">
        <f>IF(B66273&lt;&gt;0,COUNTA($B$65637:B66273)," ")</f>
        <v xml:space="preserve"> </v>
      </c>
      <c r="F66273" s="491" t="str">
        <f t="shared" si="12"/>
        <v xml:space="preserve"> </v>
      </c>
      <c r="H66273" s="488">
        <f>IF(Admin!$B$14='Legit-Fans'!F66273,1,0)</f>
        <v>0</v>
      </c>
    </row>
    <row r="66274" spans="1:8">
      <c r="A66274" s="220" t="str">
        <f>IF(B66274&lt;&gt;0,COUNTA($B$65637:B66274)," ")</f>
        <v xml:space="preserve"> </v>
      </c>
      <c r="F66274" s="491" t="str">
        <f t="shared" si="12"/>
        <v xml:space="preserve"> </v>
      </c>
      <c r="H66274" s="488">
        <f>IF(Admin!$B$14='Legit-Fans'!F66274,1,0)</f>
        <v>0</v>
      </c>
    </row>
    <row r="66275" spans="1:8">
      <c r="A66275" s="220" t="str">
        <f>IF(B66275&lt;&gt;0,COUNTA($B$65637:B66275)," ")</f>
        <v xml:space="preserve"> </v>
      </c>
      <c r="F66275" s="491" t="str">
        <f t="shared" si="12"/>
        <v xml:space="preserve"> </v>
      </c>
      <c r="H66275" s="488">
        <f>IF(Admin!$B$14='Legit-Fans'!F66275,1,0)</f>
        <v>0</v>
      </c>
    </row>
    <row r="66276" spans="1:8">
      <c r="A66276" s="220" t="str">
        <f>IF(B66276&lt;&gt;0,COUNTA($B$65637:B66276)," ")</f>
        <v xml:space="preserve"> </v>
      </c>
      <c r="F66276" s="491" t="str">
        <f t="shared" si="12"/>
        <v xml:space="preserve"> </v>
      </c>
      <c r="H66276" s="488">
        <f>IF(Admin!$B$14='Legit-Fans'!F66276,1,0)</f>
        <v>0</v>
      </c>
    </row>
    <row r="66277" spans="1:8">
      <c r="A66277" s="220" t="str">
        <f>IF(B66277&lt;&gt;0,COUNTA($B$65637:B66277)," ")</f>
        <v xml:space="preserve"> </v>
      </c>
      <c r="F66277" s="491" t="str">
        <f t="shared" si="12"/>
        <v xml:space="preserve"> </v>
      </c>
      <c r="H66277" s="488">
        <f>IF(Admin!$B$14='Legit-Fans'!F66277,1,0)</f>
        <v>0</v>
      </c>
    </row>
    <row r="66278" spans="1:8">
      <c r="A66278" s="220" t="str">
        <f>IF(B66278&lt;&gt;0,COUNTA($B$65637:B66278)," ")</f>
        <v xml:space="preserve"> </v>
      </c>
      <c r="F66278" s="491" t="str">
        <f t="shared" si="12"/>
        <v xml:space="preserve"> </v>
      </c>
      <c r="H66278" s="488">
        <f>IF(Admin!$B$14='Legit-Fans'!F66278,1,0)</f>
        <v>0</v>
      </c>
    </row>
    <row r="66279" spans="1:8">
      <c r="A66279" s="220" t="str">
        <f>IF(B66279&lt;&gt;0,COUNTA($B$65637:B66279)," ")</f>
        <v xml:space="preserve"> </v>
      </c>
      <c r="F66279" s="491" t="str">
        <f t="shared" si="12"/>
        <v xml:space="preserve"> </v>
      </c>
      <c r="H66279" s="488">
        <f>IF(Admin!$B$14='Legit-Fans'!F66279,1,0)</f>
        <v>0</v>
      </c>
    </row>
    <row r="66280" spans="1:8">
      <c r="A66280" s="220" t="str">
        <f>IF(B66280&lt;&gt;0,COUNTA($B$65637:B66280)," ")</f>
        <v xml:space="preserve"> </v>
      </c>
      <c r="F66280" s="491" t="str">
        <f t="shared" si="12"/>
        <v xml:space="preserve"> </v>
      </c>
      <c r="H66280" s="488">
        <f>IF(Admin!$B$14='Legit-Fans'!F66280,1,0)</f>
        <v>0</v>
      </c>
    </row>
    <row r="66281" spans="1:8">
      <c r="A66281" s="220" t="str">
        <f>IF(B66281&lt;&gt;0,COUNTA($B$65637:B66281)," ")</f>
        <v xml:space="preserve"> </v>
      </c>
      <c r="F66281" s="491" t="str">
        <f t="shared" si="12"/>
        <v xml:space="preserve"> </v>
      </c>
      <c r="H66281" s="488">
        <f>IF(Admin!$B$14='Legit-Fans'!F66281,1,0)</f>
        <v>0</v>
      </c>
    </row>
    <row r="66282" spans="1:8">
      <c r="A66282" s="220" t="str">
        <f>IF(B66282&lt;&gt;0,COUNTA($B$65637:B66282)," ")</f>
        <v xml:space="preserve"> </v>
      </c>
      <c r="F66282" s="491" t="str">
        <f t="shared" si="12"/>
        <v xml:space="preserve"> </v>
      </c>
      <c r="H66282" s="488">
        <f>IF(Admin!$B$14='Legit-Fans'!F66282,1,0)</f>
        <v>0</v>
      </c>
    </row>
    <row r="66283" spans="1:8">
      <c r="A66283" s="220" t="str">
        <f>IF(B66283&lt;&gt;0,COUNTA($B$65637:B66283)," ")</f>
        <v xml:space="preserve"> </v>
      </c>
      <c r="F66283" s="491" t="str">
        <f t="shared" si="12"/>
        <v xml:space="preserve"> </v>
      </c>
      <c r="H66283" s="488">
        <f>IF(Admin!$B$14='Legit-Fans'!F66283,1,0)</f>
        <v>0</v>
      </c>
    </row>
    <row r="66284" spans="1:8">
      <c r="A66284" s="220" t="str">
        <f>IF(B66284&lt;&gt;0,COUNTA($B$65637:B66284)," ")</f>
        <v xml:space="preserve"> </v>
      </c>
      <c r="F66284" s="491" t="str">
        <f t="shared" ref="F66284:F66347" si="13">B66284&amp;" "&amp;C66284</f>
        <v xml:space="preserve"> </v>
      </c>
      <c r="H66284" s="488">
        <f>IF(Admin!$B$14='Legit-Fans'!F66284,1,0)</f>
        <v>0</v>
      </c>
    </row>
    <row r="66285" spans="1:8">
      <c r="A66285" s="220" t="str">
        <f>IF(B66285&lt;&gt;0,COUNTA($B$65637:B66285)," ")</f>
        <v xml:space="preserve"> </v>
      </c>
      <c r="F66285" s="491" t="str">
        <f t="shared" si="13"/>
        <v xml:space="preserve"> </v>
      </c>
      <c r="H66285" s="488">
        <f>IF(Admin!$B$14='Legit-Fans'!F66285,1,0)</f>
        <v>0</v>
      </c>
    </row>
    <row r="66286" spans="1:8">
      <c r="A66286" s="220" t="str">
        <f>IF(B66286&lt;&gt;0,COUNTA($B$65637:B66286)," ")</f>
        <v xml:space="preserve"> </v>
      </c>
      <c r="F66286" s="491" t="str">
        <f t="shared" si="13"/>
        <v xml:space="preserve"> </v>
      </c>
      <c r="H66286" s="488">
        <f>IF(Admin!$B$14='Legit-Fans'!F66286,1,0)</f>
        <v>0</v>
      </c>
    </row>
    <row r="66287" spans="1:8">
      <c r="A66287" s="220" t="str">
        <f>IF(B66287&lt;&gt;0,COUNTA($B$65637:B66287)," ")</f>
        <v xml:space="preserve"> </v>
      </c>
      <c r="F66287" s="491" t="str">
        <f t="shared" si="13"/>
        <v xml:space="preserve"> </v>
      </c>
      <c r="H66287" s="488">
        <f>IF(Admin!$B$14='Legit-Fans'!F66287,1,0)</f>
        <v>0</v>
      </c>
    </row>
    <row r="66288" spans="1:8">
      <c r="A66288" s="220" t="str">
        <f>IF(B66288&lt;&gt;0,COUNTA($B$65637:B66288)," ")</f>
        <v xml:space="preserve"> </v>
      </c>
      <c r="F66288" s="491" t="str">
        <f t="shared" si="13"/>
        <v xml:space="preserve"> </v>
      </c>
      <c r="H66288" s="488">
        <f>IF(Admin!$B$14='Legit-Fans'!F66288,1,0)</f>
        <v>0</v>
      </c>
    </row>
    <row r="66289" spans="1:8">
      <c r="A66289" s="220" t="str">
        <f>IF(B66289&lt;&gt;0,COUNTA($B$65637:B66289)," ")</f>
        <v xml:space="preserve"> </v>
      </c>
      <c r="F66289" s="491" t="str">
        <f t="shared" si="13"/>
        <v xml:space="preserve"> </v>
      </c>
      <c r="H66289" s="488">
        <f>IF(Admin!$B$14='Legit-Fans'!F66289,1,0)</f>
        <v>0</v>
      </c>
    </row>
    <row r="66290" spans="1:8">
      <c r="A66290" s="220" t="str">
        <f>IF(B66290&lt;&gt;0,COUNTA($B$65637:B66290)," ")</f>
        <v xml:space="preserve"> </v>
      </c>
      <c r="F66290" s="491" t="str">
        <f t="shared" si="13"/>
        <v xml:space="preserve"> </v>
      </c>
      <c r="H66290" s="488">
        <f>IF(Admin!$B$14='Legit-Fans'!F66290,1,0)</f>
        <v>0</v>
      </c>
    </row>
    <row r="66291" spans="1:8">
      <c r="A66291" s="220" t="str">
        <f>IF(B66291&lt;&gt;0,COUNTA($B$65637:B66291)," ")</f>
        <v xml:space="preserve"> </v>
      </c>
      <c r="F66291" s="491" t="str">
        <f t="shared" si="13"/>
        <v xml:space="preserve"> </v>
      </c>
      <c r="H66291" s="488">
        <f>IF(Admin!$B$14='Legit-Fans'!F66291,1,0)</f>
        <v>0</v>
      </c>
    </row>
    <row r="66292" spans="1:8">
      <c r="A66292" s="220" t="str">
        <f>IF(B66292&lt;&gt;0,COUNTA($B$65637:B66292)," ")</f>
        <v xml:space="preserve"> </v>
      </c>
      <c r="F66292" s="491" t="str">
        <f t="shared" si="13"/>
        <v xml:space="preserve"> </v>
      </c>
      <c r="H66292" s="488">
        <f>IF(Admin!$B$14='Legit-Fans'!F66292,1,0)</f>
        <v>0</v>
      </c>
    </row>
    <row r="66293" spans="1:8">
      <c r="A66293" s="220" t="str">
        <f>IF(B66293&lt;&gt;0,COUNTA($B$65637:B66293)," ")</f>
        <v xml:space="preserve"> </v>
      </c>
      <c r="F66293" s="491" t="str">
        <f t="shared" si="13"/>
        <v xml:space="preserve"> </v>
      </c>
      <c r="H66293" s="488">
        <f>IF(Admin!$B$14='Legit-Fans'!F66293,1,0)</f>
        <v>0</v>
      </c>
    </row>
    <row r="66294" spans="1:8">
      <c r="A66294" s="220" t="str">
        <f>IF(B66294&lt;&gt;0,COUNTA($B$65637:B66294)," ")</f>
        <v xml:space="preserve"> </v>
      </c>
      <c r="F66294" s="491" t="str">
        <f t="shared" si="13"/>
        <v xml:space="preserve"> </v>
      </c>
      <c r="H66294" s="488">
        <f>IF(Admin!$B$14='Legit-Fans'!F66294,1,0)</f>
        <v>0</v>
      </c>
    </row>
    <row r="66295" spans="1:8">
      <c r="A66295" s="220" t="str">
        <f>IF(B66295&lt;&gt;0,COUNTA($B$65637:B66295)," ")</f>
        <v xml:space="preserve"> </v>
      </c>
      <c r="F66295" s="491" t="str">
        <f t="shared" si="13"/>
        <v xml:space="preserve"> </v>
      </c>
      <c r="H66295" s="488">
        <f>IF(Admin!$B$14='Legit-Fans'!F66295,1,0)</f>
        <v>0</v>
      </c>
    </row>
    <row r="66296" spans="1:8">
      <c r="A66296" s="220" t="str">
        <f>IF(B66296&lt;&gt;0,COUNTA($B$65637:B66296)," ")</f>
        <v xml:space="preserve"> </v>
      </c>
      <c r="F66296" s="491" t="str">
        <f t="shared" si="13"/>
        <v xml:space="preserve"> </v>
      </c>
      <c r="H66296" s="488">
        <f>IF(Admin!$B$14='Legit-Fans'!F66296,1,0)</f>
        <v>0</v>
      </c>
    </row>
    <row r="66297" spans="1:8">
      <c r="A66297" s="220" t="str">
        <f>IF(B66297&lt;&gt;0,COUNTA($B$65637:B66297)," ")</f>
        <v xml:space="preserve"> </v>
      </c>
      <c r="F66297" s="491" t="str">
        <f t="shared" si="13"/>
        <v xml:space="preserve"> </v>
      </c>
      <c r="H66297" s="488">
        <f>IF(Admin!$B$14='Legit-Fans'!F66297,1,0)</f>
        <v>0</v>
      </c>
    </row>
    <row r="66298" spans="1:8">
      <c r="A66298" s="220" t="str">
        <f>IF(B66298&lt;&gt;0,COUNTA($B$65637:B66298)," ")</f>
        <v xml:space="preserve"> </v>
      </c>
      <c r="F66298" s="491" t="str">
        <f t="shared" si="13"/>
        <v xml:space="preserve"> </v>
      </c>
      <c r="H66298" s="488">
        <f>IF(Admin!$B$14='Legit-Fans'!F66298,1,0)</f>
        <v>0</v>
      </c>
    </row>
    <row r="66299" spans="1:8">
      <c r="A66299" s="220" t="str">
        <f>IF(B66299&lt;&gt;0,COUNTA($B$65637:B66299)," ")</f>
        <v xml:space="preserve"> </v>
      </c>
      <c r="F66299" s="491" t="str">
        <f t="shared" si="13"/>
        <v xml:space="preserve"> </v>
      </c>
      <c r="H66299" s="488">
        <f>IF(Admin!$B$14='Legit-Fans'!F66299,1,0)</f>
        <v>0</v>
      </c>
    </row>
    <row r="66300" spans="1:8">
      <c r="A66300" s="220" t="str">
        <f>IF(B66300&lt;&gt;0,COUNTA($B$65637:B66300)," ")</f>
        <v xml:space="preserve"> </v>
      </c>
      <c r="F66300" s="491" t="str">
        <f t="shared" si="13"/>
        <v xml:space="preserve"> </v>
      </c>
      <c r="H66300" s="488">
        <f>IF(Admin!$B$14='Legit-Fans'!F66300,1,0)</f>
        <v>0</v>
      </c>
    </row>
    <row r="66301" spans="1:8">
      <c r="A66301" s="220" t="str">
        <f>IF(B66301&lt;&gt;0,COUNTA($B$65637:B66301)," ")</f>
        <v xml:space="preserve"> </v>
      </c>
      <c r="F66301" s="491" t="str">
        <f t="shared" si="13"/>
        <v xml:space="preserve"> </v>
      </c>
      <c r="H66301" s="488">
        <f>IF(Admin!$B$14='Legit-Fans'!F66301,1,0)</f>
        <v>0</v>
      </c>
    </row>
    <row r="66302" spans="1:8">
      <c r="A66302" s="220" t="str">
        <f>IF(B66302&lt;&gt;0,COUNTA($B$65637:B66302)," ")</f>
        <v xml:space="preserve"> </v>
      </c>
      <c r="F66302" s="491" t="str">
        <f t="shared" si="13"/>
        <v xml:space="preserve"> </v>
      </c>
      <c r="H66302" s="488">
        <f>IF(Admin!$B$14='Legit-Fans'!F66302,1,0)</f>
        <v>0</v>
      </c>
    </row>
    <row r="66303" spans="1:8">
      <c r="A66303" s="220" t="str">
        <f>IF(B66303&lt;&gt;0,COUNTA($B$65637:B66303)," ")</f>
        <v xml:space="preserve"> </v>
      </c>
      <c r="F66303" s="491" t="str">
        <f t="shared" si="13"/>
        <v xml:space="preserve"> </v>
      </c>
      <c r="H66303" s="488">
        <f>IF(Admin!$B$14='Legit-Fans'!F66303,1,0)</f>
        <v>0</v>
      </c>
    </row>
    <row r="66304" spans="1:8">
      <c r="A66304" s="220" t="str">
        <f>IF(B66304&lt;&gt;0,COUNTA($B$65637:B66304)," ")</f>
        <v xml:space="preserve"> </v>
      </c>
      <c r="F66304" s="491" t="str">
        <f t="shared" si="13"/>
        <v xml:space="preserve"> </v>
      </c>
      <c r="H66304" s="488">
        <f>IF(Admin!$B$14='Legit-Fans'!F66304,1,0)</f>
        <v>0</v>
      </c>
    </row>
    <row r="66305" spans="1:8">
      <c r="A66305" s="220" t="str">
        <f>IF(B66305&lt;&gt;0,COUNTA($B$65637:B66305)," ")</f>
        <v xml:space="preserve"> </v>
      </c>
      <c r="F66305" s="491" t="str">
        <f t="shared" si="13"/>
        <v xml:space="preserve"> </v>
      </c>
      <c r="H66305" s="488">
        <f>IF(Admin!$B$14='Legit-Fans'!F66305,1,0)</f>
        <v>0</v>
      </c>
    </row>
    <row r="66306" spans="1:8">
      <c r="A66306" s="220" t="str">
        <f>IF(B66306&lt;&gt;0,COUNTA($B$65637:B66306)," ")</f>
        <v xml:space="preserve"> </v>
      </c>
      <c r="F66306" s="491" t="str">
        <f t="shared" si="13"/>
        <v xml:space="preserve"> </v>
      </c>
      <c r="H66306" s="488">
        <f>IF(Admin!$B$14='Legit-Fans'!F66306,1,0)</f>
        <v>0</v>
      </c>
    </row>
    <row r="66307" spans="1:8">
      <c r="A66307" s="220" t="str">
        <f>IF(B66307&lt;&gt;0,COUNTA($B$65637:B66307)," ")</f>
        <v xml:space="preserve"> </v>
      </c>
      <c r="F66307" s="491" t="str">
        <f t="shared" si="13"/>
        <v xml:space="preserve"> </v>
      </c>
      <c r="H66307" s="488">
        <f>IF(Admin!$B$14='Legit-Fans'!F66307,1,0)</f>
        <v>0</v>
      </c>
    </row>
    <row r="66308" spans="1:8">
      <c r="A66308" s="220" t="str">
        <f>IF(B66308&lt;&gt;0,COUNTA($B$65637:B66308)," ")</f>
        <v xml:space="preserve"> </v>
      </c>
      <c r="F66308" s="491" t="str">
        <f t="shared" si="13"/>
        <v xml:space="preserve"> </v>
      </c>
      <c r="H66308" s="488">
        <f>IF(Admin!$B$14='Legit-Fans'!F66308,1,0)</f>
        <v>0</v>
      </c>
    </row>
    <row r="66309" spans="1:8">
      <c r="A66309" s="220" t="str">
        <f>IF(B66309&lt;&gt;0,COUNTA($B$65637:B66309)," ")</f>
        <v xml:space="preserve"> </v>
      </c>
      <c r="F66309" s="491" t="str">
        <f t="shared" si="13"/>
        <v xml:space="preserve"> </v>
      </c>
      <c r="H66309" s="488">
        <f>IF(Admin!$B$14='Legit-Fans'!F66309,1,0)</f>
        <v>0</v>
      </c>
    </row>
    <row r="66310" spans="1:8">
      <c r="A66310" s="220" t="str">
        <f>IF(B66310&lt;&gt;0,COUNTA($B$65637:B66310)," ")</f>
        <v xml:space="preserve"> </v>
      </c>
      <c r="F66310" s="491" t="str">
        <f t="shared" si="13"/>
        <v xml:space="preserve"> </v>
      </c>
      <c r="H66310" s="488">
        <f>IF(Admin!$B$14='Legit-Fans'!F66310,1,0)</f>
        <v>0</v>
      </c>
    </row>
    <row r="66311" spans="1:8">
      <c r="A66311" s="220" t="str">
        <f>IF(B66311&lt;&gt;0,COUNTA($B$65637:B66311)," ")</f>
        <v xml:space="preserve"> </v>
      </c>
      <c r="F66311" s="491" t="str">
        <f t="shared" si="13"/>
        <v xml:space="preserve"> </v>
      </c>
      <c r="H66311" s="488">
        <f>IF(Admin!$B$14='Legit-Fans'!F66311,1,0)</f>
        <v>0</v>
      </c>
    </row>
    <row r="66312" spans="1:8">
      <c r="A66312" s="220" t="str">
        <f>IF(B66312&lt;&gt;0,COUNTA($B$65637:B66312)," ")</f>
        <v xml:space="preserve"> </v>
      </c>
      <c r="F66312" s="491" t="str">
        <f t="shared" si="13"/>
        <v xml:space="preserve"> </v>
      </c>
      <c r="H66312" s="488">
        <f>IF(Admin!$B$14='Legit-Fans'!F66312,1,0)</f>
        <v>0</v>
      </c>
    </row>
    <row r="66313" spans="1:8">
      <c r="A66313" s="220" t="str">
        <f>IF(B66313&lt;&gt;0,COUNTA($B$65637:B66313)," ")</f>
        <v xml:space="preserve"> </v>
      </c>
      <c r="F66313" s="491" t="str">
        <f t="shared" si="13"/>
        <v xml:space="preserve"> </v>
      </c>
      <c r="H66313" s="488">
        <f>IF(Admin!$B$14='Legit-Fans'!F66313,1,0)</f>
        <v>0</v>
      </c>
    </row>
    <row r="66314" spans="1:8">
      <c r="A66314" s="220" t="str">
        <f>IF(B66314&lt;&gt;0,COUNTA($B$65637:B66314)," ")</f>
        <v xml:space="preserve"> </v>
      </c>
      <c r="F66314" s="491" t="str">
        <f t="shared" si="13"/>
        <v xml:space="preserve"> </v>
      </c>
      <c r="H66314" s="488">
        <f>IF(Admin!$B$14='Legit-Fans'!F66314,1,0)</f>
        <v>0</v>
      </c>
    </row>
    <row r="66315" spans="1:8">
      <c r="A66315" s="220" t="str">
        <f>IF(B66315&lt;&gt;0,COUNTA($B$65637:B66315)," ")</f>
        <v xml:space="preserve"> </v>
      </c>
      <c r="F66315" s="491" t="str">
        <f t="shared" si="13"/>
        <v xml:space="preserve"> </v>
      </c>
      <c r="H66315" s="488">
        <f>IF(Admin!$B$14='Legit-Fans'!F66315,1,0)</f>
        <v>0</v>
      </c>
    </row>
    <row r="66316" spans="1:8">
      <c r="A66316" s="220" t="str">
        <f>IF(B66316&lt;&gt;0,COUNTA($B$65637:B66316)," ")</f>
        <v xml:space="preserve"> </v>
      </c>
      <c r="F66316" s="491" t="str">
        <f t="shared" si="13"/>
        <v xml:space="preserve"> </v>
      </c>
      <c r="H66316" s="488">
        <f>IF(Admin!$B$14='Legit-Fans'!F66316,1,0)</f>
        <v>0</v>
      </c>
    </row>
    <row r="66317" spans="1:8">
      <c r="A66317" s="220" t="str">
        <f>IF(B66317&lt;&gt;0,COUNTA($B$65637:B66317)," ")</f>
        <v xml:space="preserve"> </v>
      </c>
      <c r="F66317" s="491" t="str">
        <f t="shared" si="13"/>
        <v xml:space="preserve"> </v>
      </c>
      <c r="H66317" s="488">
        <f>IF(Admin!$B$14='Legit-Fans'!F66317,1,0)</f>
        <v>0</v>
      </c>
    </row>
    <row r="66318" spans="1:8">
      <c r="A66318" s="220" t="str">
        <f>IF(B66318&lt;&gt;0,COUNTA($B$65637:B66318)," ")</f>
        <v xml:space="preserve"> </v>
      </c>
      <c r="F66318" s="491" t="str">
        <f t="shared" si="13"/>
        <v xml:space="preserve"> </v>
      </c>
      <c r="H66318" s="488">
        <f>IF(Admin!$B$14='Legit-Fans'!F66318,1,0)</f>
        <v>0</v>
      </c>
    </row>
    <row r="66319" spans="1:8">
      <c r="A66319" s="220" t="str">
        <f>IF(B66319&lt;&gt;0,COUNTA($B$65637:B66319)," ")</f>
        <v xml:space="preserve"> </v>
      </c>
      <c r="F66319" s="491" t="str">
        <f t="shared" si="13"/>
        <v xml:space="preserve"> </v>
      </c>
      <c r="H66319" s="488">
        <f>IF(Admin!$B$14='Legit-Fans'!F66319,1,0)</f>
        <v>0</v>
      </c>
    </row>
    <row r="66320" spans="1:8">
      <c r="A66320" s="220" t="str">
        <f>IF(B66320&lt;&gt;0,COUNTA($B$65637:B66320)," ")</f>
        <v xml:space="preserve"> </v>
      </c>
      <c r="F66320" s="491" t="str">
        <f t="shared" si="13"/>
        <v xml:space="preserve"> </v>
      </c>
      <c r="H66320" s="488">
        <f>IF(Admin!$B$14='Legit-Fans'!F66320,1,0)</f>
        <v>0</v>
      </c>
    </row>
    <row r="66321" spans="1:8">
      <c r="A66321" s="220" t="str">
        <f>IF(B66321&lt;&gt;0,COUNTA($B$65637:B66321)," ")</f>
        <v xml:space="preserve"> </v>
      </c>
      <c r="F66321" s="491" t="str">
        <f t="shared" si="13"/>
        <v xml:space="preserve"> </v>
      </c>
      <c r="H66321" s="488">
        <f>IF(Admin!$B$14='Legit-Fans'!F66321,1,0)</f>
        <v>0</v>
      </c>
    </row>
    <row r="66322" spans="1:8">
      <c r="A66322" s="220" t="str">
        <f>IF(B66322&lt;&gt;0,COUNTA($B$65637:B66322)," ")</f>
        <v xml:space="preserve"> </v>
      </c>
      <c r="F66322" s="491" t="str">
        <f t="shared" si="13"/>
        <v xml:space="preserve"> </v>
      </c>
      <c r="H66322" s="488">
        <f>IF(Admin!$B$14='Legit-Fans'!F66322,1,0)</f>
        <v>0</v>
      </c>
    </row>
    <row r="66323" spans="1:8">
      <c r="A66323" s="220" t="str">
        <f>IF(B66323&lt;&gt;0,COUNTA($B$65637:B66323)," ")</f>
        <v xml:space="preserve"> </v>
      </c>
      <c r="F66323" s="491" t="str">
        <f t="shared" si="13"/>
        <v xml:space="preserve"> </v>
      </c>
      <c r="H66323" s="488">
        <f>IF(Admin!$B$14='Legit-Fans'!F66323,1,0)</f>
        <v>0</v>
      </c>
    </row>
    <row r="66324" spans="1:8">
      <c r="A66324" s="220" t="str">
        <f>IF(B66324&lt;&gt;0,COUNTA($B$65637:B66324)," ")</f>
        <v xml:space="preserve"> </v>
      </c>
      <c r="F66324" s="491" t="str">
        <f t="shared" si="13"/>
        <v xml:space="preserve"> </v>
      </c>
      <c r="H66324" s="488">
        <f>IF(Admin!$B$14='Legit-Fans'!F66324,1,0)</f>
        <v>0</v>
      </c>
    </row>
    <row r="66325" spans="1:8">
      <c r="A66325" s="220" t="str">
        <f>IF(B66325&lt;&gt;0,COUNTA($B$65637:B66325)," ")</f>
        <v xml:space="preserve"> </v>
      </c>
      <c r="F66325" s="491" t="str">
        <f t="shared" si="13"/>
        <v xml:space="preserve"> </v>
      </c>
      <c r="H66325" s="488">
        <f>IF(Admin!$B$14='Legit-Fans'!F66325,1,0)</f>
        <v>0</v>
      </c>
    </row>
    <row r="66326" spans="1:8">
      <c r="A66326" s="220" t="str">
        <f>IF(B66326&lt;&gt;0,COUNTA($B$65637:B66326)," ")</f>
        <v xml:space="preserve"> </v>
      </c>
      <c r="F66326" s="491" t="str">
        <f t="shared" si="13"/>
        <v xml:space="preserve"> </v>
      </c>
      <c r="H66326" s="488">
        <f>IF(Admin!$B$14='Legit-Fans'!F66326,1,0)</f>
        <v>0</v>
      </c>
    </row>
    <row r="66327" spans="1:8">
      <c r="A66327" s="220" t="str">
        <f>IF(B66327&lt;&gt;0,COUNTA($B$65637:B66327)," ")</f>
        <v xml:space="preserve"> </v>
      </c>
      <c r="F66327" s="491" t="str">
        <f t="shared" si="13"/>
        <v xml:space="preserve"> </v>
      </c>
      <c r="H66327" s="488">
        <f>IF(Admin!$B$14='Legit-Fans'!F66327,1,0)</f>
        <v>0</v>
      </c>
    </row>
    <row r="66328" spans="1:8">
      <c r="A66328" s="220" t="str">
        <f>IF(B66328&lt;&gt;0,COUNTA($B$65637:B66328)," ")</f>
        <v xml:space="preserve"> </v>
      </c>
      <c r="F66328" s="491" t="str">
        <f t="shared" si="13"/>
        <v xml:space="preserve"> </v>
      </c>
      <c r="H66328" s="488">
        <f>IF(Admin!$B$14='Legit-Fans'!F66328,1,0)</f>
        <v>0</v>
      </c>
    </row>
    <row r="66329" spans="1:8">
      <c r="A66329" s="220" t="str">
        <f>IF(B66329&lt;&gt;0,COUNTA($B$65637:B66329)," ")</f>
        <v xml:space="preserve"> </v>
      </c>
      <c r="F66329" s="491" t="str">
        <f t="shared" si="13"/>
        <v xml:space="preserve"> </v>
      </c>
      <c r="H66329" s="488">
        <f>IF(Admin!$B$14='Legit-Fans'!F66329,1,0)</f>
        <v>0</v>
      </c>
    </row>
    <row r="66330" spans="1:8">
      <c r="A66330" s="220" t="str">
        <f>IF(B66330&lt;&gt;0,COUNTA($B$65637:B66330)," ")</f>
        <v xml:space="preserve"> </v>
      </c>
      <c r="F66330" s="491" t="str">
        <f t="shared" si="13"/>
        <v xml:space="preserve"> </v>
      </c>
      <c r="H66330" s="488">
        <f>IF(Admin!$B$14='Legit-Fans'!F66330,1,0)</f>
        <v>0</v>
      </c>
    </row>
    <row r="66331" spans="1:8">
      <c r="A66331" s="220" t="str">
        <f>IF(B66331&lt;&gt;0,COUNTA($B$65637:B66331)," ")</f>
        <v xml:space="preserve"> </v>
      </c>
      <c r="F66331" s="491" t="str">
        <f t="shared" si="13"/>
        <v xml:space="preserve"> </v>
      </c>
      <c r="H66331" s="488">
        <f>IF(Admin!$B$14='Legit-Fans'!F66331,1,0)</f>
        <v>0</v>
      </c>
    </row>
    <row r="66332" spans="1:8">
      <c r="A66332" s="220" t="str">
        <f>IF(B66332&lt;&gt;0,COUNTA($B$65637:B66332)," ")</f>
        <v xml:space="preserve"> </v>
      </c>
      <c r="F66332" s="491" t="str">
        <f t="shared" si="13"/>
        <v xml:space="preserve"> </v>
      </c>
      <c r="H66332" s="488">
        <f>IF(Admin!$B$14='Legit-Fans'!F66332,1,0)</f>
        <v>0</v>
      </c>
    </row>
    <row r="66333" spans="1:8">
      <c r="A66333" s="220" t="str">
        <f>IF(B66333&lt;&gt;0,COUNTA($B$65637:B66333)," ")</f>
        <v xml:space="preserve"> </v>
      </c>
      <c r="F66333" s="491" t="str">
        <f t="shared" si="13"/>
        <v xml:space="preserve"> </v>
      </c>
      <c r="H66333" s="488">
        <f>IF(Admin!$B$14='Legit-Fans'!F66333,1,0)</f>
        <v>0</v>
      </c>
    </row>
    <row r="66334" spans="1:8">
      <c r="A66334" s="220" t="str">
        <f>IF(B66334&lt;&gt;0,COUNTA($B$65637:B66334)," ")</f>
        <v xml:space="preserve"> </v>
      </c>
      <c r="F66334" s="491" t="str">
        <f t="shared" si="13"/>
        <v xml:space="preserve"> </v>
      </c>
      <c r="H66334" s="488">
        <f>IF(Admin!$B$14='Legit-Fans'!F66334,1,0)</f>
        <v>0</v>
      </c>
    </row>
    <row r="66335" spans="1:8">
      <c r="A66335" s="220" t="str">
        <f>IF(B66335&lt;&gt;0,COUNTA($B$65637:B66335)," ")</f>
        <v xml:space="preserve"> </v>
      </c>
      <c r="F66335" s="491" t="str">
        <f t="shared" si="13"/>
        <v xml:space="preserve"> </v>
      </c>
      <c r="H66335" s="488">
        <f>IF(Admin!$B$14='Legit-Fans'!F66335,1,0)</f>
        <v>0</v>
      </c>
    </row>
    <row r="66336" spans="1:8">
      <c r="A66336" s="220" t="str">
        <f>IF(B66336&lt;&gt;0,COUNTA($B$65637:B66336)," ")</f>
        <v xml:space="preserve"> </v>
      </c>
      <c r="F66336" s="491" t="str">
        <f t="shared" si="13"/>
        <v xml:space="preserve"> </v>
      </c>
      <c r="H66336" s="488">
        <f>IF(Admin!$B$14='Legit-Fans'!F66336,1,0)</f>
        <v>0</v>
      </c>
    </row>
    <row r="66337" spans="1:8">
      <c r="A66337" s="220" t="str">
        <f>IF(B66337&lt;&gt;0,COUNTA($B$65637:B66337)," ")</f>
        <v xml:space="preserve"> </v>
      </c>
      <c r="F66337" s="491" t="str">
        <f t="shared" si="13"/>
        <v xml:space="preserve"> </v>
      </c>
      <c r="H66337" s="488">
        <f>IF(Admin!$B$14='Legit-Fans'!F66337,1,0)</f>
        <v>0</v>
      </c>
    </row>
    <row r="66338" spans="1:8">
      <c r="A66338" s="220" t="str">
        <f>IF(B66338&lt;&gt;0,COUNTA($B$65637:B66338)," ")</f>
        <v xml:space="preserve"> </v>
      </c>
      <c r="F66338" s="491" t="str">
        <f t="shared" si="13"/>
        <v xml:space="preserve"> </v>
      </c>
      <c r="H66338" s="488">
        <f>IF(Admin!$B$14='Legit-Fans'!F66338,1,0)</f>
        <v>0</v>
      </c>
    </row>
    <row r="66339" spans="1:8">
      <c r="A66339" s="220" t="str">
        <f>IF(B66339&lt;&gt;0,COUNTA($B$65637:B66339)," ")</f>
        <v xml:space="preserve"> </v>
      </c>
      <c r="F66339" s="491" t="str">
        <f t="shared" si="13"/>
        <v xml:space="preserve"> </v>
      </c>
      <c r="H66339" s="488">
        <f>IF(Admin!$B$14='Legit-Fans'!F66339,1,0)</f>
        <v>0</v>
      </c>
    </row>
    <row r="66340" spans="1:8">
      <c r="A66340" s="220" t="str">
        <f>IF(B66340&lt;&gt;0,COUNTA($B$65637:B66340)," ")</f>
        <v xml:space="preserve"> </v>
      </c>
      <c r="F66340" s="491" t="str">
        <f t="shared" si="13"/>
        <v xml:space="preserve"> </v>
      </c>
      <c r="H66340" s="488">
        <f>IF(Admin!$B$14='Legit-Fans'!F66340,1,0)</f>
        <v>0</v>
      </c>
    </row>
    <row r="66341" spans="1:8">
      <c r="A66341" s="220" t="str">
        <f>IF(B66341&lt;&gt;0,COUNTA($B$65637:B66341)," ")</f>
        <v xml:space="preserve"> </v>
      </c>
      <c r="F66341" s="491" t="str">
        <f t="shared" si="13"/>
        <v xml:space="preserve"> </v>
      </c>
      <c r="H66341" s="488">
        <f>IF(Admin!$B$14='Legit-Fans'!F66341,1,0)</f>
        <v>0</v>
      </c>
    </row>
    <row r="66342" spans="1:8">
      <c r="A66342" s="220" t="str">
        <f>IF(B66342&lt;&gt;0,COUNTA($B$65637:B66342)," ")</f>
        <v xml:space="preserve"> </v>
      </c>
      <c r="F66342" s="491" t="str">
        <f t="shared" si="13"/>
        <v xml:space="preserve"> </v>
      </c>
      <c r="H66342" s="488">
        <f>IF(Admin!$B$14='Legit-Fans'!F66342,1,0)</f>
        <v>0</v>
      </c>
    </row>
    <row r="66343" spans="1:8">
      <c r="A66343" s="220" t="str">
        <f>IF(B66343&lt;&gt;0,COUNTA($B$65637:B66343)," ")</f>
        <v xml:space="preserve"> </v>
      </c>
      <c r="F66343" s="491" t="str">
        <f t="shared" si="13"/>
        <v xml:space="preserve"> </v>
      </c>
      <c r="H66343" s="488">
        <f>IF(Admin!$B$14='Legit-Fans'!F66343,1,0)</f>
        <v>0</v>
      </c>
    </row>
    <row r="66344" spans="1:8">
      <c r="A66344" s="220" t="str">
        <f>IF(B66344&lt;&gt;0,COUNTA($B$65637:B66344)," ")</f>
        <v xml:space="preserve"> </v>
      </c>
      <c r="F66344" s="491" t="str">
        <f t="shared" si="13"/>
        <v xml:space="preserve"> </v>
      </c>
      <c r="H66344" s="488">
        <f>IF(Admin!$B$14='Legit-Fans'!F66344,1,0)</f>
        <v>0</v>
      </c>
    </row>
    <row r="66345" spans="1:8">
      <c r="A66345" s="220" t="str">
        <f>IF(B66345&lt;&gt;0,COUNTA($B$65637:B66345)," ")</f>
        <v xml:space="preserve"> </v>
      </c>
      <c r="F66345" s="491" t="str">
        <f t="shared" si="13"/>
        <v xml:space="preserve"> </v>
      </c>
      <c r="H66345" s="488">
        <f>IF(Admin!$B$14='Legit-Fans'!F66345,1,0)</f>
        <v>0</v>
      </c>
    </row>
    <row r="66346" spans="1:8">
      <c r="A66346" s="220" t="str">
        <f>IF(B66346&lt;&gt;0,COUNTA($B$65637:B66346)," ")</f>
        <v xml:space="preserve"> </v>
      </c>
      <c r="F66346" s="491" t="str">
        <f t="shared" si="13"/>
        <v xml:space="preserve"> </v>
      </c>
      <c r="H66346" s="488">
        <f>IF(Admin!$B$14='Legit-Fans'!F66346,1,0)</f>
        <v>0</v>
      </c>
    </row>
    <row r="66347" spans="1:8">
      <c r="A66347" s="220" t="str">
        <f>IF(B66347&lt;&gt;0,COUNTA($B$65637:B66347)," ")</f>
        <v xml:space="preserve"> </v>
      </c>
      <c r="F66347" s="491" t="str">
        <f t="shared" si="13"/>
        <v xml:space="preserve"> </v>
      </c>
      <c r="H66347" s="488">
        <f>IF(Admin!$B$14='Legit-Fans'!F66347,1,0)</f>
        <v>0</v>
      </c>
    </row>
    <row r="66348" spans="1:8">
      <c r="A66348" s="220" t="str">
        <f>IF(B66348&lt;&gt;0,COUNTA($B$65637:B66348)," ")</f>
        <v xml:space="preserve"> </v>
      </c>
      <c r="F66348" s="491" t="str">
        <f t="shared" ref="F66348:F66411" si="14">B66348&amp;" "&amp;C66348</f>
        <v xml:space="preserve"> </v>
      </c>
      <c r="H66348" s="488">
        <f>IF(Admin!$B$14='Legit-Fans'!F66348,1,0)</f>
        <v>0</v>
      </c>
    </row>
    <row r="66349" spans="1:8">
      <c r="A66349" s="220" t="str">
        <f>IF(B66349&lt;&gt;0,COUNTA($B$65637:B66349)," ")</f>
        <v xml:space="preserve"> </v>
      </c>
      <c r="F66349" s="491" t="str">
        <f t="shared" si="14"/>
        <v xml:space="preserve"> </v>
      </c>
      <c r="H66349" s="488">
        <f>IF(Admin!$B$14='Legit-Fans'!F66349,1,0)</f>
        <v>0</v>
      </c>
    </row>
    <row r="66350" spans="1:8">
      <c r="A66350" s="220" t="str">
        <f>IF(B66350&lt;&gt;0,COUNTA($B$65637:B66350)," ")</f>
        <v xml:space="preserve"> </v>
      </c>
      <c r="F66350" s="491" t="str">
        <f t="shared" si="14"/>
        <v xml:space="preserve"> </v>
      </c>
      <c r="H66350" s="488">
        <f>IF(Admin!$B$14='Legit-Fans'!F66350,1,0)</f>
        <v>0</v>
      </c>
    </row>
    <row r="66351" spans="1:8">
      <c r="A66351" s="220" t="str">
        <f>IF(B66351&lt;&gt;0,COUNTA($B$65637:B66351)," ")</f>
        <v xml:space="preserve"> </v>
      </c>
      <c r="F66351" s="491" t="str">
        <f t="shared" si="14"/>
        <v xml:space="preserve"> </v>
      </c>
      <c r="H66351" s="488">
        <f>IF(Admin!$B$14='Legit-Fans'!F66351,1,0)</f>
        <v>0</v>
      </c>
    </row>
    <row r="66352" spans="1:8">
      <c r="A66352" s="220" t="str">
        <f>IF(B66352&lt;&gt;0,COUNTA($B$65637:B66352)," ")</f>
        <v xml:space="preserve"> </v>
      </c>
      <c r="F66352" s="491" t="str">
        <f t="shared" si="14"/>
        <v xml:space="preserve"> </v>
      </c>
      <c r="H66352" s="488">
        <f>IF(Admin!$B$14='Legit-Fans'!F66352,1,0)</f>
        <v>0</v>
      </c>
    </row>
    <row r="66353" spans="1:8">
      <c r="A66353" s="220" t="str">
        <f>IF(B66353&lt;&gt;0,COUNTA($B$65637:B66353)," ")</f>
        <v xml:space="preserve"> </v>
      </c>
      <c r="F66353" s="491" t="str">
        <f t="shared" si="14"/>
        <v xml:space="preserve"> </v>
      </c>
      <c r="H66353" s="488">
        <f>IF(Admin!$B$14='Legit-Fans'!F66353,1,0)</f>
        <v>0</v>
      </c>
    </row>
    <row r="66354" spans="1:8">
      <c r="A66354" s="220" t="str">
        <f>IF(B66354&lt;&gt;0,COUNTA($B$65637:B66354)," ")</f>
        <v xml:space="preserve"> </v>
      </c>
      <c r="F66354" s="491" t="str">
        <f t="shared" si="14"/>
        <v xml:space="preserve"> </v>
      </c>
      <c r="H66354" s="488">
        <f>IF(Admin!$B$14='Legit-Fans'!F66354,1,0)</f>
        <v>0</v>
      </c>
    </row>
    <row r="66355" spans="1:8">
      <c r="A66355" s="220" t="str">
        <f>IF(B66355&lt;&gt;0,COUNTA($B$65637:B66355)," ")</f>
        <v xml:space="preserve"> </v>
      </c>
      <c r="F66355" s="491" t="str">
        <f t="shared" si="14"/>
        <v xml:space="preserve"> </v>
      </c>
      <c r="H66355" s="488">
        <f>IF(Admin!$B$14='Legit-Fans'!F66355,1,0)</f>
        <v>0</v>
      </c>
    </row>
    <row r="66356" spans="1:8">
      <c r="A66356" s="220" t="str">
        <f>IF(B66356&lt;&gt;0,COUNTA($B$65637:B66356)," ")</f>
        <v xml:space="preserve"> </v>
      </c>
      <c r="F66356" s="491" t="str">
        <f t="shared" si="14"/>
        <v xml:space="preserve"> </v>
      </c>
      <c r="H66356" s="488">
        <f>IF(Admin!$B$14='Legit-Fans'!F66356,1,0)</f>
        <v>0</v>
      </c>
    </row>
    <row r="66357" spans="1:8">
      <c r="A66357" s="220" t="str">
        <f>IF(B66357&lt;&gt;0,COUNTA($B$65637:B66357)," ")</f>
        <v xml:space="preserve"> </v>
      </c>
      <c r="F66357" s="491" t="str">
        <f t="shared" si="14"/>
        <v xml:space="preserve"> </v>
      </c>
      <c r="H66357" s="488">
        <f>IF(Admin!$B$14='Legit-Fans'!F66357,1,0)</f>
        <v>0</v>
      </c>
    </row>
    <row r="66358" spans="1:8">
      <c r="A66358" s="220" t="str">
        <f>IF(B66358&lt;&gt;0,COUNTA($B$65637:B66358)," ")</f>
        <v xml:space="preserve"> </v>
      </c>
      <c r="F66358" s="491" t="str">
        <f t="shared" si="14"/>
        <v xml:space="preserve"> </v>
      </c>
      <c r="H66358" s="488">
        <f>IF(Admin!$B$14='Legit-Fans'!F66358,1,0)</f>
        <v>0</v>
      </c>
    </row>
    <row r="66359" spans="1:8">
      <c r="A66359" s="220" t="str">
        <f>IF(B66359&lt;&gt;0,COUNTA($B$65637:B66359)," ")</f>
        <v xml:space="preserve"> </v>
      </c>
      <c r="F66359" s="491" t="str">
        <f t="shared" si="14"/>
        <v xml:space="preserve"> </v>
      </c>
      <c r="H66359" s="488">
        <f>IF(Admin!$B$14='Legit-Fans'!F66359,1,0)</f>
        <v>0</v>
      </c>
    </row>
    <row r="66360" spans="1:8">
      <c r="A66360" s="220" t="str">
        <f>IF(B66360&lt;&gt;0,COUNTA($B$65637:B66360)," ")</f>
        <v xml:space="preserve"> </v>
      </c>
      <c r="F66360" s="491" t="str">
        <f t="shared" si="14"/>
        <v xml:space="preserve"> </v>
      </c>
      <c r="H66360" s="488">
        <f>IF(Admin!$B$14='Legit-Fans'!F66360,1,0)</f>
        <v>0</v>
      </c>
    </row>
    <row r="66361" spans="1:8">
      <c r="A66361" s="220" t="str">
        <f>IF(B66361&lt;&gt;0,COUNTA($B$65637:B66361)," ")</f>
        <v xml:space="preserve"> </v>
      </c>
      <c r="F66361" s="491" t="str">
        <f t="shared" si="14"/>
        <v xml:space="preserve"> </v>
      </c>
      <c r="H66361" s="488">
        <f>IF(Admin!$B$14='Legit-Fans'!F66361,1,0)</f>
        <v>0</v>
      </c>
    </row>
    <row r="66362" spans="1:8">
      <c r="A66362" s="220" t="str">
        <f>IF(B66362&lt;&gt;0,COUNTA($B$65637:B66362)," ")</f>
        <v xml:space="preserve"> </v>
      </c>
      <c r="F66362" s="491" t="str">
        <f t="shared" si="14"/>
        <v xml:space="preserve"> </v>
      </c>
      <c r="H66362" s="488">
        <f>IF(Admin!$B$14='Legit-Fans'!F66362,1,0)</f>
        <v>0</v>
      </c>
    </row>
    <row r="66363" spans="1:8">
      <c r="A66363" s="220" t="str">
        <f>IF(B66363&lt;&gt;0,COUNTA($B$65637:B66363)," ")</f>
        <v xml:space="preserve"> </v>
      </c>
      <c r="F66363" s="491" t="str">
        <f t="shared" si="14"/>
        <v xml:space="preserve"> </v>
      </c>
      <c r="H66363" s="488">
        <f>IF(Admin!$B$14='Legit-Fans'!F66363,1,0)</f>
        <v>0</v>
      </c>
    </row>
    <row r="66364" spans="1:8">
      <c r="A66364" s="220" t="str">
        <f>IF(B66364&lt;&gt;0,COUNTA($B$65637:B66364)," ")</f>
        <v xml:space="preserve"> </v>
      </c>
      <c r="F66364" s="491" t="str">
        <f t="shared" si="14"/>
        <v xml:space="preserve"> </v>
      </c>
      <c r="H66364" s="488">
        <f>IF(Admin!$B$14='Legit-Fans'!F66364,1,0)</f>
        <v>0</v>
      </c>
    </row>
    <row r="66365" spans="1:8">
      <c r="A66365" s="220" t="str">
        <f>IF(B66365&lt;&gt;0,COUNTA($B$65637:B66365)," ")</f>
        <v xml:space="preserve"> </v>
      </c>
      <c r="F66365" s="491" t="str">
        <f t="shared" si="14"/>
        <v xml:space="preserve"> </v>
      </c>
      <c r="H66365" s="488">
        <f>IF(Admin!$B$14='Legit-Fans'!F66365,1,0)</f>
        <v>0</v>
      </c>
    </row>
    <row r="66366" spans="1:8">
      <c r="A66366" s="220" t="str">
        <f>IF(B66366&lt;&gt;0,COUNTA($B$65637:B66366)," ")</f>
        <v xml:space="preserve"> </v>
      </c>
      <c r="F66366" s="491" t="str">
        <f t="shared" si="14"/>
        <v xml:space="preserve"> </v>
      </c>
      <c r="H66366" s="488">
        <f>IF(Admin!$B$14='Legit-Fans'!F66366,1,0)</f>
        <v>0</v>
      </c>
    </row>
    <row r="66367" spans="1:8">
      <c r="A66367" s="220" t="str">
        <f>IF(B66367&lt;&gt;0,COUNTA($B$65637:B66367)," ")</f>
        <v xml:space="preserve"> </v>
      </c>
      <c r="F66367" s="491" t="str">
        <f t="shared" si="14"/>
        <v xml:space="preserve"> </v>
      </c>
      <c r="H66367" s="488">
        <f>IF(Admin!$B$14='Legit-Fans'!F66367,1,0)</f>
        <v>0</v>
      </c>
    </row>
    <row r="66368" spans="1:8">
      <c r="A66368" s="220" t="str">
        <f>IF(B66368&lt;&gt;0,COUNTA($B$65637:B66368)," ")</f>
        <v xml:space="preserve"> </v>
      </c>
      <c r="F66368" s="491" t="str">
        <f t="shared" si="14"/>
        <v xml:space="preserve"> </v>
      </c>
      <c r="H66368" s="488">
        <f>IF(Admin!$B$14='Legit-Fans'!F66368,1,0)</f>
        <v>0</v>
      </c>
    </row>
    <row r="66369" spans="1:8">
      <c r="A66369" s="220" t="str">
        <f>IF(B66369&lt;&gt;0,COUNTA($B$65637:B66369)," ")</f>
        <v xml:space="preserve"> </v>
      </c>
      <c r="F66369" s="491" t="str">
        <f t="shared" si="14"/>
        <v xml:space="preserve"> </v>
      </c>
      <c r="H66369" s="488">
        <f>IF(Admin!$B$14='Legit-Fans'!F66369,1,0)</f>
        <v>0</v>
      </c>
    </row>
    <row r="66370" spans="1:8">
      <c r="A66370" s="220" t="str">
        <f>IF(B66370&lt;&gt;0,COUNTA($B$65637:B66370)," ")</f>
        <v xml:space="preserve"> </v>
      </c>
      <c r="F66370" s="491" t="str">
        <f t="shared" si="14"/>
        <v xml:space="preserve"> </v>
      </c>
      <c r="H66370" s="488">
        <f>IF(Admin!$B$14='Legit-Fans'!F66370,1,0)</f>
        <v>0</v>
      </c>
    </row>
    <row r="66371" spans="1:8">
      <c r="A66371" s="220" t="str">
        <f>IF(B66371&lt;&gt;0,COUNTA($B$65637:B66371)," ")</f>
        <v xml:space="preserve"> </v>
      </c>
      <c r="F66371" s="491" t="str">
        <f t="shared" si="14"/>
        <v xml:space="preserve"> </v>
      </c>
      <c r="H66371" s="488">
        <f>IF(Admin!$B$14='Legit-Fans'!F66371,1,0)</f>
        <v>0</v>
      </c>
    </row>
    <row r="66372" spans="1:8">
      <c r="A66372" s="220" t="str">
        <f>IF(B66372&lt;&gt;0,COUNTA($B$65637:B66372)," ")</f>
        <v xml:space="preserve"> </v>
      </c>
      <c r="F66372" s="491" t="str">
        <f t="shared" si="14"/>
        <v xml:space="preserve"> </v>
      </c>
      <c r="H66372" s="488">
        <f>IF(Admin!$B$14='Legit-Fans'!F66372,1,0)</f>
        <v>0</v>
      </c>
    </row>
    <row r="66373" spans="1:8">
      <c r="A66373" s="220" t="str">
        <f>IF(B66373&lt;&gt;0,COUNTA($B$65637:B66373)," ")</f>
        <v xml:space="preserve"> </v>
      </c>
      <c r="F66373" s="491" t="str">
        <f t="shared" si="14"/>
        <v xml:space="preserve"> </v>
      </c>
      <c r="H66373" s="488">
        <f>IF(Admin!$B$14='Legit-Fans'!F66373,1,0)</f>
        <v>0</v>
      </c>
    </row>
    <row r="66374" spans="1:8">
      <c r="A66374" s="220" t="str">
        <f>IF(B66374&lt;&gt;0,COUNTA($B$65637:B66374)," ")</f>
        <v xml:space="preserve"> </v>
      </c>
      <c r="F66374" s="491" t="str">
        <f t="shared" si="14"/>
        <v xml:space="preserve"> </v>
      </c>
      <c r="H66374" s="488">
        <f>IF(Admin!$B$14='Legit-Fans'!F66374,1,0)</f>
        <v>0</v>
      </c>
    </row>
    <row r="66375" spans="1:8">
      <c r="A66375" s="220" t="str">
        <f>IF(B66375&lt;&gt;0,COUNTA($B$65637:B66375)," ")</f>
        <v xml:space="preserve"> </v>
      </c>
      <c r="F66375" s="491" t="str">
        <f t="shared" si="14"/>
        <v xml:space="preserve"> </v>
      </c>
      <c r="H66375" s="488">
        <f>IF(Admin!$B$14='Legit-Fans'!F66375,1,0)</f>
        <v>0</v>
      </c>
    </row>
    <row r="66376" spans="1:8">
      <c r="A66376" s="220" t="str">
        <f>IF(B66376&lt;&gt;0,COUNTA($B$65637:B66376)," ")</f>
        <v xml:space="preserve"> </v>
      </c>
      <c r="F66376" s="491" t="str">
        <f t="shared" si="14"/>
        <v xml:space="preserve"> </v>
      </c>
      <c r="H66376" s="488">
        <f>IF(Admin!$B$14='Legit-Fans'!F66376,1,0)</f>
        <v>0</v>
      </c>
    </row>
    <row r="66377" spans="1:8">
      <c r="A66377" s="220" t="str">
        <f>IF(B66377&lt;&gt;0,COUNTA($B$65637:B66377)," ")</f>
        <v xml:space="preserve"> </v>
      </c>
      <c r="F66377" s="491" t="str">
        <f t="shared" si="14"/>
        <v xml:space="preserve"> </v>
      </c>
      <c r="H66377" s="488">
        <f>IF(Admin!$B$14='Legit-Fans'!F66377,1,0)</f>
        <v>0</v>
      </c>
    </row>
    <row r="66378" spans="1:8">
      <c r="A66378" s="220" t="str">
        <f>IF(B66378&lt;&gt;0,COUNTA($B$65637:B66378)," ")</f>
        <v xml:space="preserve"> </v>
      </c>
      <c r="F66378" s="491" t="str">
        <f t="shared" si="14"/>
        <v xml:space="preserve"> </v>
      </c>
      <c r="H66378" s="488">
        <f>IF(Admin!$B$14='Legit-Fans'!F66378,1,0)</f>
        <v>0</v>
      </c>
    </row>
    <row r="66379" spans="1:8">
      <c r="A66379" s="220" t="str">
        <f>IF(B66379&lt;&gt;0,COUNTA($B$65637:B66379)," ")</f>
        <v xml:space="preserve"> </v>
      </c>
      <c r="F66379" s="491" t="str">
        <f t="shared" si="14"/>
        <v xml:space="preserve"> </v>
      </c>
      <c r="H66379" s="488">
        <f>IF(Admin!$B$14='Legit-Fans'!F66379,1,0)</f>
        <v>0</v>
      </c>
    </row>
    <row r="66380" spans="1:8">
      <c r="A66380" s="220" t="str">
        <f>IF(B66380&lt;&gt;0,COUNTA($B$65637:B66380)," ")</f>
        <v xml:space="preserve"> </v>
      </c>
      <c r="F66380" s="491" t="str">
        <f t="shared" si="14"/>
        <v xml:space="preserve"> </v>
      </c>
      <c r="H66380" s="488">
        <f>IF(Admin!$B$14='Legit-Fans'!F66380,1,0)</f>
        <v>0</v>
      </c>
    </row>
    <row r="66381" spans="1:8">
      <c r="A66381" s="220" t="str">
        <f>IF(B66381&lt;&gt;0,COUNTA($B$65637:B66381)," ")</f>
        <v xml:space="preserve"> </v>
      </c>
      <c r="F66381" s="491" t="str">
        <f t="shared" si="14"/>
        <v xml:space="preserve"> </v>
      </c>
      <c r="H66381" s="488">
        <f>IF(Admin!$B$14='Legit-Fans'!F66381,1,0)</f>
        <v>0</v>
      </c>
    </row>
    <row r="66382" spans="1:8">
      <c r="A66382" s="220" t="str">
        <f>IF(B66382&lt;&gt;0,COUNTA($B$65637:B66382)," ")</f>
        <v xml:space="preserve"> </v>
      </c>
      <c r="F66382" s="491" t="str">
        <f t="shared" si="14"/>
        <v xml:space="preserve"> </v>
      </c>
      <c r="H66382" s="488">
        <f>IF(Admin!$B$14='Legit-Fans'!F66382,1,0)</f>
        <v>0</v>
      </c>
    </row>
    <row r="66383" spans="1:8">
      <c r="A66383" s="220" t="str">
        <f>IF(B66383&lt;&gt;0,COUNTA($B$65637:B66383)," ")</f>
        <v xml:space="preserve"> </v>
      </c>
      <c r="F66383" s="491" t="str">
        <f t="shared" si="14"/>
        <v xml:space="preserve"> </v>
      </c>
      <c r="H66383" s="488">
        <f>IF(Admin!$B$14='Legit-Fans'!F66383,1,0)</f>
        <v>0</v>
      </c>
    </row>
    <row r="66384" spans="1:8">
      <c r="A66384" s="220" t="str">
        <f>IF(B66384&lt;&gt;0,COUNTA($B$65637:B66384)," ")</f>
        <v xml:space="preserve"> </v>
      </c>
      <c r="F66384" s="491" t="str">
        <f t="shared" si="14"/>
        <v xml:space="preserve"> </v>
      </c>
      <c r="H66384" s="488">
        <f>IF(Admin!$B$14='Legit-Fans'!F66384,1,0)</f>
        <v>0</v>
      </c>
    </row>
    <row r="66385" spans="1:8">
      <c r="A66385" s="220" t="str">
        <f>IF(B66385&lt;&gt;0,COUNTA($B$65637:B66385)," ")</f>
        <v xml:space="preserve"> </v>
      </c>
      <c r="F66385" s="491" t="str">
        <f t="shared" si="14"/>
        <v xml:space="preserve"> </v>
      </c>
      <c r="H66385" s="488">
        <f>IF(Admin!$B$14='Legit-Fans'!F66385,1,0)</f>
        <v>0</v>
      </c>
    </row>
    <row r="66386" spans="1:8">
      <c r="A66386" s="220" t="str">
        <f>IF(B66386&lt;&gt;0,COUNTA($B$65637:B66386)," ")</f>
        <v xml:space="preserve"> </v>
      </c>
      <c r="F66386" s="491" t="str">
        <f t="shared" si="14"/>
        <v xml:space="preserve"> </v>
      </c>
      <c r="H66386" s="488">
        <f>IF(Admin!$B$14='Legit-Fans'!F66386,1,0)</f>
        <v>0</v>
      </c>
    </row>
    <row r="66387" spans="1:8">
      <c r="A66387" s="220" t="str">
        <f>IF(B66387&lt;&gt;0,COUNTA($B$65637:B66387)," ")</f>
        <v xml:space="preserve"> </v>
      </c>
      <c r="F66387" s="491" t="str">
        <f t="shared" si="14"/>
        <v xml:space="preserve"> </v>
      </c>
      <c r="H66387" s="488">
        <f>IF(Admin!$B$14='Legit-Fans'!F66387,1,0)</f>
        <v>0</v>
      </c>
    </row>
    <row r="66388" spans="1:8">
      <c r="A66388" s="220" t="str">
        <f>IF(B66388&lt;&gt;0,COUNTA($B$65637:B66388)," ")</f>
        <v xml:space="preserve"> </v>
      </c>
      <c r="F66388" s="491" t="str">
        <f t="shared" si="14"/>
        <v xml:space="preserve"> </v>
      </c>
      <c r="H66388" s="488">
        <f>IF(Admin!$B$14='Legit-Fans'!F66388,1,0)</f>
        <v>0</v>
      </c>
    </row>
    <row r="66389" spans="1:8">
      <c r="A66389" s="220" t="str">
        <f>IF(B66389&lt;&gt;0,COUNTA($B$65637:B66389)," ")</f>
        <v xml:space="preserve"> </v>
      </c>
      <c r="F66389" s="491" t="str">
        <f t="shared" si="14"/>
        <v xml:space="preserve"> </v>
      </c>
      <c r="H66389" s="488">
        <f>IF(Admin!$B$14='Legit-Fans'!F66389,1,0)</f>
        <v>0</v>
      </c>
    </row>
    <row r="66390" spans="1:8">
      <c r="A66390" s="220" t="str">
        <f>IF(B66390&lt;&gt;0,COUNTA($B$65637:B66390)," ")</f>
        <v xml:space="preserve"> </v>
      </c>
      <c r="F66390" s="491" t="str">
        <f t="shared" si="14"/>
        <v xml:space="preserve"> </v>
      </c>
      <c r="H66390" s="488">
        <f>IF(Admin!$B$14='Legit-Fans'!F66390,1,0)</f>
        <v>0</v>
      </c>
    </row>
    <row r="66391" spans="1:8">
      <c r="A66391" s="220" t="str">
        <f>IF(B66391&lt;&gt;0,COUNTA($B$65637:B66391)," ")</f>
        <v xml:space="preserve"> </v>
      </c>
      <c r="F66391" s="491" t="str">
        <f t="shared" si="14"/>
        <v xml:space="preserve"> </v>
      </c>
      <c r="H66391" s="488">
        <f>IF(Admin!$B$14='Legit-Fans'!F66391,1,0)</f>
        <v>0</v>
      </c>
    </row>
    <row r="66392" spans="1:8">
      <c r="A66392" s="220" t="str">
        <f>IF(B66392&lt;&gt;0,COUNTA($B$65637:B66392)," ")</f>
        <v xml:space="preserve"> </v>
      </c>
      <c r="F66392" s="491" t="str">
        <f t="shared" si="14"/>
        <v xml:space="preserve"> </v>
      </c>
      <c r="H66392" s="488">
        <f>IF(Admin!$B$14='Legit-Fans'!F66392,1,0)</f>
        <v>0</v>
      </c>
    </row>
    <row r="66393" spans="1:8">
      <c r="A66393" s="220" t="str">
        <f>IF(B66393&lt;&gt;0,COUNTA($B$65637:B66393)," ")</f>
        <v xml:space="preserve"> </v>
      </c>
      <c r="F66393" s="491" t="str">
        <f t="shared" si="14"/>
        <v xml:space="preserve"> </v>
      </c>
      <c r="H66393" s="488">
        <f>IF(Admin!$B$14='Legit-Fans'!F66393,1,0)</f>
        <v>0</v>
      </c>
    </row>
    <row r="66394" spans="1:8">
      <c r="A66394" s="220" t="str">
        <f>IF(B66394&lt;&gt;0,COUNTA($B$65637:B66394)," ")</f>
        <v xml:space="preserve"> </v>
      </c>
      <c r="F66394" s="491" t="str">
        <f t="shared" si="14"/>
        <v xml:space="preserve"> </v>
      </c>
      <c r="H66394" s="488">
        <f>IF(Admin!$B$14='Legit-Fans'!F66394,1,0)</f>
        <v>0</v>
      </c>
    </row>
    <row r="66395" spans="1:8">
      <c r="A66395" s="220" t="str">
        <f>IF(B66395&lt;&gt;0,COUNTA($B$65637:B66395)," ")</f>
        <v xml:space="preserve"> </v>
      </c>
      <c r="F66395" s="491" t="str">
        <f t="shared" si="14"/>
        <v xml:space="preserve"> </v>
      </c>
      <c r="H66395" s="488">
        <f>IF(Admin!$B$14='Legit-Fans'!F66395,1,0)</f>
        <v>0</v>
      </c>
    </row>
    <row r="66396" spans="1:8">
      <c r="A66396" s="220" t="str">
        <f>IF(B66396&lt;&gt;0,COUNTA($B$65637:B66396)," ")</f>
        <v xml:space="preserve"> </v>
      </c>
      <c r="F66396" s="491" t="str">
        <f t="shared" si="14"/>
        <v xml:space="preserve"> </v>
      </c>
      <c r="H66396" s="488">
        <f>IF(Admin!$B$14='Legit-Fans'!F66396,1,0)</f>
        <v>0</v>
      </c>
    </row>
    <row r="66397" spans="1:8">
      <c r="A66397" s="220" t="str">
        <f>IF(B66397&lt;&gt;0,COUNTA($B$65637:B66397)," ")</f>
        <v xml:space="preserve"> </v>
      </c>
      <c r="F66397" s="491" t="str">
        <f t="shared" si="14"/>
        <v xml:space="preserve"> </v>
      </c>
      <c r="H66397" s="488">
        <f>IF(Admin!$B$14='Legit-Fans'!F66397,1,0)</f>
        <v>0</v>
      </c>
    </row>
    <row r="66398" spans="1:8">
      <c r="A66398" s="220" t="str">
        <f>IF(B66398&lt;&gt;0,COUNTA($B$65637:B66398)," ")</f>
        <v xml:space="preserve"> </v>
      </c>
      <c r="F66398" s="491" t="str">
        <f t="shared" si="14"/>
        <v xml:space="preserve"> </v>
      </c>
      <c r="H66398" s="488">
        <f>IF(Admin!$B$14='Legit-Fans'!F66398,1,0)</f>
        <v>0</v>
      </c>
    </row>
    <row r="66399" spans="1:8">
      <c r="A66399" s="220" t="str">
        <f>IF(B66399&lt;&gt;0,COUNTA($B$65637:B66399)," ")</f>
        <v xml:space="preserve"> </v>
      </c>
      <c r="F66399" s="491" t="str">
        <f t="shared" si="14"/>
        <v xml:space="preserve"> </v>
      </c>
      <c r="H66399" s="488">
        <f>IF(Admin!$B$14='Legit-Fans'!F66399,1,0)</f>
        <v>0</v>
      </c>
    </row>
    <row r="66400" spans="1:8">
      <c r="A66400" s="220" t="str">
        <f>IF(B66400&lt;&gt;0,COUNTA($B$65637:B66400)," ")</f>
        <v xml:space="preserve"> </v>
      </c>
      <c r="F66400" s="491" t="str">
        <f t="shared" si="14"/>
        <v xml:space="preserve"> </v>
      </c>
      <c r="H66400" s="488">
        <f>IF(Admin!$B$14='Legit-Fans'!F66400,1,0)</f>
        <v>0</v>
      </c>
    </row>
    <row r="66401" spans="1:8">
      <c r="A66401" s="220" t="str">
        <f>IF(B66401&lt;&gt;0,COUNTA($B$65637:B66401)," ")</f>
        <v xml:space="preserve"> </v>
      </c>
      <c r="F66401" s="491" t="str">
        <f t="shared" si="14"/>
        <v xml:space="preserve"> </v>
      </c>
      <c r="H66401" s="488">
        <f>IF(Admin!$B$14='Legit-Fans'!F66401,1,0)</f>
        <v>0</v>
      </c>
    </row>
    <row r="66402" spans="1:8">
      <c r="A66402" s="220" t="str">
        <f>IF(B66402&lt;&gt;0,COUNTA($B$65637:B66402)," ")</f>
        <v xml:space="preserve"> </v>
      </c>
      <c r="F66402" s="491" t="str">
        <f t="shared" si="14"/>
        <v xml:space="preserve"> </v>
      </c>
      <c r="H66402" s="488">
        <f>IF(Admin!$B$14='Legit-Fans'!F66402,1,0)</f>
        <v>0</v>
      </c>
    </row>
    <row r="66403" spans="1:8">
      <c r="A66403" s="220" t="str">
        <f>IF(B66403&lt;&gt;0,COUNTA($B$65637:B66403)," ")</f>
        <v xml:space="preserve"> </v>
      </c>
      <c r="F66403" s="491" t="str">
        <f t="shared" si="14"/>
        <v xml:space="preserve"> </v>
      </c>
      <c r="H66403" s="488">
        <f>IF(Admin!$B$14='Legit-Fans'!F66403,1,0)</f>
        <v>0</v>
      </c>
    </row>
    <row r="66404" spans="1:8">
      <c r="A66404" s="220" t="str">
        <f>IF(B66404&lt;&gt;0,COUNTA($B$65637:B66404)," ")</f>
        <v xml:space="preserve"> </v>
      </c>
      <c r="F66404" s="491" t="str">
        <f t="shared" si="14"/>
        <v xml:space="preserve"> </v>
      </c>
      <c r="H66404" s="488">
        <f>IF(Admin!$B$14='Legit-Fans'!F66404,1,0)</f>
        <v>0</v>
      </c>
    </row>
    <row r="66405" spans="1:8">
      <c r="A66405" s="220" t="str">
        <f>IF(B66405&lt;&gt;0,COUNTA($B$65637:B66405)," ")</f>
        <v xml:space="preserve"> </v>
      </c>
      <c r="F66405" s="491" t="str">
        <f t="shared" si="14"/>
        <v xml:space="preserve"> </v>
      </c>
      <c r="H66405" s="488">
        <f>IF(Admin!$B$14='Legit-Fans'!F66405,1,0)</f>
        <v>0</v>
      </c>
    </row>
    <row r="66406" spans="1:8">
      <c r="A66406" s="220" t="str">
        <f>IF(B66406&lt;&gt;0,COUNTA($B$65637:B66406)," ")</f>
        <v xml:space="preserve"> </v>
      </c>
      <c r="F66406" s="491" t="str">
        <f t="shared" si="14"/>
        <v xml:space="preserve"> </v>
      </c>
      <c r="H66406" s="488">
        <f>IF(Admin!$B$14='Legit-Fans'!F66406,1,0)</f>
        <v>0</v>
      </c>
    </row>
    <row r="66407" spans="1:8">
      <c r="A66407" s="220" t="str">
        <f>IF(B66407&lt;&gt;0,COUNTA($B$65637:B66407)," ")</f>
        <v xml:space="preserve"> </v>
      </c>
      <c r="F66407" s="491" t="str">
        <f t="shared" si="14"/>
        <v xml:space="preserve"> </v>
      </c>
      <c r="H66407" s="488">
        <f>IF(Admin!$B$14='Legit-Fans'!F66407,1,0)</f>
        <v>0</v>
      </c>
    </row>
    <row r="66408" spans="1:8">
      <c r="A66408" s="220" t="str">
        <f>IF(B66408&lt;&gt;0,COUNTA($B$65637:B66408)," ")</f>
        <v xml:space="preserve"> </v>
      </c>
      <c r="F66408" s="491" t="str">
        <f t="shared" si="14"/>
        <v xml:space="preserve"> </v>
      </c>
      <c r="H66408" s="488">
        <f>IF(Admin!$B$14='Legit-Fans'!F66408,1,0)</f>
        <v>0</v>
      </c>
    </row>
    <row r="66409" spans="1:8">
      <c r="A66409" s="220" t="str">
        <f>IF(B66409&lt;&gt;0,COUNTA($B$65637:B66409)," ")</f>
        <v xml:space="preserve"> </v>
      </c>
      <c r="F66409" s="491" t="str">
        <f t="shared" si="14"/>
        <v xml:space="preserve"> </v>
      </c>
      <c r="H66409" s="488">
        <f>IF(Admin!$B$14='Legit-Fans'!F66409,1,0)</f>
        <v>0</v>
      </c>
    </row>
    <row r="66410" spans="1:8">
      <c r="A66410" s="220" t="str">
        <f>IF(B66410&lt;&gt;0,COUNTA($B$65637:B66410)," ")</f>
        <v xml:space="preserve"> </v>
      </c>
      <c r="F66410" s="491" t="str">
        <f t="shared" si="14"/>
        <v xml:space="preserve"> </v>
      </c>
      <c r="H66410" s="488">
        <f>IF(Admin!$B$14='Legit-Fans'!F66410,1,0)</f>
        <v>0</v>
      </c>
    </row>
    <row r="66411" spans="1:8">
      <c r="A66411" s="220" t="str">
        <f>IF(B66411&lt;&gt;0,COUNTA($B$65637:B66411)," ")</f>
        <v xml:space="preserve"> </v>
      </c>
      <c r="F66411" s="491" t="str">
        <f t="shared" si="14"/>
        <v xml:space="preserve"> </v>
      </c>
      <c r="H66411" s="488">
        <f>IF(Admin!$B$14='Legit-Fans'!F66411,1,0)</f>
        <v>0</v>
      </c>
    </row>
    <row r="66412" spans="1:8">
      <c r="A66412" s="220" t="str">
        <f>IF(B66412&lt;&gt;0,COUNTA($B$65637:B66412)," ")</f>
        <v xml:space="preserve"> </v>
      </c>
      <c r="F66412" s="491" t="str">
        <f t="shared" ref="F66412:F66475" si="15">B66412&amp;" "&amp;C66412</f>
        <v xml:space="preserve"> </v>
      </c>
      <c r="H66412" s="488">
        <f>IF(Admin!$B$14='Legit-Fans'!F66412,1,0)</f>
        <v>0</v>
      </c>
    </row>
    <row r="66413" spans="1:8">
      <c r="A66413" s="220" t="str">
        <f>IF(B66413&lt;&gt;0,COUNTA($B$65637:B66413)," ")</f>
        <v xml:space="preserve"> </v>
      </c>
      <c r="F66413" s="491" t="str">
        <f t="shared" si="15"/>
        <v xml:space="preserve"> </v>
      </c>
      <c r="H66413" s="488">
        <f>IF(Admin!$B$14='Legit-Fans'!F66413,1,0)</f>
        <v>0</v>
      </c>
    </row>
    <row r="66414" spans="1:8">
      <c r="A66414" s="220" t="str">
        <f>IF(B66414&lt;&gt;0,COUNTA($B$65637:B66414)," ")</f>
        <v xml:space="preserve"> </v>
      </c>
      <c r="F66414" s="491" t="str">
        <f t="shared" si="15"/>
        <v xml:space="preserve"> </v>
      </c>
      <c r="H66414" s="488">
        <f>IF(Admin!$B$14='Legit-Fans'!F66414,1,0)</f>
        <v>0</v>
      </c>
    </row>
    <row r="66415" spans="1:8">
      <c r="A66415" s="220" t="str">
        <f>IF(B66415&lt;&gt;0,COUNTA($B$65637:B66415)," ")</f>
        <v xml:space="preserve"> </v>
      </c>
      <c r="F66415" s="491" t="str">
        <f t="shared" si="15"/>
        <v xml:space="preserve"> </v>
      </c>
      <c r="H66415" s="488">
        <f>IF(Admin!$B$14='Legit-Fans'!F66415,1,0)</f>
        <v>0</v>
      </c>
    </row>
    <row r="66416" spans="1:8">
      <c r="A66416" s="220" t="str">
        <f>IF(B66416&lt;&gt;0,COUNTA($B$65637:B66416)," ")</f>
        <v xml:space="preserve"> </v>
      </c>
      <c r="F66416" s="491" t="str">
        <f t="shared" si="15"/>
        <v xml:space="preserve"> </v>
      </c>
      <c r="H66416" s="488">
        <f>IF(Admin!$B$14='Legit-Fans'!F66416,1,0)</f>
        <v>0</v>
      </c>
    </row>
    <row r="66417" spans="1:8">
      <c r="A66417" s="220" t="str">
        <f>IF(B66417&lt;&gt;0,COUNTA($B$65637:B66417)," ")</f>
        <v xml:space="preserve"> </v>
      </c>
      <c r="F66417" s="491" t="str">
        <f t="shared" si="15"/>
        <v xml:space="preserve"> </v>
      </c>
      <c r="H66417" s="488">
        <f>IF(Admin!$B$14='Legit-Fans'!F66417,1,0)</f>
        <v>0</v>
      </c>
    </row>
    <row r="66418" spans="1:8">
      <c r="A66418" s="220" t="str">
        <f>IF(B66418&lt;&gt;0,COUNTA($B$65637:B66418)," ")</f>
        <v xml:space="preserve"> </v>
      </c>
      <c r="F66418" s="491" t="str">
        <f t="shared" si="15"/>
        <v xml:space="preserve"> </v>
      </c>
      <c r="H66418" s="488">
        <f>IF(Admin!$B$14='Legit-Fans'!F66418,1,0)</f>
        <v>0</v>
      </c>
    </row>
    <row r="66419" spans="1:8">
      <c r="A66419" s="220" t="str">
        <f>IF(B66419&lt;&gt;0,COUNTA($B$65637:B66419)," ")</f>
        <v xml:space="preserve"> </v>
      </c>
      <c r="F66419" s="491" t="str">
        <f t="shared" si="15"/>
        <v xml:space="preserve"> </v>
      </c>
      <c r="H66419" s="488">
        <f>IF(Admin!$B$14='Legit-Fans'!F66419,1,0)</f>
        <v>0</v>
      </c>
    </row>
    <row r="66420" spans="1:8">
      <c r="A66420" s="220" t="str">
        <f>IF(B66420&lt;&gt;0,COUNTA($B$65637:B66420)," ")</f>
        <v xml:space="preserve"> </v>
      </c>
      <c r="F66420" s="491" t="str">
        <f t="shared" si="15"/>
        <v xml:space="preserve"> </v>
      </c>
      <c r="H66420" s="488">
        <f>IF(Admin!$B$14='Legit-Fans'!F66420,1,0)</f>
        <v>0</v>
      </c>
    </row>
    <row r="66421" spans="1:8">
      <c r="A66421" s="220" t="str">
        <f>IF(B66421&lt;&gt;0,COUNTA($B$65637:B66421)," ")</f>
        <v xml:space="preserve"> </v>
      </c>
      <c r="F66421" s="491" t="str">
        <f t="shared" si="15"/>
        <v xml:space="preserve"> </v>
      </c>
      <c r="H66421" s="488">
        <f>IF(Admin!$B$14='Legit-Fans'!F66421,1,0)</f>
        <v>0</v>
      </c>
    </row>
    <row r="66422" spans="1:8">
      <c r="A66422" s="220" t="str">
        <f>IF(B66422&lt;&gt;0,COUNTA($B$65637:B66422)," ")</f>
        <v xml:space="preserve"> </v>
      </c>
      <c r="F66422" s="491" t="str">
        <f t="shared" si="15"/>
        <v xml:space="preserve"> </v>
      </c>
      <c r="H66422" s="488">
        <f>IF(Admin!$B$14='Legit-Fans'!F66422,1,0)</f>
        <v>0</v>
      </c>
    </row>
    <row r="66423" spans="1:8">
      <c r="A66423" s="220" t="str">
        <f>IF(B66423&lt;&gt;0,COUNTA($B$65637:B66423)," ")</f>
        <v xml:space="preserve"> </v>
      </c>
      <c r="F66423" s="491" t="str">
        <f t="shared" si="15"/>
        <v xml:space="preserve"> </v>
      </c>
      <c r="H66423" s="488">
        <f>IF(Admin!$B$14='Legit-Fans'!F66423,1,0)</f>
        <v>0</v>
      </c>
    </row>
    <row r="66424" spans="1:8">
      <c r="A66424" s="220" t="str">
        <f>IF(B66424&lt;&gt;0,COUNTA($B$65637:B66424)," ")</f>
        <v xml:space="preserve"> </v>
      </c>
      <c r="F66424" s="491" t="str">
        <f t="shared" si="15"/>
        <v xml:space="preserve"> </v>
      </c>
      <c r="H66424" s="488">
        <f>IF(Admin!$B$14='Legit-Fans'!F66424,1,0)</f>
        <v>0</v>
      </c>
    </row>
    <row r="66425" spans="1:8">
      <c r="A66425" s="220" t="str">
        <f>IF(B66425&lt;&gt;0,COUNTA($B$65637:B66425)," ")</f>
        <v xml:space="preserve"> </v>
      </c>
      <c r="F66425" s="491" t="str">
        <f t="shared" si="15"/>
        <v xml:space="preserve"> </v>
      </c>
      <c r="H66425" s="488">
        <f>IF(Admin!$B$14='Legit-Fans'!F66425,1,0)</f>
        <v>0</v>
      </c>
    </row>
    <row r="66426" spans="1:8">
      <c r="A66426" s="220" t="str">
        <f>IF(B66426&lt;&gt;0,COUNTA($B$65637:B66426)," ")</f>
        <v xml:space="preserve"> </v>
      </c>
      <c r="F66426" s="491" t="str">
        <f t="shared" si="15"/>
        <v xml:space="preserve"> </v>
      </c>
      <c r="H66426" s="488">
        <f>IF(Admin!$B$14='Legit-Fans'!F66426,1,0)</f>
        <v>0</v>
      </c>
    </row>
    <row r="66427" spans="1:8">
      <c r="A66427" s="220" t="str">
        <f>IF(B66427&lt;&gt;0,COUNTA($B$65637:B66427)," ")</f>
        <v xml:space="preserve"> </v>
      </c>
      <c r="F66427" s="491" t="str">
        <f t="shared" si="15"/>
        <v xml:space="preserve"> </v>
      </c>
      <c r="H66427" s="488">
        <f>IF(Admin!$B$14='Legit-Fans'!F66427,1,0)</f>
        <v>0</v>
      </c>
    </row>
    <row r="66428" spans="1:8">
      <c r="A66428" s="220" t="str">
        <f>IF(B66428&lt;&gt;0,COUNTA($B$65637:B66428)," ")</f>
        <v xml:space="preserve"> </v>
      </c>
      <c r="F66428" s="491" t="str">
        <f t="shared" si="15"/>
        <v xml:space="preserve"> </v>
      </c>
      <c r="H66428" s="488">
        <f>IF(Admin!$B$14='Legit-Fans'!F66428,1,0)</f>
        <v>0</v>
      </c>
    </row>
    <row r="66429" spans="1:8">
      <c r="A66429" s="220" t="str">
        <f>IF(B66429&lt;&gt;0,COUNTA($B$65637:B66429)," ")</f>
        <v xml:space="preserve"> </v>
      </c>
      <c r="F66429" s="491" t="str">
        <f t="shared" si="15"/>
        <v xml:space="preserve"> </v>
      </c>
      <c r="H66429" s="488">
        <f>IF(Admin!$B$14='Legit-Fans'!F66429,1,0)</f>
        <v>0</v>
      </c>
    </row>
    <row r="66430" spans="1:8">
      <c r="A66430" s="220" t="str">
        <f>IF(B66430&lt;&gt;0,COUNTA($B$65637:B66430)," ")</f>
        <v xml:space="preserve"> </v>
      </c>
      <c r="F66430" s="491" t="str">
        <f t="shared" si="15"/>
        <v xml:space="preserve"> </v>
      </c>
      <c r="H66430" s="488">
        <f>IF(Admin!$B$14='Legit-Fans'!F66430,1,0)</f>
        <v>0</v>
      </c>
    </row>
    <row r="66431" spans="1:8">
      <c r="A66431" s="220" t="str">
        <f>IF(B66431&lt;&gt;0,COUNTA($B$65637:B66431)," ")</f>
        <v xml:space="preserve"> </v>
      </c>
      <c r="F66431" s="491" t="str">
        <f t="shared" si="15"/>
        <v xml:space="preserve"> </v>
      </c>
      <c r="H66431" s="488">
        <f>IF(Admin!$B$14='Legit-Fans'!F66431,1,0)</f>
        <v>0</v>
      </c>
    </row>
    <row r="66432" spans="1:8">
      <c r="A66432" s="220" t="str">
        <f>IF(B66432&lt;&gt;0,COUNTA($B$65637:B66432)," ")</f>
        <v xml:space="preserve"> </v>
      </c>
      <c r="F66432" s="491" t="str">
        <f t="shared" si="15"/>
        <v xml:space="preserve"> </v>
      </c>
      <c r="H66432" s="488">
        <f>IF(Admin!$B$14='Legit-Fans'!F66432,1,0)</f>
        <v>0</v>
      </c>
    </row>
    <row r="66433" spans="1:8">
      <c r="A66433" s="220" t="str">
        <f>IF(B66433&lt;&gt;0,COUNTA($B$65637:B66433)," ")</f>
        <v xml:space="preserve"> </v>
      </c>
      <c r="F66433" s="491" t="str">
        <f t="shared" si="15"/>
        <v xml:space="preserve"> </v>
      </c>
      <c r="H66433" s="488">
        <f>IF(Admin!$B$14='Legit-Fans'!F66433,1,0)</f>
        <v>0</v>
      </c>
    </row>
    <row r="66434" spans="1:8">
      <c r="A66434" s="220" t="str">
        <f>IF(B66434&lt;&gt;0,COUNTA($B$65637:B66434)," ")</f>
        <v xml:space="preserve"> </v>
      </c>
      <c r="F66434" s="491" t="str">
        <f t="shared" si="15"/>
        <v xml:space="preserve"> </v>
      </c>
      <c r="H66434" s="488">
        <f>IF(Admin!$B$14='Legit-Fans'!F66434,1,0)</f>
        <v>0</v>
      </c>
    </row>
    <row r="66435" spans="1:8">
      <c r="A66435" s="220" t="str">
        <f>IF(B66435&lt;&gt;0,COUNTA($B$65637:B66435)," ")</f>
        <v xml:space="preserve"> </v>
      </c>
      <c r="F66435" s="491" t="str">
        <f t="shared" si="15"/>
        <v xml:space="preserve"> </v>
      </c>
      <c r="H66435" s="488">
        <f>IF(Admin!$B$14='Legit-Fans'!F66435,1,0)</f>
        <v>0</v>
      </c>
    </row>
    <row r="66436" spans="1:8">
      <c r="A66436" s="220" t="str">
        <f>IF(B66436&lt;&gt;0,COUNTA($B$65637:B66436)," ")</f>
        <v xml:space="preserve"> </v>
      </c>
      <c r="F66436" s="491" t="str">
        <f t="shared" si="15"/>
        <v xml:space="preserve"> </v>
      </c>
      <c r="H66436" s="488">
        <f>IF(Admin!$B$14='Legit-Fans'!F66436,1,0)</f>
        <v>0</v>
      </c>
    </row>
    <row r="66437" spans="1:8">
      <c r="A66437" s="220" t="str">
        <f>IF(B66437&lt;&gt;0,COUNTA($B$65637:B66437)," ")</f>
        <v xml:space="preserve"> </v>
      </c>
      <c r="F66437" s="491" t="str">
        <f t="shared" si="15"/>
        <v xml:space="preserve"> </v>
      </c>
      <c r="H66437" s="488">
        <f>IF(Admin!$B$14='Legit-Fans'!F66437,1,0)</f>
        <v>0</v>
      </c>
    </row>
    <row r="66438" spans="1:8">
      <c r="A66438" s="220" t="str">
        <f>IF(B66438&lt;&gt;0,COUNTA($B$65637:B66438)," ")</f>
        <v xml:space="preserve"> </v>
      </c>
      <c r="F66438" s="491" t="str">
        <f t="shared" si="15"/>
        <v xml:space="preserve"> </v>
      </c>
      <c r="H66438" s="488">
        <f>IF(Admin!$B$14='Legit-Fans'!F66438,1,0)</f>
        <v>0</v>
      </c>
    </row>
    <row r="66439" spans="1:8">
      <c r="A66439" s="220" t="str">
        <f>IF(B66439&lt;&gt;0,COUNTA($B$65637:B66439)," ")</f>
        <v xml:space="preserve"> </v>
      </c>
      <c r="F66439" s="491" t="str">
        <f t="shared" si="15"/>
        <v xml:space="preserve"> </v>
      </c>
      <c r="H66439" s="488">
        <f>IF(Admin!$B$14='Legit-Fans'!F66439,1,0)</f>
        <v>0</v>
      </c>
    </row>
    <row r="66440" spans="1:8">
      <c r="A66440" s="220" t="str">
        <f>IF(B66440&lt;&gt;0,COUNTA($B$65637:B66440)," ")</f>
        <v xml:space="preserve"> </v>
      </c>
      <c r="F66440" s="491" t="str">
        <f t="shared" si="15"/>
        <v xml:space="preserve"> </v>
      </c>
      <c r="H66440" s="488">
        <f>IF(Admin!$B$14='Legit-Fans'!F66440,1,0)</f>
        <v>0</v>
      </c>
    </row>
    <row r="66441" spans="1:8">
      <c r="A66441" s="220" t="str">
        <f>IF(B66441&lt;&gt;0,COUNTA($B$65637:B66441)," ")</f>
        <v xml:space="preserve"> </v>
      </c>
      <c r="F66441" s="491" t="str">
        <f t="shared" si="15"/>
        <v xml:space="preserve"> </v>
      </c>
      <c r="H66441" s="488">
        <f>IF(Admin!$B$14='Legit-Fans'!F66441,1,0)</f>
        <v>0</v>
      </c>
    </row>
    <row r="66442" spans="1:8">
      <c r="A66442" s="220" t="str">
        <f>IF(B66442&lt;&gt;0,COUNTA($B$65637:B66442)," ")</f>
        <v xml:space="preserve"> </v>
      </c>
      <c r="F66442" s="491" t="str">
        <f t="shared" si="15"/>
        <v xml:space="preserve"> </v>
      </c>
      <c r="H66442" s="488">
        <f>IF(Admin!$B$14='Legit-Fans'!F66442,1,0)</f>
        <v>0</v>
      </c>
    </row>
    <row r="66443" spans="1:8">
      <c r="A66443" s="220" t="str">
        <f>IF(B66443&lt;&gt;0,COUNTA($B$65637:B66443)," ")</f>
        <v xml:space="preserve"> </v>
      </c>
      <c r="F66443" s="491" t="str">
        <f t="shared" si="15"/>
        <v xml:space="preserve"> </v>
      </c>
      <c r="H66443" s="488">
        <f>IF(Admin!$B$14='Legit-Fans'!F66443,1,0)</f>
        <v>0</v>
      </c>
    </row>
    <row r="66444" spans="1:8">
      <c r="A66444" s="220" t="str">
        <f>IF(B66444&lt;&gt;0,COUNTA($B$65637:B66444)," ")</f>
        <v xml:space="preserve"> </v>
      </c>
      <c r="F66444" s="491" t="str">
        <f t="shared" si="15"/>
        <v xml:space="preserve"> </v>
      </c>
      <c r="H66444" s="488">
        <f>IF(Admin!$B$14='Legit-Fans'!F66444,1,0)</f>
        <v>0</v>
      </c>
    </row>
    <row r="66445" spans="1:8">
      <c r="A66445" s="220" t="str">
        <f>IF(B66445&lt;&gt;0,COUNTA($B$65637:B66445)," ")</f>
        <v xml:space="preserve"> </v>
      </c>
      <c r="F66445" s="491" t="str">
        <f t="shared" si="15"/>
        <v xml:space="preserve"> </v>
      </c>
      <c r="H66445" s="488">
        <f>IF(Admin!$B$14='Legit-Fans'!F66445,1,0)</f>
        <v>0</v>
      </c>
    </row>
    <row r="66446" spans="1:8">
      <c r="A66446" s="220" t="str">
        <f>IF(B66446&lt;&gt;0,COUNTA($B$65637:B66446)," ")</f>
        <v xml:space="preserve"> </v>
      </c>
      <c r="F66446" s="491" t="str">
        <f t="shared" si="15"/>
        <v xml:space="preserve"> </v>
      </c>
      <c r="H66446" s="488">
        <f>IF(Admin!$B$14='Legit-Fans'!F66446,1,0)</f>
        <v>0</v>
      </c>
    </row>
    <row r="66447" spans="1:8">
      <c r="A66447" s="220" t="str">
        <f>IF(B66447&lt;&gt;0,COUNTA($B$65637:B66447)," ")</f>
        <v xml:space="preserve"> </v>
      </c>
      <c r="F66447" s="491" t="str">
        <f t="shared" si="15"/>
        <v xml:space="preserve"> </v>
      </c>
      <c r="H66447" s="488">
        <f>IF(Admin!$B$14='Legit-Fans'!F66447,1,0)</f>
        <v>0</v>
      </c>
    </row>
    <row r="66448" spans="1:8">
      <c r="A66448" s="220" t="str">
        <f>IF(B66448&lt;&gt;0,COUNTA($B$65637:B66448)," ")</f>
        <v xml:space="preserve"> </v>
      </c>
      <c r="F66448" s="491" t="str">
        <f t="shared" si="15"/>
        <v xml:space="preserve"> </v>
      </c>
      <c r="H66448" s="488">
        <f>IF(Admin!$B$14='Legit-Fans'!F66448,1,0)</f>
        <v>0</v>
      </c>
    </row>
    <row r="66449" spans="1:8">
      <c r="A66449" s="220" t="str">
        <f>IF(B66449&lt;&gt;0,COUNTA($B$65637:B66449)," ")</f>
        <v xml:space="preserve"> </v>
      </c>
      <c r="F66449" s="491" t="str">
        <f t="shared" si="15"/>
        <v xml:space="preserve"> </v>
      </c>
      <c r="H66449" s="488">
        <f>IF(Admin!$B$14='Legit-Fans'!F66449,1,0)</f>
        <v>0</v>
      </c>
    </row>
    <row r="66450" spans="1:8">
      <c r="A66450" s="220" t="str">
        <f>IF(B66450&lt;&gt;0,COUNTA($B$65637:B66450)," ")</f>
        <v xml:space="preserve"> </v>
      </c>
      <c r="F66450" s="491" t="str">
        <f t="shared" si="15"/>
        <v xml:space="preserve"> </v>
      </c>
      <c r="H66450" s="488">
        <f>IF(Admin!$B$14='Legit-Fans'!F66450,1,0)</f>
        <v>0</v>
      </c>
    </row>
    <row r="66451" spans="1:8">
      <c r="A66451" s="220" t="str">
        <f>IF(B66451&lt;&gt;0,COUNTA($B$65637:B66451)," ")</f>
        <v xml:space="preserve"> </v>
      </c>
      <c r="F66451" s="491" t="str">
        <f t="shared" si="15"/>
        <v xml:space="preserve"> </v>
      </c>
      <c r="H66451" s="488">
        <f>IF(Admin!$B$14='Legit-Fans'!F66451,1,0)</f>
        <v>0</v>
      </c>
    </row>
    <row r="66452" spans="1:8">
      <c r="A66452" s="220" t="str">
        <f>IF(B66452&lt;&gt;0,COUNTA($B$65637:B66452)," ")</f>
        <v xml:space="preserve"> </v>
      </c>
      <c r="F66452" s="491" t="str">
        <f t="shared" si="15"/>
        <v xml:space="preserve"> </v>
      </c>
      <c r="H66452" s="488">
        <f>IF(Admin!$B$14='Legit-Fans'!F66452,1,0)</f>
        <v>0</v>
      </c>
    </row>
    <row r="66453" spans="1:8">
      <c r="A66453" s="220" t="str">
        <f>IF(B66453&lt;&gt;0,COUNTA($B$65637:B66453)," ")</f>
        <v xml:space="preserve"> </v>
      </c>
      <c r="F66453" s="491" t="str">
        <f t="shared" si="15"/>
        <v xml:space="preserve"> </v>
      </c>
      <c r="H66453" s="488">
        <f>IF(Admin!$B$14='Legit-Fans'!F66453,1,0)</f>
        <v>0</v>
      </c>
    </row>
    <row r="66454" spans="1:8">
      <c r="A66454" s="220" t="str">
        <f>IF(B66454&lt;&gt;0,COUNTA($B$65637:B66454)," ")</f>
        <v xml:space="preserve"> </v>
      </c>
      <c r="F66454" s="491" t="str">
        <f t="shared" si="15"/>
        <v xml:space="preserve"> </v>
      </c>
      <c r="H66454" s="488">
        <f>IF(Admin!$B$14='Legit-Fans'!F66454,1,0)</f>
        <v>0</v>
      </c>
    </row>
    <row r="66455" spans="1:8">
      <c r="A66455" s="220" t="str">
        <f>IF(B66455&lt;&gt;0,COUNTA($B$65637:B66455)," ")</f>
        <v xml:space="preserve"> </v>
      </c>
      <c r="F66455" s="491" t="str">
        <f t="shared" si="15"/>
        <v xml:space="preserve"> </v>
      </c>
      <c r="H66455" s="488">
        <f>IF(Admin!$B$14='Legit-Fans'!F66455,1,0)</f>
        <v>0</v>
      </c>
    </row>
    <row r="66456" spans="1:8">
      <c r="A66456" s="220" t="str">
        <f>IF(B66456&lt;&gt;0,COUNTA($B$65637:B66456)," ")</f>
        <v xml:space="preserve"> </v>
      </c>
      <c r="F66456" s="491" t="str">
        <f t="shared" si="15"/>
        <v xml:space="preserve"> </v>
      </c>
      <c r="H66456" s="488">
        <f>IF(Admin!$B$14='Legit-Fans'!F66456,1,0)</f>
        <v>0</v>
      </c>
    </row>
    <row r="66457" spans="1:8">
      <c r="A66457" s="220" t="str">
        <f>IF(B66457&lt;&gt;0,COUNTA($B$65637:B66457)," ")</f>
        <v xml:space="preserve"> </v>
      </c>
      <c r="F66457" s="491" t="str">
        <f t="shared" si="15"/>
        <v xml:space="preserve"> </v>
      </c>
      <c r="H66457" s="488">
        <f>IF(Admin!$B$14='Legit-Fans'!F66457,1,0)</f>
        <v>0</v>
      </c>
    </row>
    <row r="66458" spans="1:8">
      <c r="A66458" s="220" t="str">
        <f>IF(B66458&lt;&gt;0,COUNTA($B$65637:B66458)," ")</f>
        <v xml:space="preserve"> </v>
      </c>
      <c r="F66458" s="491" t="str">
        <f t="shared" si="15"/>
        <v xml:space="preserve"> </v>
      </c>
      <c r="H66458" s="488">
        <f>IF(Admin!$B$14='Legit-Fans'!F66458,1,0)</f>
        <v>0</v>
      </c>
    </row>
    <row r="66459" spans="1:8">
      <c r="A66459" s="220" t="str">
        <f>IF(B66459&lt;&gt;0,COUNTA($B$65637:B66459)," ")</f>
        <v xml:space="preserve"> </v>
      </c>
      <c r="F66459" s="491" t="str">
        <f t="shared" si="15"/>
        <v xml:space="preserve"> </v>
      </c>
      <c r="H66459" s="488">
        <f>IF(Admin!$B$14='Legit-Fans'!F66459,1,0)</f>
        <v>0</v>
      </c>
    </row>
    <row r="66460" spans="1:8">
      <c r="A66460" s="220" t="str">
        <f>IF(B66460&lt;&gt;0,COUNTA($B$65637:B66460)," ")</f>
        <v xml:space="preserve"> </v>
      </c>
      <c r="F66460" s="491" t="str">
        <f t="shared" si="15"/>
        <v xml:space="preserve"> </v>
      </c>
      <c r="H66460" s="488">
        <f>IF(Admin!$B$14='Legit-Fans'!F66460,1,0)</f>
        <v>0</v>
      </c>
    </row>
    <row r="66461" spans="1:8">
      <c r="A66461" s="220" t="str">
        <f>IF(B66461&lt;&gt;0,COUNTA($B$65637:B66461)," ")</f>
        <v xml:space="preserve"> </v>
      </c>
      <c r="F66461" s="491" t="str">
        <f t="shared" si="15"/>
        <v xml:space="preserve"> </v>
      </c>
      <c r="H66461" s="488">
        <f>IF(Admin!$B$14='Legit-Fans'!F66461,1,0)</f>
        <v>0</v>
      </c>
    </row>
    <row r="66462" spans="1:8">
      <c r="A66462" s="220" t="str">
        <f>IF(B66462&lt;&gt;0,COUNTA($B$65637:B66462)," ")</f>
        <v xml:space="preserve"> </v>
      </c>
      <c r="F66462" s="491" t="str">
        <f t="shared" si="15"/>
        <v xml:space="preserve"> </v>
      </c>
      <c r="H66462" s="488">
        <f>IF(Admin!$B$14='Legit-Fans'!F66462,1,0)</f>
        <v>0</v>
      </c>
    </row>
    <row r="66463" spans="1:8">
      <c r="A66463" s="220" t="str">
        <f>IF(B66463&lt;&gt;0,COUNTA($B$65637:B66463)," ")</f>
        <v xml:space="preserve"> </v>
      </c>
      <c r="F66463" s="491" t="str">
        <f t="shared" si="15"/>
        <v xml:space="preserve"> </v>
      </c>
      <c r="H66463" s="488">
        <f>IF(Admin!$B$14='Legit-Fans'!F66463,1,0)</f>
        <v>0</v>
      </c>
    </row>
    <row r="66464" spans="1:8">
      <c r="A66464" s="220" t="str">
        <f>IF(B66464&lt;&gt;0,COUNTA($B$65637:B66464)," ")</f>
        <v xml:space="preserve"> </v>
      </c>
      <c r="F66464" s="491" t="str">
        <f t="shared" si="15"/>
        <v xml:space="preserve"> </v>
      </c>
      <c r="H66464" s="488">
        <f>IF(Admin!$B$14='Legit-Fans'!F66464,1,0)</f>
        <v>0</v>
      </c>
    </row>
    <row r="66465" spans="1:8">
      <c r="A66465" s="220" t="str">
        <f>IF(B66465&lt;&gt;0,COUNTA($B$65637:B66465)," ")</f>
        <v xml:space="preserve"> </v>
      </c>
      <c r="F66465" s="491" t="str">
        <f t="shared" si="15"/>
        <v xml:space="preserve"> </v>
      </c>
      <c r="H66465" s="488">
        <f>IF(Admin!$B$14='Legit-Fans'!F66465,1,0)</f>
        <v>0</v>
      </c>
    </row>
    <row r="66466" spans="1:8">
      <c r="A66466" s="220" t="str">
        <f>IF(B66466&lt;&gt;0,COUNTA($B$65637:B66466)," ")</f>
        <v xml:space="preserve"> </v>
      </c>
      <c r="F66466" s="491" t="str">
        <f t="shared" si="15"/>
        <v xml:space="preserve"> </v>
      </c>
      <c r="H66466" s="488">
        <f>IF(Admin!$B$14='Legit-Fans'!F66466,1,0)</f>
        <v>0</v>
      </c>
    </row>
    <row r="66467" spans="1:8">
      <c r="A66467" s="220" t="str">
        <f>IF(B66467&lt;&gt;0,COUNTA($B$65637:B66467)," ")</f>
        <v xml:space="preserve"> </v>
      </c>
      <c r="F66467" s="491" t="str">
        <f t="shared" si="15"/>
        <v xml:space="preserve"> </v>
      </c>
      <c r="H66467" s="488">
        <f>IF(Admin!$B$14='Legit-Fans'!F66467,1,0)</f>
        <v>0</v>
      </c>
    </row>
    <row r="66468" spans="1:8">
      <c r="A66468" s="220" t="str">
        <f>IF(B66468&lt;&gt;0,COUNTA($B$65637:B66468)," ")</f>
        <v xml:space="preserve"> </v>
      </c>
      <c r="F66468" s="491" t="str">
        <f t="shared" si="15"/>
        <v xml:space="preserve"> </v>
      </c>
      <c r="H66468" s="488">
        <f>IF(Admin!$B$14='Legit-Fans'!F66468,1,0)</f>
        <v>0</v>
      </c>
    </row>
    <row r="66469" spans="1:8">
      <c r="A66469" s="220" t="str">
        <f>IF(B66469&lt;&gt;0,COUNTA($B$65637:B66469)," ")</f>
        <v xml:space="preserve"> </v>
      </c>
      <c r="F66469" s="491" t="str">
        <f t="shared" si="15"/>
        <v xml:space="preserve"> </v>
      </c>
      <c r="H66469" s="488">
        <f>IF(Admin!$B$14='Legit-Fans'!F66469,1,0)</f>
        <v>0</v>
      </c>
    </row>
    <row r="66470" spans="1:8">
      <c r="A66470" s="220" t="str">
        <f>IF(B66470&lt;&gt;0,COUNTA($B$65637:B66470)," ")</f>
        <v xml:space="preserve"> </v>
      </c>
      <c r="F66470" s="491" t="str">
        <f t="shared" si="15"/>
        <v xml:space="preserve"> </v>
      </c>
      <c r="H66470" s="488">
        <f>IF(Admin!$B$14='Legit-Fans'!F66470,1,0)</f>
        <v>0</v>
      </c>
    </row>
    <row r="66471" spans="1:8">
      <c r="A66471" s="220" t="str">
        <f>IF(B66471&lt;&gt;0,COUNTA($B$65637:B66471)," ")</f>
        <v xml:space="preserve"> </v>
      </c>
      <c r="F66471" s="491" t="str">
        <f t="shared" si="15"/>
        <v xml:space="preserve"> </v>
      </c>
      <c r="H66471" s="488">
        <f>IF(Admin!$B$14='Legit-Fans'!F66471,1,0)</f>
        <v>0</v>
      </c>
    </row>
    <row r="66472" spans="1:8">
      <c r="A66472" s="220" t="str">
        <f>IF(B66472&lt;&gt;0,COUNTA($B$65637:B66472)," ")</f>
        <v xml:space="preserve"> </v>
      </c>
      <c r="F66472" s="491" t="str">
        <f t="shared" si="15"/>
        <v xml:space="preserve"> </v>
      </c>
      <c r="H66472" s="488">
        <f>IF(Admin!$B$14='Legit-Fans'!F66472,1,0)</f>
        <v>0</v>
      </c>
    </row>
    <row r="66473" spans="1:8">
      <c r="A66473" s="220" t="str">
        <f>IF(B66473&lt;&gt;0,COUNTA($B$65637:B66473)," ")</f>
        <v xml:space="preserve"> </v>
      </c>
      <c r="F66473" s="491" t="str">
        <f t="shared" si="15"/>
        <v xml:space="preserve"> </v>
      </c>
      <c r="H66473" s="488">
        <f>IF(Admin!$B$14='Legit-Fans'!F66473,1,0)</f>
        <v>0</v>
      </c>
    </row>
    <row r="66474" spans="1:8">
      <c r="A66474" s="220" t="str">
        <f>IF(B66474&lt;&gt;0,COUNTA($B$65637:B66474)," ")</f>
        <v xml:space="preserve"> </v>
      </c>
      <c r="F66474" s="491" t="str">
        <f t="shared" si="15"/>
        <v xml:space="preserve"> </v>
      </c>
      <c r="H66474" s="488">
        <f>IF(Admin!$B$14='Legit-Fans'!F66474,1,0)</f>
        <v>0</v>
      </c>
    </row>
    <row r="66475" spans="1:8">
      <c r="A66475" s="220" t="str">
        <f>IF(B66475&lt;&gt;0,COUNTA($B$65637:B66475)," ")</f>
        <v xml:space="preserve"> </v>
      </c>
      <c r="F66475" s="491" t="str">
        <f t="shared" si="15"/>
        <v xml:space="preserve"> </v>
      </c>
      <c r="H66475" s="488">
        <f>IF(Admin!$B$14='Legit-Fans'!F66475,1,0)</f>
        <v>0</v>
      </c>
    </row>
    <row r="66476" spans="1:8">
      <c r="A66476" s="220" t="str">
        <f>IF(B66476&lt;&gt;0,COUNTA($B$65637:B66476)," ")</f>
        <v xml:space="preserve"> </v>
      </c>
      <c r="F66476" s="491" t="str">
        <f t="shared" ref="F66476:F66539" si="16">B66476&amp;" "&amp;C66476</f>
        <v xml:space="preserve"> </v>
      </c>
      <c r="H66476" s="488">
        <f>IF(Admin!$B$14='Legit-Fans'!F66476,1,0)</f>
        <v>0</v>
      </c>
    </row>
    <row r="66477" spans="1:8">
      <c r="A66477" s="220" t="str">
        <f>IF(B66477&lt;&gt;0,COUNTA($B$65637:B66477)," ")</f>
        <v xml:space="preserve"> </v>
      </c>
      <c r="F66477" s="491" t="str">
        <f t="shared" si="16"/>
        <v xml:space="preserve"> </v>
      </c>
      <c r="H66477" s="488">
        <f>IF(Admin!$B$14='Legit-Fans'!F66477,1,0)</f>
        <v>0</v>
      </c>
    </row>
    <row r="66478" spans="1:8">
      <c r="A66478" s="220" t="str">
        <f>IF(B66478&lt;&gt;0,COUNTA($B$65637:B66478)," ")</f>
        <v xml:space="preserve"> </v>
      </c>
      <c r="F66478" s="491" t="str">
        <f t="shared" si="16"/>
        <v xml:space="preserve"> </v>
      </c>
      <c r="H66478" s="488">
        <f>IF(Admin!$B$14='Legit-Fans'!F66478,1,0)</f>
        <v>0</v>
      </c>
    </row>
    <row r="66479" spans="1:8">
      <c r="A66479" s="220" t="str">
        <f>IF(B66479&lt;&gt;0,COUNTA($B$65637:B66479)," ")</f>
        <v xml:space="preserve"> </v>
      </c>
      <c r="F66479" s="491" t="str">
        <f t="shared" si="16"/>
        <v xml:space="preserve"> </v>
      </c>
      <c r="H66479" s="488">
        <f>IF(Admin!$B$14='Legit-Fans'!F66479,1,0)</f>
        <v>0</v>
      </c>
    </row>
    <row r="66480" spans="1:8">
      <c r="A66480" s="220" t="str">
        <f>IF(B66480&lt;&gt;0,COUNTA($B$65637:B66480)," ")</f>
        <v xml:space="preserve"> </v>
      </c>
      <c r="F66480" s="491" t="str">
        <f t="shared" si="16"/>
        <v xml:space="preserve"> </v>
      </c>
      <c r="H66480" s="488">
        <f>IF(Admin!$B$14='Legit-Fans'!F66480,1,0)</f>
        <v>0</v>
      </c>
    </row>
    <row r="66481" spans="1:8">
      <c r="A66481" s="220" t="str">
        <f>IF(B66481&lt;&gt;0,COUNTA($B$65637:B66481)," ")</f>
        <v xml:space="preserve"> </v>
      </c>
      <c r="F66481" s="491" t="str">
        <f t="shared" si="16"/>
        <v xml:space="preserve"> </v>
      </c>
      <c r="H66481" s="488">
        <f>IF(Admin!$B$14='Legit-Fans'!F66481,1,0)</f>
        <v>0</v>
      </c>
    </row>
    <row r="66482" spans="1:8">
      <c r="A66482" s="220" t="str">
        <f>IF(B66482&lt;&gt;0,COUNTA($B$65637:B66482)," ")</f>
        <v xml:space="preserve"> </v>
      </c>
      <c r="F66482" s="491" t="str">
        <f t="shared" si="16"/>
        <v xml:space="preserve"> </v>
      </c>
      <c r="H66482" s="488">
        <f>IF(Admin!$B$14='Legit-Fans'!F66482,1,0)</f>
        <v>0</v>
      </c>
    </row>
    <row r="66483" spans="1:8">
      <c r="A66483" s="220" t="str">
        <f>IF(B66483&lt;&gt;0,COUNTA($B$65637:B66483)," ")</f>
        <v xml:space="preserve"> </v>
      </c>
      <c r="F66483" s="491" t="str">
        <f t="shared" si="16"/>
        <v xml:space="preserve"> </v>
      </c>
      <c r="H66483" s="488">
        <f>IF(Admin!$B$14='Legit-Fans'!F66483,1,0)</f>
        <v>0</v>
      </c>
    </row>
    <row r="66484" spans="1:8">
      <c r="A66484" s="220" t="str">
        <f>IF(B66484&lt;&gt;0,COUNTA($B$65637:B66484)," ")</f>
        <v xml:space="preserve"> </v>
      </c>
      <c r="F66484" s="491" t="str">
        <f t="shared" si="16"/>
        <v xml:space="preserve"> </v>
      </c>
      <c r="H66484" s="488">
        <f>IF(Admin!$B$14='Legit-Fans'!F66484,1,0)</f>
        <v>0</v>
      </c>
    </row>
    <row r="66485" spans="1:8">
      <c r="A66485" s="220" t="str">
        <f>IF(B66485&lt;&gt;0,COUNTA($B$65637:B66485)," ")</f>
        <v xml:space="preserve"> </v>
      </c>
      <c r="F66485" s="491" t="str">
        <f t="shared" si="16"/>
        <v xml:space="preserve"> </v>
      </c>
      <c r="H66485" s="488">
        <f>IF(Admin!$B$14='Legit-Fans'!F66485,1,0)</f>
        <v>0</v>
      </c>
    </row>
    <row r="66486" spans="1:8">
      <c r="A66486" s="220" t="str">
        <f>IF(B66486&lt;&gt;0,COUNTA($B$65637:B66486)," ")</f>
        <v xml:space="preserve"> </v>
      </c>
      <c r="F66486" s="491" t="str">
        <f t="shared" si="16"/>
        <v xml:space="preserve"> </v>
      </c>
      <c r="H66486" s="488">
        <f>IF(Admin!$B$14='Legit-Fans'!F66486,1,0)</f>
        <v>0</v>
      </c>
    </row>
    <row r="66487" spans="1:8">
      <c r="A66487" s="220" t="str">
        <f>IF(B66487&lt;&gt;0,COUNTA($B$65637:B66487)," ")</f>
        <v xml:space="preserve"> </v>
      </c>
      <c r="F66487" s="491" t="str">
        <f t="shared" si="16"/>
        <v xml:space="preserve"> </v>
      </c>
      <c r="H66487" s="488">
        <f>IF(Admin!$B$14='Legit-Fans'!F66487,1,0)</f>
        <v>0</v>
      </c>
    </row>
    <row r="66488" spans="1:8">
      <c r="A66488" s="220" t="str">
        <f>IF(B66488&lt;&gt;0,COUNTA($B$65637:B66488)," ")</f>
        <v xml:space="preserve"> </v>
      </c>
      <c r="F66488" s="491" t="str">
        <f t="shared" si="16"/>
        <v xml:space="preserve"> </v>
      </c>
      <c r="H66488" s="488">
        <f>IF(Admin!$B$14='Legit-Fans'!F66488,1,0)</f>
        <v>0</v>
      </c>
    </row>
    <row r="66489" spans="1:8">
      <c r="A66489" s="220" t="str">
        <f>IF(B66489&lt;&gt;0,COUNTA($B$65637:B66489)," ")</f>
        <v xml:space="preserve"> </v>
      </c>
      <c r="F66489" s="491" t="str">
        <f t="shared" si="16"/>
        <v xml:space="preserve"> </v>
      </c>
      <c r="H66489" s="488">
        <f>IF(Admin!$B$14='Legit-Fans'!F66489,1,0)</f>
        <v>0</v>
      </c>
    </row>
    <row r="66490" spans="1:8">
      <c r="A66490" s="220" t="str">
        <f>IF(B66490&lt;&gt;0,COUNTA($B$65637:B66490)," ")</f>
        <v xml:space="preserve"> </v>
      </c>
      <c r="F66490" s="491" t="str">
        <f t="shared" si="16"/>
        <v xml:space="preserve"> </v>
      </c>
      <c r="H66490" s="488">
        <f>IF(Admin!$B$14='Legit-Fans'!F66490,1,0)</f>
        <v>0</v>
      </c>
    </row>
    <row r="66491" spans="1:8">
      <c r="A66491" s="220" t="str">
        <f>IF(B66491&lt;&gt;0,COUNTA($B$65637:B66491)," ")</f>
        <v xml:space="preserve"> </v>
      </c>
      <c r="F66491" s="491" t="str">
        <f t="shared" si="16"/>
        <v xml:space="preserve"> </v>
      </c>
      <c r="H66491" s="488">
        <f>IF(Admin!$B$14='Legit-Fans'!F66491,1,0)</f>
        <v>0</v>
      </c>
    </row>
    <row r="66492" spans="1:8">
      <c r="A66492" s="220" t="str">
        <f>IF(B66492&lt;&gt;0,COUNTA($B$65637:B66492)," ")</f>
        <v xml:space="preserve"> </v>
      </c>
      <c r="F66492" s="491" t="str">
        <f t="shared" si="16"/>
        <v xml:space="preserve"> </v>
      </c>
      <c r="H66492" s="488">
        <f>IF(Admin!$B$14='Legit-Fans'!F66492,1,0)</f>
        <v>0</v>
      </c>
    </row>
    <row r="66493" spans="1:8">
      <c r="A66493" s="220" t="str">
        <f>IF(B66493&lt;&gt;0,COUNTA($B$65637:B66493)," ")</f>
        <v xml:space="preserve"> </v>
      </c>
      <c r="F66493" s="491" t="str">
        <f t="shared" si="16"/>
        <v xml:space="preserve"> </v>
      </c>
      <c r="H66493" s="488">
        <f>IF(Admin!$B$14='Legit-Fans'!F66493,1,0)</f>
        <v>0</v>
      </c>
    </row>
    <row r="66494" spans="1:8">
      <c r="A66494" s="220" t="str">
        <f>IF(B66494&lt;&gt;0,COUNTA($B$65637:B66494)," ")</f>
        <v xml:space="preserve"> </v>
      </c>
      <c r="F66494" s="491" t="str">
        <f t="shared" si="16"/>
        <v xml:space="preserve"> </v>
      </c>
      <c r="H66494" s="488">
        <f>IF(Admin!$B$14='Legit-Fans'!F66494,1,0)</f>
        <v>0</v>
      </c>
    </row>
    <row r="66495" spans="1:8">
      <c r="A66495" s="220" t="str">
        <f>IF(B66495&lt;&gt;0,COUNTA($B$65637:B66495)," ")</f>
        <v xml:space="preserve"> </v>
      </c>
      <c r="F66495" s="491" t="str">
        <f t="shared" si="16"/>
        <v xml:space="preserve"> </v>
      </c>
      <c r="H66495" s="488">
        <f>IF(Admin!$B$14='Legit-Fans'!F66495,1,0)</f>
        <v>0</v>
      </c>
    </row>
    <row r="66496" spans="1:8">
      <c r="A66496" s="220" t="str">
        <f>IF(B66496&lt;&gt;0,COUNTA($B$65637:B66496)," ")</f>
        <v xml:space="preserve"> </v>
      </c>
      <c r="F66496" s="491" t="str">
        <f t="shared" si="16"/>
        <v xml:space="preserve"> </v>
      </c>
      <c r="H66496" s="488">
        <f>IF(Admin!$B$14='Legit-Fans'!F66496,1,0)</f>
        <v>0</v>
      </c>
    </row>
    <row r="66497" spans="1:8">
      <c r="A66497" s="220" t="str">
        <f>IF(B66497&lt;&gt;0,COUNTA($B$65637:B66497)," ")</f>
        <v xml:space="preserve"> </v>
      </c>
      <c r="F66497" s="491" t="str">
        <f t="shared" si="16"/>
        <v xml:space="preserve"> </v>
      </c>
      <c r="H66497" s="488">
        <f>IF(Admin!$B$14='Legit-Fans'!F66497,1,0)</f>
        <v>0</v>
      </c>
    </row>
    <row r="66498" spans="1:8">
      <c r="A66498" s="220" t="str">
        <f>IF(B66498&lt;&gt;0,COUNTA($B$65637:B66498)," ")</f>
        <v xml:space="preserve"> </v>
      </c>
      <c r="F66498" s="491" t="str">
        <f t="shared" si="16"/>
        <v xml:space="preserve"> </v>
      </c>
      <c r="H66498" s="488">
        <f>IF(Admin!$B$14='Legit-Fans'!F66498,1,0)</f>
        <v>0</v>
      </c>
    </row>
    <row r="66499" spans="1:8">
      <c r="A66499" s="220" t="str">
        <f>IF(B66499&lt;&gt;0,COUNTA($B$65637:B66499)," ")</f>
        <v xml:space="preserve"> </v>
      </c>
      <c r="F66499" s="491" t="str">
        <f t="shared" si="16"/>
        <v xml:space="preserve"> </v>
      </c>
      <c r="H66499" s="488">
        <f>IF(Admin!$B$14='Legit-Fans'!F66499,1,0)</f>
        <v>0</v>
      </c>
    </row>
    <row r="66500" spans="1:8">
      <c r="A66500" s="220" t="str">
        <f>IF(B66500&lt;&gt;0,COUNTA($B$65637:B66500)," ")</f>
        <v xml:space="preserve"> </v>
      </c>
      <c r="F66500" s="491" t="str">
        <f t="shared" si="16"/>
        <v xml:space="preserve"> </v>
      </c>
      <c r="H66500" s="488">
        <f>IF(Admin!$B$14='Legit-Fans'!F66500,1,0)</f>
        <v>0</v>
      </c>
    </row>
    <row r="66501" spans="1:8">
      <c r="A66501" s="220" t="str">
        <f>IF(B66501&lt;&gt;0,COUNTA($B$65637:B66501)," ")</f>
        <v xml:space="preserve"> </v>
      </c>
      <c r="F66501" s="491" t="str">
        <f t="shared" si="16"/>
        <v xml:space="preserve"> </v>
      </c>
      <c r="H66501" s="488">
        <f>IF(Admin!$B$14='Legit-Fans'!F66501,1,0)</f>
        <v>0</v>
      </c>
    </row>
    <row r="66502" spans="1:8">
      <c r="A66502" s="220" t="str">
        <f>IF(B66502&lt;&gt;0,COUNTA($B$65637:B66502)," ")</f>
        <v xml:space="preserve"> </v>
      </c>
      <c r="F66502" s="491" t="str">
        <f t="shared" si="16"/>
        <v xml:space="preserve"> </v>
      </c>
      <c r="H66502" s="488">
        <f>IF(Admin!$B$14='Legit-Fans'!F66502,1,0)</f>
        <v>0</v>
      </c>
    </row>
    <row r="66503" spans="1:8">
      <c r="A66503" s="220" t="str">
        <f>IF(B66503&lt;&gt;0,COUNTA($B$65637:B66503)," ")</f>
        <v xml:space="preserve"> </v>
      </c>
      <c r="F66503" s="491" t="str">
        <f t="shared" si="16"/>
        <v xml:space="preserve"> </v>
      </c>
      <c r="H66503" s="488">
        <f>IF(Admin!$B$14='Legit-Fans'!F66503,1,0)</f>
        <v>0</v>
      </c>
    </row>
    <row r="66504" spans="1:8">
      <c r="A66504" s="220" t="str">
        <f>IF(B66504&lt;&gt;0,COUNTA($B$65637:B66504)," ")</f>
        <v xml:space="preserve"> </v>
      </c>
      <c r="F66504" s="491" t="str">
        <f t="shared" si="16"/>
        <v xml:space="preserve"> </v>
      </c>
      <c r="H66504" s="488">
        <f>IF(Admin!$B$14='Legit-Fans'!F66504,1,0)</f>
        <v>0</v>
      </c>
    </row>
    <row r="66505" spans="1:8">
      <c r="A66505" s="220" t="str">
        <f>IF(B66505&lt;&gt;0,COUNTA($B$65637:B66505)," ")</f>
        <v xml:space="preserve"> </v>
      </c>
      <c r="F66505" s="491" t="str">
        <f t="shared" si="16"/>
        <v xml:space="preserve"> </v>
      </c>
      <c r="H66505" s="488">
        <f>IF(Admin!$B$14='Legit-Fans'!F66505,1,0)</f>
        <v>0</v>
      </c>
    </row>
    <row r="66506" spans="1:8">
      <c r="A66506" s="220" t="str">
        <f>IF(B66506&lt;&gt;0,COUNTA($B$65637:B66506)," ")</f>
        <v xml:space="preserve"> </v>
      </c>
      <c r="F66506" s="491" t="str">
        <f t="shared" si="16"/>
        <v xml:space="preserve"> </v>
      </c>
      <c r="H66506" s="488">
        <f>IF(Admin!$B$14='Legit-Fans'!F66506,1,0)</f>
        <v>0</v>
      </c>
    </row>
    <row r="66507" spans="1:8">
      <c r="A66507" s="220" t="str">
        <f>IF(B66507&lt;&gt;0,COUNTA($B$65637:B66507)," ")</f>
        <v xml:space="preserve"> </v>
      </c>
      <c r="F66507" s="491" t="str">
        <f t="shared" si="16"/>
        <v xml:space="preserve"> </v>
      </c>
      <c r="H66507" s="488">
        <f>IF(Admin!$B$14='Legit-Fans'!F66507,1,0)</f>
        <v>0</v>
      </c>
    </row>
    <row r="66508" spans="1:8">
      <c r="A66508" s="220" t="str">
        <f>IF(B66508&lt;&gt;0,COUNTA($B$65637:B66508)," ")</f>
        <v xml:space="preserve"> </v>
      </c>
      <c r="F66508" s="491" t="str">
        <f t="shared" si="16"/>
        <v xml:space="preserve"> </v>
      </c>
      <c r="H66508" s="488">
        <f>IF(Admin!$B$14='Legit-Fans'!F66508,1,0)</f>
        <v>0</v>
      </c>
    </row>
    <row r="66509" spans="1:8">
      <c r="A66509" s="220" t="str">
        <f>IF(B66509&lt;&gt;0,COUNTA($B$65637:B66509)," ")</f>
        <v xml:space="preserve"> </v>
      </c>
      <c r="F66509" s="491" t="str">
        <f t="shared" si="16"/>
        <v xml:space="preserve"> </v>
      </c>
      <c r="H66509" s="488">
        <f>IF(Admin!$B$14='Legit-Fans'!F66509,1,0)</f>
        <v>0</v>
      </c>
    </row>
    <row r="66510" spans="1:8">
      <c r="A66510" s="220" t="str">
        <f>IF(B66510&lt;&gt;0,COUNTA($B$65637:B66510)," ")</f>
        <v xml:space="preserve"> </v>
      </c>
      <c r="F66510" s="491" t="str">
        <f t="shared" si="16"/>
        <v xml:space="preserve"> </v>
      </c>
      <c r="H66510" s="488">
        <f>IF(Admin!$B$14='Legit-Fans'!F66510,1,0)</f>
        <v>0</v>
      </c>
    </row>
    <row r="66511" spans="1:8">
      <c r="A66511" s="220" t="str">
        <f>IF(B66511&lt;&gt;0,COUNTA($B$65637:B66511)," ")</f>
        <v xml:space="preserve"> </v>
      </c>
      <c r="F66511" s="491" t="str">
        <f t="shared" si="16"/>
        <v xml:space="preserve"> </v>
      </c>
      <c r="H66511" s="488">
        <f>IF(Admin!$B$14='Legit-Fans'!F66511,1,0)</f>
        <v>0</v>
      </c>
    </row>
    <row r="66512" spans="1:8">
      <c r="A66512" s="220" t="str">
        <f>IF(B66512&lt;&gt;0,COUNTA($B$65637:B66512)," ")</f>
        <v xml:space="preserve"> </v>
      </c>
      <c r="F66512" s="491" t="str">
        <f t="shared" si="16"/>
        <v xml:space="preserve"> </v>
      </c>
      <c r="H66512" s="488">
        <f>IF(Admin!$B$14='Legit-Fans'!F66512,1,0)</f>
        <v>0</v>
      </c>
    </row>
    <row r="66513" spans="1:8">
      <c r="A66513" s="220" t="str">
        <f>IF(B66513&lt;&gt;0,COUNTA($B$65637:B66513)," ")</f>
        <v xml:space="preserve"> </v>
      </c>
      <c r="F66513" s="491" t="str">
        <f t="shared" si="16"/>
        <v xml:space="preserve"> </v>
      </c>
      <c r="H66513" s="488">
        <f>IF(Admin!$B$14='Legit-Fans'!F66513,1,0)</f>
        <v>0</v>
      </c>
    </row>
    <row r="66514" spans="1:8">
      <c r="A66514" s="220" t="str">
        <f>IF(B66514&lt;&gt;0,COUNTA($B$65637:B66514)," ")</f>
        <v xml:space="preserve"> </v>
      </c>
      <c r="F66514" s="491" t="str">
        <f t="shared" si="16"/>
        <v xml:space="preserve"> </v>
      </c>
      <c r="H66514" s="488">
        <f>IF(Admin!$B$14='Legit-Fans'!F66514,1,0)</f>
        <v>0</v>
      </c>
    </row>
    <row r="66515" spans="1:8">
      <c r="A66515" s="220" t="str">
        <f>IF(B66515&lt;&gt;0,COUNTA($B$65637:B66515)," ")</f>
        <v xml:space="preserve"> </v>
      </c>
      <c r="F66515" s="491" t="str">
        <f t="shared" si="16"/>
        <v xml:space="preserve"> </v>
      </c>
      <c r="H66515" s="488">
        <f>IF(Admin!$B$14='Legit-Fans'!F66515,1,0)</f>
        <v>0</v>
      </c>
    </row>
    <row r="66516" spans="1:8">
      <c r="A66516" s="220" t="str">
        <f>IF(B66516&lt;&gt;0,COUNTA($B$65637:B66516)," ")</f>
        <v xml:space="preserve"> </v>
      </c>
      <c r="F66516" s="491" t="str">
        <f t="shared" si="16"/>
        <v xml:space="preserve"> </v>
      </c>
      <c r="H66516" s="488">
        <f>IF(Admin!$B$14='Legit-Fans'!F66516,1,0)</f>
        <v>0</v>
      </c>
    </row>
    <row r="66517" spans="1:8">
      <c r="A66517" s="220" t="str">
        <f>IF(B66517&lt;&gt;0,COUNTA($B$65637:B66517)," ")</f>
        <v xml:space="preserve"> </v>
      </c>
      <c r="F66517" s="491" t="str">
        <f t="shared" si="16"/>
        <v xml:space="preserve"> </v>
      </c>
      <c r="H66517" s="488">
        <f>IF(Admin!$B$14='Legit-Fans'!F66517,1,0)</f>
        <v>0</v>
      </c>
    </row>
    <row r="66518" spans="1:8">
      <c r="A66518" s="220" t="str">
        <f>IF(B66518&lt;&gt;0,COUNTA($B$65637:B66518)," ")</f>
        <v xml:space="preserve"> </v>
      </c>
      <c r="F66518" s="491" t="str">
        <f t="shared" si="16"/>
        <v xml:space="preserve"> </v>
      </c>
      <c r="H66518" s="488">
        <f>IF(Admin!$B$14='Legit-Fans'!F66518,1,0)</f>
        <v>0</v>
      </c>
    </row>
    <row r="66519" spans="1:8">
      <c r="A66519" s="220" t="str">
        <f>IF(B66519&lt;&gt;0,COUNTA($B$65637:B66519)," ")</f>
        <v xml:space="preserve"> </v>
      </c>
      <c r="F66519" s="491" t="str">
        <f t="shared" si="16"/>
        <v xml:space="preserve"> </v>
      </c>
      <c r="H66519" s="488">
        <f>IF(Admin!$B$14='Legit-Fans'!F66519,1,0)</f>
        <v>0</v>
      </c>
    </row>
    <row r="66520" spans="1:8">
      <c r="A66520" s="220" t="str">
        <f>IF(B66520&lt;&gt;0,COUNTA($B$65637:B66520)," ")</f>
        <v xml:space="preserve"> </v>
      </c>
      <c r="F66520" s="491" t="str">
        <f t="shared" si="16"/>
        <v xml:space="preserve"> </v>
      </c>
      <c r="H66520" s="488">
        <f>IF(Admin!$B$14='Legit-Fans'!F66520,1,0)</f>
        <v>0</v>
      </c>
    </row>
    <row r="66521" spans="1:8">
      <c r="A66521" s="220" t="str">
        <f>IF(B66521&lt;&gt;0,COUNTA($B$65637:B66521)," ")</f>
        <v xml:space="preserve"> </v>
      </c>
      <c r="F66521" s="491" t="str">
        <f t="shared" si="16"/>
        <v xml:space="preserve"> </v>
      </c>
      <c r="H66521" s="488">
        <f>IF(Admin!$B$14='Legit-Fans'!F66521,1,0)</f>
        <v>0</v>
      </c>
    </row>
    <row r="66522" spans="1:8">
      <c r="A66522" s="220" t="str">
        <f>IF(B66522&lt;&gt;0,COUNTA($B$65637:B66522)," ")</f>
        <v xml:space="preserve"> </v>
      </c>
      <c r="F66522" s="491" t="str">
        <f t="shared" si="16"/>
        <v xml:space="preserve"> </v>
      </c>
      <c r="H66522" s="488">
        <f>IF(Admin!$B$14='Legit-Fans'!F66522,1,0)</f>
        <v>0</v>
      </c>
    </row>
    <row r="66523" spans="1:8">
      <c r="A66523" s="220" t="str">
        <f>IF(B66523&lt;&gt;0,COUNTA($B$65637:B66523)," ")</f>
        <v xml:space="preserve"> </v>
      </c>
      <c r="F66523" s="491" t="str">
        <f t="shared" si="16"/>
        <v xml:space="preserve"> </v>
      </c>
      <c r="H66523" s="488">
        <f>IF(Admin!$B$14='Legit-Fans'!F66523,1,0)</f>
        <v>0</v>
      </c>
    </row>
    <row r="66524" spans="1:8">
      <c r="A66524" s="220" t="str">
        <f>IF(B66524&lt;&gt;0,COUNTA($B$65637:B66524)," ")</f>
        <v xml:space="preserve"> </v>
      </c>
      <c r="F66524" s="491" t="str">
        <f t="shared" si="16"/>
        <v xml:space="preserve"> </v>
      </c>
      <c r="H66524" s="488">
        <f>IF(Admin!$B$14='Legit-Fans'!F66524,1,0)</f>
        <v>0</v>
      </c>
    </row>
    <row r="66525" spans="1:8">
      <c r="A66525" s="220" t="str">
        <f>IF(B66525&lt;&gt;0,COUNTA($B$65637:B66525)," ")</f>
        <v xml:space="preserve"> </v>
      </c>
      <c r="F66525" s="491" t="str">
        <f t="shared" si="16"/>
        <v xml:space="preserve"> </v>
      </c>
      <c r="H66525" s="488">
        <f>IF(Admin!$B$14='Legit-Fans'!F66525,1,0)</f>
        <v>0</v>
      </c>
    </row>
    <row r="66526" spans="1:8">
      <c r="A66526" s="220" t="str">
        <f>IF(B66526&lt;&gt;0,COUNTA($B$65637:B66526)," ")</f>
        <v xml:space="preserve"> </v>
      </c>
      <c r="F66526" s="491" t="str">
        <f t="shared" si="16"/>
        <v xml:space="preserve"> </v>
      </c>
      <c r="H66526" s="488">
        <f>IF(Admin!$B$14='Legit-Fans'!F66526,1,0)</f>
        <v>0</v>
      </c>
    </row>
    <row r="66527" spans="1:8">
      <c r="A66527" s="220" t="str">
        <f>IF(B66527&lt;&gt;0,COUNTA($B$65637:B66527)," ")</f>
        <v xml:space="preserve"> </v>
      </c>
      <c r="F66527" s="491" t="str">
        <f t="shared" si="16"/>
        <v xml:space="preserve"> </v>
      </c>
      <c r="H66527" s="488">
        <f>IF(Admin!$B$14='Legit-Fans'!F66527,1,0)</f>
        <v>0</v>
      </c>
    </row>
    <row r="66528" spans="1:8">
      <c r="A66528" s="220" t="str">
        <f>IF(B66528&lt;&gt;0,COUNTA($B$65637:B66528)," ")</f>
        <v xml:space="preserve"> </v>
      </c>
      <c r="F66528" s="491" t="str">
        <f t="shared" si="16"/>
        <v xml:space="preserve"> </v>
      </c>
      <c r="H66528" s="488">
        <f>IF(Admin!$B$14='Legit-Fans'!F66528,1,0)</f>
        <v>0</v>
      </c>
    </row>
    <row r="66529" spans="1:8">
      <c r="A66529" s="220" t="str">
        <f>IF(B66529&lt;&gt;0,COUNTA($B$65637:B66529)," ")</f>
        <v xml:space="preserve"> </v>
      </c>
      <c r="F66529" s="491" t="str">
        <f t="shared" si="16"/>
        <v xml:space="preserve"> </v>
      </c>
      <c r="H66529" s="488">
        <f>IF(Admin!$B$14='Legit-Fans'!F66529,1,0)</f>
        <v>0</v>
      </c>
    </row>
    <row r="66530" spans="1:8">
      <c r="A66530" s="220" t="str">
        <f>IF(B66530&lt;&gt;0,COUNTA($B$65637:B66530)," ")</f>
        <v xml:space="preserve"> </v>
      </c>
      <c r="F66530" s="491" t="str">
        <f t="shared" si="16"/>
        <v xml:space="preserve"> </v>
      </c>
      <c r="H66530" s="488">
        <f>IF(Admin!$B$14='Legit-Fans'!F66530,1,0)</f>
        <v>0</v>
      </c>
    </row>
    <row r="66531" spans="1:8">
      <c r="A66531" s="220" t="str">
        <f>IF(B66531&lt;&gt;0,COUNTA($B$65637:B66531)," ")</f>
        <v xml:space="preserve"> </v>
      </c>
      <c r="F66531" s="491" t="str">
        <f t="shared" si="16"/>
        <v xml:space="preserve"> </v>
      </c>
      <c r="H66531" s="488">
        <f>IF(Admin!$B$14='Legit-Fans'!F66531,1,0)</f>
        <v>0</v>
      </c>
    </row>
    <row r="66532" spans="1:8">
      <c r="A66532" s="220" t="str">
        <f>IF(B66532&lt;&gt;0,COUNTA($B$65637:B66532)," ")</f>
        <v xml:space="preserve"> </v>
      </c>
      <c r="F66532" s="491" t="str">
        <f t="shared" si="16"/>
        <v xml:space="preserve"> </v>
      </c>
      <c r="H66532" s="488">
        <f>IF(Admin!$B$14='Legit-Fans'!F66532,1,0)</f>
        <v>0</v>
      </c>
    </row>
    <row r="66533" spans="1:8">
      <c r="A66533" s="220" t="str">
        <f>IF(B66533&lt;&gt;0,COUNTA($B$65637:B66533)," ")</f>
        <v xml:space="preserve"> </v>
      </c>
      <c r="F66533" s="491" t="str">
        <f t="shared" si="16"/>
        <v xml:space="preserve"> </v>
      </c>
      <c r="H66533" s="488">
        <f>IF(Admin!$B$14='Legit-Fans'!F66533,1,0)</f>
        <v>0</v>
      </c>
    </row>
    <row r="66534" spans="1:8">
      <c r="A66534" s="220" t="str">
        <f>IF(B66534&lt;&gt;0,COUNTA($B$65637:B66534)," ")</f>
        <v xml:space="preserve"> </v>
      </c>
      <c r="F66534" s="491" t="str">
        <f t="shared" si="16"/>
        <v xml:space="preserve"> </v>
      </c>
      <c r="H66534" s="488">
        <f>IF(Admin!$B$14='Legit-Fans'!F66534,1,0)</f>
        <v>0</v>
      </c>
    </row>
    <row r="66535" spans="1:8">
      <c r="A66535" s="220" t="str">
        <f>IF(B66535&lt;&gt;0,COUNTA($B$65637:B66535)," ")</f>
        <v xml:space="preserve"> </v>
      </c>
      <c r="F66535" s="491" t="str">
        <f t="shared" si="16"/>
        <v xml:space="preserve"> </v>
      </c>
      <c r="H66535" s="488">
        <f>IF(Admin!$B$14='Legit-Fans'!F66535,1,0)</f>
        <v>0</v>
      </c>
    </row>
    <row r="66536" spans="1:8">
      <c r="A66536" s="220" t="str">
        <f>IF(B66536&lt;&gt;0,COUNTA($B$65637:B66536)," ")</f>
        <v xml:space="preserve"> </v>
      </c>
      <c r="F66536" s="491" t="str">
        <f t="shared" si="16"/>
        <v xml:space="preserve"> </v>
      </c>
      <c r="H66536" s="488">
        <f>IF(Admin!$B$14='Legit-Fans'!F66536,1,0)</f>
        <v>0</v>
      </c>
    </row>
    <row r="66537" spans="1:8">
      <c r="A66537" s="220" t="str">
        <f>IF(B66537&lt;&gt;0,COUNTA($B$65637:B66537)," ")</f>
        <v xml:space="preserve"> </v>
      </c>
      <c r="F66537" s="491" t="str">
        <f t="shared" si="16"/>
        <v xml:space="preserve"> </v>
      </c>
      <c r="H66537" s="488">
        <f>IF(Admin!$B$14='Legit-Fans'!F66537,1,0)</f>
        <v>0</v>
      </c>
    </row>
    <row r="66538" spans="1:8">
      <c r="A66538" s="220" t="str">
        <f>IF(B66538&lt;&gt;0,COUNTA($B$65637:B66538)," ")</f>
        <v xml:space="preserve"> </v>
      </c>
      <c r="F66538" s="491" t="str">
        <f t="shared" si="16"/>
        <v xml:space="preserve"> </v>
      </c>
      <c r="H66538" s="488">
        <f>IF(Admin!$B$14='Legit-Fans'!F66538,1,0)</f>
        <v>0</v>
      </c>
    </row>
    <row r="66539" spans="1:8">
      <c r="A66539" s="220" t="str">
        <f>IF(B66539&lt;&gt;0,COUNTA($B$65637:B66539)," ")</f>
        <v xml:space="preserve"> </v>
      </c>
      <c r="F66539" s="491" t="str">
        <f t="shared" si="16"/>
        <v xml:space="preserve"> </v>
      </c>
      <c r="H66539" s="488">
        <f>IF(Admin!$B$14='Legit-Fans'!F66539,1,0)</f>
        <v>0</v>
      </c>
    </row>
    <row r="66540" spans="1:8">
      <c r="A66540" s="220" t="str">
        <f>IF(B66540&lt;&gt;0,COUNTA($B$65637:B66540)," ")</f>
        <v xml:space="preserve"> </v>
      </c>
      <c r="F66540" s="491" t="str">
        <f t="shared" ref="F66540:F66603" si="17">B66540&amp;" "&amp;C66540</f>
        <v xml:space="preserve"> </v>
      </c>
      <c r="H66540" s="488">
        <f>IF(Admin!$B$14='Legit-Fans'!F66540,1,0)</f>
        <v>0</v>
      </c>
    </row>
    <row r="66541" spans="1:8">
      <c r="A66541" s="220" t="str">
        <f>IF(B66541&lt;&gt;0,COUNTA($B$65637:B66541)," ")</f>
        <v xml:space="preserve"> </v>
      </c>
      <c r="F66541" s="491" t="str">
        <f t="shared" si="17"/>
        <v xml:space="preserve"> </v>
      </c>
      <c r="H66541" s="488">
        <f>IF(Admin!$B$14='Legit-Fans'!F66541,1,0)</f>
        <v>0</v>
      </c>
    </row>
    <row r="66542" spans="1:8">
      <c r="A66542" s="220" t="str">
        <f>IF(B66542&lt;&gt;0,COUNTA($B$65637:B66542)," ")</f>
        <v xml:space="preserve"> </v>
      </c>
      <c r="F66542" s="491" t="str">
        <f t="shared" si="17"/>
        <v xml:space="preserve"> </v>
      </c>
      <c r="H66542" s="488">
        <f>IF(Admin!$B$14='Legit-Fans'!F66542,1,0)</f>
        <v>0</v>
      </c>
    </row>
    <row r="66543" spans="1:8">
      <c r="A66543" s="220" t="str">
        <f>IF(B66543&lt;&gt;0,COUNTA($B$65637:B66543)," ")</f>
        <v xml:space="preserve"> </v>
      </c>
      <c r="F66543" s="491" t="str">
        <f t="shared" si="17"/>
        <v xml:space="preserve"> </v>
      </c>
      <c r="H66543" s="488">
        <f>IF(Admin!$B$14='Legit-Fans'!F66543,1,0)</f>
        <v>0</v>
      </c>
    </row>
    <row r="66544" spans="1:8">
      <c r="A66544" s="220" t="str">
        <f>IF(B66544&lt;&gt;0,COUNTA($B$65637:B66544)," ")</f>
        <v xml:space="preserve"> </v>
      </c>
      <c r="F66544" s="491" t="str">
        <f t="shared" si="17"/>
        <v xml:space="preserve"> </v>
      </c>
      <c r="H66544" s="488">
        <f>IF(Admin!$B$14='Legit-Fans'!F66544,1,0)</f>
        <v>0</v>
      </c>
    </row>
    <row r="66545" spans="1:8">
      <c r="A66545" s="220" t="str">
        <f>IF(B66545&lt;&gt;0,COUNTA($B$65637:B66545)," ")</f>
        <v xml:space="preserve"> </v>
      </c>
      <c r="F66545" s="491" t="str">
        <f t="shared" si="17"/>
        <v xml:space="preserve"> </v>
      </c>
      <c r="H66545" s="488">
        <f>IF(Admin!$B$14='Legit-Fans'!F66545,1,0)</f>
        <v>0</v>
      </c>
    </row>
    <row r="66546" spans="1:8">
      <c r="A66546" s="220" t="str">
        <f>IF(B66546&lt;&gt;0,COUNTA($B$65637:B66546)," ")</f>
        <v xml:space="preserve"> </v>
      </c>
      <c r="F66546" s="491" t="str">
        <f t="shared" si="17"/>
        <v xml:space="preserve"> </v>
      </c>
      <c r="H66546" s="488">
        <f>IF(Admin!$B$14='Legit-Fans'!F66546,1,0)</f>
        <v>0</v>
      </c>
    </row>
    <row r="66547" spans="1:8">
      <c r="A66547" s="220" t="str">
        <f>IF(B66547&lt;&gt;0,COUNTA($B$65637:B66547)," ")</f>
        <v xml:space="preserve"> </v>
      </c>
      <c r="F66547" s="491" t="str">
        <f t="shared" si="17"/>
        <v xml:space="preserve"> </v>
      </c>
      <c r="H66547" s="488">
        <f>IF(Admin!$B$14='Legit-Fans'!F66547,1,0)</f>
        <v>0</v>
      </c>
    </row>
    <row r="66548" spans="1:8">
      <c r="A66548" s="220" t="str">
        <f>IF(B66548&lt;&gt;0,COUNTA($B$65637:B66548)," ")</f>
        <v xml:space="preserve"> </v>
      </c>
      <c r="F66548" s="491" t="str">
        <f t="shared" si="17"/>
        <v xml:space="preserve"> </v>
      </c>
      <c r="H66548" s="488">
        <f>IF(Admin!$B$14='Legit-Fans'!F66548,1,0)</f>
        <v>0</v>
      </c>
    </row>
    <row r="66549" spans="1:8">
      <c r="A66549" s="220" t="str">
        <f>IF(B66549&lt;&gt;0,COUNTA($B$65637:B66549)," ")</f>
        <v xml:space="preserve"> </v>
      </c>
      <c r="F66549" s="491" t="str">
        <f t="shared" si="17"/>
        <v xml:space="preserve"> </v>
      </c>
      <c r="H66549" s="488">
        <f>IF(Admin!$B$14='Legit-Fans'!F66549,1,0)</f>
        <v>0</v>
      </c>
    </row>
    <row r="66550" spans="1:8">
      <c r="A66550" s="220" t="str">
        <f>IF(B66550&lt;&gt;0,COUNTA($B$65637:B66550)," ")</f>
        <v xml:space="preserve"> </v>
      </c>
      <c r="F66550" s="491" t="str">
        <f t="shared" si="17"/>
        <v xml:space="preserve"> </v>
      </c>
      <c r="H66550" s="488">
        <f>IF(Admin!$B$14='Legit-Fans'!F66550,1,0)</f>
        <v>0</v>
      </c>
    </row>
    <row r="66551" spans="1:8">
      <c r="A66551" s="220" t="str">
        <f>IF(B66551&lt;&gt;0,COUNTA($B$65637:B66551)," ")</f>
        <v xml:space="preserve"> </v>
      </c>
      <c r="F66551" s="491" t="str">
        <f t="shared" si="17"/>
        <v xml:space="preserve"> </v>
      </c>
      <c r="H66551" s="488">
        <f>IF(Admin!$B$14='Legit-Fans'!F66551,1,0)</f>
        <v>0</v>
      </c>
    </row>
    <row r="66552" spans="1:8">
      <c r="A66552" s="220" t="str">
        <f>IF(B66552&lt;&gt;0,COUNTA($B$65637:B66552)," ")</f>
        <v xml:space="preserve"> </v>
      </c>
      <c r="F66552" s="491" t="str">
        <f t="shared" si="17"/>
        <v xml:space="preserve"> </v>
      </c>
      <c r="H66552" s="488">
        <f>IF(Admin!$B$14='Legit-Fans'!F66552,1,0)</f>
        <v>0</v>
      </c>
    </row>
    <row r="66553" spans="1:8">
      <c r="A66553" s="220" t="str">
        <f>IF(B66553&lt;&gt;0,COUNTA($B$65637:B66553)," ")</f>
        <v xml:space="preserve"> </v>
      </c>
      <c r="F66553" s="491" t="str">
        <f t="shared" si="17"/>
        <v xml:space="preserve"> </v>
      </c>
      <c r="H66553" s="488">
        <f>IF(Admin!$B$14='Legit-Fans'!F66553,1,0)</f>
        <v>0</v>
      </c>
    </row>
    <row r="66554" spans="1:8">
      <c r="A66554" s="220" t="str">
        <f>IF(B66554&lt;&gt;0,COUNTA($B$65637:B66554)," ")</f>
        <v xml:space="preserve"> </v>
      </c>
      <c r="F66554" s="491" t="str">
        <f t="shared" si="17"/>
        <v xml:space="preserve"> </v>
      </c>
      <c r="H66554" s="488">
        <f>IF(Admin!$B$14='Legit-Fans'!F66554,1,0)</f>
        <v>0</v>
      </c>
    </row>
    <row r="66555" spans="1:8">
      <c r="A66555" s="220" t="str">
        <f>IF(B66555&lt;&gt;0,COUNTA($B$65637:B66555)," ")</f>
        <v xml:space="preserve"> </v>
      </c>
      <c r="F66555" s="491" t="str">
        <f t="shared" si="17"/>
        <v xml:space="preserve"> </v>
      </c>
      <c r="H66555" s="488">
        <f>IF(Admin!$B$14='Legit-Fans'!F66555,1,0)</f>
        <v>0</v>
      </c>
    </row>
    <row r="66556" spans="1:8">
      <c r="A66556" s="220" t="str">
        <f>IF(B66556&lt;&gt;0,COUNTA($B$65637:B66556)," ")</f>
        <v xml:space="preserve"> </v>
      </c>
      <c r="F66556" s="491" t="str">
        <f t="shared" si="17"/>
        <v xml:space="preserve"> </v>
      </c>
      <c r="H66556" s="488">
        <f>IF(Admin!$B$14='Legit-Fans'!F66556,1,0)</f>
        <v>0</v>
      </c>
    </row>
    <row r="66557" spans="1:8">
      <c r="A66557" s="220" t="str">
        <f>IF(B66557&lt;&gt;0,COUNTA($B$65637:B66557)," ")</f>
        <v xml:space="preserve"> </v>
      </c>
      <c r="F66557" s="491" t="str">
        <f t="shared" si="17"/>
        <v xml:space="preserve"> </v>
      </c>
      <c r="H66557" s="488">
        <f>IF(Admin!$B$14='Legit-Fans'!F66557,1,0)</f>
        <v>0</v>
      </c>
    </row>
    <row r="66558" spans="1:8">
      <c r="A66558" s="220" t="str">
        <f>IF(B66558&lt;&gt;0,COUNTA($B$65637:B66558)," ")</f>
        <v xml:space="preserve"> </v>
      </c>
      <c r="F66558" s="491" t="str">
        <f t="shared" si="17"/>
        <v xml:space="preserve"> </v>
      </c>
      <c r="H66558" s="488">
        <f>IF(Admin!$B$14='Legit-Fans'!F66558,1,0)</f>
        <v>0</v>
      </c>
    </row>
    <row r="66559" spans="1:8">
      <c r="A66559" s="220" t="str">
        <f>IF(B66559&lt;&gt;0,COUNTA($B$65637:B66559)," ")</f>
        <v xml:space="preserve"> </v>
      </c>
      <c r="F66559" s="491" t="str">
        <f t="shared" si="17"/>
        <v xml:space="preserve"> </v>
      </c>
      <c r="H66559" s="488">
        <f>IF(Admin!$B$14='Legit-Fans'!F66559,1,0)</f>
        <v>0</v>
      </c>
    </row>
    <row r="66560" spans="1:8">
      <c r="A66560" s="220" t="str">
        <f>IF(B66560&lt;&gt;0,COUNTA($B$65637:B66560)," ")</f>
        <v xml:space="preserve"> </v>
      </c>
      <c r="F66560" s="491" t="str">
        <f t="shared" si="17"/>
        <v xml:space="preserve"> </v>
      </c>
      <c r="H66560" s="488">
        <f>IF(Admin!$B$14='Legit-Fans'!F66560,1,0)</f>
        <v>0</v>
      </c>
    </row>
    <row r="66561" spans="1:8">
      <c r="A66561" s="220" t="str">
        <f>IF(B66561&lt;&gt;0,COUNTA($B$65637:B66561)," ")</f>
        <v xml:space="preserve"> </v>
      </c>
      <c r="F66561" s="491" t="str">
        <f t="shared" si="17"/>
        <v xml:space="preserve"> </v>
      </c>
      <c r="H66561" s="488">
        <f>IF(Admin!$B$14='Legit-Fans'!F66561,1,0)</f>
        <v>0</v>
      </c>
    </row>
    <row r="66562" spans="1:8">
      <c r="A66562" s="220" t="str">
        <f>IF(B66562&lt;&gt;0,COUNTA($B$65637:B66562)," ")</f>
        <v xml:space="preserve"> </v>
      </c>
      <c r="F66562" s="491" t="str">
        <f t="shared" si="17"/>
        <v xml:space="preserve"> </v>
      </c>
      <c r="H66562" s="488">
        <f>IF(Admin!$B$14='Legit-Fans'!F66562,1,0)</f>
        <v>0</v>
      </c>
    </row>
    <row r="66563" spans="1:8">
      <c r="A66563" s="220" t="str">
        <f>IF(B66563&lt;&gt;0,COUNTA($B$65637:B66563)," ")</f>
        <v xml:space="preserve"> </v>
      </c>
      <c r="F66563" s="491" t="str">
        <f t="shared" si="17"/>
        <v xml:space="preserve"> </v>
      </c>
      <c r="H66563" s="488">
        <f>IF(Admin!$B$14='Legit-Fans'!F66563,1,0)</f>
        <v>0</v>
      </c>
    </row>
    <row r="66564" spans="1:8">
      <c r="A66564" s="220" t="str">
        <f>IF(B66564&lt;&gt;0,COUNTA($B$65637:B66564)," ")</f>
        <v xml:space="preserve"> </v>
      </c>
      <c r="F66564" s="491" t="str">
        <f t="shared" si="17"/>
        <v xml:space="preserve"> </v>
      </c>
      <c r="H66564" s="488">
        <f>IF(Admin!$B$14='Legit-Fans'!F66564,1,0)</f>
        <v>0</v>
      </c>
    </row>
    <row r="66565" spans="1:8">
      <c r="A66565" s="220" t="str">
        <f>IF(B66565&lt;&gt;0,COUNTA($B$65637:B66565)," ")</f>
        <v xml:space="preserve"> </v>
      </c>
      <c r="F66565" s="491" t="str">
        <f t="shared" si="17"/>
        <v xml:space="preserve"> </v>
      </c>
      <c r="H66565" s="488">
        <f>IF(Admin!$B$14='Legit-Fans'!F66565,1,0)</f>
        <v>0</v>
      </c>
    </row>
    <row r="66566" spans="1:8">
      <c r="A66566" s="220" t="str">
        <f>IF(B66566&lt;&gt;0,COUNTA($B$65637:B66566)," ")</f>
        <v xml:space="preserve"> </v>
      </c>
      <c r="F66566" s="491" t="str">
        <f t="shared" si="17"/>
        <v xml:space="preserve"> </v>
      </c>
      <c r="H66566" s="488">
        <f>IF(Admin!$B$14='Legit-Fans'!F66566,1,0)</f>
        <v>0</v>
      </c>
    </row>
    <row r="66567" spans="1:8">
      <c r="A66567" s="220" t="str">
        <f>IF(B66567&lt;&gt;0,COUNTA($B$65637:B66567)," ")</f>
        <v xml:space="preserve"> </v>
      </c>
      <c r="F66567" s="491" t="str">
        <f t="shared" si="17"/>
        <v xml:space="preserve"> </v>
      </c>
      <c r="H66567" s="488">
        <f>IF(Admin!$B$14='Legit-Fans'!F66567,1,0)</f>
        <v>0</v>
      </c>
    </row>
    <row r="66568" spans="1:8">
      <c r="A66568" s="220" t="str">
        <f>IF(B66568&lt;&gt;0,COUNTA($B$65637:B66568)," ")</f>
        <v xml:space="preserve"> </v>
      </c>
      <c r="F66568" s="491" t="str">
        <f t="shared" si="17"/>
        <v xml:space="preserve"> </v>
      </c>
      <c r="H66568" s="488">
        <f>IF(Admin!$B$14='Legit-Fans'!F66568,1,0)</f>
        <v>0</v>
      </c>
    </row>
    <row r="66569" spans="1:8">
      <c r="A66569" s="220" t="str">
        <f>IF(B66569&lt;&gt;0,COUNTA($B$65637:B66569)," ")</f>
        <v xml:space="preserve"> </v>
      </c>
      <c r="F66569" s="491" t="str">
        <f t="shared" si="17"/>
        <v xml:space="preserve"> </v>
      </c>
      <c r="H66569" s="488">
        <f>IF(Admin!$B$14='Legit-Fans'!F66569,1,0)</f>
        <v>0</v>
      </c>
    </row>
    <row r="66570" spans="1:8">
      <c r="A66570" s="220" t="str">
        <f>IF(B66570&lt;&gt;0,COUNTA($B$65637:B66570)," ")</f>
        <v xml:space="preserve"> </v>
      </c>
      <c r="F66570" s="491" t="str">
        <f t="shared" si="17"/>
        <v xml:space="preserve"> </v>
      </c>
      <c r="H66570" s="488">
        <f>IF(Admin!$B$14='Legit-Fans'!F66570,1,0)</f>
        <v>0</v>
      </c>
    </row>
    <row r="66571" spans="1:8">
      <c r="A66571" s="220" t="str">
        <f>IF(B66571&lt;&gt;0,COUNTA($B$65637:B66571)," ")</f>
        <v xml:space="preserve"> </v>
      </c>
      <c r="F66571" s="491" t="str">
        <f t="shared" si="17"/>
        <v xml:space="preserve"> </v>
      </c>
      <c r="H66571" s="488">
        <f>IF(Admin!$B$14='Legit-Fans'!F66571,1,0)</f>
        <v>0</v>
      </c>
    </row>
    <row r="66572" spans="1:8">
      <c r="A66572" s="220" t="str">
        <f>IF(B66572&lt;&gt;0,COUNTA($B$65637:B66572)," ")</f>
        <v xml:space="preserve"> </v>
      </c>
      <c r="F66572" s="491" t="str">
        <f t="shared" si="17"/>
        <v xml:space="preserve"> </v>
      </c>
      <c r="H66572" s="488">
        <f>IF(Admin!$B$14='Legit-Fans'!F66572,1,0)</f>
        <v>0</v>
      </c>
    </row>
    <row r="66573" spans="1:8">
      <c r="A66573" s="220" t="str">
        <f>IF(B66573&lt;&gt;0,COUNTA($B$65637:B66573)," ")</f>
        <v xml:space="preserve"> </v>
      </c>
      <c r="F66573" s="491" t="str">
        <f t="shared" si="17"/>
        <v xml:space="preserve"> </v>
      </c>
      <c r="H66573" s="488">
        <f>IF(Admin!$B$14='Legit-Fans'!F66573,1,0)</f>
        <v>0</v>
      </c>
    </row>
    <row r="66574" spans="1:8">
      <c r="A66574" s="220" t="str">
        <f>IF(B66574&lt;&gt;0,COUNTA($B$65637:B66574)," ")</f>
        <v xml:space="preserve"> </v>
      </c>
      <c r="F66574" s="491" t="str">
        <f t="shared" si="17"/>
        <v xml:space="preserve"> </v>
      </c>
      <c r="H66574" s="488">
        <f>IF(Admin!$B$14='Legit-Fans'!F66574,1,0)</f>
        <v>0</v>
      </c>
    </row>
    <row r="66575" spans="1:8">
      <c r="A66575" s="220" t="str">
        <f>IF(B66575&lt;&gt;0,COUNTA($B$65637:B66575)," ")</f>
        <v xml:space="preserve"> </v>
      </c>
      <c r="F66575" s="491" t="str">
        <f t="shared" si="17"/>
        <v xml:space="preserve"> </v>
      </c>
      <c r="H66575" s="488">
        <f>IF(Admin!$B$14='Legit-Fans'!F66575,1,0)</f>
        <v>0</v>
      </c>
    </row>
    <row r="66576" spans="1:8">
      <c r="A66576" s="220" t="str">
        <f>IF(B66576&lt;&gt;0,COUNTA($B$65637:B66576)," ")</f>
        <v xml:space="preserve"> </v>
      </c>
      <c r="F66576" s="491" t="str">
        <f t="shared" si="17"/>
        <v xml:space="preserve"> </v>
      </c>
      <c r="H66576" s="488">
        <f>IF(Admin!$B$14='Legit-Fans'!F66576,1,0)</f>
        <v>0</v>
      </c>
    </row>
    <row r="66577" spans="1:8">
      <c r="A66577" s="220" t="str">
        <f>IF(B66577&lt;&gt;0,COUNTA($B$65637:B66577)," ")</f>
        <v xml:space="preserve"> </v>
      </c>
      <c r="F66577" s="491" t="str">
        <f t="shared" si="17"/>
        <v xml:space="preserve"> </v>
      </c>
      <c r="H66577" s="488">
        <f>IF(Admin!$B$14='Legit-Fans'!F66577,1,0)</f>
        <v>0</v>
      </c>
    </row>
    <row r="66578" spans="1:8">
      <c r="A66578" s="220" t="str">
        <f>IF(B66578&lt;&gt;0,COUNTA($B$65637:B66578)," ")</f>
        <v xml:space="preserve"> </v>
      </c>
      <c r="F66578" s="491" t="str">
        <f t="shared" si="17"/>
        <v xml:space="preserve"> </v>
      </c>
      <c r="H66578" s="488">
        <f>IF(Admin!$B$14='Legit-Fans'!F66578,1,0)</f>
        <v>0</v>
      </c>
    </row>
    <row r="66579" spans="1:8">
      <c r="A66579" s="220" t="str">
        <f>IF(B66579&lt;&gt;0,COUNTA($B$65637:B66579)," ")</f>
        <v xml:space="preserve"> </v>
      </c>
      <c r="F66579" s="491" t="str">
        <f t="shared" si="17"/>
        <v xml:space="preserve"> </v>
      </c>
      <c r="H66579" s="488">
        <f>IF(Admin!$B$14='Legit-Fans'!F66579,1,0)</f>
        <v>0</v>
      </c>
    </row>
    <row r="66580" spans="1:8">
      <c r="A66580" s="220" t="str">
        <f>IF(B66580&lt;&gt;0,COUNTA($B$65637:B66580)," ")</f>
        <v xml:space="preserve"> </v>
      </c>
      <c r="F66580" s="491" t="str">
        <f t="shared" si="17"/>
        <v xml:space="preserve"> </v>
      </c>
      <c r="H66580" s="488">
        <f>IF(Admin!$B$14='Legit-Fans'!F66580,1,0)</f>
        <v>0</v>
      </c>
    </row>
    <row r="66581" spans="1:8">
      <c r="A66581" s="220" t="str">
        <f>IF(B66581&lt;&gt;0,COUNTA($B$65637:B66581)," ")</f>
        <v xml:space="preserve"> </v>
      </c>
      <c r="F66581" s="491" t="str">
        <f t="shared" si="17"/>
        <v xml:space="preserve"> </v>
      </c>
      <c r="H66581" s="488">
        <f>IF(Admin!$B$14='Legit-Fans'!F66581,1,0)</f>
        <v>0</v>
      </c>
    </row>
    <row r="66582" spans="1:8">
      <c r="A66582" s="220" t="str">
        <f>IF(B66582&lt;&gt;0,COUNTA($B$65637:B66582)," ")</f>
        <v xml:space="preserve"> </v>
      </c>
      <c r="F66582" s="491" t="str">
        <f t="shared" si="17"/>
        <v xml:space="preserve"> </v>
      </c>
      <c r="H66582" s="488">
        <f>IF(Admin!$B$14='Legit-Fans'!F66582,1,0)</f>
        <v>0</v>
      </c>
    </row>
    <row r="66583" spans="1:8">
      <c r="A66583" s="220" t="str">
        <f>IF(B66583&lt;&gt;0,COUNTA($B$65637:B66583)," ")</f>
        <v xml:space="preserve"> </v>
      </c>
      <c r="F66583" s="491" t="str">
        <f t="shared" si="17"/>
        <v xml:space="preserve"> </v>
      </c>
      <c r="H66583" s="488">
        <f>IF(Admin!$B$14='Legit-Fans'!F66583,1,0)</f>
        <v>0</v>
      </c>
    </row>
    <row r="66584" spans="1:8">
      <c r="A66584" s="220" t="str">
        <f>IF(B66584&lt;&gt;0,COUNTA($B$65637:B66584)," ")</f>
        <v xml:space="preserve"> </v>
      </c>
      <c r="F66584" s="491" t="str">
        <f t="shared" si="17"/>
        <v xml:space="preserve"> </v>
      </c>
      <c r="H66584" s="488">
        <f>IF(Admin!$B$14='Legit-Fans'!F66584,1,0)</f>
        <v>0</v>
      </c>
    </row>
    <row r="66585" spans="1:8">
      <c r="A66585" s="220" t="str">
        <f>IF(B66585&lt;&gt;0,COUNTA($B$65637:B66585)," ")</f>
        <v xml:space="preserve"> </v>
      </c>
      <c r="F66585" s="491" t="str">
        <f t="shared" si="17"/>
        <v xml:space="preserve"> </v>
      </c>
      <c r="H66585" s="488">
        <f>IF(Admin!$B$14='Legit-Fans'!F66585,1,0)</f>
        <v>0</v>
      </c>
    </row>
    <row r="66586" spans="1:8">
      <c r="A66586" s="220" t="str">
        <f>IF(B66586&lt;&gt;0,COUNTA($B$65637:B66586)," ")</f>
        <v xml:space="preserve"> </v>
      </c>
      <c r="F66586" s="491" t="str">
        <f t="shared" si="17"/>
        <v xml:space="preserve"> </v>
      </c>
      <c r="H66586" s="488">
        <f>IF(Admin!$B$14='Legit-Fans'!F66586,1,0)</f>
        <v>0</v>
      </c>
    </row>
    <row r="66587" spans="1:8">
      <c r="A66587" s="220" t="str">
        <f>IF(B66587&lt;&gt;0,COUNTA($B$65637:B66587)," ")</f>
        <v xml:space="preserve"> </v>
      </c>
      <c r="F66587" s="491" t="str">
        <f t="shared" si="17"/>
        <v xml:space="preserve"> </v>
      </c>
      <c r="H66587" s="488">
        <f>IF(Admin!$B$14='Legit-Fans'!F66587,1,0)</f>
        <v>0</v>
      </c>
    </row>
    <row r="66588" spans="1:8">
      <c r="A66588" s="220" t="str">
        <f>IF(B66588&lt;&gt;0,COUNTA($B$65637:B66588)," ")</f>
        <v xml:space="preserve"> </v>
      </c>
      <c r="F66588" s="491" t="str">
        <f t="shared" si="17"/>
        <v xml:space="preserve"> </v>
      </c>
      <c r="H66588" s="488">
        <f>IF(Admin!$B$14='Legit-Fans'!F66588,1,0)</f>
        <v>0</v>
      </c>
    </row>
    <row r="66589" spans="1:8">
      <c r="A66589" s="220" t="str">
        <f>IF(B66589&lt;&gt;0,COUNTA($B$65637:B66589)," ")</f>
        <v xml:space="preserve"> </v>
      </c>
      <c r="F66589" s="491" t="str">
        <f t="shared" si="17"/>
        <v xml:space="preserve"> </v>
      </c>
      <c r="H66589" s="488">
        <f>IF(Admin!$B$14='Legit-Fans'!F66589,1,0)</f>
        <v>0</v>
      </c>
    </row>
    <row r="66590" spans="1:8">
      <c r="A66590" s="220" t="str">
        <f>IF(B66590&lt;&gt;0,COUNTA($B$65637:B66590)," ")</f>
        <v xml:space="preserve"> </v>
      </c>
      <c r="F66590" s="491" t="str">
        <f t="shared" si="17"/>
        <v xml:space="preserve"> </v>
      </c>
      <c r="H66590" s="488">
        <f>IF(Admin!$B$14='Legit-Fans'!F66590,1,0)</f>
        <v>0</v>
      </c>
    </row>
    <row r="66591" spans="1:8">
      <c r="A66591" s="220" t="str">
        <f>IF(B66591&lt;&gt;0,COUNTA($B$65637:B66591)," ")</f>
        <v xml:space="preserve"> </v>
      </c>
      <c r="F66591" s="491" t="str">
        <f t="shared" si="17"/>
        <v xml:space="preserve"> </v>
      </c>
      <c r="H66591" s="488">
        <f>IF(Admin!$B$14='Legit-Fans'!F66591,1,0)</f>
        <v>0</v>
      </c>
    </row>
    <row r="66592" spans="1:8">
      <c r="A66592" s="220" t="str">
        <f>IF(B66592&lt;&gt;0,COUNTA($B$65637:B66592)," ")</f>
        <v xml:space="preserve"> </v>
      </c>
      <c r="F66592" s="491" t="str">
        <f t="shared" si="17"/>
        <v xml:space="preserve"> </v>
      </c>
      <c r="H66592" s="488">
        <f>IF(Admin!$B$14='Legit-Fans'!F66592,1,0)</f>
        <v>0</v>
      </c>
    </row>
    <row r="66593" spans="1:8">
      <c r="A66593" s="220" t="str">
        <f>IF(B66593&lt;&gt;0,COUNTA($B$65637:B66593)," ")</f>
        <v xml:space="preserve"> </v>
      </c>
      <c r="F66593" s="491" t="str">
        <f t="shared" si="17"/>
        <v xml:space="preserve"> </v>
      </c>
      <c r="H66593" s="488">
        <f>IF(Admin!$B$14='Legit-Fans'!F66593,1,0)</f>
        <v>0</v>
      </c>
    </row>
    <row r="66594" spans="1:8">
      <c r="A66594" s="220" t="str">
        <f>IF(B66594&lt;&gt;0,COUNTA($B$65637:B66594)," ")</f>
        <v xml:space="preserve"> </v>
      </c>
      <c r="F66594" s="491" t="str">
        <f t="shared" si="17"/>
        <v xml:space="preserve"> </v>
      </c>
      <c r="H66594" s="488">
        <f>IF(Admin!$B$14='Legit-Fans'!F66594,1,0)</f>
        <v>0</v>
      </c>
    </row>
    <row r="66595" spans="1:8">
      <c r="A66595" s="220" t="str">
        <f>IF(B66595&lt;&gt;0,COUNTA($B$65637:B66595)," ")</f>
        <v xml:space="preserve"> </v>
      </c>
      <c r="F66595" s="491" t="str">
        <f t="shared" si="17"/>
        <v xml:space="preserve"> </v>
      </c>
      <c r="H66595" s="488">
        <f>IF(Admin!$B$14='Legit-Fans'!F66595,1,0)</f>
        <v>0</v>
      </c>
    </row>
    <row r="66596" spans="1:8">
      <c r="A66596" s="220" t="str">
        <f>IF(B66596&lt;&gt;0,COUNTA($B$65637:B66596)," ")</f>
        <v xml:space="preserve"> </v>
      </c>
      <c r="F66596" s="491" t="str">
        <f t="shared" si="17"/>
        <v xml:space="preserve"> </v>
      </c>
      <c r="H66596" s="488">
        <f>IF(Admin!$B$14='Legit-Fans'!F66596,1,0)</f>
        <v>0</v>
      </c>
    </row>
    <row r="66597" spans="1:8">
      <c r="A66597" s="220" t="str">
        <f>IF(B66597&lt;&gt;0,COUNTA($B$65637:B66597)," ")</f>
        <v xml:space="preserve"> </v>
      </c>
      <c r="F66597" s="491" t="str">
        <f t="shared" si="17"/>
        <v xml:space="preserve"> </v>
      </c>
      <c r="H66597" s="488">
        <f>IF(Admin!$B$14='Legit-Fans'!F66597,1,0)</f>
        <v>0</v>
      </c>
    </row>
    <row r="66598" spans="1:8">
      <c r="A66598" s="220" t="str">
        <f>IF(B66598&lt;&gt;0,COUNTA($B$65637:B66598)," ")</f>
        <v xml:space="preserve"> </v>
      </c>
      <c r="F66598" s="491" t="str">
        <f t="shared" si="17"/>
        <v xml:space="preserve"> </v>
      </c>
      <c r="H66598" s="488">
        <f>IF(Admin!$B$14='Legit-Fans'!F66598,1,0)</f>
        <v>0</v>
      </c>
    </row>
    <row r="66599" spans="1:8">
      <c r="A66599" s="220" t="str">
        <f>IF(B66599&lt;&gt;0,COUNTA($B$65637:B66599)," ")</f>
        <v xml:space="preserve"> </v>
      </c>
      <c r="F66599" s="491" t="str">
        <f t="shared" si="17"/>
        <v xml:space="preserve"> </v>
      </c>
      <c r="H66599" s="488">
        <f>IF(Admin!$B$14='Legit-Fans'!F66599,1,0)</f>
        <v>0</v>
      </c>
    </row>
    <row r="66600" spans="1:8">
      <c r="A66600" s="220" t="str">
        <f>IF(B66600&lt;&gt;0,COUNTA($B$65637:B66600)," ")</f>
        <v xml:space="preserve"> </v>
      </c>
      <c r="F66600" s="491" t="str">
        <f t="shared" si="17"/>
        <v xml:space="preserve"> </v>
      </c>
      <c r="H66600" s="488">
        <f>IF(Admin!$B$14='Legit-Fans'!F66600,1,0)</f>
        <v>0</v>
      </c>
    </row>
    <row r="66601" spans="1:8">
      <c r="A66601" s="220" t="str">
        <f>IF(B66601&lt;&gt;0,COUNTA($B$65637:B66601)," ")</f>
        <v xml:space="preserve"> </v>
      </c>
      <c r="F66601" s="491" t="str">
        <f t="shared" si="17"/>
        <v xml:space="preserve"> </v>
      </c>
      <c r="H66601" s="488">
        <f>IF(Admin!$B$14='Legit-Fans'!F66601,1,0)</f>
        <v>0</v>
      </c>
    </row>
    <row r="66602" spans="1:8">
      <c r="A66602" s="220" t="str">
        <f>IF(B66602&lt;&gt;0,COUNTA($B$65637:B66602)," ")</f>
        <v xml:space="preserve"> </v>
      </c>
      <c r="F66602" s="491" t="str">
        <f t="shared" si="17"/>
        <v xml:space="preserve"> </v>
      </c>
      <c r="H66602" s="488">
        <f>IF(Admin!$B$14='Legit-Fans'!F66602,1,0)</f>
        <v>0</v>
      </c>
    </row>
    <row r="66603" spans="1:8">
      <c r="A66603" s="220" t="str">
        <f>IF(B66603&lt;&gt;0,COUNTA($B$65637:B66603)," ")</f>
        <v xml:space="preserve"> </v>
      </c>
      <c r="F66603" s="491" t="str">
        <f t="shared" si="17"/>
        <v xml:space="preserve"> </v>
      </c>
      <c r="H66603" s="488">
        <f>IF(Admin!$B$14='Legit-Fans'!F66603,1,0)</f>
        <v>0</v>
      </c>
    </row>
    <row r="66604" spans="1:8">
      <c r="A66604" s="220" t="str">
        <f>IF(B66604&lt;&gt;0,COUNTA($B$65637:B66604)," ")</f>
        <v xml:space="preserve"> </v>
      </c>
      <c r="F66604" s="491" t="str">
        <f t="shared" ref="F66604:F66667" si="18">B66604&amp;" "&amp;C66604</f>
        <v xml:space="preserve"> </v>
      </c>
      <c r="H66604" s="488">
        <f>IF(Admin!$B$14='Legit-Fans'!F66604,1,0)</f>
        <v>0</v>
      </c>
    </row>
    <row r="66605" spans="1:8">
      <c r="A66605" s="220" t="str">
        <f>IF(B66605&lt;&gt;0,COUNTA($B$65637:B66605)," ")</f>
        <v xml:space="preserve"> </v>
      </c>
      <c r="F66605" s="491" t="str">
        <f t="shared" si="18"/>
        <v xml:space="preserve"> </v>
      </c>
      <c r="H66605" s="488">
        <f>IF(Admin!$B$14='Legit-Fans'!F66605,1,0)</f>
        <v>0</v>
      </c>
    </row>
    <row r="66606" spans="1:8">
      <c r="A66606" s="220" t="str">
        <f>IF(B66606&lt;&gt;0,COUNTA($B$65637:B66606)," ")</f>
        <v xml:space="preserve"> </v>
      </c>
      <c r="F66606" s="491" t="str">
        <f t="shared" si="18"/>
        <v xml:space="preserve"> </v>
      </c>
      <c r="H66606" s="488">
        <f>IF(Admin!$B$14='Legit-Fans'!F66606,1,0)</f>
        <v>0</v>
      </c>
    </row>
    <row r="66607" spans="1:8">
      <c r="A66607" s="220" t="str">
        <f>IF(B66607&lt;&gt;0,COUNTA($B$65637:B66607)," ")</f>
        <v xml:space="preserve"> </v>
      </c>
      <c r="F66607" s="491" t="str">
        <f t="shared" si="18"/>
        <v xml:space="preserve"> </v>
      </c>
      <c r="H66607" s="488">
        <f>IF(Admin!$B$14='Legit-Fans'!F66607,1,0)</f>
        <v>0</v>
      </c>
    </row>
    <row r="66608" spans="1:8">
      <c r="A66608" s="220" t="str">
        <f>IF(B66608&lt;&gt;0,COUNTA($B$65637:B66608)," ")</f>
        <v xml:space="preserve"> </v>
      </c>
      <c r="F66608" s="491" t="str">
        <f t="shared" si="18"/>
        <v xml:space="preserve"> </v>
      </c>
      <c r="H66608" s="488">
        <f>IF(Admin!$B$14='Legit-Fans'!F66608,1,0)</f>
        <v>0</v>
      </c>
    </row>
    <row r="66609" spans="1:8">
      <c r="A66609" s="220" t="str">
        <f>IF(B66609&lt;&gt;0,COUNTA($B$65637:B66609)," ")</f>
        <v xml:space="preserve"> </v>
      </c>
      <c r="F66609" s="491" t="str">
        <f t="shared" si="18"/>
        <v xml:space="preserve"> </v>
      </c>
      <c r="H66609" s="488">
        <f>IF(Admin!$B$14='Legit-Fans'!F66609,1,0)</f>
        <v>0</v>
      </c>
    </row>
    <row r="66610" spans="1:8">
      <c r="A66610" s="220" t="str">
        <f>IF(B66610&lt;&gt;0,COUNTA($B$65637:B66610)," ")</f>
        <v xml:space="preserve"> </v>
      </c>
      <c r="F66610" s="491" t="str">
        <f t="shared" si="18"/>
        <v xml:space="preserve"> </v>
      </c>
      <c r="H66610" s="488">
        <f>IF(Admin!$B$14='Legit-Fans'!F66610,1,0)</f>
        <v>0</v>
      </c>
    </row>
    <row r="66611" spans="1:8">
      <c r="A66611" s="220" t="str">
        <f>IF(B66611&lt;&gt;0,COUNTA($B$65637:B66611)," ")</f>
        <v xml:space="preserve"> </v>
      </c>
      <c r="F66611" s="491" t="str">
        <f t="shared" si="18"/>
        <v xml:space="preserve"> </v>
      </c>
      <c r="H66611" s="488">
        <f>IF(Admin!$B$14='Legit-Fans'!F66611,1,0)</f>
        <v>0</v>
      </c>
    </row>
    <row r="66612" spans="1:8">
      <c r="A66612" s="220" t="str">
        <f>IF(B66612&lt;&gt;0,COUNTA($B$65637:B66612)," ")</f>
        <v xml:space="preserve"> </v>
      </c>
      <c r="F66612" s="491" t="str">
        <f t="shared" si="18"/>
        <v xml:space="preserve"> </v>
      </c>
      <c r="H66612" s="488">
        <f>IF(Admin!$B$14='Legit-Fans'!F66612,1,0)</f>
        <v>0</v>
      </c>
    </row>
    <row r="66613" spans="1:8">
      <c r="A66613" s="220" t="str">
        <f>IF(B66613&lt;&gt;0,COUNTA($B$65637:B66613)," ")</f>
        <v xml:space="preserve"> </v>
      </c>
      <c r="F66613" s="491" t="str">
        <f t="shared" si="18"/>
        <v xml:space="preserve"> </v>
      </c>
      <c r="H66613" s="488">
        <f>IF(Admin!$B$14='Legit-Fans'!F66613,1,0)</f>
        <v>0</v>
      </c>
    </row>
    <row r="66614" spans="1:8">
      <c r="A66614" s="220" t="str">
        <f>IF(B66614&lt;&gt;0,COUNTA($B$65637:B66614)," ")</f>
        <v xml:space="preserve"> </v>
      </c>
      <c r="F66614" s="491" t="str">
        <f t="shared" si="18"/>
        <v xml:space="preserve"> </v>
      </c>
      <c r="H66614" s="488">
        <f>IF(Admin!$B$14='Legit-Fans'!F66614,1,0)</f>
        <v>0</v>
      </c>
    </row>
    <row r="66615" spans="1:8">
      <c r="A66615" s="220" t="str">
        <f>IF(B66615&lt;&gt;0,COUNTA($B$65637:B66615)," ")</f>
        <v xml:space="preserve"> </v>
      </c>
      <c r="F66615" s="491" t="str">
        <f t="shared" si="18"/>
        <v xml:space="preserve"> </v>
      </c>
      <c r="H66615" s="488">
        <f>IF(Admin!$B$14='Legit-Fans'!F66615,1,0)</f>
        <v>0</v>
      </c>
    </row>
    <row r="66616" spans="1:8">
      <c r="A66616" s="220" t="str">
        <f>IF(B66616&lt;&gt;0,COUNTA($B$65637:B66616)," ")</f>
        <v xml:space="preserve"> </v>
      </c>
      <c r="F66616" s="491" t="str">
        <f t="shared" si="18"/>
        <v xml:space="preserve"> </v>
      </c>
      <c r="H66616" s="488">
        <f>IF(Admin!$B$14='Legit-Fans'!F66616,1,0)</f>
        <v>0</v>
      </c>
    </row>
    <row r="66617" spans="1:8">
      <c r="A66617" s="220" t="str">
        <f>IF(B66617&lt;&gt;0,COUNTA($B$65637:B66617)," ")</f>
        <v xml:space="preserve"> </v>
      </c>
      <c r="F66617" s="491" t="str">
        <f t="shared" si="18"/>
        <v xml:space="preserve"> </v>
      </c>
      <c r="H66617" s="488">
        <f>IF(Admin!$B$14='Legit-Fans'!F66617,1,0)</f>
        <v>0</v>
      </c>
    </row>
    <row r="66618" spans="1:8">
      <c r="A66618" s="220" t="str">
        <f>IF(B66618&lt;&gt;0,COUNTA($B$65637:B66618)," ")</f>
        <v xml:space="preserve"> </v>
      </c>
      <c r="F66618" s="491" t="str">
        <f t="shared" si="18"/>
        <v xml:space="preserve"> </v>
      </c>
      <c r="H66618" s="488">
        <f>IF(Admin!$B$14='Legit-Fans'!F66618,1,0)</f>
        <v>0</v>
      </c>
    </row>
    <row r="66619" spans="1:8">
      <c r="A66619" s="220" t="str">
        <f>IF(B66619&lt;&gt;0,COUNTA($B$65637:B66619)," ")</f>
        <v xml:space="preserve"> </v>
      </c>
      <c r="F66619" s="491" t="str">
        <f t="shared" si="18"/>
        <v xml:space="preserve"> </v>
      </c>
      <c r="H66619" s="488">
        <f>IF(Admin!$B$14='Legit-Fans'!F66619,1,0)</f>
        <v>0</v>
      </c>
    </row>
    <row r="66620" spans="1:8">
      <c r="A66620" s="220" t="str">
        <f>IF(B66620&lt;&gt;0,COUNTA($B$65637:B66620)," ")</f>
        <v xml:space="preserve"> </v>
      </c>
      <c r="F66620" s="491" t="str">
        <f t="shared" si="18"/>
        <v xml:space="preserve"> </v>
      </c>
      <c r="H66620" s="488">
        <f>IF(Admin!$B$14='Legit-Fans'!F66620,1,0)</f>
        <v>0</v>
      </c>
    </row>
    <row r="66621" spans="1:8">
      <c r="A66621" s="220" t="str">
        <f>IF(B66621&lt;&gt;0,COUNTA($B$65637:B66621)," ")</f>
        <v xml:space="preserve"> </v>
      </c>
      <c r="F66621" s="491" t="str">
        <f t="shared" si="18"/>
        <v xml:space="preserve"> </v>
      </c>
      <c r="H66621" s="488">
        <f>IF(Admin!$B$14='Legit-Fans'!F66621,1,0)</f>
        <v>0</v>
      </c>
    </row>
    <row r="66622" spans="1:8">
      <c r="A66622" s="220" t="str">
        <f>IF(B66622&lt;&gt;0,COUNTA($B$65637:B66622)," ")</f>
        <v xml:space="preserve"> </v>
      </c>
      <c r="F66622" s="491" t="str">
        <f t="shared" si="18"/>
        <v xml:space="preserve"> </v>
      </c>
      <c r="H66622" s="488">
        <f>IF(Admin!$B$14='Legit-Fans'!F66622,1,0)</f>
        <v>0</v>
      </c>
    </row>
    <row r="66623" spans="1:8">
      <c r="A66623" s="220" t="str">
        <f>IF(B66623&lt;&gt;0,COUNTA($B$65637:B66623)," ")</f>
        <v xml:space="preserve"> </v>
      </c>
      <c r="F66623" s="491" t="str">
        <f t="shared" si="18"/>
        <v xml:space="preserve"> </v>
      </c>
      <c r="H66623" s="488">
        <f>IF(Admin!$B$14='Legit-Fans'!F66623,1,0)</f>
        <v>0</v>
      </c>
    </row>
    <row r="66624" spans="1:8">
      <c r="A66624" s="220" t="str">
        <f>IF(B66624&lt;&gt;0,COUNTA($B$65637:B66624)," ")</f>
        <v xml:space="preserve"> </v>
      </c>
      <c r="F66624" s="491" t="str">
        <f t="shared" si="18"/>
        <v xml:space="preserve"> </v>
      </c>
      <c r="H66624" s="488">
        <f>IF(Admin!$B$14='Legit-Fans'!F66624,1,0)</f>
        <v>0</v>
      </c>
    </row>
    <row r="66625" spans="1:8">
      <c r="A66625" s="220" t="str">
        <f>IF(B66625&lt;&gt;0,COUNTA($B$65637:B66625)," ")</f>
        <v xml:space="preserve"> </v>
      </c>
      <c r="F66625" s="491" t="str">
        <f t="shared" si="18"/>
        <v xml:space="preserve"> </v>
      </c>
      <c r="H66625" s="488">
        <f>IF(Admin!$B$14='Legit-Fans'!F66625,1,0)</f>
        <v>0</v>
      </c>
    </row>
    <row r="66626" spans="1:8">
      <c r="A66626" s="220" t="str">
        <f>IF(B66626&lt;&gt;0,COUNTA($B$65637:B66626)," ")</f>
        <v xml:space="preserve"> </v>
      </c>
      <c r="F66626" s="491" t="str">
        <f t="shared" si="18"/>
        <v xml:space="preserve"> </v>
      </c>
      <c r="H66626" s="488">
        <f>IF(Admin!$B$14='Legit-Fans'!F66626,1,0)</f>
        <v>0</v>
      </c>
    </row>
    <row r="66627" spans="1:8">
      <c r="A66627" s="220" t="str">
        <f>IF(B66627&lt;&gt;0,COUNTA($B$65637:B66627)," ")</f>
        <v xml:space="preserve"> </v>
      </c>
      <c r="F66627" s="491" t="str">
        <f t="shared" si="18"/>
        <v xml:space="preserve"> </v>
      </c>
      <c r="H66627" s="488">
        <f>IF(Admin!$B$14='Legit-Fans'!F66627,1,0)</f>
        <v>0</v>
      </c>
    </row>
    <row r="66628" spans="1:8">
      <c r="A66628" s="220" t="str">
        <f>IF(B66628&lt;&gt;0,COUNTA($B$65637:B66628)," ")</f>
        <v xml:space="preserve"> </v>
      </c>
      <c r="F66628" s="491" t="str">
        <f t="shared" si="18"/>
        <v xml:space="preserve"> </v>
      </c>
      <c r="H66628" s="488">
        <f>IF(Admin!$B$14='Legit-Fans'!F66628,1,0)</f>
        <v>0</v>
      </c>
    </row>
    <row r="66629" spans="1:8">
      <c r="A66629" s="220" t="str">
        <f>IF(B66629&lt;&gt;0,COUNTA($B$65637:B66629)," ")</f>
        <v xml:space="preserve"> </v>
      </c>
      <c r="F66629" s="491" t="str">
        <f t="shared" si="18"/>
        <v xml:space="preserve"> </v>
      </c>
      <c r="H66629" s="488">
        <f>IF(Admin!$B$14='Legit-Fans'!F66629,1,0)</f>
        <v>0</v>
      </c>
    </row>
    <row r="66630" spans="1:8">
      <c r="A66630" s="220" t="str">
        <f>IF(B66630&lt;&gt;0,COUNTA($B$65637:B66630)," ")</f>
        <v xml:space="preserve"> </v>
      </c>
      <c r="F66630" s="491" t="str">
        <f t="shared" si="18"/>
        <v xml:space="preserve"> </v>
      </c>
      <c r="H66630" s="488">
        <f>IF(Admin!$B$14='Legit-Fans'!F66630,1,0)</f>
        <v>0</v>
      </c>
    </row>
    <row r="66631" spans="1:8">
      <c r="A66631" s="220" t="str">
        <f>IF(B66631&lt;&gt;0,COUNTA($B$65637:B66631)," ")</f>
        <v xml:space="preserve"> </v>
      </c>
      <c r="F66631" s="491" t="str">
        <f t="shared" si="18"/>
        <v xml:space="preserve"> </v>
      </c>
      <c r="H66631" s="488">
        <f>IF(Admin!$B$14='Legit-Fans'!F66631,1,0)</f>
        <v>0</v>
      </c>
    </row>
    <row r="66632" spans="1:8">
      <c r="A66632" s="220" t="str">
        <f>IF(B66632&lt;&gt;0,COUNTA($B$65637:B66632)," ")</f>
        <v xml:space="preserve"> </v>
      </c>
      <c r="F66632" s="491" t="str">
        <f t="shared" si="18"/>
        <v xml:space="preserve"> </v>
      </c>
      <c r="H66632" s="488">
        <f>IF(Admin!$B$14='Legit-Fans'!F66632,1,0)</f>
        <v>0</v>
      </c>
    </row>
    <row r="66633" spans="1:8">
      <c r="A66633" s="220" t="str">
        <f>IF(B66633&lt;&gt;0,COUNTA($B$65637:B66633)," ")</f>
        <v xml:space="preserve"> </v>
      </c>
      <c r="F66633" s="491" t="str">
        <f t="shared" si="18"/>
        <v xml:space="preserve"> </v>
      </c>
      <c r="H66633" s="488">
        <f>IF(Admin!$B$14='Legit-Fans'!F66633,1,0)</f>
        <v>0</v>
      </c>
    </row>
    <row r="66634" spans="1:8">
      <c r="A66634" s="220" t="str">
        <f>IF(B66634&lt;&gt;0,COUNTA($B$65637:B66634)," ")</f>
        <v xml:space="preserve"> </v>
      </c>
      <c r="F66634" s="491" t="str">
        <f t="shared" si="18"/>
        <v xml:space="preserve"> </v>
      </c>
      <c r="H66634" s="488">
        <f>IF(Admin!$B$14='Legit-Fans'!F66634,1,0)</f>
        <v>0</v>
      </c>
    </row>
    <row r="66635" spans="1:8">
      <c r="A66635" s="220" t="str">
        <f>IF(B66635&lt;&gt;0,COUNTA($B$65637:B66635)," ")</f>
        <v xml:space="preserve"> </v>
      </c>
      <c r="F66635" s="491" t="str">
        <f t="shared" si="18"/>
        <v xml:space="preserve"> </v>
      </c>
      <c r="H66635" s="488">
        <f>IF(Admin!$B$14='Legit-Fans'!F66635,1,0)</f>
        <v>0</v>
      </c>
    </row>
    <row r="66636" spans="1:8">
      <c r="A66636" s="220" t="str">
        <f>IF(B66636&lt;&gt;0,COUNTA($B$65637:B66636)," ")</f>
        <v xml:space="preserve"> </v>
      </c>
      <c r="F66636" s="491" t="str">
        <f t="shared" si="18"/>
        <v xml:space="preserve"> </v>
      </c>
      <c r="H66636" s="488">
        <f>IF(Admin!$B$14='Legit-Fans'!F66636,1,0)</f>
        <v>0</v>
      </c>
    </row>
    <row r="66637" spans="1:8">
      <c r="A66637" s="220" t="str">
        <f>IF(B66637&lt;&gt;0,COUNTA($B$65637:B66637)," ")</f>
        <v xml:space="preserve"> </v>
      </c>
      <c r="F66637" s="491" t="str">
        <f t="shared" si="18"/>
        <v xml:space="preserve"> </v>
      </c>
      <c r="H66637" s="488">
        <f>IF(Admin!$B$14='Legit-Fans'!F66637,1,0)</f>
        <v>0</v>
      </c>
    </row>
    <row r="66638" spans="1:8">
      <c r="A66638" s="220" t="str">
        <f>IF(B66638&lt;&gt;0,COUNTA($B$65637:B66638)," ")</f>
        <v xml:space="preserve"> </v>
      </c>
      <c r="F66638" s="491" t="str">
        <f t="shared" si="18"/>
        <v xml:space="preserve"> </v>
      </c>
      <c r="H66638" s="488">
        <f>IF(Admin!$B$14='Legit-Fans'!F66638,1,0)</f>
        <v>0</v>
      </c>
    </row>
    <row r="66639" spans="1:8">
      <c r="A66639" s="220" t="str">
        <f>IF(B66639&lt;&gt;0,COUNTA($B$65637:B66639)," ")</f>
        <v xml:space="preserve"> </v>
      </c>
      <c r="F66639" s="491" t="str">
        <f t="shared" si="18"/>
        <v xml:space="preserve"> </v>
      </c>
      <c r="H66639" s="488">
        <f>IF(Admin!$B$14='Legit-Fans'!F66639,1,0)</f>
        <v>0</v>
      </c>
    </row>
    <row r="66640" spans="1:8">
      <c r="A66640" s="220" t="str">
        <f>IF(B66640&lt;&gt;0,COUNTA($B$65637:B66640)," ")</f>
        <v xml:space="preserve"> </v>
      </c>
      <c r="F66640" s="491" t="str">
        <f t="shared" si="18"/>
        <v xml:space="preserve"> </v>
      </c>
      <c r="H66640" s="488">
        <f>IF(Admin!$B$14='Legit-Fans'!F66640,1,0)</f>
        <v>0</v>
      </c>
    </row>
    <row r="66641" spans="1:8">
      <c r="A66641" s="220" t="str">
        <f>IF(B66641&lt;&gt;0,COUNTA($B$65637:B66641)," ")</f>
        <v xml:space="preserve"> </v>
      </c>
      <c r="F66641" s="491" t="str">
        <f t="shared" si="18"/>
        <v xml:space="preserve"> </v>
      </c>
      <c r="H66641" s="488">
        <f>IF(Admin!$B$14='Legit-Fans'!F66641,1,0)</f>
        <v>0</v>
      </c>
    </row>
    <row r="66642" spans="1:8">
      <c r="A66642" s="220" t="str">
        <f>IF(B66642&lt;&gt;0,COUNTA($B$65637:B66642)," ")</f>
        <v xml:space="preserve"> </v>
      </c>
      <c r="F66642" s="491" t="str">
        <f t="shared" si="18"/>
        <v xml:space="preserve"> </v>
      </c>
      <c r="H66642" s="488">
        <f>IF(Admin!$B$14='Legit-Fans'!F66642,1,0)</f>
        <v>0</v>
      </c>
    </row>
    <row r="66643" spans="1:8">
      <c r="A66643" s="220" t="str">
        <f>IF(B66643&lt;&gt;0,COUNTA($B$65637:B66643)," ")</f>
        <v xml:space="preserve"> </v>
      </c>
      <c r="F66643" s="491" t="str">
        <f t="shared" si="18"/>
        <v xml:space="preserve"> </v>
      </c>
      <c r="H66643" s="488">
        <f>IF(Admin!$B$14='Legit-Fans'!F66643,1,0)</f>
        <v>0</v>
      </c>
    </row>
    <row r="66644" spans="1:8">
      <c r="A66644" s="220" t="str">
        <f>IF(B66644&lt;&gt;0,COUNTA($B$65637:B66644)," ")</f>
        <v xml:space="preserve"> </v>
      </c>
      <c r="F66644" s="491" t="str">
        <f t="shared" si="18"/>
        <v xml:space="preserve"> </v>
      </c>
      <c r="H66644" s="488">
        <f>IF(Admin!$B$14='Legit-Fans'!F66644,1,0)</f>
        <v>0</v>
      </c>
    </row>
    <row r="66645" spans="1:8">
      <c r="A66645" s="220" t="str">
        <f>IF(B66645&lt;&gt;0,COUNTA($B$65637:B66645)," ")</f>
        <v xml:space="preserve"> </v>
      </c>
      <c r="F66645" s="491" t="str">
        <f t="shared" si="18"/>
        <v xml:space="preserve"> </v>
      </c>
      <c r="H66645" s="488">
        <f>IF(Admin!$B$14='Legit-Fans'!F66645,1,0)</f>
        <v>0</v>
      </c>
    </row>
    <row r="66646" spans="1:8">
      <c r="A66646" s="220" t="str">
        <f>IF(B66646&lt;&gt;0,COUNTA($B$65637:B66646)," ")</f>
        <v xml:space="preserve"> </v>
      </c>
      <c r="F66646" s="491" t="str">
        <f t="shared" si="18"/>
        <v xml:space="preserve"> </v>
      </c>
      <c r="H66646" s="488">
        <f>IF(Admin!$B$14='Legit-Fans'!F66646,1,0)</f>
        <v>0</v>
      </c>
    </row>
    <row r="66647" spans="1:8">
      <c r="A66647" s="220" t="str">
        <f>IF(B66647&lt;&gt;0,COUNTA($B$65637:B66647)," ")</f>
        <v xml:space="preserve"> </v>
      </c>
      <c r="F66647" s="491" t="str">
        <f t="shared" si="18"/>
        <v xml:space="preserve"> </v>
      </c>
      <c r="H66647" s="488">
        <f>IF(Admin!$B$14='Legit-Fans'!F66647,1,0)</f>
        <v>0</v>
      </c>
    </row>
    <row r="66648" spans="1:8">
      <c r="A66648" s="220" t="str">
        <f>IF(B66648&lt;&gt;0,COUNTA($B$65637:B66648)," ")</f>
        <v xml:space="preserve"> </v>
      </c>
      <c r="F66648" s="491" t="str">
        <f t="shared" si="18"/>
        <v xml:space="preserve"> </v>
      </c>
      <c r="H66648" s="488">
        <f>IF(Admin!$B$14='Legit-Fans'!F66648,1,0)</f>
        <v>0</v>
      </c>
    </row>
    <row r="66649" spans="1:8">
      <c r="A66649" s="220" t="str">
        <f>IF(B66649&lt;&gt;0,COUNTA($B$65637:B66649)," ")</f>
        <v xml:space="preserve"> </v>
      </c>
      <c r="F66649" s="491" t="str">
        <f t="shared" si="18"/>
        <v xml:space="preserve"> </v>
      </c>
      <c r="H66649" s="488">
        <f>IF(Admin!$B$14='Legit-Fans'!F66649,1,0)</f>
        <v>0</v>
      </c>
    </row>
    <row r="66650" spans="1:8">
      <c r="A66650" s="220" t="str">
        <f>IF(B66650&lt;&gt;0,COUNTA($B$65637:B66650)," ")</f>
        <v xml:space="preserve"> </v>
      </c>
      <c r="F66650" s="491" t="str">
        <f t="shared" si="18"/>
        <v xml:space="preserve"> </v>
      </c>
      <c r="H66650" s="488">
        <f>IF(Admin!$B$14='Legit-Fans'!F66650,1,0)</f>
        <v>0</v>
      </c>
    </row>
    <row r="66651" spans="1:8">
      <c r="A66651" s="220" t="str">
        <f>IF(B66651&lt;&gt;0,COUNTA($B$65637:B66651)," ")</f>
        <v xml:space="preserve"> </v>
      </c>
      <c r="F66651" s="491" t="str">
        <f t="shared" si="18"/>
        <v xml:space="preserve"> </v>
      </c>
      <c r="H66651" s="488">
        <f>IF(Admin!$B$14='Legit-Fans'!F66651,1,0)</f>
        <v>0</v>
      </c>
    </row>
    <row r="66652" spans="1:8">
      <c r="A66652" s="220" t="str">
        <f>IF(B66652&lt;&gt;0,COUNTA($B$65637:B66652)," ")</f>
        <v xml:space="preserve"> </v>
      </c>
      <c r="F66652" s="491" t="str">
        <f t="shared" si="18"/>
        <v xml:space="preserve"> </v>
      </c>
      <c r="H66652" s="488">
        <f>IF(Admin!$B$14='Legit-Fans'!F66652,1,0)</f>
        <v>0</v>
      </c>
    </row>
    <row r="66653" spans="1:8">
      <c r="A66653" s="220" t="str">
        <f>IF(B66653&lt;&gt;0,COUNTA($B$65637:B66653)," ")</f>
        <v xml:space="preserve"> </v>
      </c>
      <c r="F66653" s="491" t="str">
        <f t="shared" si="18"/>
        <v xml:space="preserve"> </v>
      </c>
      <c r="H66653" s="488">
        <f>IF(Admin!$B$14='Legit-Fans'!F66653,1,0)</f>
        <v>0</v>
      </c>
    </row>
    <row r="66654" spans="1:8">
      <c r="A66654" s="220" t="str">
        <f>IF(B66654&lt;&gt;0,COUNTA($B$65637:B66654)," ")</f>
        <v xml:space="preserve"> </v>
      </c>
      <c r="F66654" s="491" t="str">
        <f t="shared" si="18"/>
        <v xml:space="preserve"> </v>
      </c>
      <c r="H66654" s="488">
        <f>IF(Admin!$B$14='Legit-Fans'!F66654,1,0)</f>
        <v>0</v>
      </c>
    </row>
    <row r="66655" spans="1:8">
      <c r="A66655" s="220" t="str">
        <f>IF(B66655&lt;&gt;0,COUNTA($B$65637:B66655)," ")</f>
        <v xml:space="preserve"> </v>
      </c>
      <c r="F66655" s="491" t="str">
        <f t="shared" si="18"/>
        <v xml:space="preserve"> </v>
      </c>
      <c r="H66655" s="488">
        <f>IF(Admin!$B$14='Legit-Fans'!F66655,1,0)</f>
        <v>0</v>
      </c>
    </row>
    <row r="66656" spans="1:8">
      <c r="A66656" s="220" t="str">
        <f>IF(B66656&lt;&gt;0,COUNTA($B$65637:B66656)," ")</f>
        <v xml:space="preserve"> </v>
      </c>
      <c r="F66656" s="491" t="str">
        <f t="shared" si="18"/>
        <v xml:space="preserve"> </v>
      </c>
      <c r="H66656" s="488">
        <f>IF(Admin!$B$14='Legit-Fans'!F66656,1,0)</f>
        <v>0</v>
      </c>
    </row>
    <row r="66657" spans="1:8">
      <c r="A66657" s="220" t="str">
        <f>IF(B66657&lt;&gt;0,COUNTA($B$65637:B66657)," ")</f>
        <v xml:space="preserve"> </v>
      </c>
      <c r="F66657" s="491" t="str">
        <f t="shared" si="18"/>
        <v xml:space="preserve"> </v>
      </c>
      <c r="H66657" s="488">
        <f>IF(Admin!$B$14='Legit-Fans'!F66657,1,0)</f>
        <v>0</v>
      </c>
    </row>
    <row r="66658" spans="1:8">
      <c r="A66658" s="220" t="str">
        <f>IF(B66658&lt;&gt;0,COUNTA($B$65637:B66658)," ")</f>
        <v xml:space="preserve"> </v>
      </c>
      <c r="F66658" s="491" t="str">
        <f t="shared" si="18"/>
        <v xml:space="preserve"> </v>
      </c>
      <c r="H66658" s="488">
        <f>IF(Admin!$B$14='Legit-Fans'!F66658,1,0)</f>
        <v>0</v>
      </c>
    </row>
    <row r="66659" spans="1:8">
      <c r="A66659" s="220" t="str">
        <f>IF(B66659&lt;&gt;0,COUNTA($B$65637:B66659)," ")</f>
        <v xml:space="preserve"> </v>
      </c>
      <c r="F66659" s="491" t="str">
        <f t="shared" si="18"/>
        <v xml:space="preserve"> </v>
      </c>
      <c r="H66659" s="488">
        <f>IF(Admin!$B$14='Legit-Fans'!F66659,1,0)</f>
        <v>0</v>
      </c>
    </row>
    <row r="66660" spans="1:8">
      <c r="A66660" s="220" t="str">
        <f>IF(B66660&lt;&gt;0,COUNTA($B$65637:B66660)," ")</f>
        <v xml:space="preserve"> </v>
      </c>
      <c r="F66660" s="491" t="str">
        <f t="shared" si="18"/>
        <v xml:space="preserve"> </v>
      </c>
      <c r="H66660" s="488">
        <f>IF(Admin!$B$14='Legit-Fans'!F66660,1,0)</f>
        <v>0</v>
      </c>
    </row>
    <row r="66661" spans="1:8">
      <c r="A66661" s="220" t="str">
        <f>IF(B66661&lt;&gt;0,COUNTA($B$65637:B66661)," ")</f>
        <v xml:space="preserve"> </v>
      </c>
      <c r="F66661" s="491" t="str">
        <f t="shared" si="18"/>
        <v xml:space="preserve"> </v>
      </c>
      <c r="H66661" s="488">
        <f>IF(Admin!$B$14='Legit-Fans'!F66661,1,0)</f>
        <v>0</v>
      </c>
    </row>
    <row r="66662" spans="1:8">
      <c r="A66662" s="220" t="str">
        <f>IF(B66662&lt;&gt;0,COUNTA($B$65637:B66662)," ")</f>
        <v xml:space="preserve"> </v>
      </c>
      <c r="F66662" s="491" t="str">
        <f t="shared" si="18"/>
        <v xml:space="preserve"> </v>
      </c>
      <c r="H66662" s="488">
        <f>IF(Admin!$B$14='Legit-Fans'!F66662,1,0)</f>
        <v>0</v>
      </c>
    </row>
    <row r="66663" spans="1:8">
      <c r="A66663" s="220" t="str">
        <f>IF(B66663&lt;&gt;0,COUNTA($B$65637:B66663)," ")</f>
        <v xml:space="preserve"> </v>
      </c>
      <c r="F66663" s="491" t="str">
        <f t="shared" si="18"/>
        <v xml:space="preserve"> </v>
      </c>
      <c r="H66663" s="488">
        <f>IF(Admin!$B$14='Legit-Fans'!F66663,1,0)</f>
        <v>0</v>
      </c>
    </row>
    <row r="66664" spans="1:8">
      <c r="A66664" s="220" t="str">
        <f>IF(B66664&lt;&gt;0,COUNTA($B$65637:B66664)," ")</f>
        <v xml:space="preserve"> </v>
      </c>
      <c r="F66664" s="491" t="str">
        <f t="shared" si="18"/>
        <v xml:space="preserve"> </v>
      </c>
      <c r="H66664" s="488">
        <f>IF(Admin!$B$14='Legit-Fans'!F66664,1,0)</f>
        <v>0</v>
      </c>
    </row>
    <row r="66665" spans="1:8">
      <c r="A66665" s="220" t="str">
        <f>IF(B66665&lt;&gt;0,COUNTA($B$65637:B66665)," ")</f>
        <v xml:space="preserve"> </v>
      </c>
      <c r="F66665" s="491" t="str">
        <f t="shared" si="18"/>
        <v xml:space="preserve"> </v>
      </c>
      <c r="H66665" s="488">
        <f>IF(Admin!$B$14='Legit-Fans'!F66665,1,0)</f>
        <v>0</v>
      </c>
    </row>
    <row r="66666" spans="1:8">
      <c r="A66666" s="220" t="str">
        <f>IF(B66666&lt;&gt;0,COUNTA($B$65637:B66666)," ")</f>
        <v xml:space="preserve"> </v>
      </c>
      <c r="F66666" s="491" t="str">
        <f t="shared" si="18"/>
        <v xml:space="preserve"> </v>
      </c>
      <c r="H66666" s="488">
        <f>IF(Admin!$B$14='Legit-Fans'!F66666,1,0)</f>
        <v>0</v>
      </c>
    </row>
    <row r="66667" spans="1:8">
      <c r="A66667" s="220" t="str">
        <f>IF(B66667&lt;&gt;0,COUNTA($B$65637:B66667)," ")</f>
        <v xml:space="preserve"> </v>
      </c>
      <c r="F66667" s="491" t="str">
        <f t="shared" si="18"/>
        <v xml:space="preserve"> </v>
      </c>
      <c r="H66667" s="488">
        <f>IF(Admin!$B$14='Legit-Fans'!F66667,1,0)</f>
        <v>0</v>
      </c>
    </row>
    <row r="66668" spans="1:8">
      <c r="A66668" s="220" t="str">
        <f>IF(B66668&lt;&gt;0,COUNTA($B$65637:B66668)," ")</f>
        <v xml:space="preserve"> </v>
      </c>
      <c r="F66668" s="491" t="str">
        <f t="shared" ref="F66668:F66731" si="19">B66668&amp;" "&amp;C66668</f>
        <v xml:space="preserve"> </v>
      </c>
      <c r="H66668" s="488">
        <f>IF(Admin!$B$14='Legit-Fans'!F66668,1,0)</f>
        <v>0</v>
      </c>
    </row>
    <row r="66669" spans="1:8">
      <c r="A66669" s="220" t="str">
        <f>IF(B66669&lt;&gt;0,COUNTA($B$65637:B66669)," ")</f>
        <v xml:space="preserve"> </v>
      </c>
      <c r="F66669" s="491" t="str">
        <f t="shared" si="19"/>
        <v xml:space="preserve"> </v>
      </c>
      <c r="H66669" s="488">
        <f>IF(Admin!$B$14='Legit-Fans'!F66669,1,0)</f>
        <v>0</v>
      </c>
    </row>
    <row r="66670" spans="1:8">
      <c r="A66670" s="220" t="str">
        <f>IF(B66670&lt;&gt;0,COUNTA($B$65637:B66670)," ")</f>
        <v xml:space="preserve"> </v>
      </c>
      <c r="F66670" s="491" t="str">
        <f t="shared" si="19"/>
        <v xml:space="preserve"> </v>
      </c>
      <c r="H66670" s="488">
        <f>IF(Admin!$B$14='Legit-Fans'!F66670,1,0)</f>
        <v>0</v>
      </c>
    </row>
    <row r="66671" spans="1:8">
      <c r="A66671" s="220" t="str">
        <f>IF(B66671&lt;&gt;0,COUNTA($B$65637:B66671)," ")</f>
        <v xml:space="preserve"> </v>
      </c>
      <c r="F66671" s="491" t="str">
        <f t="shared" si="19"/>
        <v xml:space="preserve"> </v>
      </c>
      <c r="H66671" s="488">
        <f>IF(Admin!$B$14='Legit-Fans'!F66671,1,0)</f>
        <v>0</v>
      </c>
    </row>
    <row r="66672" spans="1:8">
      <c r="A66672" s="220" t="str">
        <f>IF(B66672&lt;&gt;0,COUNTA($B$65637:B66672)," ")</f>
        <v xml:space="preserve"> </v>
      </c>
      <c r="F66672" s="491" t="str">
        <f t="shared" si="19"/>
        <v xml:space="preserve"> </v>
      </c>
      <c r="H66672" s="488">
        <f>IF(Admin!$B$14='Legit-Fans'!F66672,1,0)</f>
        <v>0</v>
      </c>
    </row>
    <row r="66673" spans="1:8">
      <c r="A66673" s="220" t="str">
        <f>IF(B66673&lt;&gt;0,COUNTA($B$65637:B66673)," ")</f>
        <v xml:space="preserve"> </v>
      </c>
      <c r="F66673" s="491" t="str">
        <f t="shared" si="19"/>
        <v xml:space="preserve"> </v>
      </c>
      <c r="H66673" s="488">
        <f>IF(Admin!$B$14='Legit-Fans'!F66673,1,0)</f>
        <v>0</v>
      </c>
    </row>
    <row r="66674" spans="1:8">
      <c r="A66674" s="220" t="str">
        <f>IF(B66674&lt;&gt;0,COUNTA($B$65637:B66674)," ")</f>
        <v xml:space="preserve"> </v>
      </c>
      <c r="F66674" s="491" t="str">
        <f t="shared" si="19"/>
        <v xml:space="preserve"> </v>
      </c>
      <c r="H66674" s="488">
        <f>IF(Admin!$B$14='Legit-Fans'!F66674,1,0)</f>
        <v>0</v>
      </c>
    </row>
    <row r="66675" spans="1:8">
      <c r="A66675" s="220" t="str">
        <f>IF(B66675&lt;&gt;0,COUNTA($B$65637:B66675)," ")</f>
        <v xml:space="preserve"> </v>
      </c>
      <c r="F66675" s="491" t="str">
        <f t="shared" si="19"/>
        <v xml:space="preserve"> </v>
      </c>
      <c r="H66675" s="488">
        <f>IF(Admin!$B$14='Legit-Fans'!F66675,1,0)</f>
        <v>0</v>
      </c>
    </row>
    <row r="66676" spans="1:8">
      <c r="A66676" s="220" t="str">
        <f>IF(B66676&lt;&gt;0,COUNTA($B$65637:B66676)," ")</f>
        <v xml:space="preserve"> </v>
      </c>
      <c r="F66676" s="491" t="str">
        <f t="shared" si="19"/>
        <v xml:space="preserve"> </v>
      </c>
      <c r="H66676" s="488">
        <f>IF(Admin!$B$14='Legit-Fans'!F66676,1,0)</f>
        <v>0</v>
      </c>
    </row>
    <row r="66677" spans="1:8">
      <c r="A66677" s="220" t="str">
        <f>IF(B66677&lt;&gt;0,COUNTA($B$65637:B66677)," ")</f>
        <v xml:space="preserve"> </v>
      </c>
      <c r="F66677" s="491" t="str">
        <f t="shared" si="19"/>
        <v xml:space="preserve"> </v>
      </c>
      <c r="H66677" s="488">
        <f>IF(Admin!$B$14='Legit-Fans'!F66677,1,0)</f>
        <v>0</v>
      </c>
    </row>
    <row r="66678" spans="1:8">
      <c r="A66678" s="220" t="str">
        <f>IF(B66678&lt;&gt;0,COUNTA($B$65637:B66678)," ")</f>
        <v xml:space="preserve"> </v>
      </c>
      <c r="F66678" s="491" t="str">
        <f t="shared" si="19"/>
        <v xml:space="preserve"> </v>
      </c>
      <c r="H66678" s="488">
        <f>IF(Admin!$B$14='Legit-Fans'!F66678,1,0)</f>
        <v>0</v>
      </c>
    </row>
    <row r="66679" spans="1:8">
      <c r="A66679" s="220" t="str">
        <f>IF(B66679&lt;&gt;0,COUNTA($B$65637:B66679)," ")</f>
        <v xml:space="preserve"> </v>
      </c>
      <c r="F66679" s="491" t="str">
        <f t="shared" si="19"/>
        <v xml:space="preserve"> </v>
      </c>
      <c r="H66679" s="488">
        <f>IF(Admin!$B$14='Legit-Fans'!F66679,1,0)</f>
        <v>0</v>
      </c>
    </row>
    <row r="66680" spans="1:8">
      <c r="A66680" s="220" t="str">
        <f>IF(B66680&lt;&gt;0,COUNTA($B$65637:B66680)," ")</f>
        <v xml:space="preserve"> </v>
      </c>
      <c r="F66680" s="491" t="str">
        <f t="shared" si="19"/>
        <v xml:space="preserve"> </v>
      </c>
      <c r="H66680" s="488">
        <f>IF(Admin!$B$14='Legit-Fans'!F66680,1,0)</f>
        <v>0</v>
      </c>
    </row>
    <row r="66681" spans="1:8">
      <c r="A66681" s="220" t="str">
        <f>IF(B66681&lt;&gt;0,COUNTA($B$65637:B66681)," ")</f>
        <v xml:space="preserve"> </v>
      </c>
      <c r="F66681" s="491" t="str">
        <f t="shared" si="19"/>
        <v xml:space="preserve"> </v>
      </c>
      <c r="H66681" s="488">
        <f>IF(Admin!$B$14='Legit-Fans'!F66681,1,0)</f>
        <v>0</v>
      </c>
    </row>
    <row r="66682" spans="1:8">
      <c r="A66682" s="220" t="str">
        <f>IF(B66682&lt;&gt;0,COUNTA($B$65637:B66682)," ")</f>
        <v xml:space="preserve"> </v>
      </c>
      <c r="F66682" s="491" t="str">
        <f t="shared" si="19"/>
        <v xml:space="preserve"> </v>
      </c>
      <c r="H66682" s="488">
        <f>IF(Admin!$B$14='Legit-Fans'!F66682,1,0)</f>
        <v>0</v>
      </c>
    </row>
    <row r="66683" spans="1:8">
      <c r="A66683" s="220" t="str">
        <f>IF(B66683&lt;&gt;0,COUNTA($B$65637:B66683)," ")</f>
        <v xml:space="preserve"> </v>
      </c>
      <c r="F66683" s="491" t="str">
        <f t="shared" si="19"/>
        <v xml:space="preserve"> </v>
      </c>
      <c r="H66683" s="488">
        <f>IF(Admin!$B$14='Legit-Fans'!F66683,1,0)</f>
        <v>0</v>
      </c>
    </row>
    <row r="66684" spans="1:8">
      <c r="A66684" s="220" t="str">
        <f>IF(B66684&lt;&gt;0,COUNTA($B$65637:B66684)," ")</f>
        <v xml:space="preserve"> </v>
      </c>
      <c r="F66684" s="491" t="str">
        <f t="shared" si="19"/>
        <v xml:space="preserve"> </v>
      </c>
      <c r="H66684" s="488">
        <f>IF(Admin!$B$14='Legit-Fans'!F66684,1,0)</f>
        <v>0</v>
      </c>
    </row>
    <row r="66685" spans="1:8">
      <c r="A66685" s="220" t="str">
        <f>IF(B66685&lt;&gt;0,COUNTA($B$65637:B66685)," ")</f>
        <v xml:space="preserve"> </v>
      </c>
      <c r="F66685" s="491" t="str">
        <f t="shared" si="19"/>
        <v xml:space="preserve"> </v>
      </c>
      <c r="H66685" s="488">
        <f>IF(Admin!$B$14='Legit-Fans'!F66685,1,0)</f>
        <v>0</v>
      </c>
    </row>
    <row r="66686" spans="1:8">
      <c r="A66686" s="220" t="str">
        <f>IF(B66686&lt;&gt;0,COUNTA($B$65637:B66686)," ")</f>
        <v xml:space="preserve"> </v>
      </c>
      <c r="F66686" s="491" t="str">
        <f t="shared" si="19"/>
        <v xml:space="preserve"> </v>
      </c>
      <c r="H66686" s="488">
        <f>IF(Admin!$B$14='Legit-Fans'!F66686,1,0)</f>
        <v>0</v>
      </c>
    </row>
    <row r="66687" spans="1:8">
      <c r="A66687" s="220" t="str">
        <f>IF(B66687&lt;&gt;0,COUNTA($B$65637:B66687)," ")</f>
        <v xml:space="preserve"> </v>
      </c>
      <c r="F66687" s="491" t="str">
        <f t="shared" si="19"/>
        <v xml:space="preserve"> </v>
      </c>
      <c r="H66687" s="488">
        <f>IF(Admin!$B$14='Legit-Fans'!F66687,1,0)</f>
        <v>0</v>
      </c>
    </row>
    <row r="66688" spans="1:8">
      <c r="A66688" s="220" t="str">
        <f>IF(B66688&lt;&gt;0,COUNTA($B$65637:B66688)," ")</f>
        <v xml:space="preserve"> </v>
      </c>
      <c r="F66688" s="491" t="str">
        <f t="shared" si="19"/>
        <v xml:space="preserve"> </v>
      </c>
      <c r="H66688" s="488">
        <f>IF(Admin!$B$14='Legit-Fans'!F66688,1,0)</f>
        <v>0</v>
      </c>
    </row>
    <row r="66689" spans="1:8">
      <c r="A66689" s="220" t="str">
        <f>IF(B66689&lt;&gt;0,COUNTA($B$65637:B66689)," ")</f>
        <v xml:space="preserve"> </v>
      </c>
      <c r="F66689" s="491" t="str">
        <f t="shared" si="19"/>
        <v xml:space="preserve"> </v>
      </c>
      <c r="H66689" s="488">
        <f>IF(Admin!$B$14='Legit-Fans'!F66689,1,0)</f>
        <v>0</v>
      </c>
    </row>
    <row r="66690" spans="1:8">
      <c r="A66690" s="220" t="str">
        <f>IF(B66690&lt;&gt;0,COUNTA($B$65637:B66690)," ")</f>
        <v xml:space="preserve"> </v>
      </c>
      <c r="F66690" s="491" t="str">
        <f t="shared" si="19"/>
        <v xml:space="preserve"> </v>
      </c>
      <c r="H66690" s="488">
        <f>IF(Admin!$B$14='Legit-Fans'!F66690,1,0)</f>
        <v>0</v>
      </c>
    </row>
    <row r="66691" spans="1:8">
      <c r="A66691" s="220" t="str">
        <f>IF(B66691&lt;&gt;0,COUNTA($B$65637:B66691)," ")</f>
        <v xml:space="preserve"> </v>
      </c>
      <c r="F66691" s="491" t="str">
        <f t="shared" si="19"/>
        <v xml:space="preserve"> </v>
      </c>
      <c r="H66691" s="488">
        <f>IF(Admin!$B$14='Legit-Fans'!F66691,1,0)</f>
        <v>0</v>
      </c>
    </row>
    <row r="66692" spans="1:8">
      <c r="A66692" s="220" t="str">
        <f>IF(B66692&lt;&gt;0,COUNTA($B$65637:B66692)," ")</f>
        <v xml:space="preserve"> </v>
      </c>
      <c r="F66692" s="491" t="str">
        <f t="shared" si="19"/>
        <v xml:space="preserve"> </v>
      </c>
      <c r="H66692" s="488">
        <f>IF(Admin!$B$14='Legit-Fans'!F66692,1,0)</f>
        <v>0</v>
      </c>
    </row>
    <row r="66693" spans="1:8">
      <c r="A66693" s="220" t="str">
        <f>IF(B66693&lt;&gt;0,COUNTA($B$65637:B66693)," ")</f>
        <v xml:space="preserve"> </v>
      </c>
      <c r="F66693" s="491" t="str">
        <f t="shared" si="19"/>
        <v xml:space="preserve"> </v>
      </c>
      <c r="H66693" s="488">
        <f>IF(Admin!$B$14='Legit-Fans'!F66693,1,0)</f>
        <v>0</v>
      </c>
    </row>
    <row r="66694" spans="1:8">
      <c r="A66694" s="220" t="str">
        <f>IF(B66694&lt;&gt;0,COUNTA($B$65637:B66694)," ")</f>
        <v xml:space="preserve"> </v>
      </c>
      <c r="F66694" s="491" t="str">
        <f t="shared" si="19"/>
        <v xml:space="preserve"> </v>
      </c>
      <c r="H66694" s="488">
        <f>IF(Admin!$B$14='Legit-Fans'!F66694,1,0)</f>
        <v>0</v>
      </c>
    </row>
    <row r="66695" spans="1:8">
      <c r="A66695" s="220" t="str">
        <f>IF(B66695&lt;&gt;0,COUNTA($B$65637:B66695)," ")</f>
        <v xml:space="preserve"> </v>
      </c>
      <c r="F66695" s="491" t="str">
        <f t="shared" si="19"/>
        <v xml:space="preserve"> </v>
      </c>
      <c r="H66695" s="488">
        <f>IF(Admin!$B$14='Legit-Fans'!F66695,1,0)</f>
        <v>0</v>
      </c>
    </row>
    <row r="66696" spans="1:8">
      <c r="A66696" s="220" t="str">
        <f>IF(B66696&lt;&gt;0,COUNTA($B$65637:B66696)," ")</f>
        <v xml:space="preserve"> </v>
      </c>
      <c r="F66696" s="491" t="str">
        <f t="shared" si="19"/>
        <v xml:space="preserve"> </v>
      </c>
      <c r="H66696" s="488">
        <f>IF(Admin!$B$14='Legit-Fans'!F66696,1,0)</f>
        <v>0</v>
      </c>
    </row>
    <row r="66697" spans="1:8">
      <c r="A66697" s="220" t="str">
        <f>IF(B66697&lt;&gt;0,COUNTA($B$65637:B66697)," ")</f>
        <v xml:space="preserve"> </v>
      </c>
      <c r="F66697" s="491" t="str">
        <f t="shared" si="19"/>
        <v xml:space="preserve"> </v>
      </c>
      <c r="H66697" s="488">
        <f>IF(Admin!$B$14='Legit-Fans'!F66697,1,0)</f>
        <v>0</v>
      </c>
    </row>
    <row r="66698" spans="1:8">
      <c r="A66698" s="220" t="str">
        <f>IF(B66698&lt;&gt;0,COUNTA($B$65637:B66698)," ")</f>
        <v xml:space="preserve"> </v>
      </c>
      <c r="F66698" s="491" t="str">
        <f t="shared" si="19"/>
        <v xml:space="preserve"> </v>
      </c>
      <c r="H66698" s="488">
        <f>IF(Admin!$B$14='Legit-Fans'!F66698,1,0)</f>
        <v>0</v>
      </c>
    </row>
    <row r="66699" spans="1:8">
      <c r="A66699" s="220" t="str">
        <f>IF(B66699&lt;&gt;0,COUNTA($B$65637:B66699)," ")</f>
        <v xml:space="preserve"> </v>
      </c>
      <c r="F66699" s="491" t="str">
        <f t="shared" si="19"/>
        <v xml:space="preserve"> </v>
      </c>
      <c r="H66699" s="488">
        <f>IF(Admin!$B$14='Legit-Fans'!F66699,1,0)</f>
        <v>0</v>
      </c>
    </row>
    <row r="66700" spans="1:8">
      <c r="A66700" s="220" t="str">
        <f>IF(B66700&lt;&gt;0,COUNTA($B$65637:B66700)," ")</f>
        <v xml:space="preserve"> </v>
      </c>
      <c r="F66700" s="491" t="str">
        <f t="shared" si="19"/>
        <v xml:space="preserve"> </v>
      </c>
      <c r="H66700" s="488">
        <f>IF(Admin!$B$14='Legit-Fans'!F66700,1,0)</f>
        <v>0</v>
      </c>
    </row>
    <row r="66701" spans="1:8">
      <c r="A66701" s="220" t="str">
        <f>IF(B66701&lt;&gt;0,COUNTA($B$65637:B66701)," ")</f>
        <v xml:space="preserve"> </v>
      </c>
      <c r="F66701" s="491" t="str">
        <f t="shared" si="19"/>
        <v xml:space="preserve"> </v>
      </c>
      <c r="H66701" s="488">
        <f>IF(Admin!$B$14='Legit-Fans'!F66701,1,0)</f>
        <v>0</v>
      </c>
    </row>
    <row r="66702" spans="1:8">
      <c r="A66702" s="220" t="str">
        <f>IF(B66702&lt;&gt;0,COUNTA($B$65637:B66702)," ")</f>
        <v xml:space="preserve"> </v>
      </c>
      <c r="F66702" s="491" t="str">
        <f t="shared" si="19"/>
        <v xml:space="preserve"> </v>
      </c>
      <c r="H66702" s="488">
        <f>IF(Admin!$B$14='Legit-Fans'!F66702,1,0)</f>
        <v>0</v>
      </c>
    </row>
    <row r="66703" spans="1:8">
      <c r="A66703" s="220" t="str">
        <f>IF(B66703&lt;&gt;0,COUNTA($B$65637:B66703)," ")</f>
        <v xml:space="preserve"> </v>
      </c>
      <c r="F66703" s="491" t="str">
        <f t="shared" si="19"/>
        <v xml:space="preserve"> </v>
      </c>
      <c r="H66703" s="488">
        <f>IF(Admin!$B$14='Legit-Fans'!F66703,1,0)</f>
        <v>0</v>
      </c>
    </row>
    <row r="66704" spans="1:8">
      <c r="A66704" s="220" t="str">
        <f>IF(B66704&lt;&gt;0,COUNTA($B$65637:B66704)," ")</f>
        <v xml:space="preserve"> </v>
      </c>
      <c r="F66704" s="491" t="str">
        <f t="shared" si="19"/>
        <v xml:space="preserve"> </v>
      </c>
      <c r="H66704" s="488">
        <f>IF(Admin!$B$14='Legit-Fans'!F66704,1,0)</f>
        <v>0</v>
      </c>
    </row>
    <row r="66705" spans="1:8">
      <c r="A66705" s="220" t="str">
        <f>IF(B66705&lt;&gt;0,COUNTA($B$65637:B66705)," ")</f>
        <v xml:space="preserve"> </v>
      </c>
      <c r="F66705" s="491" t="str">
        <f t="shared" si="19"/>
        <v xml:space="preserve"> </v>
      </c>
      <c r="H66705" s="488">
        <f>IF(Admin!$B$14='Legit-Fans'!F66705,1,0)</f>
        <v>0</v>
      </c>
    </row>
    <row r="66706" spans="1:8">
      <c r="A66706" s="220" t="str">
        <f>IF(B66706&lt;&gt;0,COUNTA($B$65637:B66706)," ")</f>
        <v xml:space="preserve"> </v>
      </c>
      <c r="F66706" s="491" t="str">
        <f t="shared" si="19"/>
        <v xml:space="preserve"> </v>
      </c>
      <c r="H66706" s="488">
        <f>IF(Admin!$B$14='Legit-Fans'!F66706,1,0)</f>
        <v>0</v>
      </c>
    </row>
    <row r="66707" spans="1:8">
      <c r="A66707" s="220" t="str">
        <f>IF(B66707&lt;&gt;0,COUNTA($B$65637:B66707)," ")</f>
        <v xml:space="preserve"> </v>
      </c>
      <c r="F66707" s="491" t="str">
        <f t="shared" si="19"/>
        <v xml:space="preserve"> </v>
      </c>
      <c r="H66707" s="488">
        <f>IF(Admin!$B$14='Legit-Fans'!F66707,1,0)</f>
        <v>0</v>
      </c>
    </row>
    <row r="66708" spans="1:8">
      <c r="A66708" s="220" t="str">
        <f>IF(B66708&lt;&gt;0,COUNTA($B$65637:B66708)," ")</f>
        <v xml:space="preserve"> </v>
      </c>
      <c r="F66708" s="491" t="str">
        <f t="shared" si="19"/>
        <v xml:space="preserve"> </v>
      </c>
      <c r="H66708" s="488">
        <f>IF(Admin!$B$14='Legit-Fans'!F66708,1,0)</f>
        <v>0</v>
      </c>
    </row>
    <row r="66709" spans="1:8">
      <c r="A66709" s="220" t="str">
        <f>IF(B66709&lt;&gt;0,COUNTA($B$65637:B66709)," ")</f>
        <v xml:space="preserve"> </v>
      </c>
      <c r="F66709" s="491" t="str">
        <f t="shared" si="19"/>
        <v xml:space="preserve"> </v>
      </c>
      <c r="H66709" s="488">
        <f>IF(Admin!$B$14='Legit-Fans'!F66709,1,0)</f>
        <v>0</v>
      </c>
    </row>
    <row r="66710" spans="1:8">
      <c r="A66710" s="220" t="str">
        <f>IF(B66710&lt;&gt;0,COUNTA($B$65637:B66710)," ")</f>
        <v xml:space="preserve"> </v>
      </c>
      <c r="F66710" s="491" t="str">
        <f t="shared" si="19"/>
        <v xml:space="preserve"> </v>
      </c>
      <c r="H66710" s="488">
        <f>IF(Admin!$B$14='Legit-Fans'!F66710,1,0)</f>
        <v>0</v>
      </c>
    </row>
    <row r="66711" spans="1:8">
      <c r="A66711" s="220" t="str">
        <f>IF(B66711&lt;&gt;0,COUNTA($B$65637:B66711)," ")</f>
        <v xml:space="preserve"> </v>
      </c>
      <c r="F66711" s="491" t="str">
        <f t="shared" si="19"/>
        <v xml:space="preserve"> </v>
      </c>
      <c r="H66711" s="488">
        <f>IF(Admin!$B$14='Legit-Fans'!F66711,1,0)</f>
        <v>0</v>
      </c>
    </row>
    <row r="66712" spans="1:8">
      <c r="A66712" s="220" t="str">
        <f>IF(B66712&lt;&gt;0,COUNTA($B$65637:B66712)," ")</f>
        <v xml:space="preserve"> </v>
      </c>
      <c r="F66712" s="491" t="str">
        <f t="shared" si="19"/>
        <v xml:space="preserve"> </v>
      </c>
      <c r="H66712" s="488">
        <f>IF(Admin!$B$14='Legit-Fans'!F66712,1,0)</f>
        <v>0</v>
      </c>
    </row>
    <row r="66713" spans="1:8">
      <c r="A66713" s="220" t="str">
        <f>IF(B66713&lt;&gt;0,COUNTA($B$65637:B66713)," ")</f>
        <v xml:space="preserve"> </v>
      </c>
      <c r="F66713" s="491" t="str">
        <f t="shared" si="19"/>
        <v xml:space="preserve"> </v>
      </c>
      <c r="H66713" s="488">
        <f>IF(Admin!$B$14='Legit-Fans'!F66713,1,0)</f>
        <v>0</v>
      </c>
    </row>
    <row r="66714" spans="1:8">
      <c r="A66714" s="220" t="str">
        <f>IF(B66714&lt;&gt;0,COUNTA($B$65637:B66714)," ")</f>
        <v xml:space="preserve"> </v>
      </c>
      <c r="F66714" s="491" t="str">
        <f t="shared" si="19"/>
        <v xml:space="preserve"> </v>
      </c>
      <c r="H66714" s="488">
        <f>IF(Admin!$B$14='Legit-Fans'!F66714,1,0)</f>
        <v>0</v>
      </c>
    </row>
    <row r="66715" spans="1:8">
      <c r="A66715" s="220" t="str">
        <f>IF(B66715&lt;&gt;0,COUNTA($B$65637:B66715)," ")</f>
        <v xml:space="preserve"> </v>
      </c>
      <c r="F66715" s="491" t="str">
        <f t="shared" si="19"/>
        <v xml:space="preserve"> </v>
      </c>
      <c r="H66715" s="488">
        <f>IF(Admin!$B$14='Legit-Fans'!F66715,1,0)</f>
        <v>0</v>
      </c>
    </row>
    <row r="66716" spans="1:8">
      <c r="A66716" s="220" t="str">
        <f>IF(B66716&lt;&gt;0,COUNTA($B$65637:B66716)," ")</f>
        <v xml:space="preserve"> </v>
      </c>
      <c r="F66716" s="491" t="str">
        <f t="shared" si="19"/>
        <v xml:space="preserve"> </v>
      </c>
      <c r="H66716" s="488">
        <f>IF(Admin!$B$14='Legit-Fans'!F66716,1,0)</f>
        <v>0</v>
      </c>
    </row>
    <row r="66717" spans="1:8">
      <c r="A66717" s="220" t="str">
        <f>IF(B66717&lt;&gt;0,COUNTA($B$65637:B66717)," ")</f>
        <v xml:space="preserve"> </v>
      </c>
      <c r="F66717" s="491" t="str">
        <f t="shared" si="19"/>
        <v xml:space="preserve"> </v>
      </c>
      <c r="H66717" s="488">
        <f>IF(Admin!$B$14='Legit-Fans'!F66717,1,0)</f>
        <v>0</v>
      </c>
    </row>
    <row r="66718" spans="1:8">
      <c r="A66718" s="220" t="str">
        <f>IF(B66718&lt;&gt;0,COUNTA($B$65637:B66718)," ")</f>
        <v xml:space="preserve"> </v>
      </c>
      <c r="F66718" s="491" t="str">
        <f t="shared" si="19"/>
        <v xml:space="preserve"> </v>
      </c>
      <c r="H66718" s="488">
        <f>IF(Admin!$B$14='Legit-Fans'!F66718,1,0)</f>
        <v>0</v>
      </c>
    </row>
    <row r="66719" spans="1:8">
      <c r="A66719" s="220" t="str">
        <f>IF(B66719&lt;&gt;0,COUNTA($B$65637:B66719)," ")</f>
        <v xml:space="preserve"> </v>
      </c>
      <c r="F66719" s="491" t="str">
        <f t="shared" si="19"/>
        <v xml:space="preserve"> </v>
      </c>
      <c r="H66719" s="488">
        <f>IF(Admin!$B$14='Legit-Fans'!F66719,1,0)</f>
        <v>0</v>
      </c>
    </row>
    <row r="66720" spans="1:8">
      <c r="A66720" s="220" t="str">
        <f>IF(B66720&lt;&gt;0,COUNTA($B$65637:B66720)," ")</f>
        <v xml:space="preserve"> </v>
      </c>
      <c r="F66720" s="491" t="str">
        <f t="shared" si="19"/>
        <v xml:space="preserve"> </v>
      </c>
      <c r="H66720" s="488">
        <f>IF(Admin!$B$14='Legit-Fans'!F66720,1,0)</f>
        <v>0</v>
      </c>
    </row>
    <row r="66721" spans="1:8">
      <c r="A66721" s="220" t="str">
        <f>IF(B66721&lt;&gt;0,COUNTA($B$65637:B66721)," ")</f>
        <v xml:space="preserve"> </v>
      </c>
      <c r="F66721" s="491" t="str">
        <f t="shared" si="19"/>
        <v xml:space="preserve"> </v>
      </c>
      <c r="H66721" s="488">
        <f>IF(Admin!$B$14='Legit-Fans'!F66721,1,0)</f>
        <v>0</v>
      </c>
    </row>
    <row r="66722" spans="1:8">
      <c r="A66722" s="220" t="str">
        <f>IF(B66722&lt;&gt;0,COUNTA($B$65637:B66722)," ")</f>
        <v xml:space="preserve"> </v>
      </c>
      <c r="F66722" s="491" t="str">
        <f t="shared" si="19"/>
        <v xml:space="preserve"> </v>
      </c>
      <c r="H66722" s="488">
        <f>IF(Admin!$B$14='Legit-Fans'!F66722,1,0)</f>
        <v>0</v>
      </c>
    </row>
    <row r="66723" spans="1:8">
      <c r="A66723" s="220" t="str">
        <f>IF(B66723&lt;&gt;0,COUNTA($B$65637:B66723)," ")</f>
        <v xml:space="preserve"> </v>
      </c>
      <c r="F66723" s="491" t="str">
        <f t="shared" si="19"/>
        <v xml:space="preserve"> </v>
      </c>
      <c r="H66723" s="488">
        <f>IF(Admin!$B$14='Legit-Fans'!F66723,1,0)</f>
        <v>0</v>
      </c>
    </row>
    <row r="66724" spans="1:8">
      <c r="A66724" s="220" t="str">
        <f>IF(B66724&lt;&gt;0,COUNTA($B$65637:B66724)," ")</f>
        <v xml:space="preserve"> </v>
      </c>
      <c r="F66724" s="491" t="str">
        <f t="shared" si="19"/>
        <v xml:space="preserve"> </v>
      </c>
      <c r="H66724" s="488">
        <f>IF(Admin!$B$14='Legit-Fans'!F66724,1,0)</f>
        <v>0</v>
      </c>
    </row>
    <row r="66725" spans="1:8">
      <c r="A66725" s="220" t="str">
        <f>IF(B66725&lt;&gt;0,COUNTA($B$65637:B66725)," ")</f>
        <v xml:space="preserve"> </v>
      </c>
      <c r="F66725" s="491" t="str">
        <f t="shared" si="19"/>
        <v xml:space="preserve"> </v>
      </c>
      <c r="H66725" s="488">
        <f>IF(Admin!$B$14='Legit-Fans'!F66725,1,0)</f>
        <v>0</v>
      </c>
    </row>
    <row r="66726" spans="1:8">
      <c r="A66726" s="220" t="str">
        <f>IF(B66726&lt;&gt;0,COUNTA($B$65637:B66726)," ")</f>
        <v xml:space="preserve"> </v>
      </c>
      <c r="F66726" s="491" t="str">
        <f t="shared" si="19"/>
        <v xml:space="preserve"> </v>
      </c>
      <c r="H66726" s="488">
        <f>IF(Admin!$B$14='Legit-Fans'!F66726,1,0)</f>
        <v>0</v>
      </c>
    </row>
    <row r="66727" spans="1:8">
      <c r="A66727" s="220" t="str">
        <f>IF(B66727&lt;&gt;0,COUNTA($B$65637:B66727)," ")</f>
        <v xml:space="preserve"> </v>
      </c>
      <c r="F66727" s="491" t="str">
        <f t="shared" si="19"/>
        <v xml:space="preserve"> </v>
      </c>
      <c r="H66727" s="488">
        <f>IF(Admin!$B$14='Legit-Fans'!F66727,1,0)</f>
        <v>0</v>
      </c>
    </row>
    <row r="66728" spans="1:8">
      <c r="A66728" s="220" t="str">
        <f>IF(B66728&lt;&gt;0,COUNTA($B$65637:B66728)," ")</f>
        <v xml:space="preserve"> </v>
      </c>
      <c r="F66728" s="491" t="str">
        <f t="shared" si="19"/>
        <v xml:space="preserve"> </v>
      </c>
      <c r="H66728" s="488">
        <f>IF(Admin!$B$14='Legit-Fans'!F66728,1,0)</f>
        <v>0</v>
      </c>
    </row>
    <row r="66729" spans="1:8">
      <c r="A66729" s="220" t="str">
        <f>IF(B66729&lt;&gt;0,COUNTA($B$65637:B66729)," ")</f>
        <v xml:space="preserve"> </v>
      </c>
      <c r="F66729" s="491" t="str">
        <f t="shared" si="19"/>
        <v xml:space="preserve"> </v>
      </c>
      <c r="H66729" s="488">
        <f>IF(Admin!$B$14='Legit-Fans'!F66729,1,0)</f>
        <v>0</v>
      </c>
    </row>
    <row r="66730" spans="1:8">
      <c r="A66730" s="220" t="str">
        <f>IF(B66730&lt;&gt;0,COUNTA($B$65637:B66730)," ")</f>
        <v xml:space="preserve"> </v>
      </c>
      <c r="F66730" s="491" t="str">
        <f t="shared" si="19"/>
        <v xml:space="preserve"> </v>
      </c>
      <c r="H66730" s="488">
        <f>IF(Admin!$B$14='Legit-Fans'!F66730,1,0)</f>
        <v>0</v>
      </c>
    </row>
    <row r="66731" spans="1:8">
      <c r="A66731" s="220" t="str">
        <f>IF(B66731&lt;&gt;0,COUNTA($B$65637:B66731)," ")</f>
        <v xml:space="preserve"> </v>
      </c>
      <c r="F66731" s="491" t="str">
        <f t="shared" si="19"/>
        <v xml:space="preserve"> </v>
      </c>
      <c r="H66731" s="488">
        <f>IF(Admin!$B$14='Legit-Fans'!F66731,1,0)</f>
        <v>0</v>
      </c>
    </row>
    <row r="66732" spans="1:8">
      <c r="A66732" s="220" t="str">
        <f>IF(B66732&lt;&gt;0,COUNTA($B$65637:B66732)," ")</f>
        <v xml:space="preserve"> </v>
      </c>
      <c r="F66732" s="491" t="str">
        <f t="shared" ref="F66732:F66795" si="20">B66732&amp;" "&amp;C66732</f>
        <v xml:space="preserve"> </v>
      </c>
      <c r="H66732" s="488">
        <f>IF(Admin!$B$14='Legit-Fans'!F66732,1,0)</f>
        <v>0</v>
      </c>
    </row>
    <row r="66733" spans="1:8">
      <c r="A66733" s="220" t="str">
        <f>IF(B66733&lt;&gt;0,COUNTA($B$65637:B66733)," ")</f>
        <v xml:space="preserve"> </v>
      </c>
      <c r="F66733" s="491" t="str">
        <f t="shared" si="20"/>
        <v xml:space="preserve"> </v>
      </c>
      <c r="H66733" s="488">
        <f>IF(Admin!$B$14='Legit-Fans'!F66733,1,0)</f>
        <v>0</v>
      </c>
    </row>
    <row r="66734" spans="1:8">
      <c r="A66734" s="220" t="str">
        <f>IF(B66734&lt;&gt;0,COUNTA($B$65637:B66734)," ")</f>
        <v xml:space="preserve"> </v>
      </c>
      <c r="F66734" s="491" t="str">
        <f t="shared" si="20"/>
        <v xml:space="preserve"> </v>
      </c>
      <c r="H66734" s="488">
        <f>IF(Admin!$B$14='Legit-Fans'!F66734,1,0)</f>
        <v>0</v>
      </c>
    </row>
    <row r="66735" spans="1:8">
      <c r="A66735" s="220" t="str">
        <f>IF(B66735&lt;&gt;0,COUNTA($B$65637:B66735)," ")</f>
        <v xml:space="preserve"> </v>
      </c>
      <c r="F66735" s="491" t="str">
        <f t="shared" si="20"/>
        <v xml:space="preserve"> </v>
      </c>
      <c r="H66735" s="488">
        <f>IF(Admin!$B$14='Legit-Fans'!F66735,1,0)</f>
        <v>0</v>
      </c>
    </row>
    <row r="66736" spans="1:8">
      <c r="A66736" s="220" t="str">
        <f>IF(B66736&lt;&gt;0,COUNTA($B$65637:B66736)," ")</f>
        <v xml:space="preserve"> </v>
      </c>
      <c r="F66736" s="491" t="str">
        <f t="shared" si="20"/>
        <v xml:space="preserve"> </v>
      </c>
      <c r="H66736" s="488">
        <f>IF(Admin!$B$14='Legit-Fans'!F66736,1,0)</f>
        <v>0</v>
      </c>
    </row>
    <row r="66737" spans="1:8">
      <c r="A66737" s="220" t="str">
        <f>IF(B66737&lt;&gt;0,COUNTA($B$65637:B66737)," ")</f>
        <v xml:space="preserve"> </v>
      </c>
      <c r="F66737" s="491" t="str">
        <f t="shared" si="20"/>
        <v xml:space="preserve"> </v>
      </c>
      <c r="H66737" s="488">
        <f>IF(Admin!$B$14='Legit-Fans'!F66737,1,0)</f>
        <v>0</v>
      </c>
    </row>
    <row r="66738" spans="1:8">
      <c r="A66738" s="220" t="str">
        <f>IF(B66738&lt;&gt;0,COUNTA($B$65637:B66738)," ")</f>
        <v xml:space="preserve"> </v>
      </c>
      <c r="F66738" s="491" t="str">
        <f t="shared" si="20"/>
        <v xml:space="preserve"> </v>
      </c>
      <c r="H66738" s="488">
        <f>IF(Admin!$B$14='Legit-Fans'!F66738,1,0)</f>
        <v>0</v>
      </c>
    </row>
    <row r="66739" spans="1:8">
      <c r="A66739" s="220" t="str">
        <f>IF(B66739&lt;&gt;0,COUNTA($B$65637:B66739)," ")</f>
        <v xml:space="preserve"> </v>
      </c>
      <c r="F66739" s="491" t="str">
        <f t="shared" si="20"/>
        <v xml:space="preserve"> </v>
      </c>
      <c r="H66739" s="488">
        <f>IF(Admin!$B$14='Legit-Fans'!F66739,1,0)</f>
        <v>0</v>
      </c>
    </row>
    <row r="66740" spans="1:8">
      <c r="A66740" s="220" t="str">
        <f>IF(B66740&lt;&gt;0,COUNTA($B$65637:B66740)," ")</f>
        <v xml:space="preserve"> </v>
      </c>
      <c r="F66740" s="491" t="str">
        <f t="shared" si="20"/>
        <v xml:space="preserve"> </v>
      </c>
      <c r="H66740" s="488">
        <f>IF(Admin!$B$14='Legit-Fans'!F66740,1,0)</f>
        <v>0</v>
      </c>
    </row>
    <row r="66741" spans="1:8">
      <c r="A66741" s="220" t="str">
        <f>IF(B66741&lt;&gt;0,COUNTA($B$65637:B66741)," ")</f>
        <v xml:space="preserve"> </v>
      </c>
      <c r="F66741" s="491" t="str">
        <f t="shared" si="20"/>
        <v xml:space="preserve"> </v>
      </c>
      <c r="H66741" s="488">
        <f>IF(Admin!$B$14='Legit-Fans'!F66741,1,0)</f>
        <v>0</v>
      </c>
    </row>
    <row r="66742" spans="1:8">
      <c r="A66742" s="220" t="str">
        <f>IF(B66742&lt;&gt;0,COUNTA($B$65637:B66742)," ")</f>
        <v xml:space="preserve"> </v>
      </c>
      <c r="F66742" s="491" t="str">
        <f t="shared" si="20"/>
        <v xml:space="preserve"> </v>
      </c>
      <c r="H66742" s="488">
        <f>IF(Admin!$B$14='Legit-Fans'!F66742,1,0)</f>
        <v>0</v>
      </c>
    </row>
    <row r="66743" spans="1:8">
      <c r="A66743" s="220" t="str">
        <f>IF(B66743&lt;&gt;0,COUNTA($B$65637:B66743)," ")</f>
        <v xml:space="preserve"> </v>
      </c>
      <c r="F66743" s="491" t="str">
        <f t="shared" si="20"/>
        <v xml:space="preserve"> </v>
      </c>
      <c r="H66743" s="488">
        <f>IF(Admin!$B$14='Legit-Fans'!F66743,1,0)</f>
        <v>0</v>
      </c>
    </row>
    <row r="66744" spans="1:8">
      <c r="A66744" s="220" t="str">
        <f>IF(B66744&lt;&gt;0,COUNTA($B$65637:B66744)," ")</f>
        <v xml:space="preserve"> </v>
      </c>
      <c r="F66744" s="491" t="str">
        <f t="shared" si="20"/>
        <v xml:space="preserve"> </v>
      </c>
      <c r="H66744" s="488">
        <f>IF(Admin!$B$14='Legit-Fans'!F66744,1,0)</f>
        <v>0</v>
      </c>
    </row>
    <row r="66745" spans="1:8">
      <c r="A66745" s="220" t="str">
        <f>IF(B66745&lt;&gt;0,COUNTA($B$65637:B66745)," ")</f>
        <v xml:space="preserve"> </v>
      </c>
      <c r="F66745" s="491" t="str">
        <f t="shared" si="20"/>
        <v xml:space="preserve"> </v>
      </c>
      <c r="H66745" s="488">
        <f>IF(Admin!$B$14='Legit-Fans'!F66745,1,0)</f>
        <v>0</v>
      </c>
    </row>
    <row r="66746" spans="1:8">
      <c r="A66746" s="220" t="str">
        <f>IF(B66746&lt;&gt;0,COUNTA($B$65637:B66746)," ")</f>
        <v xml:space="preserve"> </v>
      </c>
      <c r="F66746" s="491" t="str">
        <f t="shared" si="20"/>
        <v xml:space="preserve"> </v>
      </c>
      <c r="H66746" s="488">
        <f>IF(Admin!$B$14='Legit-Fans'!F66746,1,0)</f>
        <v>0</v>
      </c>
    </row>
    <row r="66747" spans="1:8">
      <c r="A66747" s="220" t="str">
        <f>IF(B66747&lt;&gt;0,COUNTA($B$65637:B66747)," ")</f>
        <v xml:space="preserve"> </v>
      </c>
      <c r="F66747" s="491" t="str">
        <f t="shared" si="20"/>
        <v xml:space="preserve"> </v>
      </c>
      <c r="H66747" s="488">
        <f>IF(Admin!$B$14='Legit-Fans'!F66747,1,0)</f>
        <v>0</v>
      </c>
    </row>
    <row r="66748" spans="1:8">
      <c r="A66748" s="220" t="str">
        <f>IF(B66748&lt;&gt;0,COUNTA($B$65637:B66748)," ")</f>
        <v xml:space="preserve"> </v>
      </c>
      <c r="F66748" s="491" t="str">
        <f t="shared" si="20"/>
        <v xml:space="preserve"> </v>
      </c>
      <c r="H66748" s="488">
        <f>IF(Admin!$B$14='Legit-Fans'!F66748,1,0)</f>
        <v>0</v>
      </c>
    </row>
    <row r="66749" spans="1:8">
      <c r="A66749" s="220" t="str">
        <f>IF(B66749&lt;&gt;0,COUNTA($B$65637:B66749)," ")</f>
        <v xml:space="preserve"> </v>
      </c>
      <c r="F66749" s="491" t="str">
        <f t="shared" si="20"/>
        <v xml:space="preserve"> </v>
      </c>
      <c r="H66749" s="488">
        <f>IF(Admin!$B$14='Legit-Fans'!F66749,1,0)</f>
        <v>0</v>
      </c>
    </row>
    <row r="66750" spans="1:8">
      <c r="A66750" s="220" t="str">
        <f>IF(B66750&lt;&gt;0,COUNTA($B$65637:B66750)," ")</f>
        <v xml:space="preserve"> </v>
      </c>
      <c r="F66750" s="491" t="str">
        <f t="shared" si="20"/>
        <v xml:space="preserve"> </v>
      </c>
      <c r="H66750" s="488">
        <f>IF(Admin!$B$14='Legit-Fans'!F66750,1,0)</f>
        <v>0</v>
      </c>
    </row>
    <row r="66751" spans="1:8">
      <c r="A66751" s="220" t="str">
        <f>IF(B66751&lt;&gt;0,COUNTA($B$65637:B66751)," ")</f>
        <v xml:space="preserve"> </v>
      </c>
      <c r="F66751" s="491" t="str">
        <f t="shared" si="20"/>
        <v xml:space="preserve"> </v>
      </c>
      <c r="H66751" s="488">
        <f>IF(Admin!$B$14='Legit-Fans'!F66751,1,0)</f>
        <v>0</v>
      </c>
    </row>
    <row r="66752" spans="1:8">
      <c r="A66752" s="220" t="str">
        <f>IF(B66752&lt;&gt;0,COUNTA($B$65637:B66752)," ")</f>
        <v xml:space="preserve"> </v>
      </c>
      <c r="F66752" s="491" t="str">
        <f t="shared" si="20"/>
        <v xml:space="preserve"> </v>
      </c>
      <c r="H66752" s="488">
        <f>IF(Admin!$B$14='Legit-Fans'!F66752,1,0)</f>
        <v>0</v>
      </c>
    </row>
    <row r="66753" spans="1:8">
      <c r="A66753" s="220" t="str">
        <f>IF(B66753&lt;&gt;0,COUNTA($B$65637:B66753)," ")</f>
        <v xml:space="preserve"> </v>
      </c>
      <c r="F66753" s="491" t="str">
        <f t="shared" si="20"/>
        <v xml:space="preserve"> </v>
      </c>
      <c r="H66753" s="488">
        <f>IF(Admin!$B$14='Legit-Fans'!F66753,1,0)</f>
        <v>0</v>
      </c>
    </row>
    <row r="66754" spans="1:8">
      <c r="A66754" s="220" t="str">
        <f>IF(B66754&lt;&gt;0,COUNTA($B$65637:B66754)," ")</f>
        <v xml:space="preserve"> </v>
      </c>
      <c r="F66754" s="491" t="str">
        <f t="shared" si="20"/>
        <v xml:space="preserve"> </v>
      </c>
      <c r="H66754" s="488">
        <f>IF(Admin!$B$14='Legit-Fans'!F66754,1,0)</f>
        <v>0</v>
      </c>
    </row>
    <row r="66755" spans="1:8">
      <c r="A66755" s="220" t="str">
        <f>IF(B66755&lt;&gt;0,COUNTA($B$65637:B66755)," ")</f>
        <v xml:space="preserve"> </v>
      </c>
      <c r="F66755" s="491" t="str">
        <f t="shared" si="20"/>
        <v xml:space="preserve"> </v>
      </c>
      <c r="H66755" s="488">
        <f>IF(Admin!$B$14='Legit-Fans'!F66755,1,0)</f>
        <v>0</v>
      </c>
    </row>
    <row r="66756" spans="1:8">
      <c r="A66756" s="220" t="str">
        <f>IF(B66756&lt;&gt;0,COUNTA($B$65637:B66756)," ")</f>
        <v xml:space="preserve"> </v>
      </c>
      <c r="F66756" s="491" t="str">
        <f t="shared" si="20"/>
        <v xml:space="preserve"> </v>
      </c>
      <c r="H66756" s="488">
        <f>IF(Admin!$B$14='Legit-Fans'!F66756,1,0)</f>
        <v>0</v>
      </c>
    </row>
    <row r="66757" spans="1:8">
      <c r="A66757" s="220" t="str">
        <f>IF(B66757&lt;&gt;0,COUNTA($B$65637:B66757)," ")</f>
        <v xml:space="preserve"> </v>
      </c>
      <c r="F66757" s="491" t="str">
        <f t="shared" si="20"/>
        <v xml:space="preserve"> </v>
      </c>
      <c r="H66757" s="488">
        <f>IF(Admin!$B$14='Legit-Fans'!F66757,1,0)</f>
        <v>0</v>
      </c>
    </row>
    <row r="66758" spans="1:8">
      <c r="A66758" s="220" t="str">
        <f>IF(B66758&lt;&gt;0,COUNTA($B$65637:B66758)," ")</f>
        <v xml:space="preserve"> </v>
      </c>
      <c r="F66758" s="491" t="str">
        <f t="shared" si="20"/>
        <v xml:space="preserve"> </v>
      </c>
      <c r="H66758" s="488">
        <f>IF(Admin!$B$14='Legit-Fans'!F66758,1,0)</f>
        <v>0</v>
      </c>
    </row>
    <row r="66759" spans="1:8">
      <c r="A66759" s="220" t="str">
        <f>IF(B66759&lt;&gt;0,COUNTA($B$65637:B66759)," ")</f>
        <v xml:space="preserve"> </v>
      </c>
      <c r="F66759" s="491" t="str">
        <f t="shared" si="20"/>
        <v xml:space="preserve"> </v>
      </c>
      <c r="H66759" s="488">
        <f>IF(Admin!$B$14='Legit-Fans'!F66759,1,0)</f>
        <v>0</v>
      </c>
    </row>
    <row r="66760" spans="1:8">
      <c r="A66760" s="220" t="str">
        <f>IF(B66760&lt;&gt;0,COUNTA($B$65637:B66760)," ")</f>
        <v xml:space="preserve"> </v>
      </c>
      <c r="F66760" s="491" t="str">
        <f t="shared" si="20"/>
        <v xml:space="preserve"> </v>
      </c>
      <c r="H66760" s="488">
        <f>IF(Admin!$B$14='Legit-Fans'!F66760,1,0)</f>
        <v>0</v>
      </c>
    </row>
    <row r="66761" spans="1:8">
      <c r="A66761" s="220" t="str">
        <f>IF(B66761&lt;&gt;0,COUNTA($B$65637:B66761)," ")</f>
        <v xml:space="preserve"> </v>
      </c>
      <c r="F66761" s="491" t="str">
        <f t="shared" si="20"/>
        <v xml:space="preserve"> </v>
      </c>
      <c r="H66761" s="488">
        <f>IF(Admin!$B$14='Legit-Fans'!F66761,1,0)</f>
        <v>0</v>
      </c>
    </row>
    <row r="66762" spans="1:8">
      <c r="A66762" s="220" t="str">
        <f>IF(B66762&lt;&gt;0,COUNTA($B$65637:B66762)," ")</f>
        <v xml:space="preserve"> </v>
      </c>
      <c r="F66762" s="491" t="str">
        <f t="shared" si="20"/>
        <v xml:space="preserve"> </v>
      </c>
      <c r="H66762" s="488">
        <f>IF(Admin!$B$14='Legit-Fans'!F66762,1,0)</f>
        <v>0</v>
      </c>
    </row>
    <row r="66763" spans="1:8">
      <c r="A66763" s="220" t="str">
        <f>IF(B66763&lt;&gt;0,COUNTA($B$65637:B66763)," ")</f>
        <v xml:space="preserve"> </v>
      </c>
      <c r="F66763" s="491" t="str">
        <f t="shared" si="20"/>
        <v xml:space="preserve"> </v>
      </c>
      <c r="H66763" s="488">
        <f>IF(Admin!$B$14='Legit-Fans'!F66763,1,0)</f>
        <v>0</v>
      </c>
    </row>
    <row r="66764" spans="1:8">
      <c r="A66764" s="220" t="str">
        <f>IF(B66764&lt;&gt;0,COUNTA($B$65637:B66764)," ")</f>
        <v xml:space="preserve"> </v>
      </c>
      <c r="F66764" s="491" t="str">
        <f t="shared" si="20"/>
        <v xml:space="preserve"> </v>
      </c>
      <c r="H66764" s="488">
        <f>IF(Admin!$B$14='Legit-Fans'!F66764,1,0)</f>
        <v>0</v>
      </c>
    </row>
    <row r="66765" spans="1:8">
      <c r="A66765" s="220" t="str">
        <f>IF(B66765&lt;&gt;0,COUNTA($B$65637:B66765)," ")</f>
        <v xml:space="preserve"> </v>
      </c>
      <c r="F66765" s="491" t="str">
        <f t="shared" si="20"/>
        <v xml:space="preserve"> </v>
      </c>
      <c r="H66765" s="488">
        <f>IF(Admin!$B$14='Legit-Fans'!F66765,1,0)</f>
        <v>0</v>
      </c>
    </row>
    <row r="66766" spans="1:8">
      <c r="A66766" s="220" t="str">
        <f>IF(B66766&lt;&gt;0,COUNTA($B$65637:B66766)," ")</f>
        <v xml:space="preserve"> </v>
      </c>
      <c r="F66766" s="491" t="str">
        <f t="shared" si="20"/>
        <v xml:space="preserve"> </v>
      </c>
      <c r="H66766" s="488">
        <f>IF(Admin!$B$14='Legit-Fans'!F66766,1,0)</f>
        <v>0</v>
      </c>
    </row>
    <row r="66767" spans="1:8">
      <c r="A66767" s="220" t="str">
        <f>IF(B66767&lt;&gt;0,COUNTA($B$65637:B66767)," ")</f>
        <v xml:space="preserve"> </v>
      </c>
      <c r="F66767" s="491" t="str">
        <f t="shared" si="20"/>
        <v xml:space="preserve"> </v>
      </c>
      <c r="H66767" s="488">
        <f>IF(Admin!$B$14='Legit-Fans'!F66767,1,0)</f>
        <v>0</v>
      </c>
    </row>
    <row r="66768" spans="1:8">
      <c r="A66768" s="220" t="str">
        <f>IF(B66768&lt;&gt;0,COUNTA($B$65637:B66768)," ")</f>
        <v xml:space="preserve"> </v>
      </c>
      <c r="F66768" s="491" t="str">
        <f t="shared" si="20"/>
        <v xml:space="preserve"> </v>
      </c>
      <c r="H66768" s="488">
        <f>IF(Admin!$B$14='Legit-Fans'!F66768,1,0)</f>
        <v>0</v>
      </c>
    </row>
    <row r="66769" spans="1:8">
      <c r="A66769" s="220" t="str">
        <f>IF(B66769&lt;&gt;0,COUNTA($B$65637:B66769)," ")</f>
        <v xml:space="preserve"> </v>
      </c>
      <c r="F66769" s="491" t="str">
        <f t="shared" si="20"/>
        <v xml:space="preserve"> </v>
      </c>
      <c r="H66769" s="488">
        <f>IF(Admin!$B$14='Legit-Fans'!F66769,1,0)</f>
        <v>0</v>
      </c>
    </row>
    <row r="66770" spans="1:8">
      <c r="A66770" s="220" t="str">
        <f>IF(B66770&lt;&gt;0,COUNTA($B$65637:B66770)," ")</f>
        <v xml:space="preserve"> </v>
      </c>
      <c r="F66770" s="491" t="str">
        <f t="shared" si="20"/>
        <v xml:space="preserve"> </v>
      </c>
      <c r="H66770" s="488">
        <f>IF(Admin!$B$14='Legit-Fans'!F66770,1,0)</f>
        <v>0</v>
      </c>
    </row>
    <row r="66771" spans="1:8">
      <c r="A66771" s="220" t="str">
        <f>IF(B66771&lt;&gt;0,COUNTA($B$65637:B66771)," ")</f>
        <v xml:space="preserve"> </v>
      </c>
      <c r="F66771" s="491" t="str">
        <f t="shared" si="20"/>
        <v xml:space="preserve"> </v>
      </c>
      <c r="H66771" s="488">
        <f>IF(Admin!$B$14='Legit-Fans'!F66771,1,0)</f>
        <v>0</v>
      </c>
    </row>
    <row r="66772" spans="1:8">
      <c r="A66772" s="220" t="str">
        <f>IF(B66772&lt;&gt;0,COUNTA($B$65637:B66772)," ")</f>
        <v xml:space="preserve"> </v>
      </c>
      <c r="F66772" s="491" t="str">
        <f t="shared" si="20"/>
        <v xml:space="preserve"> </v>
      </c>
      <c r="H66772" s="488">
        <f>IF(Admin!$B$14='Legit-Fans'!F66772,1,0)</f>
        <v>0</v>
      </c>
    </row>
    <row r="66773" spans="1:8">
      <c r="A66773" s="220" t="str">
        <f>IF(B66773&lt;&gt;0,COUNTA($B$65637:B66773)," ")</f>
        <v xml:space="preserve"> </v>
      </c>
      <c r="F66773" s="491" t="str">
        <f t="shared" si="20"/>
        <v xml:space="preserve"> </v>
      </c>
      <c r="H66773" s="488">
        <f>IF(Admin!$B$14='Legit-Fans'!F66773,1,0)</f>
        <v>0</v>
      </c>
    </row>
    <row r="66774" spans="1:8">
      <c r="A66774" s="220" t="str">
        <f>IF(B66774&lt;&gt;0,COUNTA($B$65637:B66774)," ")</f>
        <v xml:space="preserve"> </v>
      </c>
      <c r="F66774" s="491" t="str">
        <f t="shared" si="20"/>
        <v xml:space="preserve"> </v>
      </c>
      <c r="H66774" s="488">
        <f>IF(Admin!$B$14='Legit-Fans'!F66774,1,0)</f>
        <v>0</v>
      </c>
    </row>
    <row r="66775" spans="1:8">
      <c r="A66775" s="220" t="str">
        <f>IF(B66775&lt;&gt;0,COUNTA($B$65637:B66775)," ")</f>
        <v xml:space="preserve"> </v>
      </c>
      <c r="F66775" s="491" t="str">
        <f t="shared" si="20"/>
        <v xml:space="preserve"> </v>
      </c>
      <c r="H66775" s="488">
        <f>IF(Admin!$B$14='Legit-Fans'!F66775,1,0)</f>
        <v>0</v>
      </c>
    </row>
    <row r="66776" spans="1:8">
      <c r="A66776" s="220" t="str">
        <f>IF(B66776&lt;&gt;0,COUNTA($B$65637:B66776)," ")</f>
        <v xml:space="preserve"> </v>
      </c>
      <c r="F66776" s="491" t="str">
        <f t="shared" si="20"/>
        <v xml:space="preserve"> </v>
      </c>
      <c r="H66776" s="488">
        <f>IF(Admin!$B$14='Legit-Fans'!F66776,1,0)</f>
        <v>0</v>
      </c>
    </row>
    <row r="66777" spans="1:8">
      <c r="A66777" s="220" t="str">
        <f>IF(B66777&lt;&gt;0,COUNTA($B$65637:B66777)," ")</f>
        <v xml:space="preserve"> </v>
      </c>
      <c r="F66777" s="491" t="str">
        <f t="shared" si="20"/>
        <v xml:space="preserve"> </v>
      </c>
      <c r="H66777" s="488">
        <f>IF(Admin!$B$14='Legit-Fans'!F66777,1,0)</f>
        <v>0</v>
      </c>
    </row>
    <row r="66778" spans="1:8">
      <c r="A66778" s="220" t="str">
        <f>IF(B66778&lt;&gt;0,COUNTA($B$65637:B66778)," ")</f>
        <v xml:space="preserve"> </v>
      </c>
      <c r="F66778" s="491" t="str">
        <f t="shared" si="20"/>
        <v xml:space="preserve"> </v>
      </c>
      <c r="H66778" s="488">
        <f>IF(Admin!$B$14='Legit-Fans'!F66778,1,0)</f>
        <v>0</v>
      </c>
    </row>
    <row r="66779" spans="1:8">
      <c r="A66779" s="220" t="str">
        <f>IF(B66779&lt;&gt;0,COUNTA($B$65637:B66779)," ")</f>
        <v xml:space="preserve"> </v>
      </c>
      <c r="F66779" s="491" t="str">
        <f t="shared" si="20"/>
        <v xml:space="preserve"> </v>
      </c>
      <c r="H66779" s="488">
        <f>IF(Admin!$B$14='Legit-Fans'!F66779,1,0)</f>
        <v>0</v>
      </c>
    </row>
    <row r="66780" spans="1:8">
      <c r="A66780" s="220" t="str">
        <f>IF(B66780&lt;&gt;0,COUNTA($B$65637:B66780)," ")</f>
        <v xml:space="preserve"> </v>
      </c>
      <c r="F66780" s="491" t="str">
        <f t="shared" si="20"/>
        <v xml:space="preserve"> </v>
      </c>
      <c r="H66780" s="488">
        <f>IF(Admin!$B$14='Legit-Fans'!F66780,1,0)</f>
        <v>0</v>
      </c>
    </row>
    <row r="66781" spans="1:8">
      <c r="A66781" s="220" t="str">
        <f>IF(B66781&lt;&gt;0,COUNTA($B$65637:B66781)," ")</f>
        <v xml:space="preserve"> </v>
      </c>
      <c r="F66781" s="491" t="str">
        <f t="shared" si="20"/>
        <v xml:space="preserve"> </v>
      </c>
      <c r="H66781" s="488">
        <f>IF(Admin!$B$14='Legit-Fans'!F66781,1,0)</f>
        <v>0</v>
      </c>
    </row>
    <row r="66782" spans="1:8">
      <c r="A66782" s="220" t="str">
        <f>IF(B66782&lt;&gt;0,COUNTA($B$65637:B66782)," ")</f>
        <v xml:space="preserve"> </v>
      </c>
      <c r="F66782" s="491" t="str">
        <f t="shared" si="20"/>
        <v xml:space="preserve"> </v>
      </c>
      <c r="H66782" s="488">
        <f>IF(Admin!$B$14='Legit-Fans'!F66782,1,0)</f>
        <v>0</v>
      </c>
    </row>
    <row r="66783" spans="1:8">
      <c r="A66783" s="220" t="str">
        <f>IF(B66783&lt;&gt;0,COUNTA($B$65637:B66783)," ")</f>
        <v xml:space="preserve"> </v>
      </c>
      <c r="F66783" s="491" t="str">
        <f t="shared" si="20"/>
        <v xml:space="preserve"> </v>
      </c>
      <c r="H66783" s="488">
        <f>IF(Admin!$B$14='Legit-Fans'!F66783,1,0)</f>
        <v>0</v>
      </c>
    </row>
    <row r="66784" spans="1:8">
      <c r="A66784" s="220" t="str">
        <f>IF(B66784&lt;&gt;0,COUNTA($B$65637:B66784)," ")</f>
        <v xml:space="preserve"> </v>
      </c>
      <c r="F66784" s="491" t="str">
        <f t="shared" si="20"/>
        <v xml:space="preserve"> </v>
      </c>
      <c r="H66784" s="488">
        <f>IF(Admin!$B$14='Legit-Fans'!F66784,1,0)</f>
        <v>0</v>
      </c>
    </row>
    <row r="66785" spans="1:8">
      <c r="A66785" s="220" t="str">
        <f>IF(B66785&lt;&gt;0,COUNTA($B$65637:B66785)," ")</f>
        <v xml:space="preserve"> </v>
      </c>
      <c r="F66785" s="491" t="str">
        <f t="shared" si="20"/>
        <v xml:space="preserve"> </v>
      </c>
      <c r="H66785" s="488">
        <f>IF(Admin!$B$14='Legit-Fans'!F66785,1,0)</f>
        <v>0</v>
      </c>
    </row>
    <row r="66786" spans="1:8">
      <c r="A66786" s="220" t="str">
        <f>IF(B66786&lt;&gt;0,COUNTA($B$65637:B66786)," ")</f>
        <v xml:space="preserve"> </v>
      </c>
      <c r="F66786" s="491" t="str">
        <f t="shared" si="20"/>
        <v xml:space="preserve"> </v>
      </c>
      <c r="H66786" s="488">
        <f>IF(Admin!$B$14='Legit-Fans'!F66786,1,0)</f>
        <v>0</v>
      </c>
    </row>
    <row r="66787" spans="1:8">
      <c r="A66787" s="220" t="str">
        <f>IF(B66787&lt;&gt;0,COUNTA($B$65637:B66787)," ")</f>
        <v xml:space="preserve"> </v>
      </c>
      <c r="F66787" s="491" t="str">
        <f t="shared" si="20"/>
        <v xml:space="preserve"> </v>
      </c>
      <c r="H66787" s="488">
        <f>IF(Admin!$B$14='Legit-Fans'!F66787,1,0)</f>
        <v>0</v>
      </c>
    </row>
    <row r="66788" spans="1:8">
      <c r="A66788" s="220" t="str">
        <f>IF(B66788&lt;&gt;0,COUNTA($B$65637:B66788)," ")</f>
        <v xml:space="preserve"> </v>
      </c>
      <c r="F66788" s="491" t="str">
        <f t="shared" si="20"/>
        <v xml:space="preserve"> </v>
      </c>
      <c r="H66788" s="488">
        <f>IF(Admin!$B$14='Legit-Fans'!F66788,1,0)</f>
        <v>0</v>
      </c>
    </row>
    <row r="66789" spans="1:8">
      <c r="A66789" s="220" t="str">
        <f>IF(B66789&lt;&gt;0,COUNTA($B$65637:B66789)," ")</f>
        <v xml:space="preserve"> </v>
      </c>
      <c r="F66789" s="491" t="str">
        <f t="shared" si="20"/>
        <v xml:space="preserve"> </v>
      </c>
      <c r="H66789" s="488">
        <f>IF(Admin!$B$14='Legit-Fans'!F66789,1,0)</f>
        <v>0</v>
      </c>
    </row>
    <row r="66790" spans="1:8">
      <c r="A66790" s="220" t="str">
        <f>IF(B66790&lt;&gt;0,COUNTA($B$65637:B66790)," ")</f>
        <v xml:space="preserve"> </v>
      </c>
      <c r="F66790" s="491" t="str">
        <f t="shared" si="20"/>
        <v xml:space="preserve"> </v>
      </c>
      <c r="H66790" s="488">
        <f>IF(Admin!$B$14='Legit-Fans'!F66790,1,0)</f>
        <v>0</v>
      </c>
    </row>
    <row r="66791" spans="1:8">
      <c r="A66791" s="220" t="str">
        <f>IF(B66791&lt;&gt;0,COUNTA($B$65637:B66791)," ")</f>
        <v xml:space="preserve"> </v>
      </c>
      <c r="F66791" s="491" t="str">
        <f t="shared" si="20"/>
        <v xml:space="preserve"> </v>
      </c>
      <c r="H66791" s="488">
        <f>IF(Admin!$B$14='Legit-Fans'!F66791,1,0)</f>
        <v>0</v>
      </c>
    </row>
    <row r="66792" spans="1:8">
      <c r="A66792" s="220" t="str">
        <f>IF(B66792&lt;&gt;0,COUNTA($B$65637:B66792)," ")</f>
        <v xml:space="preserve"> </v>
      </c>
      <c r="F66792" s="491" t="str">
        <f t="shared" si="20"/>
        <v xml:space="preserve"> </v>
      </c>
      <c r="H66792" s="488">
        <f>IF(Admin!$B$14='Legit-Fans'!F66792,1,0)</f>
        <v>0</v>
      </c>
    </row>
    <row r="66793" spans="1:8">
      <c r="A66793" s="220" t="str">
        <f>IF(B66793&lt;&gt;0,COUNTA($B$65637:B66793)," ")</f>
        <v xml:space="preserve"> </v>
      </c>
      <c r="F66793" s="491" t="str">
        <f t="shared" si="20"/>
        <v xml:space="preserve"> </v>
      </c>
      <c r="H66793" s="488">
        <f>IF(Admin!$B$14='Legit-Fans'!F66793,1,0)</f>
        <v>0</v>
      </c>
    </row>
    <row r="66794" spans="1:8">
      <c r="A66794" s="220" t="str">
        <f>IF(B66794&lt;&gt;0,COUNTA($B$65637:B66794)," ")</f>
        <v xml:space="preserve"> </v>
      </c>
      <c r="F66794" s="491" t="str">
        <f t="shared" si="20"/>
        <v xml:space="preserve"> </v>
      </c>
      <c r="H66794" s="488">
        <f>IF(Admin!$B$14='Legit-Fans'!F66794,1,0)</f>
        <v>0</v>
      </c>
    </row>
    <row r="66795" spans="1:8">
      <c r="A66795" s="220" t="str">
        <f>IF(B66795&lt;&gt;0,COUNTA($B$65637:B66795)," ")</f>
        <v xml:space="preserve"> </v>
      </c>
      <c r="F66795" s="491" t="str">
        <f t="shared" si="20"/>
        <v xml:space="preserve"> </v>
      </c>
      <c r="H66795" s="488">
        <f>IF(Admin!$B$14='Legit-Fans'!F66795,1,0)</f>
        <v>0</v>
      </c>
    </row>
    <row r="66796" spans="1:8">
      <c r="A66796" s="220" t="str">
        <f>IF(B66796&lt;&gt;0,COUNTA($B$65637:B66796)," ")</f>
        <v xml:space="preserve"> </v>
      </c>
      <c r="F66796" s="491" t="str">
        <f t="shared" ref="F66796:F66859" si="21">B66796&amp;" "&amp;C66796</f>
        <v xml:space="preserve"> </v>
      </c>
      <c r="H66796" s="488">
        <f>IF(Admin!$B$14='Legit-Fans'!F66796,1,0)</f>
        <v>0</v>
      </c>
    </row>
    <row r="66797" spans="1:8">
      <c r="A66797" s="220" t="str">
        <f>IF(B66797&lt;&gt;0,COUNTA($B$65637:B66797)," ")</f>
        <v xml:space="preserve"> </v>
      </c>
      <c r="F66797" s="491" t="str">
        <f t="shared" si="21"/>
        <v xml:space="preserve"> </v>
      </c>
      <c r="H66797" s="488">
        <f>IF(Admin!$B$14='Legit-Fans'!F66797,1,0)</f>
        <v>0</v>
      </c>
    </row>
    <row r="66798" spans="1:8">
      <c r="A66798" s="220" t="str">
        <f>IF(B66798&lt;&gt;0,COUNTA($B$65637:B66798)," ")</f>
        <v xml:space="preserve"> </v>
      </c>
      <c r="F66798" s="491" t="str">
        <f t="shared" si="21"/>
        <v xml:space="preserve"> </v>
      </c>
      <c r="H66798" s="488">
        <f>IF(Admin!$B$14='Legit-Fans'!F66798,1,0)</f>
        <v>0</v>
      </c>
    </row>
    <row r="66799" spans="1:8">
      <c r="A66799" s="220" t="str">
        <f>IF(B66799&lt;&gt;0,COUNTA($B$65637:B66799)," ")</f>
        <v xml:space="preserve"> </v>
      </c>
      <c r="F66799" s="491" t="str">
        <f t="shared" si="21"/>
        <v xml:space="preserve"> </v>
      </c>
      <c r="H66799" s="488">
        <f>IF(Admin!$B$14='Legit-Fans'!F66799,1,0)</f>
        <v>0</v>
      </c>
    </row>
    <row r="66800" spans="1:8">
      <c r="A66800" s="220" t="str">
        <f>IF(B66800&lt;&gt;0,COUNTA($B$65637:B66800)," ")</f>
        <v xml:space="preserve"> </v>
      </c>
      <c r="F66800" s="491" t="str">
        <f t="shared" si="21"/>
        <v xml:space="preserve"> </v>
      </c>
      <c r="H66800" s="488">
        <f>IF(Admin!$B$14='Legit-Fans'!F66800,1,0)</f>
        <v>0</v>
      </c>
    </row>
    <row r="66801" spans="1:8">
      <c r="A66801" s="220" t="str">
        <f>IF(B66801&lt;&gt;0,COUNTA($B$65637:B66801)," ")</f>
        <v xml:space="preserve"> </v>
      </c>
      <c r="F66801" s="491" t="str">
        <f t="shared" si="21"/>
        <v xml:space="preserve"> </v>
      </c>
      <c r="H66801" s="488">
        <f>IF(Admin!$B$14='Legit-Fans'!F66801,1,0)</f>
        <v>0</v>
      </c>
    </row>
    <row r="66802" spans="1:8">
      <c r="A66802" s="220" t="str">
        <f>IF(B66802&lt;&gt;0,COUNTA($B$65637:B66802)," ")</f>
        <v xml:space="preserve"> </v>
      </c>
      <c r="F66802" s="491" t="str">
        <f t="shared" si="21"/>
        <v xml:space="preserve"> </v>
      </c>
      <c r="H66802" s="488">
        <f>IF(Admin!$B$14='Legit-Fans'!F66802,1,0)</f>
        <v>0</v>
      </c>
    </row>
    <row r="66803" spans="1:8">
      <c r="A66803" s="220" t="str">
        <f>IF(B66803&lt;&gt;0,COUNTA($B$65637:B66803)," ")</f>
        <v xml:space="preserve"> </v>
      </c>
      <c r="F66803" s="491" t="str">
        <f t="shared" si="21"/>
        <v xml:space="preserve"> </v>
      </c>
      <c r="H66803" s="488">
        <f>IF(Admin!$B$14='Legit-Fans'!F66803,1,0)</f>
        <v>0</v>
      </c>
    </row>
    <row r="66804" spans="1:8">
      <c r="A66804" s="220" t="str">
        <f>IF(B66804&lt;&gt;0,COUNTA($B$65637:B66804)," ")</f>
        <v xml:space="preserve"> </v>
      </c>
      <c r="F66804" s="491" t="str">
        <f t="shared" si="21"/>
        <v xml:space="preserve"> </v>
      </c>
      <c r="H66804" s="488">
        <f>IF(Admin!$B$14='Legit-Fans'!F66804,1,0)</f>
        <v>0</v>
      </c>
    </row>
    <row r="66805" spans="1:8">
      <c r="A66805" s="220" t="str">
        <f>IF(B66805&lt;&gt;0,COUNTA($B$65637:B66805)," ")</f>
        <v xml:space="preserve"> </v>
      </c>
      <c r="F66805" s="491" t="str">
        <f t="shared" si="21"/>
        <v xml:space="preserve"> </v>
      </c>
      <c r="H66805" s="488">
        <f>IF(Admin!$B$14='Legit-Fans'!F66805,1,0)</f>
        <v>0</v>
      </c>
    </row>
    <row r="66806" spans="1:8">
      <c r="A66806" s="220" t="str">
        <f>IF(B66806&lt;&gt;0,COUNTA($B$65637:B66806)," ")</f>
        <v xml:space="preserve"> </v>
      </c>
      <c r="F66806" s="491" t="str">
        <f t="shared" si="21"/>
        <v xml:space="preserve"> </v>
      </c>
      <c r="H66806" s="488">
        <f>IF(Admin!$B$14='Legit-Fans'!F66806,1,0)</f>
        <v>0</v>
      </c>
    </row>
    <row r="66807" spans="1:8">
      <c r="A66807" s="220" t="str">
        <f>IF(B66807&lt;&gt;0,COUNTA($B$65637:B66807)," ")</f>
        <v xml:space="preserve"> </v>
      </c>
      <c r="F66807" s="491" t="str">
        <f t="shared" si="21"/>
        <v xml:space="preserve"> </v>
      </c>
      <c r="H66807" s="488">
        <f>IF(Admin!$B$14='Legit-Fans'!F66807,1,0)</f>
        <v>0</v>
      </c>
    </row>
    <row r="66808" spans="1:8">
      <c r="A66808" s="220" t="str">
        <f>IF(B66808&lt;&gt;0,COUNTA($B$65637:B66808)," ")</f>
        <v xml:space="preserve"> </v>
      </c>
      <c r="F66808" s="491" t="str">
        <f t="shared" si="21"/>
        <v xml:space="preserve"> </v>
      </c>
      <c r="H66808" s="488">
        <f>IF(Admin!$B$14='Legit-Fans'!F66808,1,0)</f>
        <v>0</v>
      </c>
    </row>
    <row r="66809" spans="1:8">
      <c r="A66809" s="220" t="str">
        <f>IF(B66809&lt;&gt;0,COUNTA($B$65637:B66809)," ")</f>
        <v xml:space="preserve"> </v>
      </c>
      <c r="F66809" s="491" t="str">
        <f t="shared" si="21"/>
        <v xml:space="preserve"> </v>
      </c>
      <c r="H66809" s="488">
        <f>IF(Admin!$B$14='Legit-Fans'!F66809,1,0)</f>
        <v>0</v>
      </c>
    </row>
    <row r="66810" spans="1:8">
      <c r="A66810" s="220" t="str">
        <f>IF(B66810&lt;&gt;0,COUNTA($B$65637:B66810)," ")</f>
        <v xml:space="preserve"> </v>
      </c>
      <c r="F66810" s="491" t="str">
        <f t="shared" si="21"/>
        <v xml:space="preserve"> </v>
      </c>
      <c r="H66810" s="488">
        <f>IF(Admin!$B$14='Legit-Fans'!F66810,1,0)</f>
        <v>0</v>
      </c>
    </row>
    <row r="66811" spans="1:8">
      <c r="A66811" s="220" t="str">
        <f>IF(B66811&lt;&gt;0,COUNTA($B$65637:B66811)," ")</f>
        <v xml:space="preserve"> </v>
      </c>
      <c r="F66811" s="491" t="str">
        <f t="shared" si="21"/>
        <v xml:space="preserve"> </v>
      </c>
      <c r="H66811" s="488">
        <f>IF(Admin!$B$14='Legit-Fans'!F66811,1,0)</f>
        <v>0</v>
      </c>
    </row>
    <row r="66812" spans="1:8">
      <c r="A66812" s="220" t="str">
        <f>IF(B66812&lt;&gt;0,COUNTA($B$65637:B66812)," ")</f>
        <v xml:space="preserve"> </v>
      </c>
      <c r="F66812" s="491" t="str">
        <f t="shared" si="21"/>
        <v xml:space="preserve"> </v>
      </c>
      <c r="H66812" s="488">
        <f>IF(Admin!$B$14='Legit-Fans'!F66812,1,0)</f>
        <v>0</v>
      </c>
    </row>
    <row r="66813" spans="1:8">
      <c r="A66813" s="220" t="str">
        <f>IF(B66813&lt;&gt;0,COUNTA($B$65637:B66813)," ")</f>
        <v xml:space="preserve"> </v>
      </c>
      <c r="F66813" s="491" t="str">
        <f t="shared" si="21"/>
        <v xml:space="preserve"> </v>
      </c>
      <c r="H66813" s="488">
        <f>IF(Admin!$B$14='Legit-Fans'!F66813,1,0)</f>
        <v>0</v>
      </c>
    </row>
    <row r="66814" spans="1:8">
      <c r="A66814" s="220" t="str">
        <f>IF(B66814&lt;&gt;0,COUNTA($B$65637:B66814)," ")</f>
        <v xml:space="preserve"> </v>
      </c>
      <c r="F66814" s="491" t="str">
        <f t="shared" si="21"/>
        <v xml:space="preserve"> </v>
      </c>
      <c r="H66814" s="488">
        <f>IF(Admin!$B$14='Legit-Fans'!F66814,1,0)</f>
        <v>0</v>
      </c>
    </row>
    <row r="66815" spans="1:8">
      <c r="A66815" s="220" t="str">
        <f>IF(B66815&lt;&gt;0,COUNTA($B$65637:B66815)," ")</f>
        <v xml:space="preserve"> </v>
      </c>
      <c r="F66815" s="491" t="str">
        <f t="shared" si="21"/>
        <v xml:space="preserve"> </v>
      </c>
      <c r="H66815" s="488">
        <f>IF(Admin!$B$14='Legit-Fans'!F66815,1,0)</f>
        <v>0</v>
      </c>
    </row>
    <row r="66816" spans="1:8">
      <c r="A66816" s="220" t="str">
        <f>IF(B66816&lt;&gt;0,COUNTA($B$65637:B66816)," ")</f>
        <v xml:space="preserve"> </v>
      </c>
      <c r="F66816" s="491" t="str">
        <f t="shared" si="21"/>
        <v xml:space="preserve"> </v>
      </c>
      <c r="H66816" s="488">
        <f>IF(Admin!$B$14='Legit-Fans'!F66816,1,0)</f>
        <v>0</v>
      </c>
    </row>
    <row r="66817" spans="1:8">
      <c r="A66817" s="220" t="str">
        <f>IF(B66817&lt;&gt;0,COUNTA($B$65637:B66817)," ")</f>
        <v xml:space="preserve"> </v>
      </c>
      <c r="F66817" s="491" t="str">
        <f t="shared" si="21"/>
        <v xml:space="preserve"> </v>
      </c>
      <c r="H66817" s="488">
        <f>IF(Admin!$B$14='Legit-Fans'!F66817,1,0)</f>
        <v>0</v>
      </c>
    </row>
    <row r="66818" spans="1:8">
      <c r="A66818" s="220" t="str">
        <f>IF(B66818&lt;&gt;0,COUNTA($B$65637:B66818)," ")</f>
        <v xml:space="preserve"> </v>
      </c>
      <c r="F66818" s="491" t="str">
        <f t="shared" si="21"/>
        <v xml:space="preserve"> </v>
      </c>
      <c r="H66818" s="488">
        <f>IF(Admin!$B$14='Legit-Fans'!F66818,1,0)</f>
        <v>0</v>
      </c>
    </row>
    <row r="66819" spans="1:8">
      <c r="A66819" s="220" t="str">
        <f>IF(B66819&lt;&gt;0,COUNTA($B$65637:B66819)," ")</f>
        <v xml:space="preserve"> </v>
      </c>
      <c r="F66819" s="491" t="str">
        <f t="shared" si="21"/>
        <v xml:space="preserve"> </v>
      </c>
      <c r="H66819" s="488">
        <f>IF(Admin!$B$14='Legit-Fans'!F66819,1,0)</f>
        <v>0</v>
      </c>
    </row>
    <row r="66820" spans="1:8">
      <c r="A66820" s="220" t="str">
        <f>IF(B66820&lt;&gt;0,COUNTA($B$65637:B66820)," ")</f>
        <v xml:space="preserve"> </v>
      </c>
      <c r="F66820" s="491" t="str">
        <f t="shared" si="21"/>
        <v xml:space="preserve"> </v>
      </c>
      <c r="H66820" s="488">
        <f>IF(Admin!$B$14='Legit-Fans'!F66820,1,0)</f>
        <v>0</v>
      </c>
    </row>
    <row r="66821" spans="1:8">
      <c r="A66821" s="220" t="str">
        <f>IF(B66821&lt;&gt;0,COUNTA($B$65637:B66821)," ")</f>
        <v xml:space="preserve"> </v>
      </c>
      <c r="F66821" s="491" t="str">
        <f t="shared" si="21"/>
        <v xml:space="preserve"> </v>
      </c>
      <c r="H66821" s="488">
        <f>IF(Admin!$B$14='Legit-Fans'!F66821,1,0)</f>
        <v>0</v>
      </c>
    </row>
    <row r="66822" spans="1:8">
      <c r="A66822" s="220" t="str">
        <f>IF(B66822&lt;&gt;0,COUNTA($B$65637:B66822)," ")</f>
        <v xml:space="preserve"> </v>
      </c>
      <c r="F66822" s="491" t="str">
        <f t="shared" si="21"/>
        <v xml:space="preserve"> </v>
      </c>
      <c r="H66822" s="488">
        <f>IF(Admin!$B$14='Legit-Fans'!F66822,1,0)</f>
        <v>0</v>
      </c>
    </row>
    <row r="66823" spans="1:8">
      <c r="A66823" s="220" t="str">
        <f>IF(B66823&lt;&gt;0,COUNTA($B$65637:B66823)," ")</f>
        <v xml:space="preserve"> </v>
      </c>
      <c r="F66823" s="491" t="str">
        <f t="shared" si="21"/>
        <v xml:space="preserve"> </v>
      </c>
      <c r="H66823" s="488">
        <f>IF(Admin!$B$14='Legit-Fans'!F66823,1,0)</f>
        <v>0</v>
      </c>
    </row>
    <row r="66824" spans="1:8">
      <c r="A66824" s="220" t="str">
        <f>IF(B66824&lt;&gt;0,COUNTA($B$65637:B66824)," ")</f>
        <v xml:space="preserve"> </v>
      </c>
      <c r="F66824" s="491" t="str">
        <f t="shared" si="21"/>
        <v xml:space="preserve"> </v>
      </c>
      <c r="H66824" s="488">
        <f>IF(Admin!$B$14='Legit-Fans'!F66824,1,0)</f>
        <v>0</v>
      </c>
    </row>
    <row r="66825" spans="1:8">
      <c r="A66825" s="220" t="str">
        <f>IF(B66825&lt;&gt;0,COUNTA($B$65637:B66825)," ")</f>
        <v xml:space="preserve"> </v>
      </c>
      <c r="F66825" s="491" t="str">
        <f t="shared" si="21"/>
        <v xml:space="preserve"> </v>
      </c>
      <c r="H66825" s="488">
        <f>IF(Admin!$B$14='Legit-Fans'!F66825,1,0)</f>
        <v>0</v>
      </c>
    </row>
    <row r="66826" spans="1:8">
      <c r="A66826" s="220" t="str">
        <f>IF(B66826&lt;&gt;0,COUNTA($B$65637:B66826)," ")</f>
        <v xml:space="preserve"> </v>
      </c>
      <c r="F66826" s="491" t="str">
        <f t="shared" si="21"/>
        <v xml:space="preserve"> </v>
      </c>
      <c r="H66826" s="488">
        <f>IF(Admin!$B$14='Legit-Fans'!F66826,1,0)</f>
        <v>0</v>
      </c>
    </row>
    <row r="66827" spans="1:8">
      <c r="A66827" s="220" t="str">
        <f>IF(B66827&lt;&gt;0,COUNTA($B$65637:B66827)," ")</f>
        <v xml:space="preserve"> </v>
      </c>
      <c r="F66827" s="491" t="str">
        <f t="shared" si="21"/>
        <v xml:space="preserve"> </v>
      </c>
      <c r="H66827" s="488">
        <f>IF(Admin!$B$14='Legit-Fans'!F66827,1,0)</f>
        <v>0</v>
      </c>
    </row>
    <row r="66828" spans="1:8">
      <c r="A66828" s="220" t="str">
        <f>IF(B66828&lt;&gt;0,COUNTA($B$65637:B66828)," ")</f>
        <v xml:space="preserve"> </v>
      </c>
      <c r="F66828" s="491" t="str">
        <f t="shared" si="21"/>
        <v xml:space="preserve"> </v>
      </c>
      <c r="H66828" s="488">
        <f>IF(Admin!$B$14='Legit-Fans'!F66828,1,0)</f>
        <v>0</v>
      </c>
    </row>
    <row r="66829" spans="1:8">
      <c r="A66829" s="220" t="str">
        <f>IF(B66829&lt;&gt;0,COUNTA($B$65637:B66829)," ")</f>
        <v xml:space="preserve"> </v>
      </c>
      <c r="F66829" s="491" t="str">
        <f t="shared" si="21"/>
        <v xml:space="preserve"> </v>
      </c>
      <c r="H66829" s="488">
        <f>IF(Admin!$B$14='Legit-Fans'!F66829,1,0)</f>
        <v>0</v>
      </c>
    </row>
    <row r="66830" spans="1:8">
      <c r="A66830" s="220" t="str">
        <f>IF(B66830&lt;&gt;0,COUNTA($B$65637:B66830)," ")</f>
        <v xml:space="preserve"> </v>
      </c>
      <c r="F66830" s="491" t="str">
        <f t="shared" si="21"/>
        <v xml:space="preserve"> </v>
      </c>
      <c r="H66830" s="488">
        <f>IF(Admin!$B$14='Legit-Fans'!F66830,1,0)</f>
        <v>0</v>
      </c>
    </row>
    <row r="66831" spans="1:8">
      <c r="A66831" s="220" t="str">
        <f>IF(B66831&lt;&gt;0,COUNTA($B$65637:B66831)," ")</f>
        <v xml:space="preserve"> </v>
      </c>
      <c r="F66831" s="491" t="str">
        <f t="shared" si="21"/>
        <v xml:space="preserve"> </v>
      </c>
      <c r="H66831" s="488">
        <f>IF(Admin!$B$14='Legit-Fans'!F66831,1,0)</f>
        <v>0</v>
      </c>
    </row>
    <row r="66832" spans="1:8">
      <c r="A66832" s="220" t="str">
        <f>IF(B66832&lt;&gt;0,COUNTA($B$65637:B66832)," ")</f>
        <v xml:space="preserve"> </v>
      </c>
      <c r="F66832" s="491" t="str">
        <f t="shared" si="21"/>
        <v xml:space="preserve"> </v>
      </c>
      <c r="H66832" s="488">
        <f>IF(Admin!$B$14='Legit-Fans'!F66832,1,0)</f>
        <v>0</v>
      </c>
    </row>
    <row r="66833" spans="1:8">
      <c r="A66833" s="220" t="str">
        <f>IF(B66833&lt;&gt;0,COUNTA($B$65637:B66833)," ")</f>
        <v xml:space="preserve"> </v>
      </c>
      <c r="F66833" s="491" t="str">
        <f t="shared" si="21"/>
        <v xml:space="preserve"> </v>
      </c>
      <c r="H66833" s="488">
        <f>IF(Admin!$B$14='Legit-Fans'!F66833,1,0)</f>
        <v>0</v>
      </c>
    </row>
    <row r="66834" spans="1:8">
      <c r="A66834" s="220" t="str">
        <f>IF(B66834&lt;&gt;0,COUNTA($B$65637:B66834)," ")</f>
        <v xml:space="preserve"> </v>
      </c>
      <c r="F66834" s="491" t="str">
        <f t="shared" si="21"/>
        <v xml:space="preserve"> </v>
      </c>
      <c r="H66834" s="488">
        <f>IF(Admin!$B$14='Legit-Fans'!F66834,1,0)</f>
        <v>0</v>
      </c>
    </row>
    <row r="66835" spans="1:8">
      <c r="A66835" s="220" t="str">
        <f>IF(B66835&lt;&gt;0,COUNTA($B$65637:B66835)," ")</f>
        <v xml:space="preserve"> </v>
      </c>
      <c r="F66835" s="491" t="str">
        <f t="shared" si="21"/>
        <v xml:space="preserve"> </v>
      </c>
      <c r="H66835" s="488">
        <f>IF(Admin!$B$14='Legit-Fans'!F66835,1,0)</f>
        <v>0</v>
      </c>
    </row>
    <row r="66836" spans="1:8">
      <c r="A66836" s="220" t="str">
        <f>IF(B66836&lt;&gt;0,COUNTA($B$65637:B66836)," ")</f>
        <v xml:space="preserve"> </v>
      </c>
      <c r="F66836" s="491" t="str">
        <f t="shared" si="21"/>
        <v xml:space="preserve"> </v>
      </c>
      <c r="H66836" s="488">
        <f>IF(Admin!$B$14='Legit-Fans'!F66836,1,0)</f>
        <v>0</v>
      </c>
    </row>
    <row r="66837" spans="1:8">
      <c r="A66837" s="220" t="str">
        <f>IF(B66837&lt;&gt;0,COUNTA($B$65637:B66837)," ")</f>
        <v xml:space="preserve"> </v>
      </c>
      <c r="F66837" s="491" t="str">
        <f t="shared" si="21"/>
        <v xml:space="preserve"> </v>
      </c>
      <c r="H66837" s="488">
        <f>IF(Admin!$B$14='Legit-Fans'!F66837,1,0)</f>
        <v>0</v>
      </c>
    </row>
    <row r="66838" spans="1:8">
      <c r="A66838" s="220" t="str">
        <f>IF(B66838&lt;&gt;0,COUNTA($B$65637:B66838)," ")</f>
        <v xml:space="preserve"> </v>
      </c>
      <c r="F66838" s="491" t="str">
        <f t="shared" si="21"/>
        <v xml:space="preserve"> </v>
      </c>
      <c r="H66838" s="488">
        <f>IF(Admin!$B$14='Legit-Fans'!F66838,1,0)</f>
        <v>0</v>
      </c>
    </row>
    <row r="66839" spans="1:8">
      <c r="A66839" s="220" t="str">
        <f>IF(B66839&lt;&gt;0,COUNTA($B$65637:B66839)," ")</f>
        <v xml:space="preserve"> </v>
      </c>
      <c r="F66839" s="491" t="str">
        <f t="shared" si="21"/>
        <v xml:space="preserve"> </v>
      </c>
      <c r="H66839" s="488">
        <f>IF(Admin!$B$14='Legit-Fans'!F66839,1,0)</f>
        <v>0</v>
      </c>
    </row>
    <row r="66840" spans="1:8">
      <c r="A66840" s="220" t="str">
        <f>IF(B66840&lt;&gt;0,COUNTA($B$65637:B66840)," ")</f>
        <v xml:space="preserve"> </v>
      </c>
      <c r="F66840" s="491" t="str">
        <f t="shared" si="21"/>
        <v xml:space="preserve"> </v>
      </c>
      <c r="H66840" s="488">
        <f>IF(Admin!$B$14='Legit-Fans'!F66840,1,0)</f>
        <v>0</v>
      </c>
    </row>
    <row r="66841" spans="1:8">
      <c r="A66841" s="220" t="str">
        <f>IF(B66841&lt;&gt;0,COUNTA($B$65637:B66841)," ")</f>
        <v xml:space="preserve"> </v>
      </c>
      <c r="F66841" s="491" t="str">
        <f t="shared" si="21"/>
        <v xml:space="preserve"> </v>
      </c>
      <c r="H66841" s="488">
        <f>IF(Admin!$B$14='Legit-Fans'!F66841,1,0)</f>
        <v>0</v>
      </c>
    </row>
    <row r="66842" spans="1:8">
      <c r="A66842" s="220" t="str">
        <f>IF(B66842&lt;&gt;0,COUNTA($B$65637:B66842)," ")</f>
        <v xml:space="preserve"> </v>
      </c>
      <c r="F66842" s="491" t="str">
        <f t="shared" si="21"/>
        <v xml:space="preserve"> </v>
      </c>
      <c r="H66842" s="488">
        <f>IF(Admin!$B$14='Legit-Fans'!F66842,1,0)</f>
        <v>0</v>
      </c>
    </row>
    <row r="66843" spans="1:8">
      <c r="A66843" s="220" t="str">
        <f>IF(B66843&lt;&gt;0,COUNTA($B$65637:B66843)," ")</f>
        <v xml:space="preserve"> </v>
      </c>
      <c r="F66843" s="491" t="str">
        <f t="shared" si="21"/>
        <v xml:space="preserve"> </v>
      </c>
      <c r="H66843" s="488">
        <f>IF(Admin!$B$14='Legit-Fans'!F66843,1,0)</f>
        <v>0</v>
      </c>
    </row>
    <row r="66844" spans="1:8">
      <c r="A66844" s="220" t="str">
        <f>IF(B66844&lt;&gt;0,COUNTA($B$65637:B66844)," ")</f>
        <v xml:space="preserve"> </v>
      </c>
      <c r="F66844" s="491" t="str">
        <f t="shared" si="21"/>
        <v xml:space="preserve"> </v>
      </c>
      <c r="H66844" s="488">
        <f>IF(Admin!$B$14='Legit-Fans'!F66844,1,0)</f>
        <v>0</v>
      </c>
    </row>
    <row r="66845" spans="1:8">
      <c r="A66845" s="220" t="str">
        <f>IF(B66845&lt;&gt;0,COUNTA($B$65637:B66845)," ")</f>
        <v xml:space="preserve"> </v>
      </c>
      <c r="F66845" s="491" t="str">
        <f t="shared" si="21"/>
        <v xml:space="preserve"> </v>
      </c>
      <c r="H66845" s="488">
        <f>IF(Admin!$B$14='Legit-Fans'!F66845,1,0)</f>
        <v>0</v>
      </c>
    </row>
    <row r="66846" spans="1:8">
      <c r="A66846" s="220" t="str">
        <f>IF(B66846&lt;&gt;0,COUNTA($B$65637:B66846)," ")</f>
        <v xml:space="preserve"> </v>
      </c>
      <c r="F66846" s="491" t="str">
        <f t="shared" si="21"/>
        <v xml:space="preserve"> </v>
      </c>
      <c r="H66846" s="488">
        <f>IF(Admin!$B$14='Legit-Fans'!F66846,1,0)</f>
        <v>0</v>
      </c>
    </row>
    <row r="66847" spans="1:8">
      <c r="A66847" s="220" t="str">
        <f>IF(B66847&lt;&gt;0,COUNTA($B$65637:B66847)," ")</f>
        <v xml:space="preserve"> </v>
      </c>
      <c r="F66847" s="491" t="str">
        <f t="shared" si="21"/>
        <v xml:space="preserve"> </v>
      </c>
      <c r="H66847" s="488">
        <f>IF(Admin!$B$14='Legit-Fans'!F66847,1,0)</f>
        <v>0</v>
      </c>
    </row>
    <row r="66848" spans="1:8">
      <c r="A66848" s="220" t="str">
        <f>IF(B66848&lt;&gt;0,COUNTA($B$65637:B66848)," ")</f>
        <v xml:space="preserve"> </v>
      </c>
      <c r="F66848" s="491" t="str">
        <f t="shared" si="21"/>
        <v xml:space="preserve"> </v>
      </c>
      <c r="H66848" s="488">
        <f>IF(Admin!$B$14='Legit-Fans'!F66848,1,0)</f>
        <v>0</v>
      </c>
    </row>
    <row r="66849" spans="1:8">
      <c r="A66849" s="220" t="str">
        <f>IF(B66849&lt;&gt;0,COUNTA($B$65637:B66849)," ")</f>
        <v xml:space="preserve"> </v>
      </c>
      <c r="F66849" s="491" t="str">
        <f t="shared" si="21"/>
        <v xml:space="preserve"> </v>
      </c>
      <c r="H66849" s="488">
        <f>IF(Admin!$B$14='Legit-Fans'!F66849,1,0)</f>
        <v>0</v>
      </c>
    </row>
    <row r="66850" spans="1:8">
      <c r="A66850" s="220" t="str">
        <f>IF(B66850&lt;&gt;0,COUNTA($B$65637:B66850)," ")</f>
        <v xml:space="preserve"> </v>
      </c>
      <c r="F66850" s="491" t="str">
        <f t="shared" si="21"/>
        <v xml:space="preserve"> </v>
      </c>
      <c r="H66850" s="488">
        <f>IF(Admin!$B$14='Legit-Fans'!F66850,1,0)</f>
        <v>0</v>
      </c>
    </row>
    <row r="66851" spans="1:8">
      <c r="A66851" s="220" t="str">
        <f>IF(B66851&lt;&gt;0,COUNTA($B$65637:B66851)," ")</f>
        <v xml:space="preserve"> </v>
      </c>
      <c r="F66851" s="491" t="str">
        <f t="shared" si="21"/>
        <v xml:space="preserve"> </v>
      </c>
      <c r="H66851" s="488">
        <f>IF(Admin!$B$14='Legit-Fans'!F66851,1,0)</f>
        <v>0</v>
      </c>
    </row>
    <row r="66852" spans="1:8">
      <c r="A66852" s="220" t="str">
        <f>IF(B66852&lt;&gt;0,COUNTA($B$65637:B66852)," ")</f>
        <v xml:space="preserve"> </v>
      </c>
      <c r="F66852" s="491" t="str">
        <f t="shared" si="21"/>
        <v xml:space="preserve"> </v>
      </c>
      <c r="H66852" s="488">
        <f>IF(Admin!$B$14='Legit-Fans'!F66852,1,0)</f>
        <v>0</v>
      </c>
    </row>
    <row r="66853" spans="1:8">
      <c r="A66853" s="220" t="str">
        <f>IF(B66853&lt;&gt;0,COUNTA($B$65637:B66853)," ")</f>
        <v xml:space="preserve"> </v>
      </c>
      <c r="F66853" s="491" t="str">
        <f t="shared" si="21"/>
        <v xml:space="preserve"> </v>
      </c>
      <c r="H66853" s="488">
        <f>IF(Admin!$B$14='Legit-Fans'!F66853,1,0)</f>
        <v>0</v>
      </c>
    </row>
    <row r="66854" spans="1:8">
      <c r="A66854" s="220" t="str">
        <f>IF(B66854&lt;&gt;0,COUNTA($B$65637:B66854)," ")</f>
        <v xml:space="preserve"> </v>
      </c>
      <c r="F66854" s="491" t="str">
        <f t="shared" si="21"/>
        <v xml:space="preserve"> </v>
      </c>
      <c r="H66854" s="488">
        <f>IF(Admin!$B$14='Legit-Fans'!F66854,1,0)</f>
        <v>0</v>
      </c>
    </row>
    <row r="66855" spans="1:8">
      <c r="A66855" s="220" t="str">
        <f>IF(B66855&lt;&gt;0,COUNTA($B$65637:B66855)," ")</f>
        <v xml:space="preserve"> </v>
      </c>
      <c r="F66855" s="491" t="str">
        <f t="shared" si="21"/>
        <v xml:space="preserve"> </v>
      </c>
      <c r="H66855" s="488">
        <f>IF(Admin!$B$14='Legit-Fans'!F66855,1,0)</f>
        <v>0</v>
      </c>
    </row>
    <row r="66856" spans="1:8">
      <c r="A66856" s="220" t="str">
        <f>IF(B66856&lt;&gt;0,COUNTA($B$65637:B66856)," ")</f>
        <v xml:space="preserve"> </v>
      </c>
      <c r="F66856" s="491" t="str">
        <f t="shared" si="21"/>
        <v xml:space="preserve"> </v>
      </c>
      <c r="H66856" s="488">
        <f>IF(Admin!$B$14='Legit-Fans'!F66856,1,0)</f>
        <v>0</v>
      </c>
    </row>
    <row r="66857" spans="1:8">
      <c r="A66857" s="220" t="str">
        <f>IF(B66857&lt;&gt;0,COUNTA($B$65637:B66857)," ")</f>
        <v xml:space="preserve"> </v>
      </c>
      <c r="F66857" s="491" t="str">
        <f t="shared" si="21"/>
        <v xml:space="preserve"> </v>
      </c>
      <c r="H66857" s="488">
        <f>IF(Admin!$B$14='Legit-Fans'!F66857,1,0)</f>
        <v>0</v>
      </c>
    </row>
    <row r="66858" spans="1:8">
      <c r="A66858" s="220" t="str">
        <f>IF(B66858&lt;&gt;0,COUNTA($B$65637:B66858)," ")</f>
        <v xml:space="preserve"> </v>
      </c>
      <c r="F66858" s="491" t="str">
        <f t="shared" si="21"/>
        <v xml:space="preserve"> </v>
      </c>
      <c r="H66858" s="488">
        <f>IF(Admin!$B$14='Legit-Fans'!F66858,1,0)</f>
        <v>0</v>
      </c>
    </row>
    <row r="66859" spans="1:8">
      <c r="A66859" s="220" t="str">
        <f>IF(B66859&lt;&gt;0,COUNTA($B$65637:B66859)," ")</f>
        <v xml:space="preserve"> </v>
      </c>
      <c r="F66859" s="491" t="str">
        <f t="shared" si="21"/>
        <v xml:space="preserve"> </v>
      </c>
      <c r="H66859" s="488">
        <f>IF(Admin!$B$14='Legit-Fans'!F66859,1,0)</f>
        <v>0</v>
      </c>
    </row>
    <row r="66860" spans="1:8">
      <c r="A66860" s="220" t="str">
        <f>IF(B66860&lt;&gt;0,COUNTA($B$65637:B66860)," ")</f>
        <v xml:space="preserve"> </v>
      </c>
      <c r="F66860" s="491" t="str">
        <f t="shared" ref="F66860:F66923" si="22">B66860&amp;" "&amp;C66860</f>
        <v xml:space="preserve"> </v>
      </c>
      <c r="H66860" s="488">
        <f>IF(Admin!$B$14='Legit-Fans'!F66860,1,0)</f>
        <v>0</v>
      </c>
    </row>
    <row r="66861" spans="1:8">
      <c r="A66861" s="220" t="str">
        <f>IF(B66861&lt;&gt;0,COUNTA($B$65637:B66861)," ")</f>
        <v xml:space="preserve"> </v>
      </c>
      <c r="F66861" s="491" t="str">
        <f t="shared" si="22"/>
        <v xml:space="preserve"> </v>
      </c>
      <c r="H66861" s="488">
        <f>IF(Admin!$B$14='Legit-Fans'!F66861,1,0)</f>
        <v>0</v>
      </c>
    </row>
    <row r="66862" spans="1:8">
      <c r="A66862" s="220" t="str">
        <f>IF(B66862&lt;&gt;0,COUNTA($B$65637:B66862)," ")</f>
        <v xml:space="preserve"> </v>
      </c>
      <c r="F66862" s="491" t="str">
        <f t="shared" si="22"/>
        <v xml:space="preserve"> </v>
      </c>
      <c r="H66862" s="488">
        <f>IF(Admin!$B$14='Legit-Fans'!F66862,1,0)</f>
        <v>0</v>
      </c>
    </row>
    <row r="66863" spans="1:8">
      <c r="A66863" s="220" t="str">
        <f>IF(B66863&lt;&gt;0,COUNTA($B$65637:B66863)," ")</f>
        <v xml:space="preserve"> </v>
      </c>
      <c r="F66863" s="491" t="str">
        <f t="shared" si="22"/>
        <v xml:space="preserve"> </v>
      </c>
      <c r="H66863" s="488">
        <f>IF(Admin!$B$14='Legit-Fans'!F66863,1,0)</f>
        <v>0</v>
      </c>
    </row>
    <row r="66864" spans="1:8">
      <c r="A66864" s="220" t="str">
        <f>IF(B66864&lt;&gt;0,COUNTA($B$65637:B66864)," ")</f>
        <v xml:space="preserve"> </v>
      </c>
      <c r="F66864" s="491" t="str">
        <f t="shared" si="22"/>
        <v xml:space="preserve"> </v>
      </c>
      <c r="H66864" s="488">
        <f>IF(Admin!$B$14='Legit-Fans'!F66864,1,0)</f>
        <v>0</v>
      </c>
    </row>
    <row r="66865" spans="1:8">
      <c r="A66865" s="220" t="str">
        <f>IF(B66865&lt;&gt;0,COUNTA($B$65637:B66865)," ")</f>
        <v xml:space="preserve"> </v>
      </c>
      <c r="F66865" s="491" t="str">
        <f t="shared" si="22"/>
        <v xml:space="preserve"> </v>
      </c>
      <c r="H66865" s="488">
        <f>IF(Admin!$B$14='Legit-Fans'!F66865,1,0)</f>
        <v>0</v>
      </c>
    </row>
    <row r="66866" spans="1:8">
      <c r="A66866" s="220" t="str">
        <f>IF(B66866&lt;&gt;0,COUNTA($B$65637:B66866)," ")</f>
        <v xml:space="preserve"> </v>
      </c>
      <c r="F66866" s="491" t="str">
        <f t="shared" si="22"/>
        <v xml:space="preserve"> </v>
      </c>
      <c r="H66866" s="488">
        <f>IF(Admin!$B$14='Legit-Fans'!F66866,1,0)</f>
        <v>0</v>
      </c>
    </row>
    <row r="66867" spans="1:8">
      <c r="A66867" s="220" t="str">
        <f>IF(B66867&lt;&gt;0,COUNTA($B$65637:B66867)," ")</f>
        <v xml:space="preserve"> </v>
      </c>
      <c r="F66867" s="491" t="str">
        <f t="shared" si="22"/>
        <v xml:space="preserve"> </v>
      </c>
      <c r="H66867" s="488">
        <f>IF(Admin!$B$14='Legit-Fans'!F66867,1,0)</f>
        <v>0</v>
      </c>
    </row>
    <row r="66868" spans="1:8">
      <c r="A66868" s="220" t="str">
        <f>IF(B66868&lt;&gt;0,COUNTA($B$65637:B66868)," ")</f>
        <v xml:space="preserve"> </v>
      </c>
      <c r="F66868" s="491" t="str">
        <f t="shared" si="22"/>
        <v xml:space="preserve"> </v>
      </c>
      <c r="H66868" s="488">
        <f>IF(Admin!$B$14='Legit-Fans'!F66868,1,0)</f>
        <v>0</v>
      </c>
    </row>
    <row r="66869" spans="1:8">
      <c r="A66869" s="220" t="str">
        <f>IF(B66869&lt;&gt;0,COUNTA($B$65637:B66869)," ")</f>
        <v xml:space="preserve"> </v>
      </c>
      <c r="F66869" s="491" t="str">
        <f t="shared" si="22"/>
        <v xml:space="preserve"> </v>
      </c>
      <c r="H66869" s="488">
        <f>IF(Admin!$B$14='Legit-Fans'!F66869,1,0)</f>
        <v>0</v>
      </c>
    </row>
    <row r="66870" spans="1:8">
      <c r="A66870" s="220" t="str">
        <f>IF(B66870&lt;&gt;0,COUNTA($B$65637:B66870)," ")</f>
        <v xml:space="preserve"> </v>
      </c>
      <c r="F66870" s="491" t="str">
        <f t="shared" si="22"/>
        <v xml:space="preserve"> </v>
      </c>
      <c r="H66870" s="488">
        <f>IF(Admin!$B$14='Legit-Fans'!F66870,1,0)</f>
        <v>0</v>
      </c>
    </row>
    <row r="66871" spans="1:8">
      <c r="A66871" s="220" t="str">
        <f>IF(B66871&lt;&gt;0,COUNTA($B$65637:B66871)," ")</f>
        <v xml:space="preserve"> </v>
      </c>
      <c r="F66871" s="491" t="str">
        <f t="shared" si="22"/>
        <v xml:space="preserve"> </v>
      </c>
      <c r="H66871" s="488">
        <f>IF(Admin!$B$14='Legit-Fans'!F66871,1,0)</f>
        <v>0</v>
      </c>
    </row>
    <row r="66872" spans="1:8">
      <c r="A66872" s="220" t="str">
        <f>IF(B66872&lt;&gt;0,COUNTA($B$65637:B66872)," ")</f>
        <v xml:space="preserve"> </v>
      </c>
      <c r="F66872" s="491" t="str">
        <f t="shared" si="22"/>
        <v xml:space="preserve"> </v>
      </c>
      <c r="H66872" s="488">
        <f>IF(Admin!$B$14='Legit-Fans'!F66872,1,0)</f>
        <v>0</v>
      </c>
    </row>
    <row r="66873" spans="1:8">
      <c r="A66873" s="220" t="str">
        <f>IF(B66873&lt;&gt;0,COUNTA($B$65637:B66873)," ")</f>
        <v xml:space="preserve"> </v>
      </c>
      <c r="F66873" s="491" t="str">
        <f t="shared" si="22"/>
        <v xml:space="preserve"> </v>
      </c>
      <c r="H66873" s="488">
        <f>IF(Admin!$B$14='Legit-Fans'!F66873,1,0)</f>
        <v>0</v>
      </c>
    </row>
    <row r="66874" spans="1:8">
      <c r="A66874" s="220" t="str">
        <f>IF(B66874&lt;&gt;0,COUNTA($B$65637:B66874)," ")</f>
        <v xml:space="preserve"> </v>
      </c>
      <c r="F66874" s="491" t="str">
        <f t="shared" si="22"/>
        <v xml:space="preserve"> </v>
      </c>
      <c r="H66874" s="488">
        <f>IF(Admin!$B$14='Legit-Fans'!F66874,1,0)</f>
        <v>0</v>
      </c>
    </row>
    <row r="66875" spans="1:8">
      <c r="A66875" s="220" t="str">
        <f>IF(B66875&lt;&gt;0,COUNTA($B$65637:B66875)," ")</f>
        <v xml:space="preserve"> </v>
      </c>
      <c r="F66875" s="491" t="str">
        <f t="shared" si="22"/>
        <v xml:space="preserve"> </v>
      </c>
      <c r="H66875" s="488">
        <f>IF(Admin!$B$14='Legit-Fans'!F66875,1,0)</f>
        <v>0</v>
      </c>
    </row>
    <row r="66876" spans="1:8">
      <c r="A66876" s="220" t="str">
        <f>IF(B66876&lt;&gt;0,COUNTA($B$65637:B66876)," ")</f>
        <v xml:space="preserve"> </v>
      </c>
      <c r="F66876" s="491" t="str">
        <f t="shared" si="22"/>
        <v xml:space="preserve"> </v>
      </c>
      <c r="H66876" s="488">
        <f>IF(Admin!$B$14='Legit-Fans'!F66876,1,0)</f>
        <v>0</v>
      </c>
    </row>
    <row r="66877" spans="1:8">
      <c r="A66877" s="220" t="str">
        <f>IF(B66877&lt;&gt;0,COUNTA($B$65637:B66877)," ")</f>
        <v xml:space="preserve"> </v>
      </c>
      <c r="F66877" s="491" t="str">
        <f t="shared" si="22"/>
        <v xml:space="preserve"> </v>
      </c>
      <c r="H66877" s="488">
        <f>IF(Admin!$B$14='Legit-Fans'!F66877,1,0)</f>
        <v>0</v>
      </c>
    </row>
    <row r="66878" spans="1:8">
      <c r="A66878" s="220" t="str">
        <f>IF(B66878&lt;&gt;0,COUNTA($B$65637:B66878)," ")</f>
        <v xml:space="preserve"> </v>
      </c>
      <c r="F66878" s="491" t="str">
        <f t="shared" si="22"/>
        <v xml:space="preserve"> </v>
      </c>
      <c r="H66878" s="488">
        <f>IF(Admin!$B$14='Legit-Fans'!F66878,1,0)</f>
        <v>0</v>
      </c>
    </row>
    <row r="66879" spans="1:8">
      <c r="A66879" s="220" t="str">
        <f>IF(B66879&lt;&gt;0,COUNTA($B$65637:B66879)," ")</f>
        <v xml:space="preserve"> </v>
      </c>
      <c r="F66879" s="491" t="str">
        <f t="shared" si="22"/>
        <v xml:space="preserve"> </v>
      </c>
      <c r="H66879" s="488">
        <f>IF(Admin!$B$14='Legit-Fans'!F66879,1,0)</f>
        <v>0</v>
      </c>
    </row>
    <row r="66880" spans="1:8">
      <c r="A66880" s="220" t="str">
        <f>IF(B66880&lt;&gt;0,COUNTA($B$65637:B66880)," ")</f>
        <v xml:space="preserve"> </v>
      </c>
      <c r="F66880" s="491" t="str">
        <f t="shared" si="22"/>
        <v xml:space="preserve"> </v>
      </c>
      <c r="H66880" s="488">
        <f>IF(Admin!$B$14='Legit-Fans'!F66880,1,0)</f>
        <v>0</v>
      </c>
    </row>
    <row r="66881" spans="1:8">
      <c r="A66881" s="220" t="str">
        <f>IF(B66881&lt;&gt;0,COUNTA($B$65637:B66881)," ")</f>
        <v xml:space="preserve"> </v>
      </c>
      <c r="F66881" s="491" t="str">
        <f t="shared" si="22"/>
        <v xml:space="preserve"> </v>
      </c>
      <c r="H66881" s="488">
        <f>IF(Admin!$B$14='Legit-Fans'!F66881,1,0)</f>
        <v>0</v>
      </c>
    </row>
    <row r="66882" spans="1:8">
      <c r="A66882" s="220" t="str">
        <f>IF(B66882&lt;&gt;0,COUNTA($B$65637:B66882)," ")</f>
        <v xml:space="preserve"> </v>
      </c>
      <c r="F66882" s="491" t="str">
        <f t="shared" si="22"/>
        <v xml:space="preserve"> </v>
      </c>
      <c r="H66882" s="488">
        <f>IF(Admin!$B$14='Legit-Fans'!F66882,1,0)</f>
        <v>0</v>
      </c>
    </row>
    <row r="66883" spans="1:8">
      <c r="A66883" s="220" t="str">
        <f>IF(B66883&lt;&gt;0,COUNTA($B$65637:B66883)," ")</f>
        <v xml:space="preserve"> </v>
      </c>
      <c r="F66883" s="491" t="str">
        <f t="shared" si="22"/>
        <v xml:space="preserve"> </v>
      </c>
      <c r="H66883" s="488">
        <f>IF(Admin!$B$14='Legit-Fans'!F66883,1,0)</f>
        <v>0</v>
      </c>
    </row>
    <row r="66884" spans="1:8">
      <c r="A66884" s="220" t="str">
        <f>IF(B66884&lt;&gt;0,COUNTA($B$65637:B66884)," ")</f>
        <v xml:space="preserve"> </v>
      </c>
      <c r="F66884" s="491" t="str">
        <f t="shared" si="22"/>
        <v xml:space="preserve"> </v>
      </c>
      <c r="H66884" s="488">
        <f>IF(Admin!$B$14='Legit-Fans'!F66884,1,0)</f>
        <v>0</v>
      </c>
    </row>
    <row r="66885" spans="1:8">
      <c r="A66885" s="220" t="str">
        <f>IF(B66885&lt;&gt;0,COUNTA($B$65637:B66885)," ")</f>
        <v xml:space="preserve"> </v>
      </c>
      <c r="F66885" s="491" t="str">
        <f t="shared" si="22"/>
        <v xml:space="preserve"> </v>
      </c>
      <c r="H66885" s="488">
        <f>IF(Admin!$B$14='Legit-Fans'!F66885,1,0)</f>
        <v>0</v>
      </c>
    </row>
    <row r="66886" spans="1:8">
      <c r="A66886" s="220" t="str">
        <f>IF(B66886&lt;&gt;0,COUNTA($B$65637:B66886)," ")</f>
        <v xml:space="preserve"> </v>
      </c>
      <c r="F66886" s="491" t="str">
        <f t="shared" si="22"/>
        <v xml:space="preserve"> </v>
      </c>
      <c r="H66886" s="488">
        <f>IF(Admin!$B$14='Legit-Fans'!F66886,1,0)</f>
        <v>0</v>
      </c>
    </row>
    <row r="66887" spans="1:8">
      <c r="A66887" s="220" t="str">
        <f>IF(B66887&lt;&gt;0,COUNTA($B$65637:B66887)," ")</f>
        <v xml:space="preserve"> </v>
      </c>
      <c r="F66887" s="491" t="str">
        <f t="shared" si="22"/>
        <v xml:space="preserve"> </v>
      </c>
      <c r="H66887" s="488">
        <f>IF(Admin!$B$14='Legit-Fans'!F66887,1,0)</f>
        <v>0</v>
      </c>
    </row>
    <row r="66888" spans="1:8">
      <c r="A66888" s="220" t="str">
        <f>IF(B66888&lt;&gt;0,COUNTA($B$65637:B66888)," ")</f>
        <v xml:space="preserve"> </v>
      </c>
      <c r="F66888" s="491" t="str">
        <f t="shared" si="22"/>
        <v xml:space="preserve"> </v>
      </c>
      <c r="H66888" s="488">
        <f>IF(Admin!$B$14='Legit-Fans'!F66888,1,0)</f>
        <v>0</v>
      </c>
    </row>
    <row r="66889" spans="1:8">
      <c r="A66889" s="220" t="str">
        <f>IF(B66889&lt;&gt;0,COUNTA($B$65637:B66889)," ")</f>
        <v xml:space="preserve"> </v>
      </c>
      <c r="F66889" s="491" t="str">
        <f t="shared" si="22"/>
        <v xml:space="preserve"> </v>
      </c>
      <c r="H66889" s="488">
        <f>IF(Admin!$B$14='Legit-Fans'!F66889,1,0)</f>
        <v>0</v>
      </c>
    </row>
    <row r="66890" spans="1:8">
      <c r="A66890" s="220" t="str">
        <f>IF(B66890&lt;&gt;0,COUNTA($B$65637:B66890)," ")</f>
        <v xml:space="preserve"> </v>
      </c>
      <c r="F66890" s="491" t="str">
        <f t="shared" si="22"/>
        <v xml:space="preserve"> </v>
      </c>
      <c r="H66890" s="488">
        <f>IF(Admin!$B$14='Legit-Fans'!F66890,1,0)</f>
        <v>0</v>
      </c>
    </row>
    <row r="66891" spans="1:8">
      <c r="A66891" s="220" t="str">
        <f>IF(B66891&lt;&gt;0,COUNTA($B$65637:B66891)," ")</f>
        <v xml:space="preserve"> </v>
      </c>
      <c r="F66891" s="491" t="str">
        <f t="shared" si="22"/>
        <v xml:space="preserve"> </v>
      </c>
      <c r="H66891" s="488">
        <f>IF(Admin!$B$14='Legit-Fans'!F66891,1,0)</f>
        <v>0</v>
      </c>
    </row>
    <row r="66892" spans="1:8">
      <c r="A66892" s="220" t="str">
        <f>IF(B66892&lt;&gt;0,COUNTA($B$65637:B66892)," ")</f>
        <v xml:space="preserve"> </v>
      </c>
      <c r="F66892" s="491" t="str">
        <f t="shared" si="22"/>
        <v xml:space="preserve"> </v>
      </c>
      <c r="H66892" s="488">
        <f>IF(Admin!$B$14='Legit-Fans'!F66892,1,0)</f>
        <v>0</v>
      </c>
    </row>
    <row r="66893" spans="1:8">
      <c r="A66893" s="220" t="str">
        <f>IF(B66893&lt;&gt;0,COUNTA($B$65637:B66893)," ")</f>
        <v xml:space="preserve"> </v>
      </c>
      <c r="F66893" s="491" t="str">
        <f t="shared" si="22"/>
        <v xml:space="preserve"> </v>
      </c>
      <c r="H66893" s="488">
        <f>IF(Admin!$B$14='Legit-Fans'!F66893,1,0)</f>
        <v>0</v>
      </c>
    </row>
    <row r="66894" spans="1:8">
      <c r="A66894" s="220" t="str">
        <f>IF(B66894&lt;&gt;0,COUNTA($B$65637:B66894)," ")</f>
        <v xml:space="preserve"> </v>
      </c>
      <c r="F66894" s="491" t="str">
        <f t="shared" si="22"/>
        <v xml:space="preserve"> </v>
      </c>
      <c r="H66894" s="488">
        <f>IF(Admin!$B$14='Legit-Fans'!F66894,1,0)</f>
        <v>0</v>
      </c>
    </row>
    <row r="66895" spans="1:8">
      <c r="A66895" s="220" t="str">
        <f>IF(B66895&lt;&gt;0,COUNTA($B$65637:B66895)," ")</f>
        <v xml:space="preserve"> </v>
      </c>
      <c r="F66895" s="491" t="str">
        <f t="shared" si="22"/>
        <v xml:space="preserve"> </v>
      </c>
      <c r="H66895" s="488">
        <f>IF(Admin!$B$14='Legit-Fans'!F66895,1,0)</f>
        <v>0</v>
      </c>
    </row>
    <row r="66896" spans="1:8">
      <c r="A66896" s="220" t="str">
        <f>IF(B66896&lt;&gt;0,COUNTA($B$65637:B66896)," ")</f>
        <v xml:space="preserve"> </v>
      </c>
      <c r="F66896" s="491" t="str">
        <f t="shared" si="22"/>
        <v xml:space="preserve"> </v>
      </c>
      <c r="H66896" s="488">
        <f>IF(Admin!$B$14='Legit-Fans'!F66896,1,0)</f>
        <v>0</v>
      </c>
    </row>
    <row r="66897" spans="1:8">
      <c r="A66897" s="220" t="str">
        <f>IF(B66897&lt;&gt;0,COUNTA($B$65637:B66897)," ")</f>
        <v xml:space="preserve"> </v>
      </c>
      <c r="F66897" s="491" t="str">
        <f t="shared" si="22"/>
        <v xml:space="preserve"> </v>
      </c>
      <c r="H66897" s="488">
        <f>IF(Admin!$B$14='Legit-Fans'!F66897,1,0)</f>
        <v>0</v>
      </c>
    </row>
    <row r="66898" spans="1:8">
      <c r="A66898" s="220" t="str">
        <f>IF(B66898&lt;&gt;0,COUNTA($B$65637:B66898)," ")</f>
        <v xml:space="preserve"> </v>
      </c>
      <c r="F66898" s="491" t="str">
        <f t="shared" si="22"/>
        <v xml:space="preserve"> </v>
      </c>
      <c r="H66898" s="488">
        <f>IF(Admin!$B$14='Legit-Fans'!F66898,1,0)</f>
        <v>0</v>
      </c>
    </row>
    <row r="66899" spans="1:8">
      <c r="A66899" s="220" t="str">
        <f>IF(B66899&lt;&gt;0,COUNTA($B$65637:B66899)," ")</f>
        <v xml:space="preserve"> </v>
      </c>
      <c r="F66899" s="491" t="str">
        <f t="shared" si="22"/>
        <v xml:space="preserve"> </v>
      </c>
      <c r="H66899" s="488">
        <f>IF(Admin!$B$14='Legit-Fans'!F66899,1,0)</f>
        <v>0</v>
      </c>
    </row>
    <row r="66900" spans="1:8">
      <c r="A66900" s="220" t="str">
        <f>IF(B66900&lt;&gt;0,COUNTA($B$65637:B66900)," ")</f>
        <v xml:space="preserve"> </v>
      </c>
      <c r="F66900" s="491" t="str">
        <f t="shared" si="22"/>
        <v xml:space="preserve"> </v>
      </c>
      <c r="H66900" s="488">
        <f>IF(Admin!$B$14='Legit-Fans'!F66900,1,0)</f>
        <v>0</v>
      </c>
    </row>
    <row r="66901" spans="1:8">
      <c r="A66901" s="220" t="str">
        <f>IF(B66901&lt;&gt;0,COUNTA($B$65637:B66901)," ")</f>
        <v xml:space="preserve"> </v>
      </c>
      <c r="F66901" s="491" t="str">
        <f t="shared" si="22"/>
        <v xml:space="preserve"> </v>
      </c>
      <c r="H66901" s="488">
        <f>IF(Admin!$B$14='Legit-Fans'!F66901,1,0)</f>
        <v>0</v>
      </c>
    </row>
    <row r="66902" spans="1:8">
      <c r="A66902" s="220" t="str">
        <f>IF(B66902&lt;&gt;0,COUNTA($B$65637:B66902)," ")</f>
        <v xml:space="preserve"> </v>
      </c>
      <c r="F66902" s="491" t="str">
        <f t="shared" si="22"/>
        <v xml:space="preserve"> </v>
      </c>
      <c r="H66902" s="488">
        <f>IF(Admin!$B$14='Legit-Fans'!F66902,1,0)</f>
        <v>0</v>
      </c>
    </row>
    <row r="66903" spans="1:8">
      <c r="A66903" s="220" t="str">
        <f>IF(B66903&lt;&gt;0,COUNTA($B$65637:B66903)," ")</f>
        <v xml:space="preserve"> </v>
      </c>
      <c r="F66903" s="491" t="str">
        <f t="shared" si="22"/>
        <v xml:space="preserve"> </v>
      </c>
      <c r="H66903" s="488">
        <f>IF(Admin!$B$14='Legit-Fans'!F66903,1,0)</f>
        <v>0</v>
      </c>
    </row>
    <row r="66904" spans="1:8">
      <c r="A66904" s="220" t="str">
        <f>IF(B66904&lt;&gt;0,COUNTA($B$65637:B66904)," ")</f>
        <v xml:space="preserve"> </v>
      </c>
      <c r="F66904" s="491" t="str">
        <f t="shared" si="22"/>
        <v xml:space="preserve"> </v>
      </c>
      <c r="H66904" s="488">
        <f>IF(Admin!$B$14='Legit-Fans'!F66904,1,0)</f>
        <v>0</v>
      </c>
    </row>
    <row r="66905" spans="1:8">
      <c r="A66905" s="220" t="str">
        <f>IF(B66905&lt;&gt;0,COUNTA($B$65637:B66905)," ")</f>
        <v xml:space="preserve"> </v>
      </c>
      <c r="F66905" s="491" t="str">
        <f t="shared" si="22"/>
        <v xml:space="preserve"> </v>
      </c>
      <c r="H66905" s="488">
        <f>IF(Admin!$B$14='Legit-Fans'!F66905,1,0)</f>
        <v>0</v>
      </c>
    </row>
    <row r="66906" spans="1:8">
      <c r="A66906" s="220" t="str">
        <f>IF(B66906&lt;&gt;0,COUNTA($B$65637:B66906)," ")</f>
        <v xml:space="preserve"> </v>
      </c>
      <c r="F66906" s="491" t="str">
        <f t="shared" si="22"/>
        <v xml:space="preserve"> </v>
      </c>
      <c r="H66906" s="488">
        <f>IF(Admin!$B$14='Legit-Fans'!F66906,1,0)</f>
        <v>0</v>
      </c>
    </row>
    <row r="66907" spans="1:8">
      <c r="A66907" s="220" t="str">
        <f>IF(B66907&lt;&gt;0,COUNTA($B$65637:B66907)," ")</f>
        <v xml:space="preserve"> </v>
      </c>
      <c r="F66907" s="491" t="str">
        <f t="shared" si="22"/>
        <v xml:space="preserve"> </v>
      </c>
      <c r="H66907" s="488">
        <f>IF(Admin!$B$14='Legit-Fans'!F66907,1,0)</f>
        <v>0</v>
      </c>
    </row>
    <row r="66908" spans="1:8">
      <c r="A66908" s="220" t="str">
        <f>IF(B66908&lt;&gt;0,COUNTA($B$65637:B66908)," ")</f>
        <v xml:space="preserve"> </v>
      </c>
      <c r="F66908" s="491" t="str">
        <f t="shared" si="22"/>
        <v xml:space="preserve"> </v>
      </c>
      <c r="H66908" s="488">
        <f>IF(Admin!$B$14='Legit-Fans'!F66908,1,0)</f>
        <v>0</v>
      </c>
    </row>
    <row r="66909" spans="1:8">
      <c r="A66909" s="220" t="str">
        <f>IF(B66909&lt;&gt;0,COUNTA($B$65637:B66909)," ")</f>
        <v xml:space="preserve"> </v>
      </c>
      <c r="F66909" s="491" t="str">
        <f t="shared" si="22"/>
        <v xml:space="preserve"> </v>
      </c>
      <c r="H66909" s="488">
        <f>IF(Admin!$B$14='Legit-Fans'!F66909,1,0)</f>
        <v>0</v>
      </c>
    </row>
    <row r="66910" spans="1:8">
      <c r="A66910" s="220" t="str">
        <f>IF(B66910&lt;&gt;0,COUNTA($B$65637:B66910)," ")</f>
        <v xml:space="preserve"> </v>
      </c>
      <c r="F66910" s="491" t="str">
        <f t="shared" si="22"/>
        <v xml:space="preserve"> </v>
      </c>
      <c r="H66910" s="488">
        <f>IF(Admin!$B$14='Legit-Fans'!F66910,1,0)</f>
        <v>0</v>
      </c>
    </row>
    <row r="66911" spans="1:8">
      <c r="A66911" s="220" t="str">
        <f>IF(B66911&lt;&gt;0,COUNTA($B$65637:B66911)," ")</f>
        <v xml:space="preserve"> </v>
      </c>
      <c r="F66911" s="491" t="str">
        <f t="shared" si="22"/>
        <v xml:space="preserve"> </v>
      </c>
      <c r="H66911" s="488">
        <f>IF(Admin!$B$14='Legit-Fans'!F66911,1,0)</f>
        <v>0</v>
      </c>
    </row>
    <row r="66912" spans="1:8">
      <c r="A66912" s="220" t="str">
        <f>IF(B66912&lt;&gt;0,COUNTA($B$65637:B66912)," ")</f>
        <v xml:space="preserve"> </v>
      </c>
      <c r="F66912" s="491" t="str">
        <f t="shared" si="22"/>
        <v xml:space="preserve"> </v>
      </c>
      <c r="H66912" s="488">
        <f>IF(Admin!$B$14='Legit-Fans'!F66912,1,0)</f>
        <v>0</v>
      </c>
    </row>
    <row r="66913" spans="1:8">
      <c r="A66913" s="220" t="str">
        <f>IF(B66913&lt;&gt;0,COUNTA($B$65637:B66913)," ")</f>
        <v xml:space="preserve"> </v>
      </c>
      <c r="F66913" s="491" t="str">
        <f t="shared" si="22"/>
        <v xml:space="preserve"> </v>
      </c>
      <c r="H66913" s="488">
        <f>IF(Admin!$B$14='Legit-Fans'!F66913,1,0)</f>
        <v>0</v>
      </c>
    </row>
    <row r="66914" spans="1:8">
      <c r="A66914" s="220" t="str">
        <f>IF(B66914&lt;&gt;0,COUNTA($B$65637:B66914)," ")</f>
        <v xml:space="preserve"> </v>
      </c>
      <c r="F66914" s="491" t="str">
        <f t="shared" si="22"/>
        <v xml:space="preserve"> </v>
      </c>
      <c r="H66914" s="488">
        <f>IF(Admin!$B$14='Legit-Fans'!F66914,1,0)</f>
        <v>0</v>
      </c>
    </row>
    <row r="66915" spans="1:8">
      <c r="A66915" s="220" t="str">
        <f>IF(B66915&lt;&gt;0,COUNTA($B$65637:B66915)," ")</f>
        <v xml:space="preserve"> </v>
      </c>
      <c r="F66915" s="491" t="str">
        <f t="shared" si="22"/>
        <v xml:space="preserve"> </v>
      </c>
      <c r="H66915" s="488">
        <f>IF(Admin!$B$14='Legit-Fans'!F66915,1,0)</f>
        <v>0</v>
      </c>
    </row>
    <row r="66916" spans="1:8">
      <c r="A66916" s="220" t="str">
        <f>IF(B66916&lt;&gt;0,COUNTA($B$65637:B66916)," ")</f>
        <v xml:space="preserve"> </v>
      </c>
      <c r="F66916" s="491" t="str">
        <f t="shared" si="22"/>
        <v xml:space="preserve"> </v>
      </c>
      <c r="H66916" s="488">
        <f>IF(Admin!$B$14='Legit-Fans'!F66916,1,0)</f>
        <v>0</v>
      </c>
    </row>
    <row r="66917" spans="1:8">
      <c r="A66917" s="220" t="str">
        <f>IF(B66917&lt;&gt;0,COUNTA($B$65637:B66917)," ")</f>
        <v xml:space="preserve"> </v>
      </c>
      <c r="F66917" s="491" t="str">
        <f t="shared" si="22"/>
        <v xml:space="preserve"> </v>
      </c>
      <c r="H66917" s="488">
        <f>IF(Admin!$B$14='Legit-Fans'!F66917,1,0)</f>
        <v>0</v>
      </c>
    </row>
    <row r="66918" spans="1:8">
      <c r="A66918" s="220" t="str">
        <f>IF(B66918&lt;&gt;0,COUNTA($B$65637:B66918)," ")</f>
        <v xml:space="preserve"> </v>
      </c>
      <c r="F66918" s="491" t="str">
        <f t="shared" si="22"/>
        <v xml:space="preserve"> </v>
      </c>
      <c r="H66918" s="488">
        <f>IF(Admin!$B$14='Legit-Fans'!F66918,1,0)</f>
        <v>0</v>
      </c>
    </row>
    <row r="66919" spans="1:8">
      <c r="A66919" s="220" t="str">
        <f>IF(B66919&lt;&gt;0,COUNTA($B$65637:B66919)," ")</f>
        <v xml:space="preserve"> </v>
      </c>
      <c r="F66919" s="491" t="str">
        <f t="shared" si="22"/>
        <v xml:space="preserve"> </v>
      </c>
      <c r="H66919" s="488">
        <f>IF(Admin!$B$14='Legit-Fans'!F66919,1,0)</f>
        <v>0</v>
      </c>
    </row>
    <row r="66920" spans="1:8">
      <c r="A66920" s="220" t="str">
        <f>IF(B66920&lt;&gt;0,COUNTA($B$65637:B66920)," ")</f>
        <v xml:space="preserve"> </v>
      </c>
      <c r="F66920" s="491" t="str">
        <f t="shared" si="22"/>
        <v xml:space="preserve"> </v>
      </c>
      <c r="H66920" s="488">
        <f>IF(Admin!$B$14='Legit-Fans'!F66920,1,0)</f>
        <v>0</v>
      </c>
    </row>
    <row r="66921" spans="1:8">
      <c r="A66921" s="220" t="str">
        <f>IF(B66921&lt;&gt;0,COUNTA($B$65637:B66921)," ")</f>
        <v xml:space="preserve"> </v>
      </c>
      <c r="F66921" s="491" t="str">
        <f t="shared" si="22"/>
        <v xml:space="preserve"> </v>
      </c>
      <c r="H66921" s="488">
        <f>IF(Admin!$B$14='Legit-Fans'!F66921,1,0)</f>
        <v>0</v>
      </c>
    </row>
    <row r="66922" spans="1:8">
      <c r="A66922" s="220" t="str">
        <f>IF(B66922&lt;&gt;0,COUNTA($B$65637:B66922)," ")</f>
        <v xml:space="preserve"> </v>
      </c>
      <c r="F66922" s="491" t="str">
        <f t="shared" si="22"/>
        <v xml:space="preserve"> </v>
      </c>
      <c r="H66922" s="488">
        <f>IF(Admin!$B$14='Legit-Fans'!F66922,1,0)</f>
        <v>0</v>
      </c>
    </row>
    <row r="66923" spans="1:8">
      <c r="A66923" s="220" t="str">
        <f>IF(B66923&lt;&gt;0,COUNTA($B$65637:B66923)," ")</f>
        <v xml:space="preserve"> </v>
      </c>
      <c r="F66923" s="491" t="str">
        <f t="shared" si="22"/>
        <v xml:space="preserve"> </v>
      </c>
      <c r="H66923" s="488">
        <f>IF(Admin!$B$14='Legit-Fans'!F66923,1,0)</f>
        <v>0</v>
      </c>
    </row>
    <row r="66924" spans="1:8">
      <c r="A66924" s="220" t="str">
        <f>IF(B66924&lt;&gt;0,COUNTA($B$65637:B66924)," ")</f>
        <v xml:space="preserve"> </v>
      </c>
      <c r="F66924" s="491" t="str">
        <f t="shared" ref="F66924:F66987" si="23">B66924&amp;" "&amp;C66924</f>
        <v xml:space="preserve"> </v>
      </c>
      <c r="H66924" s="488">
        <f>IF(Admin!$B$14='Legit-Fans'!F66924,1,0)</f>
        <v>0</v>
      </c>
    </row>
    <row r="66925" spans="1:8">
      <c r="A66925" s="220" t="str">
        <f>IF(B66925&lt;&gt;0,COUNTA($B$65637:B66925)," ")</f>
        <v xml:space="preserve"> </v>
      </c>
      <c r="F66925" s="491" t="str">
        <f t="shared" si="23"/>
        <v xml:space="preserve"> </v>
      </c>
      <c r="H66925" s="488">
        <f>IF(Admin!$B$14='Legit-Fans'!F66925,1,0)</f>
        <v>0</v>
      </c>
    </row>
    <row r="66926" spans="1:8">
      <c r="A66926" s="220" t="str">
        <f>IF(B66926&lt;&gt;0,COUNTA($B$65637:B66926)," ")</f>
        <v xml:space="preserve"> </v>
      </c>
      <c r="F66926" s="491" t="str">
        <f t="shared" si="23"/>
        <v xml:space="preserve"> </v>
      </c>
      <c r="H66926" s="488">
        <f>IF(Admin!$B$14='Legit-Fans'!F66926,1,0)</f>
        <v>0</v>
      </c>
    </row>
    <row r="66927" spans="1:8">
      <c r="A66927" s="220" t="str">
        <f>IF(B66927&lt;&gt;0,COUNTA($B$65637:B66927)," ")</f>
        <v xml:space="preserve"> </v>
      </c>
      <c r="F66927" s="491" t="str">
        <f t="shared" si="23"/>
        <v xml:space="preserve"> </v>
      </c>
      <c r="H66927" s="488">
        <f>IF(Admin!$B$14='Legit-Fans'!F66927,1,0)</f>
        <v>0</v>
      </c>
    </row>
    <row r="66928" spans="1:8">
      <c r="A66928" s="220" t="str">
        <f>IF(B66928&lt;&gt;0,COUNTA($B$65637:B66928)," ")</f>
        <v xml:space="preserve"> </v>
      </c>
      <c r="F66928" s="491" t="str">
        <f t="shared" si="23"/>
        <v xml:space="preserve"> </v>
      </c>
      <c r="H66928" s="488">
        <f>IF(Admin!$B$14='Legit-Fans'!F66928,1,0)</f>
        <v>0</v>
      </c>
    </row>
    <row r="66929" spans="1:8">
      <c r="A66929" s="220" t="str">
        <f>IF(B66929&lt;&gt;0,COUNTA($B$65637:B66929)," ")</f>
        <v xml:space="preserve"> </v>
      </c>
      <c r="F66929" s="491" t="str">
        <f t="shared" si="23"/>
        <v xml:space="preserve"> </v>
      </c>
      <c r="H66929" s="488">
        <f>IF(Admin!$B$14='Legit-Fans'!F66929,1,0)</f>
        <v>0</v>
      </c>
    </row>
    <row r="66930" spans="1:8">
      <c r="A66930" s="220" t="str">
        <f>IF(B66930&lt;&gt;0,COUNTA($B$65637:B66930)," ")</f>
        <v xml:space="preserve"> </v>
      </c>
      <c r="F66930" s="491" t="str">
        <f t="shared" si="23"/>
        <v xml:space="preserve"> </v>
      </c>
      <c r="H66930" s="488">
        <f>IF(Admin!$B$14='Legit-Fans'!F66930,1,0)</f>
        <v>0</v>
      </c>
    </row>
    <row r="66931" spans="1:8">
      <c r="A66931" s="220" t="str">
        <f>IF(B66931&lt;&gt;0,COUNTA($B$65637:B66931)," ")</f>
        <v xml:space="preserve"> </v>
      </c>
      <c r="F66931" s="491" t="str">
        <f t="shared" si="23"/>
        <v xml:space="preserve"> </v>
      </c>
      <c r="H66931" s="488">
        <f>IF(Admin!$B$14='Legit-Fans'!F66931,1,0)</f>
        <v>0</v>
      </c>
    </row>
    <row r="66932" spans="1:8">
      <c r="A66932" s="220" t="str">
        <f>IF(B66932&lt;&gt;0,COUNTA($B$65637:B66932)," ")</f>
        <v xml:space="preserve"> </v>
      </c>
      <c r="F66932" s="491" t="str">
        <f t="shared" si="23"/>
        <v xml:space="preserve"> </v>
      </c>
      <c r="H66932" s="488">
        <f>IF(Admin!$B$14='Legit-Fans'!F66932,1,0)</f>
        <v>0</v>
      </c>
    </row>
    <row r="66933" spans="1:8">
      <c r="A66933" s="220" t="str">
        <f>IF(B66933&lt;&gt;0,COUNTA($B$65637:B66933)," ")</f>
        <v xml:space="preserve"> </v>
      </c>
      <c r="F66933" s="491" t="str">
        <f t="shared" si="23"/>
        <v xml:space="preserve"> </v>
      </c>
      <c r="H66933" s="488">
        <f>IF(Admin!$B$14='Legit-Fans'!F66933,1,0)</f>
        <v>0</v>
      </c>
    </row>
    <row r="66934" spans="1:8">
      <c r="A66934" s="220" t="str">
        <f>IF(B66934&lt;&gt;0,COUNTA($B$65637:B66934)," ")</f>
        <v xml:space="preserve"> </v>
      </c>
      <c r="F66934" s="491" t="str">
        <f t="shared" si="23"/>
        <v xml:space="preserve"> </v>
      </c>
      <c r="H66934" s="488">
        <f>IF(Admin!$B$14='Legit-Fans'!F66934,1,0)</f>
        <v>0</v>
      </c>
    </row>
    <row r="66935" spans="1:8">
      <c r="A66935" s="220" t="str">
        <f>IF(B66935&lt;&gt;0,COUNTA($B$65637:B66935)," ")</f>
        <v xml:space="preserve"> </v>
      </c>
      <c r="F66935" s="491" t="str">
        <f t="shared" si="23"/>
        <v xml:space="preserve"> </v>
      </c>
      <c r="H66935" s="488">
        <f>IF(Admin!$B$14='Legit-Fans'!F66935,1,0)</f>
        <v>0</v>
      </c>
    </row>
    <row r="66936" spans="1:8">
      <c r="A66936" s="220" t="str">
        <f>IF(B66936&lt;&gt;0,COUNTA($B$65637:B66936)," ")</f>
        <v xml:space="preserve"> </v>
      </c>
      <c r="F66936" s="491" t="str">
        <f t="shared" si="23"/>
        <v xml:space="preserve"> </v>
      </c>
      <c r="H66936" s="488">
        <f>IF(Admin!$B$14='Legit-Fans'!F66936,1,0)</f>
        <v>0</v>
      </c>
    </row>
    <row r="66937" spans="1:8">
      <c r="A66937" s="220" t="str">
        <f>IF(B66937&lt;&gt;0,COUNTA($B$65637:B66937)," ")</f>
        <v xml:space="preserve"> </v>
      </c>
      <c r="F66937" s="491" t="str">
        <f t="shared" si="23"/>
        <v xml:space="preserve"> </v>
      </c>
      <c r="H66937" s="488">
        <f>IF(Admin!$B$14='Legit-Fans'!F66937,1,0)</f>
        <v>0</v>
      </c>
    </row>
    <row r="66938" spans="1:8">
      <c r="A66938" s="220" t="str">
        <f>IF(B66938&lt;&gt;0,COUNTA($B$65637:B66938)," ")</f>
        <v xml:space="preserve"> </v>
      </c>
      <c r="F66938" s="491" t="str">
        <f t="shared" si="23"/>
        <v xml:space="preserve"> </v>
      </c>
      <c r="H66938" s="488">
        <f>IF(Admin!$B$14='Legit-Fans'!F66938,1,0)</f>
        <v>0</v>
      </c>
    </row>
    <row r="66939" spans="1:8">
      <c r="A66939" s="220" t="str">
        <f>IF(B66939&lt;&gt;0,COUNTA($B$65637:B66939)," ")</f>
        <v xml:space="preserve"> </v>
      </c>
      <c r="F66939" s="491" t="str">
        <f t="shared" si="23"/>
        <v xml:space="preserve"> </v>
      </c>
      <c r="H66939" s="488">
        <f>IF(Admin!$B$14='Legit-Fans'!F66939,1,0)</f>
        <v>0</v>
      </c>
    </row>
    <row r="66940" spans="1:8">
      <c r="A66940" s="220" t="str">
        <f>IF(B66940&lt;&gt;0,COUNTA($B$65637:B66940)," ")</f>
        <v xml:space="preserve"> </v>
      </c>
      <c r="F66940" s="491" t="str">
        <f t="shared" si="23"/>
        <v xml:space="preserve"> </v>
      </c>
      <c r="H66940" s="488">
        <f>IF(Admin!$B$14='Legit-Fans'!F66940,1,0)</f>
        <v>0</v>
      </c>
    </row>
    <row r="66941" spans="1:8">
      <c r="A66941" s="220" t="str">
        <f>IF(B66941&lt;&gt;0,COUNTA($B$65637:B66941)," ")</f>
        <v xml:space="preserve"> </v>
      </c>
      <c r="F66941" s="491" t="str">
        <f t="shared" si="23"/>
        <v xml:space="preserve"> </v>
      </c>
      <c r="H66941" s="488">
        <f>IF(Admin!$B$14='Legit-Fans'!F66941,1,0)</f>
        <v>0</v>
      </c>
    </row>
    <row r="66942" spans="1:8">
      <c r="A66942" s="220" t="str">
        <f>IF(B66942&lt;&gt;0,COUNTA($B$65637:B66942)," ")</f>
        <v xml:space="preserve"> </v>
      </c>
      <c r="F66942" s="491" t="str">
        <f t="shared" si="23"/>
        <v xml:space="preserve"> </v>
      </c>
      <c r="H66942" s="488">
        <f>IF(Admin!$B$14='Legit-Fans'!F66942,1,0)</f>
        <v>0</v>
      </c>
    </row>
    <row r="66943" spans="1:8">
      <c r="A66943" s="220" t="str">
        <f>IF(B66943&lt;&gt;0,COUNTA($B$65637:B66943)," ")</f>
        <v xml:space="preserve"> </v>
      </c>
      <c r="F66943" s="491" t="str">
        <f t="shared" si="23"/>
        <v xml:space="preserve"> </v>
      </c>
      <c r="H66943" s="488">
        <f>IF(Admin!$B$14='Legit-Fans'!F66943,1,0)</f>
        <v>0</v>
      </c>
    </row>
    <row r="66944" spans="1:8">
      <c r="A66944" s="220" t="str">
        <f>IF(B66944&lt;&gt;0,COUNTA($B$65637:B66944)," ")</f>
        <v xml:space="preserve"> </v>
      </c>
      <c r="F66944" s="491" t="str">
        <f t="shared" si="23"/>
        <v xml:space="preserve"> </v>
      </c>
      <c r="H66944" s="488">
        <f>IF(Admin!$B$14='Legit-Fans'!F66944,1,0)</f>
        <v>0</v>
      </c>
    </row>
    <row r="66945" spans="1:8">
      <c r="A66945" s="220" t="str">
        <f>IF(B66945&lt;&gt;0,COUNTA($B$65637:B66945)," ")</f>
        <v xml:space="preserve"> </v>
      </c>
      <c r="F66945" s="491" t="str">
        <f t="shared" si="23"/>
        <v xml:space="preserve"> </v>
      </c>
      <c r="H66945" s="488">
        <f>IF(Admin!$B$14='Legit-Fans'!F66945,1,0)</f>
        <v>0</v>
      </c>
    </row>
    <row r="66946" spans="1:8">
      <c r="A66946" s="220" t="str">
        <f>IF(B66946&lt;&gt;0,COUNTA($B$65637:B66946)," ")</f>
        <v xml:space="preserve"> </v>
      </c>
      <c r="F66946" s="491" t="str">
        <f t="shared" si="23"/>
        <v xml:space="preserve"> </v>
      </c>
      <c r="H66946" s="488">
        <f>IF(Admin!$B$14='Legit-Fans'!F66946,1,0)</f>
        <v>0</v>
      </c>
    </row>
    <row r="66947" spans="1:8">
      <c r="A66947" s="220" t="str">
        <f>IF(B66947&lt;&gt;0,COUNTA($B$65637:B66947)," ")</f>
        <v xml:space="preserve"> </v>
      </c>
      <c r="F66947" s="491" t="str">
        <f t="shared" si="23"/>
        <v xml:space="preserve"> </v>
      </c>
      <c r="H66947" s="488">
        <f>IF(Admin!$B$14='Legit-Fans'!F66947,1,0)</f>
        <v>0</v>
      </c>
    </row>
    <row r="66948" spans="1:8">
      <c r="A66948" s="220" t="str">
        <f>IF(B66948&lt;&gt;0,COUNTA($B$65637:B66948)," ")</f>
        <v xml:space="preserve"> </v>
      </c>
      <c r="F66948" s="491" t="str">
        <f t="shared" si="23"/>
        <v xml:space="preserve"> </v>
      </c>
      <c r="H66948" s="488">
        <f>IF(Admin!$B$14='Legit-Fans'!F66948,1,0)</f>
        <v>0</v>
      </c>
    </row>
    <row r="66949" spans="1:8">
      <c r="A66949" s="220" t="str">
        <f>IF(B66949&lt;&gt;0,COUNTA($B$65637:B66949)," ")</f>
        <v xml:space="preserve"> </v>
      </c>
      <c r="F66949" s="491" t="str">
        <f t="shared" si="23"/>
        <v xml:space="preserve"> </v>
      </c>
      <c r="H66949" s="488">
        <f>IF(Admin!$B$14='Legit-Fans'!F66949,1,0)</f>
        <v>0</v>
      </c>
    </row>
    <row r="66950" spans="1:8">
      <c r="A66950" s="220" t="str">
        <f>IF(B66950&lt;&gt;0,COUNTA($B$65637:B66950)," ")</f>
        <v xml:space="preserve"> </v>
      </c>
      <c r="F66950" s="491" t="str">
        <f t="shared" si="23"/>
        <v xml:space="preserve"> </v>
      </c>
      <c r="H66950" s="488">
        <f>IF(Admin!$B$14='Legit-Fans'!F66950,1,0)</f>
        <v>0</v>
      </c>
    </row>
    <row r="66951" spans="1:8">
      <c r="A66951" s="220" t="str">
        <f>IF(B66951&lt;&gt;0,COUNTA($B$65637:B66951)," ")</f>
        <v xml:space="preserve"> </v>
      </c>
      <c r="F66951" s="491" t="str">
        <f t="shared" si="23"/>
        <v xml:space="preserve"> </v>
      </c>
      <c r="H66951" s="488">
        <f>IF(Admin!$B$14='Legit-Fans'!F66951,1,0)</f>
        <v>0</v>
      </c>
    </row>
    <row r="66952" spans="1:8">
      <c r="A66952" s="220" t="str">
        <f>IF(B66952&lt;&gt;0,COUNTA($B$65637:B66952)," ")</f>
        <v xml:space="preserve"> </v>
      </c>
      <c r="F66952" s="491" t="str">
        <f t="shared" si="23"/>
        <v xml:space="preserve"> </v>
      </c>
      <c r="H66952" s="488">
        <f>IF(Admin!$B$14='Legit-Fans'!F66952,1,0)</f>
        <v>0</v>
      </c>
    </row>
    <row r="66953" spans="1:8">
      <c r="A66953" s="220" t="str">
        <f>IF(B66953&lt;&gt;0,COUNTA($B$65637:B66953)," ")</f>
        <v xml:space="preserve"> </v>
      </c>
      <c r="F66953" s="491" t="str">
        <f t="shared" si="23"/>
        <v xml:space="preserve"> </v>
      </c>
      <c r="H66953" s="488">
        <f>IF(Admin!$B$14='Legit-Fans'!F66953,1,0)</f>
        <v>0</v>
      </c>
    </row>
    <row r="66954" spans="1:8">
      <c r="A66954" s="220" t="str">
        <f>IF(B66954&lt;&gt;0,COUNTA($B$65637:B66954)," ")</f>
        <v xml:space="preserve"> </v>
      </c>
      <c r="F66954" s="491" t="str">
        <f t="shared" si="23"/>
        <v xml:space="preserve"> </v>
      </c>
      <c r="H66954" s="488">
        <f>IF(Admin!$B$14='Legit-Fans'!F66954,1,0)</f>
        <v>0</v>
      </c>
    </row>
    <row r="66955" spans="1:8">
      <c r="A66955" s="220" t="str">
        <f>IF(B66955&lt;&gt;0,COUNTA($B$65637:B66955)," ")</f>
        <v xml:space="preserve"> </v>
      </c>
      <c r="F66955" s="491" t="str">
        <f t="shared" si="23"/>
        <v xml:space="preserve"> </v>
      </c>
      <c r="H66955" s="488">
        <f>IF(Admin!$B$14='Legit-Fans'!F66955,1,0)</f>
        <v>0</v>
      </c>
    </row>
    <row r="66956" spans="1:8">
      <c r="A66956" s="220" t="str">
        <f>IF(B66956&lt;&gt;0,COUNTA($B$65637:B66956)," ")</f>
        <v xml:space="preserve"> </v>
      </c>
      <c r="F66956" s="491" t="str">
        <f t="shared" si="23"/>
        <v xml:space="preserve"> </v>
      </c>
      <c r="H66956" s="488">
        <f>IF(Admin!$B$14='Legit-Fans'!F66956,1,0)</f>
        <v>0</v>
      </c>
    </row>
    <row r="66957" spans="1:8">
      <c r="A66957" s="220" t="str">
        <f>IF(B66957&lt;&gt;0,COUNTA($B$65637:B66957)," ")</f>
        <v xml:space="preserve"> </v>
      </c>
      <c r="F66957" s="491" t="str">
        <f t="shared" si="23"/>
        <v xml:space="preserve"> </v>
      </c>
      <c r="H66957" s="488">
        <f>IF(Admin!$B$14='Legit-Fans'!F66957,1,0)</f>
        <v>0</v>
      </c>
    </row>
    <row r="66958" spans="1:8">
      <c r="A66958" s="220" t="str">
        <f>IF(B66958&lt;&gt;0,COUNTA($B$65637:B66958)," ")</f>
        <v xml:space="preserve"> </v>
      </c>
      <c r="F66958" s="491" t="str">
        <f t="shared" si="23"/>
        <v xml:space="preserve"> </v>
      </c>
      <c r="H66958" s="488">
        <f>IF(Admin!$B$14='Legit-Fans'!F66958,1,0)</f>
        <v>0</v>
      </c>
    </row>
    <row r="66959" spans="1:8">
      <c r="A66959" s="220" t="str">
        <f>IF(B66959&lt;&gt;0,COUNTA($B$65637:B66959)," ")</f>
        <v xml:space="preserve"> </v>
      </c>
      <c r="F66959" s="491" t="str">
        <f t="shared" si="23"/>
        <v xml:space="preserve"> </v>
      </c>
      <c r="H66959" s="488">
        <f>IF(Admin!$B$14='Legit-Fans'!F66959,1,0)</f>
        <v>0</v>
      </c>
    </row>
    <row r="66960" spans="1:8">
      <c r="A66960" s="220" t="str">
        <f>IF(B66960&lt;&gt;0,COUNTA($B$65637:B66960)," ")</f>
        <v xml:space="preserve"> </v>
      </c>
      <c r="F66960" s="491" t="str">
        <f t="shared" si="23"/>
        <v xml:space="preserve"> </v>
      </c>
      <c r="H66960" s="488">
        <f>IF(Admin!$B$14='Legit-Fans'!F66960,1,0)</f>
        <v>0</v>
      </c>
    </row>
    <row r="66961" spans="1:8">
      <c r="A66961" s="220" t="str">
        <f>IF(B66961&lt;&gt;0,COUNTA($B$65637:B66961)," ")</f>
        <v xml:space="preserve"> </v>
      </c>
      <c r="F66961" s="491" t="str">
        <f t="shared" si="23"/>
        <v xml:space="preserve"> </v>
      </c>
      <c r="H66961" s="488">
        <f>IF(Admin!$B$14='Legit-Fans'!F66961,1,0)</f>
        <v>0</v>
      </c>
    </row>
    <row r="66962" spans="1:8">
      <c r="A66962" s="220" t="str">
        <f>IF(B66962&lt;&gt;0,COUNTA($B$65637:B66962)," ")</f>
        <v xml:space="preserve"> </v>
      </c>
      <c r="F66962" s="491" t="str">
        <f t="shared" si="23"/>
        <v xml:space="preserve"> </v>
      </c>
      <c r="H66962" s="488">
        <f>IF(Admin!$B$14='Legit-Fans'!F66962,1,0)</f>
        <v>0</v>
      </c>
    </row>
    <row r="66963" spans="1:8">
      <c r="A66963" s="220" t="str">
        <f>IF(B66963&lt;&gt;0,COUNTA($B$65637:B66963)," ")</f>
        <v xml:space="preserve"> </v>
      </c>
      <c r="F66963" s="491" t="str">
        <f t="shared" si="23"/>
        <v xml:space="preserve"> </v>
      </c>
      <c r="H66963" s="488">
        <f>IF(Admin!$B$14='Legit-Fans'!F66963,1,0)</f>
        <v>0</v>
      </c>
    </row>
    <row r="66964" spans="1:8">
      <c r="A66964" s="220" t="str">
        <f>IF(B66964&lt;&gt;0,COUNTA($B$65637:B66964)," ")</f>
        <v xml:space="preserve"> </v>
      </c>
      <c r="F66964" s="491" t="str">
        <f t="shared" si="23"/>
        <v xml:space="preserve"> </v>
      </c>
      <c r="H66964" s="488">
        <f>IF(Admin!$B$14='Legit-Fans'!F66964,1,0)</f>
        <v>0</v>
      </c>
    </row>
    <row r="66965" spans="1:8">
      <c r="A66965" s="220" t="str">
        <f>IF(B66965&lt;&gt;0,COUNTA($B$65637:B66965)," ")</f>
        <v xml:space="preserve"> </v>
      </c>
      <c r="F66965" s="491" t="str">
        <f t="shared" si="23"/>
        <v xml:space="preserve"> </v>
      </c>
      <c r="H66965" s="488">
        <f>IF(Admin!$B$14='Legit-Fans'!F66965,1,0)</f>
        <v>0</v>
      </c>
    </row>
    <row r="66966" spans="1:8">
      <c r="A66966" s="220" t="str">
        <f>IF(B66966&lt;&gt;0,COUNTA($B$65637:B66966)," ")</f>
        <v xml:space="preserve"> </v>
      </c>
      <c r="F66966" s="491" t="str">
        <f t="shared" si="23"/>
        <v xml:space="preserve"> </v>
      </c>
      <c r="H66966" s="488">
        <f>IF(Admin!$B$14='Legit-Fans'!F66966,1,0)</f>
        <v>0</v>
      </c>
    </row>
    <row r="66967" spans="1:8">
      <c r="A66967" s="220" t="str">
        <f>IF(B66967&lt;&gt;0,COUNTA($B$65637:B66967)," ")</f>
        <v xml:space="preserve"> </v>
      </c>
      <c r="F66967" s="491" t="str">
        <f t="shared" si="23"/>
        <v xml:space="preserve"> </v>
      </c>
      <c r="H66967" s="488">
        <f>IF(Admin!$B$14='Legit-Fans'!F66967,1,0)</f>
        <v>0</v>
      </c>
    </row>
    <row r="66968" spans="1:8">
      <c r="A66968" s="220" t="str">
        <f>IF(B66968&lt;&gt;0,COUNTA($B$65637:B66968)," ")</f>
        <v xml:space="preserve"> </v>
      </c>
      <c r="F66968" s="491" t="str">
        <f t="shared" si="23"/>
        <v xml:space="preserve"> </v>
      </c>
      <c r="H66968" s="488">
        <f>IF(Admin!$B$14='Legit-Fans'!F66968,1,0)</f>
        <v>0</v>
      </c>
    </row>
    <row r="66969" spans="1:8">
      <c r="A66969" s="220" t="str">
        <f>IF(B66969&lt;&gt;0,COUNTA($B$65637:B66969)," ")</f>
        <v xml:space="preserve"> </v>
      </c>
      <c r="F66969" s="491" t="str">
        <f t="shared" si="23"/>
        <v xml:space="preserve"> </v>
      </c>
      <c r="H66969" s="488">
        <f>IF(Admin!$B$14='Legit-Fans'!F66969,1,0)</f>
        <v>0</v>
      </c>
    </row>
    <row r="66970" spans="1:8">
      <c r="A66970" s="220" t="str">
        <f>IF(B66970&lt;&gt;0,COUNTA($B$65637:B66970)," ")</f>
        <v xml:space="preserve"> </v>
      </c>
      <c r="F66970" s="491" t="str">
        <f t="shared" si="23"/>
        <v xml:space="preserve"> </v>
      </c>
      <c r="H66970" s="488">
        <f>IF(Admin!$B$14='Legit-Fans'!F66970,1,0)</f>
        <v>0</v>
      </c>
    </row>
    <row r="66971" spans="1:8">
      <c r="A66971" s="220" t="str">
        <f>IF(B66971&lt;&gt;0,COUNTA($B$65637:B66971)," ")</f>
        <v xml:space="preserve"> </v>
      </c>
      <c r="F66971" s="491" t="str">
        <f t="shared" si="23"/>
        <v xml:space="preserve"> </v>
      </c>
      <c r="H66971" s="488">
        <f>IF(Admin!$B$14='Legit-Fans'!F66971,1,0)</f>
        <v>0</v>
      </c>
    </row>
    <row r="66972" spans="1:8">
      <c r="A66972" s="220" t="str">
        <f>IF(B66972&lt;&gt;0,COUNTA($B$65637:B66972)," ")</f>
        <v xml:space="preserve"> </v>
      </c>
      <c r="F66972" s="491" t="str">
        <f t="shared" si="23"/>
        <v xml:space="preserve"> </v>
      </c>
      <c r="H66972" s="488">
        <f>IF(Admin!$B$14='Legit-Fans'!F66972,1,0)</f>
        <v>0</v>
      </c>
    </row>
    <row r="66973" spans="1:8">
      <c r="A66973" s="220" t="str">
        <f>IF(B66973&lt;&gt;0,COUNTA($B$65637:B66973)," ")</f>
        <v xml:space="preserve"> </v>
      </c>
      <c r="F66973" s="491" t="str">
        <f t="shared" si="23"/>
        <v xml:space="preserve"> </v>
      </c>
      <c r="H66973" s="488">
        <f>IF(Admin!$B$14='Legit-Fans'!F66973,1,0)</f>
        <v>0</v>
      </c>
    </row>
    <row r="66974" spans="1:8">
      <c r="A66974" s="220" t="str">
        <f>IF(B66974&lt;&gt;0,COUNTA($B$65637:B66974)," ")</f>
        <v xml:space="preserve"> </v>
      </c>
      <c r="F66974" s="491" t="str">
        <f t="shared" si="23"/>
        <v xml:space="preserve"> </v>
      </c>
      <c r="H66974" s="488">
        <f>IF(Admin!$B$14='Legit-Fans'!F66974,1,0)</f>
        <v>0</v>
      </c>
    </row>
    <row r="66975" spans="1:8">
      <c r="A66975" s="220" t="str">
        <f>IF(B66975&lt;&gt;0,COUNTA($B$65637:B66975)," ")</f>
        <v xml:space="preserve"> </v>
      </c>
      <c r="F66975" s="491" t="str">
        <f t="shared" si="23"/>
        <v xml:space="preserve"> </v>
      </c>
      <c r="H66975" s="488">
        <f>IF(Admin!$B$14='Legit-Fans'!F66975,1,0)</f>
        <v>0</v>
      </c>
    </row>
    <row r="66976" spans="1:8">
      <c r="A66976" s="220" t="str">
        <f>IF(B66976&lt;&gt;0,COUNTA($B$65637:B66976)," ")</f>
        <v xml:space="preserve"> </v>
      </c>
      <c r="F66976" s="491" t="str">
        <f t="shared" si="23"/>
        <v xml:space="preserve"> </v>
      </c>
      <c r="H66976" s="488">
        <f>IF(Admin!$B$14='Legit-Fans'!F66976,1,0)</f>
        <v>0</v>
      </c>
    </row>
    <row r="66977" spans="1:8">
      <c r="A66977" s="220" t="str">
        <f>IF(B66977&lt;&gt;0,COUNTA($B$65637:B66977)," ")</f>
        <v xml:space="preserve"> </v>
      </c>
      <c r="F66977" s="491" t="str">
        <f t="shared" si="23"/>
        <v xml:space="preserve"> </v>
      </c>
      <c r="H66977" s="488">
        <f>IF(Admin!$B$14='Legit-Fans'!F66977,1,0)</f>
        <v>0</v>
      </c>
    </row>
    <row r="66978" spans="1:8">
      <c r="A66978" s="220" t="str">
        <f>IF(B66978&lt;&gt;0,COUNTA($B$65637:B66978)," ")</f>
        <v xml:space="preserve"> </v>
      </c>
      <c r="F66978" s="491" t="str">
        <f t="shared" si="23"/>
        <v xml:space="preserve"> </v>
      </c>
      <c r="H66978" s="488">
        <f>IF(Admin!$B$14='Legit-Fans'!F66978,1,0)</f>
        <v>0</v>
      </c>
    </row>
    <row r="66979" spans="1:8">
      <c r="A66979" s="220" t="str">
        <f>IF(B66979&lt;&gt;0,COUNTA($B$65637:B66979)," ")</f>
        <v xml:space="preserve"> </v>
      </c>
      <c r="F66979" s="491" t="str">
        <f t="shared" si="23"/>
        <v xml:space="preserve"> </v>
      </c>
      <c r="H66979" s="488">
        <f>IF(Admin!$B$14='Legit-Fans'!F66979,1,0)</f>
        <v>0</v>
      </c>
    </row>
    <row r="66980" spans="1:8">
      <c r="A66980" s="220" t="str">
        <f>IF(B66980&lt;&gt;0,COUNTA($B$65637:B66980)," ")</f>
        <v xml:space="preserve"> </v>
      </c>
      <c r="F66980" s="491" t="str">
        <f t="shared" si="23"/>
        <v xml:space="preserve"> </v>
      </c>
      <c r="H66980" s="488">
        <f>IF(Admin!$B$14='Legit-Fans'!F66980,1,0)</f>
        <v>0</v>
      </c>
    </row>
    <row r="66981" spans="1:8">
      <c r="A66981" s="220" t="str">
        <f>IF(B66981&lt;&gt;0,COUNTA($B$65637:B66981)," ")</f>
        <v xml:space="preserve"> </v>
      </c>
      <c r="F66981" s="491" t="str">
        <f t="shared" si="23"/>
        <v xml:space="preserve"> </v>
      </c>
      <c r="H66981" s="488">
        <f>IF(Admin!$B$14='Legit-Fans'!F66981,1,0)</f>
        <v>0</v>
      </c>
    </row>
    <row r="66982" spans="1:8">
      <c r="A66982" s="220" t="str">
        <f>IF(B66982&lt;&gt;0,COUNTA($B$65637:B66982)," ")</f>
        <v xml:space="preserve"> </v>
      </c>
      <c r="F66982" s="491" t="str">
        <f t="shared" si="23"/>
        <v xml:space="preserve"> </v>
      </c>
      <c r="H66982" s="488">
        <f>IF(Admin!$B$14='Legit-Fans'!F66982,1,0)</f>
        <v>0</v>
      </c>
    </row>
    <row r="66983" spans="1:8">
      <c r="A66983" s="220" t="str">
        <f>IF(B66983&lt;&gt;0,COUNTA($B$65637:B66983)," ")</f>
        <v xml:space="preserve"> </v>
      </c>
      <c r="F66983" s="491" t="str">
        <f t="shared" si="23"/>
        <v xml:space="preserve"> </v>
      </c>
      <c r="H66983" s="488">
        <f>IF(Admin!$B$14='Legit-Fans'!F66983,1,0)</f>
        <v>0</v>
      </c>
    </row>
    <row r="66984" spans="1:8">
      <c r="A66984" s="220" t="str">
        <f>IF(B66984&lt;&gt;0,COUNTA($B$65637:B66984)," ")</f>
        <v xml:space="preserve"> </v>
      </c>
      <c r="F66984" s="491" t="str">
        <f t="shared" si="23"/>
        <v xml:space="preserve"> </v>
      </c>
      <c r="H66984" s="488">
        <f>IF(Admin!$B$14='Legit-Fans'!F66984,1,0)</f>
        <v>0</v>
      </c>
    </row>
    <row r="66985" spans="1:8">
      <c r="A66985" s="220" t="str">
        <f>IF(B66985&lt;&gt;0,COUNTA($B$65637:B66985)," ")</f>
        <v xml:space="preserve"> </v>
      </c>
      <c r="F66985" s="491" t="str">
        <f t="shared" si="23"/>
        <v xml:space="preserve"> </v>
      </c>
      <c r="H66985" s="488">
        <f>IF(Admin!$B$14='Legit-Fans'!F66985,1,0)</f>
        <v>0</v>
      </c>
    </row>
    <row r="66986" spans="1:8">
      <c r="A66986" s="220" t="str">
        <f>IF(B66986&lt;&gt;0,COUNTA($B$65637:B66986)," ")</f>
        <v xml:space="preserve"> </v>
      </c>
      <c r="F66986" s="491" t="str">
        <f t="shared" si="23"/>
        <v xml:space="preserve"> </v>
      </c>
      <c r="H66986" s="488">
        <f>IF(Admin!$B$14='Legit-Fans'!F66986,1,0)</f>
        <v>0</v>
      </c>
    </row>
    <row r="66987" spans="1:8">
      <c r="A66987" s="220" t="str">
        <f>IF(B66987&lt;&gt;0,COUNTA($B$65637:B66987)," ")</f>
        <v xml:space="preserve"> </v>
      </c>
      <c r="F66987" s="491" t="str">
        <f t="shared" si="23"/>
        <v xml:space="preserve"> </v>
      </c>
      <c r="H66987" s="488">
        <f>IF(Admin!$B$14='Legit-Fans'!F66987,1,0)</f>
        <v>0</v>
      </c>
    </row>
    <row r="66988" spans="1:8">
      <c r="A66988" s="220" t="str">
        <f>IF(B66988&lt;&gt;0,COUNTA($B$65637:B66988)," ")</f>
        <v xml:space="preserve"> </v>
      </c>
      <c r="F66988" s="491" t="str">
        <f t="shared" ref="F66988:F67051" si="24">B66988&amp;" "&amp;C66988</f>
        <v xml:space="preserve"> </v>
      </c>
      <c r="H66988" s="488">
        <f>IF(Admin!$B$14='Legit-Fans'!F66988,1,0)</f>
        <v>0</v>
      </c>
    </row>
    <row r="66989" spans="1:8">
      <c r="A66989" s="220" t="str">
        <f>IF(B66989&lt;&gt;0,COUNTA($B$65637:B66989)," ")</f>
        <v xml:space="preserve"> </v>
      </c>
      <c r="F66989" s="491" t="str">
        <f t="shared" si="24"/>
        <v xml:space="preserve"> </v>
      </c>
      <c r="H66989" s="488">
        <f>IF(Admin!$B$14='Legit-Fans'!F66989,1,0)</f>
        <v>0</v>
      </c>
    </row>
    <row r="66990" spans="1:8">
      <c r="A66990" s="220" t="str">
        <f>IF(B66990&lt;&gt;0,COUNTA($B$65637:B66990)," ")</f>
        <v xml:space="preserve"> </v>
      </c>
      <c r="F66990" s="491" t="str">
        <f t="shared" si="24"/>
        <v xml:space="preserve"> </v>
      </c>
      <c r="H66990" s="488">
        <f>IF(Admin!$B$14='Legit-Fans'!F66990,1,0)</f>
        <v>0</v>
      </c>
    </row>
    <row r="66991" spans="1:8">
      <c r="A66991" s="220" t="str">
        <f>IF(B66991&lt;&gt;0,COUNTA($B$65637:B66991)," ")</f>
        <v xml:space="preserve"> </v>
      </c>
      <c r="F66991" s="491" t="str">
        <f t="shared" si="24"/>
        <v xml:space="preserve"> </v>
      </c>
      <c r="H66991" s="488">
        <f>IF(Admin!$B$14='Legit-Fans'!F66991,1,0)</f>
        <v>0</v>
      </c>
    </row>
    <row r="66992" spans="1:8">
      <c r="A66992" s="220" t="str">
        <f>IF(B66992&lt;&gt;0,COUNTA($B$65637:B66992)," ")</f>
        <v xml:space="preserve"> </v>
      </c>
      <c r="F66992" s="491" t="str">
        <f t="shared" si="24"/>
        <v xml:space="preserve"> </v>
      </c>
      <c r="H66992" s="488">
        <f>IF(Admin!$B$14='Legit-Fans'!F66992,1,0)</f>
        <v>0</v>
      </c>
    </row>
    <row r="66993" spans="1:8">
      <c r="A66993" s="220" t="str">
        <f>IF(B66993&lt;&gt;0,COUNTA($B$65637:B66993)," ")</f>
        <v xml:space="preserve"> </v>
      </c>
      <c r="F66993" s="491" t="str">
        <f t="shared" si="24"/>
        <v xml:space="preserve"> </v>
      </c>
      <c r="H66993" s="488">
        <f>IF(Admin!$B$14='Legit-Fans'!F66993,1,0)</f>
        <v>0</v>
      </c>
    </row>
    <row r="66994" spans="1:8">
      <c r="A66994" s="220" t="str">
        <f>IF(B66994&lt;&gt;0,COUNTA($B$65637:B66994)," ")</f>
        <v xml:space="preserve"> </v>
      </c>
      <c r="F66994" s="491" t="str">
        <f t="shared" si="24"/>
        <v xml:space="preserve"> </v>
      </c>
      <c r="H66994" s="488">
        <f>IF(Admin!$B$14='Legit-Fans'!F66994,1,0)</f>
        <v>0</v>
      </c>
    </row>
    <row r="66995" spans="1:8">
      <c r="A66995" s="220" t="str">
        <f>IF(B66995&lt;&gt;0,COUNTA($B$65637:B66995)," ")</f>
        <v xml:space="preserve"> </v>
      </c>
      <c r="F66995" s="491" t="str">
        <f t="shared" si="24"/>
        <v xml:space="preserve"> </v>
      </c>
      <c r="H66995" s="488">
        <f>IF(Admin!$B$14='Legit-Fans'!F66995,1,0)</f>
        <v>0</v>
      </c>
    </row>
    <row r="66996" spans="1:8">
      <c r="A66996" s="220" t="str">
        <f>IF(B66996&lt;&gt;0,COUNTA($B$65637:B66996)," ")</f>
        <v xml:space="preserve"> </v>
      </c>
      <c r="F66996" s="491" t="str">
        <f t="shared" si="24"/>
        <v xml:space="preserve"> </v>
      </c>
      <c r="H66996" s="488">
        <f>IF(Admin!$B$14='Legit-Fans'!F66996,1,0)</f>
        <v>0</v>
      </c>
    </row>
    <row r="66997" spans="1:8">
      <c r="A66997" s="220" t="str">
        <f>IF(B66997&lt;&gt;0,COUNTA($B$65637:B66997)," ")</f>
        <v xml:space="preserve"> </v>
      </c>
      <c r="F66997" s="491" t="str">
        <f t="shared" si="24"/>
        <v xml:space="preserve"> </v>
      </c>
      <c r="H66997" s="488">
        <f>IF(Admin!$B$14='Legit-Fans'!F66997,1,0)</f>
        <v>0</v>
      </c>
    </row>
    <row r="66998" spans="1:8">
      <c r="A66998" s="220" t="str">
        <f>IF(B66998&lt;&gt;0,COUNTA($B$65637:B66998)," ")</f>
        <v xml:space="preserve"> </v>
      </c>
      <c r="F66998" s="491" t="str">
        <f t="shared" si="24"/>
        <v xml:space="preserve"> </v>
      </c>
      <c r="H66998" s="488">
        <f>IF(Admin!$B$14='Legit-Fans'!F66998,1,0)</f>
        <v>0</v>
      </c>
    </row>
    <row r="66999" spans="1:8">
      <c r="A66999" s="220" t="str">
        <f>IF(B66999&lt;&gt;0,COUNTA($B$65637:B66999)," ")</f>
        <v xml:space="preserve"> </v>
      </c>
      <c r="F66999" s="491" t="str">
        <f t="shared" si="24"/>
        <v xml:space="preserve"> </v>
      </c>
      <c r="H66999" s="488">
        <f>IF(Admin!$B$14='Legit-Fans'!F66999,1,0)</f>
        <v>0</v>
      </c>
    </row>
    <row r="67000" spans="1:8">
      <c r="A67000" s="220" t="str">
        <f>IF(B67000&lt;&gt;0,COUNTA($B$65637:B67000)," ")</f>
        <v xml:space="preserve"> </v>
      </c>
      <c r="F67000" s="491" t="str">
        <f t="shared" si="24"/>
        <v xml:space="preserve"> </v>
      </c>
      <c r="H67000" s="488">
        <f>IF(Admin!$B$14='Legit-Fans'!F67000,1,0)</f>
        <v>0</v>
      </c>
    </row>
    <row r="67001" spans="1:8">
      <c r="A67001" s="220" t="str">
        <f>IF(B67001&lt;&gt;0,COUNTA($B$65637:B67001)," ")</f>
        <v xml:space="preserve"> </v>
      </c>
      <c r="F67001" s="491" t="str">
        <f t="shared" si="24"/>
        <v xml:space="preserve"> </v>
      </c>
      <c r="H67001" s="488">
        <f>IF(Admin!$B$14='Legit-Fans'!F67001,1,0)</f>
        <v>0</v>
      </c>
    </row>
    <row r="67002" spans="1:8">
      <c r="A67002" s="220" t="str">
        <f>IF(B67002&lt;&gt;0,COUNTA($B$65637:B67002)," ")</f>
        <v xml:space="preserve"> </v>
      </c>
      <c r="F67002" s="491" t="str">
        <f t="shared" si="24"/>
        <v xml:space="preserve"> </v>
      </c>
      <c r="H67002" s="488">
        <f>IF(Admin!$B$14='Legit-Fans'!F67002,1,0)</f>
        <v>0</v>
      </c>
    </row>
    <row r="67003" spans="1:8">
      <c r="A67003" s="220" t="str">
        <f>IF(B67003&lt;&gt;0,COUNTA($B$65637:B67003)," ")</f>
        <v xml:space="preserve"> </v>
      </c>
      <c r="F67003" s="491" t="str">
        <f t="shared" si="24"/>
        <v xml:space="preserve"> </v>
      </c>
      <c r="H67003" s="488">
        <f>IF(Admin!$B$14='Legit-Fans'!F67003,1,0)</f>
        <v>0</v>
      </c>
    </row>
    <row r="67004" spans="1:8">
      <c r="A67004" s="220" t="str">
        <f>IF(B67004&lt;&gt;0,COUNTA($B$65637:B67004)," ")</f>
        <v xml:space="preserve"> </v>
      </c>
      <c r="F67004" s="491" t="str">
        <f t="shared" si="24"/>
        <v xml:space="preserve"> </v>
      </c>
      <c r="H67004" s="488">
        <f>IF(Admin!$B$14='Legit-Fans'!F67004,1,0)</f>
        <v>0</v>
      </c>
    </row>
    <row r="67005" spans="1:8">
      <c r="A67005" s="220" t="str">
        <f>IF(B67005&lt;&gt;0,COUNTA($B$65637:B67005)," ")</f>
        <v xml:space="preserve"> </v>
      </c>
      <c r="F67005" s="491" t="str">
        <f t="shared" si="24"/>
        <v xml:space="preserve"> </v>
      </c>
      <c r="H67005" s="488">
        <f>IF(Admin!$B$14='Legit-Fans'!F67005,1,0)</f>
        <v>0</v>
      </c>
    </row>
    <row r="67006" spans="1:8">
      <c r="A67006" s="220" t="str">
        <f>IF(B67006&lt;&gt;0,COUNTA($B$65637:B67006)," ")</f>
        <v xml:space="preserve"> </v>
      </c>
      <c r="F67006" s="491" t="str">
        <f t="shared" si="24"/>
        <v xml:space="preserve"> </v>
      </c>
      <c r="H67006" s="488">
        <f>IF(Admin!$B$14='Legit-Fans'!F67006,1,0)</f>
        <v>0</v>
      </c>
    </row>
    <row r="67007" spans="1:8">
      <c r="A67007" s="220" t="str">
        <f>IF(B67007&lt;&gt;0,COUNTA($B$65637:B67007)," ")</f>
        <v xml:space="preserve"> </v>
      </c>
      <c r="F67007" s="491" t="str">
        <f t="shared" si="24"/>
        <v xml:space="preserve"> </v>
      </c>
      <c r="H67007" s="488">
        <f>IF(Admin!$B$14='Legit-Fans'!F67007,1,0)</f>
        <v>0</v>
      </c>
    </row>
    <row r="67008" spans="1:8">
      <c r="A67008" s="220" t="str">
        <f>IF(B67008&lt;&gt;0,COUNTA($B$65637:B67008)," ")</f>
        <v xml:space="preserve"> </v>
      </c>
      <c r="F67008" s="491" t="str">
        <f t="shared" si="24"/>
        <v xml:space="preserve"> </v>
      </c>
      <c r="H67008" s="488">
        <f>IF(Admin!$B$14='Legit-Fans'!F67008,1,0)</f>
        <v>0</v>
      </c>
    </row>
    <row r="67009" spans="1:8">
      <c r="A67009" s="220" t="str">
        <f>IF(B67009&lt;&gt;0,COUNTA($B$65637:B67009)," ")</f>
        <v xml:space="preserve"> </v>
      </c>
      <c r="F67009" s="491" t="str">
        <f t="shared" si="24"/>
        <v xml:space="preserve"> </v>
      </c>
      <c r="H67009" s="488">
        <f>IF(Admin!$B$14='Legit-Fans'!F67009,1,0)</f>
        <v>0</v>
      </c>
    </row>
    <row r="67010" spans="1:8">
      <c r="A67010" s="220" t="str">
        <f>IF(B67010&lt;&gt;0,COUNTA($B$65637:B67010)," ")</f>
        <v xml:space="preserve"> </v>
      </c>
      <c r="F67010" s="491" t="str">
        <f t="shared" si="24"/>
        <v xml:space="preserve"> </v>
      </c>
      <c r="H67010" s="488">
        <f>IF(Admin!$B$14='Legit-Fans'!F67010,1,0)</f>
        <v>0</v>
      </c>
    </row>
    <row r="67011" spans="1:8">
      <c r="A67011" s="220" t="str">
        <f>IF(B67011&lt;&gt;0,COUNTA($B$65637:B67011)," ")</f>
        <v xml:space="preserve"> </v>
      </c>
      <c r="F67011" s="491" t="str">
        <f t="shared" si="24"/>
        <v xml:space="preserve"> </v>
      </c>
      <c r="H67011" s="488">
        <f>IF(Admin!$B$14='Legit-Fans'!F67011,1,0)</f>
        <v>0</v>
      </c>
    </row>
    <row r="67012" spans="1:8">
      <c r="A67012" s="220" t="str">
        <f>IF(B67012&lt;&gt;0,COUNTA($B$65637:B67012)," ")</f>
        <v xml:space="preserve"> </v>
      </c>
      <c r="F67012" s="491" t="str">
        <f t="shared" si="24"/>
        <v xml:space="preserve"> </v>
      </c>
      <c r="H67012" s="488">
        <f>IF(Admin!$B$14='Legit-Fans'!F67012,1,0)</f>
        <v>0</v>
      </c>
    </row>
    <row r="67013" spans="1:8">
      <c r="A67013" s="220" t="str">
        <f>IF(B67013&lt;&gt;0,COUNTA($B$65637:B67013)," ")</f>
        <v xml:space="preserve"> </v>
      </c>
      <c r="F67013" s="491" t="str">
        <f t="shared" si="24"/>
        <v xml:space="preserve"> </v>
      </c>
      <c r="H67013" s="488">
        <f>IF(Admin!$B$14='Legit-Fans'!F67013,1,0)</f>
        <v>0</v>
      </c>
    </row>
    <row r="67014" spans="1:8">
      <c r="A67014" s="220" t="str">
        <f>IF(B67014&lt;&gt;0,COUNTA($B$65637:B67014)," ")</f>
        <v xml:space="preserve"> </v>
      </c>
      <c r="F67014" s="491" t="str">
        <f t="shared" si="24"/>
        <v xml:space="preserve"> </v>
      </c>
      <c r="H67014" s="488">
        <f>IF(Admin!$B$14='Legit-Fans'!F67014,1,0)</f>
        <v>0</v>
      </c>
    </row>
    <row r="67015" spans="1:8">
      <c r="A67015" s="220" t="str">
        <f>IF(B67015&lt;&gt;0,COUNTA($B$65637:B67015)," ")</f>
        <v xml:space="preserve"> </v>
      </c>
      <c r="F67015" s="491" t="str">
        <f t="shared" si="24"/>
        <v xml:space="preserve"> </v>
      </c>
      <c r="H67015" s="488">
        <f>IF(Admin!$B$14='Legit-Fans'!F67015,1,0)</f>
        <v>0</v>
      </c>
    </row>
    <row r="67016" spans="1:8">
      <c r="A67016" s="220" t="str">
        <f>IF(B67016&lt;&gt;0,COUNTA($B$65637:B67016)," ")</f>
        <v xml:space="preserve"> </v>
      </c>
      <c r="F67016" s="491" t="str">
        <f t="shared" si="24"/>
        <v xml:space="preserve"> </v>
      </c>
      <c r="H67016" s="488">
        <f>IF(Admin!$B$14='Legit-Fans'!F67016,1,0)</f>
        <v>0</v>
      </c>
    </row>
    <row r="67017" spans="1:8">
      <c r="A67017" s="220" t="str">
        <f>IF(B67017&lt;&gt;0,COUNTA($B$65637:B67017)," ")</f>
        <v xml:space="preserve"> </v>
      </c>
      <c r="F67017" s="491" t="str">
        <f t="shared" si="24"/>
        <v xml:space="preserve"> </v>
      </c>
      <c r="H67017" s="488">
        <f>IF(Admin!$B$14='Legit-Fans'!F67017,1,0)</f>
        <v>0</v>
      </c>
    </row>
    <row r="67018" spans="1:8">
      <c r="A67018" s="220" t="str">
        <f>IF(B67018&lt;&gt;0,COUNTA($B$65637:B67018)," ")</f>
        <v xml:space="preserve"> </v>
      </c>
      <c r="F67018" s="491" t="str">
        <f t="shared" si="24"/>
        <v xml:space="preserve"> </v>
      </c>
      <c r="H67018" s="488">
        <f>IF(Admin!$B$14='Legit-Fans'!F67018,1,0)</f>
        <v>0</v>
      </c>
    </row>
    <row r="67019" spans="1:8">
      <c r="A67019" s="220" t="str">
        <f>IF(B67019&lt;&gt;0,COUNTA($B$65637:B67019)," ")</f>
        <v xml:space="preserve"> </v>
      </c>
      <c r="F67019" s="491" t="str">
        <f t="shared" si="24"/>
        <v xml:space="preserve"> </v>
      </c>
      <c r="H67019" s="488">
        <f>IF(Admin!$B$14='Legit-Fans'!F67019,1,0)</f>
        <v>0</v>
      </c>
    </row>
    <row r="67020" spans="1:8">
      <c r="A67020" s="220" t="str">
        <f>IF(B67020&lt;&gt;0,COUNTA($B$65637:B67020)," ")</f>
        <v xml:space="preserve"> </v>
      </c>
      <c r="F67020" s="491" t="str">
        <f t="shared" si="24"/>
        <v xml:space="preserve"> </v>
      </c>
      <c r="H67020" s="488">
        <f>IF(Admin!$B$14='Legit-Fans'!F67020,1,0)</f>
        <v>0</v>
      </c>
    </row>
    <row r="67021" spans="1:8">
      <c r="A67021" s="220" t="str">
        <f>IF(B67021&lt;&gt;0,COUNTA($B$65637:B67021)," ")</f>
        <v xml:space="preserve"> </v>
      </c>
      <c r="F67021" s="491" t="str">
        <f t="shared" si="24"/>
        <v xml:space="preserve"> </v>
      </c>
      <c r="H67021" s="488">
        <f>IF(Admin!$B$14='Legit-Fans'!F67021,1,0)</f>
        <v>0</v>
      </c>
    </row>
    <row r="67022" spans="1:8">
      <c r="A67022" s="220" t="str">
        <f>IF(B67022&lt;&gt;0,COUNTA($B$65637:B67022)," ")</f>
        <v xml:space="preserve"> </v>
      </c>
      <c r="F67022" s="491" t="str">
        <f t="shared" si="24"/>
        <v xml:space="preserve"> </v>
      </c>
      <c r="H67022" s="488">
        <f>IF(Admin!$B$14='Legit-Fans'!F67022,1,0)</f>
        <v>0</v>
      </c>
    </row>
    <row r="67023" spans="1:8">
      <c r="A67023" s="220" t="str">
        <f>IF(B67023&lt;&gt;0,COUNTA($B$65637:B67023)," ")</f>
        <v xml:space="preserve"> </v>
      </c>
      <c r="F67023" s="491" t="str">
        <f t="shared" si="24"/>
        <v xml:space="preserve"> </v>
      </c>
      <c r="H67023" s="488">
        <f>IF(Admin!$B$14='Legit-Fans'!F67023,1,0)</f>
        <v>0</v>
      </c>
    </row>
    <row r="67024" spans="1:8">
      <c r="A67024" s="220" t="str">
        <f>IF(B67024&lt;&gt;0,COUNTA($B$65637:B67024)," ")</f>
        <v xml:space="preserve"> </v>
      </c>
      <c r="F67024" s="491" t="str">
        <f t="shared" si="24"/>
        <v xml:space="preserve"> </v>
      </c>
      <c r="H67024" s="488">
        <f>IF(Admin!$B$14='Legit-Fans'!F67024,1,0)</f>
        <v>0</v>
      </c>
    </row>
    <row r="67025" spans="1:8">
      <c r="A67025" s="220" t="str">
        <f>IF(B67025&lt;&gt;0,COUNTA($B$65637:B67025)," ")</f>
        <v xml:space="preserve"> </v>
      </c>
      <c r="F67025" s="491" t="str">
        <f t="shared" si="24"/>
        <v xml:space="preserve"> </v>
      </c>
      <c r="H67025" s="488">
        <f>IF(Admin!$B$14='Legit-Fans'!F67025,1,0)</f>
        <v>0</v>
      </c>
    </row>
    <row r="67026" spans="1:8">
      <c r="A67026" s="220" t="str">
        <f>IF(B67026&lt;&gt;0,COUNTA($B$65637:B67026)," ")</f>
        <v xml:space="preserve"> </v>
      </c>
      <c r="F67026" s="491" t="str">
        <f t="shared" si="24"/>
        <v xml:space="preserve"> </v>
      </c>
      <c r="H67026" s="488">
        <f>IF(Admin!$B$14='Legit-Fans'!F67026,1,0)</f>
        <v>0</v>
      </c>
    </row>
    <row r="67027" spans="1:8">
      <c r="A67027" s="220" t="str">
        <f>IF(B67027&lt;&gt;0,COUNTA($B$65637:B67027)," ")</f>
        <v xml:space="preserve"> </v>
      </c>
      <c r="F67027" s="491" t="str">
        <f t="shared" si="24"/>
        <v xml:space="preserve"> </v>
      </c>
      <c r="H67027" s="488">
        <f>IF(Admin!$B$14='Legit-Fans'!F67027,1,0)</f>
        <v>0</v>
      </c>
    </row>
    <row r="67028" spans="1:8">
      <c r="A67028" s="220" t="str">
        <f>IF(B67028&lt;&gt;0,COUNTA($B$65637:B67028)," ")</f>
        <v xml:space="preserve"> </v>
      </c>
      <c r="F67028" s="491" t="str">
        <f t="shared" si="24"/>
        <v xml:space="preserve"> </v>
      </c>
      <c r="H67028" s="488">
        <f>IF(Admin!$B$14='Legit-Fans'!F67028,1,0)</f>
        <v>0</v>
      </c>
    </row>
    <row r="67029" spans="1:8">
      <c r="A67029" s="220" t="str">
        <f>IF(B67029&lt;&gt;0,COUNTA($B$65637:B67029)," ")</f>
        <v xml:space="preserve"> </v>
      </c>
      <c r="F67029" s="491" t="str">
        <f t="shared" si="24"/>
        <v xml:space="preserve"> </v>
      </c>
      <c r="H67029" s="488">
        <f>IF(Admin!$B$14='Legit-Fans'!F67029,1,0)</f>
        <v>0</v>
      </c>
    </row>
    <row r="67030" spans="1:8">
      <c r="A67030" s="220" t="str">
        <f>IF(B67030&lt;&gt;0,COUNTA($B$65637:B67030)," ")</f>
        <v xml:space="preserve"> </v>
      </c>
      <c r="F67030" s="491" t="str">
        <f t="shared" si="24"/>
        <v xml:space="preserve"> </v>
      </c>
      <c r="H67030" s="488">
        <f>IF(Admin!$B$14='Legit-Fans'!F67030,1,0)</f>
        <v>0</v>
      </c>
    </row>
    <row r="67031" spans="1:8">
      <c r="A67031" s="220" t="str">
        <f>IF(B67031&lt;&gt;0,COUNTA($B$65637:B67031)," ")</f>
        <v xml:space="preserve"> </v>
      </c>
      <c r="F67031" s="491" t="str">
        <f t="shared" si="24"/>
        <v xml:space="preserve"> </v>
      </c>
      <c r="H67031" s="488">
        <f>IF(Admin!$B$14='Legit-Fans'!F67031,1,0)</f>
        <v>0</v>
      </c>
    </row>
    <row r="67032" spans="1:8">
      <c r="A67032" s="220" t="str">
        <f>IF(B67032&lt;&gt;0,COUNTA($B$65637:B67032)," ")</f>
        <v xml:space="preserve"> </v>
      </c>
      <c r="F67032" s="491" t="str">
        <f t="shared" si="24"/>
        <v xml:space="preserve"> </v>
      </c>
      <c r="H67032" s="488">
        <f>IF(Admin!$B$14='Legit-Fans'!F67032,1,0)</f>
        <v>0</v>
      </c>
    </row>
    <row r="67033" spans="1:8">
      <c r="A67033" s="220" t="str">
        <f>IF(B67033&lt;&gt;0,COUNTA($B$65637:B67033)," ")</f>
        <v xml:space="preserve"> </v>
      </c>
      <c r="F67033" s="491" t="str">
        <f t="shared" si="24"/>
        <v xml:space="preserve"> </v>
      </c>
      <c r="H67033" s="488">
        <f>IF(Admin!$B$14='Legit-Fans'!F67033,1,0)</f>
        <v>0</v>
      </c>
    </row>
    <row r="67034" spans="1:8">
      <c r="A67034" s="220" t="str">
        <f>IF(B67034&lt;&gt;0,COUNTA($B$65637:B67034)," ")</f>
        <v xml:space="preserve"> </v>
      </c>
      <c r="F67034" s="491" t="str">
        <f t="shared" si="24"/>
        <v xml:space="preserve"> </v>
      </c>
      <c r="H67034" s="488">
        <f>IF(Admin!$B$14='Legit-Fans'!F67034,1,0)</f>
        <v>0</v>
      </c>
    </row>
    <row r="67035" spans="1:8">
      <c r="A67035" s="220" t="str">
        <f>IF(B67035&lt;&gt;0,COUNTA($B$65637:B67035)," ")</f>
        <v xml:space="preserve"> </v>
      </c>
      <c r="F67035" s="491" t="str">
        <f t="shared" si="24"/>
        <v xml:space="preserve"> </v>
      </c>
      <c r="H67035" s="488">
        <f>IF(Admin!$B$14='Legit-Fans'!F67035,1,0)</f>
        <v>0</v>
      </c>
    </row>
    <row r="67036" spans="1:8">
      <c r="A67036" s="220" t="str">
        <f>IF(B67036&lt;&gt;0,COUNTA($B$65637:B67036)," ")</f>
        <v xml:space="preserve"> </v>
      </c>
      <c r="F67036" s="491" t="str">
        <f t="shared" si="24"/>
        <v xml:space="preserve"> </v>
      </c>
      <c r="H67036" s="488">
        <f>IF(Admin!$B$14='Legit-Fans'!F67036,1,0)</f>
        <v>0</v>
      </c>
    </row>
    <row r="67037" spans="1:8">
      <c r="A67037" s="220" t="str">
        <f>IF(B67037&lt;&gt;0,COUNTA($B$65637:B67037)," ")</f>
        <v xml:space="preserve"> </v>
      </c>
      <c r="F67037" s="491" t="str">
        <f t="shared" si="24"/>
        <v xml:space="preserve"> </v>
      </c>
      <c r="H67037" s="488">
        <f>IF(Admin!$B$14='Legit-Fans'!F67037,1,0)</f>
        <v>0</v>
      </c>
    </row>
    <row r="67038" spans="1:8">
      <c r="A67038" s="220" t="str">
        <f>IF(B67038&lt;&gt;0,COUNTA($B$65637:B67038)," ")</f>
        <v xml:space="preserve"> </v>
      </c>
      <c r="F67038" s="491" t="str">
        <f t="shared" si="24"/>
        <v xml:space="preserve"> </v>
      </c>
      <c r="H67038" s="488">
        <f>IF(Admin!$B$14='Legit-Fans'!F67038,1,0)</f>
        <v>0</v>
      </c>
    </row>
    <row r="67039" spans="1:8">
      <c r="A67039" s="220" t="str">
        <f>IF(B67039&lt;&gt;0,COUNTA($B$65637:B67039)," ")</f>
        <v xml:space="preserve"> </v>
      </c>
      <c r="F67039" s="491" t="str">
        <f t="shared" si="24"/>
        <v xml:space="preserve"> </v>
      </c>
      <c r="H67039" s="488">
        <f>IF(Admin!$B$14='Legit-Fans'!F67039,1,0)</f>
        <v>0</v>
      </c>
    </row>
    <row r="67040" spans="1:8">
      <c r="A67040" s="220" t="str">
        <f>IF(B67040&lt;&gt;0,COUNTA($B$65637:B67040)," ")</f>
        <v xml:space="preserve"> </v>
      </c>
      <c r="F67040" s="491" t="str">
        <f t="shared" si="24"/>
        <v xml:space="preserve"> </v>
      </c>
      <c r="H67040" s="488">
        <f>IF(Admin!$B$14='Legit-Fans'!F67040,1,0)</f>
        <v>0</v>
      </c>
    </row>
    <row r="67041" spans="1:8">
      <c r="A67041" s="220" t="str">
        <f>IF(B67041&lt;&gt;0,COUNTA($B$65637:B67041)," ")</f>
        <v xml:space="preserve"> </v>
      </c>
      <c r="F67041" s="491" t="str">
        <f t="shared" si="24"/>
        <v xml:space="preserve"> </v>
      </c>
      <c r="H67041" s="488">
        <f>IF(Admin!$B$14='Legit-Fans'!F67041,1,0)</f>
        <v>0</v>
      </c>
    </row>
    <row r="67042" spans="1:8">
      <c r="A67042" s="220" t="str">
        <f>IF(B67042&lt;&gt;0,COUNTA($B$65637:B67042)," ")</f>
        <v xml:space="preserve"> </v>
      </c>
      <c r="F67042" s="491" t="str">
        <f t="shared" si="24"/>
        <v xml:space="preserve"> </v>
      </c>
      <c r="H67042" s="488">
        <f>IF(Admin!$B$14='Legit-Fans'!F67042,1,0)</f>
        <v>0</v>
      </c>
    </row>
    <row r="67043" spans="1:8">
      <c r="A67043" s="220" t="str">
        <f>IF(B67043&lt;&gt;0,COUNTA($B$65637:B67043)," ")</f>
        <v xml:space="preserve"> </v>
      </c>
      <c r="F67043" s="491" t="str">
        <f t="shared" si="24"/>
        <v xml:space="preserve"> </v>
      </c>
      <c r="H67043" s="488">
        <f>IF(Admin!$B$14='Legit-Fans'!F67043,1,0)</f>
        <v>0</v>
      </c>
    </row>
    <row r="67044" spans="1:8">
      <c r="A67044" s="220" t="str">
        <f>IF(B67044&lt;&gt;0,COUNTA($B$65637:B67044)," ")</f>
        <v xml:space="preserve"> </v>
      </c>
      <c r="F67044" s="491" t="str">
        <f t="shared" si="24"/>
        <v xml:space="preserve"> </v>
      </c>
      <c r="H67044" s="488">
        <f>IF(Admin!$B$14='Legit-Fans'!F67044,1,0)</f>
        <v>0</v>
      </c>
    </row>
    <row r="67045" spans="1:8">
      <c r="A67045" s="220" t="str">
        <f>IF(B67045&lt;&gt;0,COUNTA($B$65637:B67045)," ")</f>
        <v xml:space="preserve"> </v>
      </c>
      <c r="F67045" s="491" t="str">
        <f t="shared" si="24"/>
        <v xml:space="preserve"> </v>
      </c>
      <c r="H67045" s="488">
        <f>IF(Admin!$B$14='Legit-Fans'!F67045,1,0)</f>
        <v>0</v>
      </c>
    </row>
    <row r="67046" spans="1:8">
      <c r="A67046" s="220" t="str">
        <f>IF(B67046&lt;&gt;0,COUNTA($B$65637:B67046)," ")</f>
        <v xml:space="preserve"> </v>
      </c>
      <c r="F67046" s="491" t="str">
        <f t="shared" si="24"/>
        <v xml:space="preserve"> </v>
      </c>
      <c r="H67046" s="488">
        <f>IF(Admin!$B$14='Legit-Fans'!F67046,1,0)</f>
        <v>0</v>
      </c>
    </row>
    <row r="67047" spans="1:8">
      <c r="A67047" s="220" t="str">
        <f>IF(B67047&lt;&gt;0,COUNTA($B$65637:B67047)," ")</f>
        <v xml:space="preserve"> </v>
      </c>
      <c r="F67047" s="491" t="str">
        <f t="shared" si="24"/>
        <v xml:space="preserve"> </v>
      </c>
      <c r="H67047" s="488">
        <f>IF(Admin!$B$14='Legit-Fans'!F67047,1,0)</f>
        <v>0</v>
      </c>
    </row>
    <row r="67048" spans="1:8">
      <c r="A67048" s="220" t="str">
        <f>IF(B67048&lt;&gt;0,COUNTA($B$65637:B67048)," ")</f>
        <v xml:space="preserve"> </v>
      </c>
      <c r="F67048" s="491" t="str">
        <f t="shared" si="24"/>
        <v xml:space="preserve"> </v>
      </c>
      <c r="H67048" s="488">
        <f>IF(Admin!$B$14='Legit-Fans'!F67048,1,0)</f>
        <v>0</v>
      </c>
    </row>
    <row r="67049" spans="1:8">
      <c r="A67049" s="220" t="str">
        <f>IF(B67049&lt;&gt;0,COUNTA($B$65637:B67049)," ")</f>
        <v xml:space="preserve"> </v>
      </c>
      <c r="F67049" s="491" t="str">
        <f t="shared" si="24"/>
        <v xml:space="preserve"> </v>
      </c>
      <c r="H67049" s="488">
        <f>IF(Admin!$B$14='Legit-Fans'!F67049,1,0)</f>
        <v>0</v>
      </c>
    </row>
    <row r="67050" spans="1:8">
      <c r="A67050" s="220" t="str">
        <f>IF(B67050&lt;&gt;0,COUNTA($B$65637:B67050)," ")</f>
        <v xml:space="preserve"> </v>
      </c>
      <c r="F67050" s="491" t="str">
        <f t="shared" si="24"/>
        <v xml:space="preserve"> </v>
      </c>
      <c r="H67050" s="488">
        <f>IF(Admin!$B$14='Legit-Fans'!F67050,1,0)</f>
        <v>0</v>
      </c>
    </row>
    <row r="67051" spans="1:8">
      <c r="A67051" s="220" t="str">
        <f>IF(B67051&lt;&gt;0,COUNTA($B$65637:B67051)," ")</f>
        <v xml:space="preserve"> </v>
      </c>
      <c r="F67051" s="491" t="str">
        <f t="shared" si="24"/>
        <v xml:space="preserve"> </v>
      </c>
      <c r="H67051" s="488">
        <f>IF(Admin!$B$14='Legit-Fans'!F67051,1,0)</f>
        <v>0</v>
      </c>
    </row>
    <row r="67052" spans="1:8">
      <c r="A67052" s="220" t="str">
        <f>IF(B67052&lt;&gt;0,COUNTA($B$65637:B67052)," ")</f>
        <v xml:space="preserve"> </v>
      </c>
      <c r="F67052" s="491" t="str">
        <f t="shared" ref="F67052:F67115" si="25">B67052&amp;" "&amp;C67052</f>
        <v xml:space="preserve"> </v>
      </c>
      <c r="H67052" s="488">
        <f>IF(Admin!$B$14='Legit-Fans'!F67052,1,0)</f>
        <v>0</v>
      </c>
    </row>
    <row r="67053" spans="1:8">
      <c r="A67053" s="220" t="str">
        <f>IF(B67053&lt;&gt;0,COUNTA($B$65637:B67053)," ")</f>
        <v xml:space="preserve"> </v>
      </c>
      <c r="F67053" s="491" t="str">
        <f t="shared" si="25"/>
        <v xml:space="preserve"> </v>
      </c>
      <c r="H67053" s="488">
        <f>IF(Admin!$B$14='Legit-Fans'!F67053,1,0)</f>
        <v>0</v>
      </c>
    </row>
    <row r="67054" spans="1:8">
      <c r="A67054" s="220" t="str">
        <f>IF(B67054&lt;&gt;0,COUNTA($B$65637:B67054)," ")</f>
        <v xml:space="preserve"> </v>
      </c>
      <c r="F67054" s="491" t="str">
        <f t="shared" si="25"/>
        <v xml:space="preserve"> </v>
      </c>
      <c r="H67054" s="488">
        <f>IF(Admin!$B$14='Legit-Fans'!F67054,1,0)</f>
        <v>0</v>
      </c>
    </row>
    <row r="67055" spans="1:8">
      <c r="A67055" s="220" t="str">
        <f>IF(B67055&lt;&gt;0,COUNTA($B$65637:B67055)," ")</f>
        <v xml:space="preserve"> </v>
      </c>
      <c r="F67055" s="491" t="str">
        <f t="shared" si="25"/>
        <v xml:space="preserve"> </v>
      </c>
      <c r="H67055" s="488">
        <f>IF(Admin!$B$14='Legit-Fans'!F67055,1,0)</f>
        <v>0</v>
      </c>
    </row>
    <row r="67056" spans="1:8">
      <c r="A67056" s="220" t="str">
        <f>IF(B67056&lt;&gt;0,COUNTA($B$65637:B67056)," ")</f>
        <v xml:space="preserve"> </v>
      </c>
      <c r="F67056" s="491" t="str">
        <f t="shared" si="25"/>
        <v xml:space="preserve"> </v>
      </c>
      <c r="H67056" s="488">
        <f>IF(Admin!$B$14='Legit-Fans'!F67056,1,0)</f>
        <v>0</v>
      </c>
    </row>
    <row r="67057" spans="1:8">
      <c r="A67057" s="220" t="str">
        <f>IF(B67057&lt;&gt;0,COUNTA($B$65637:B67057)," ")</f>
        <v xml:space="preserve"> </v>
      </c>
      <c r="F67057" s="491" t="str">
        <f t="shared" si="25"/>
        <v xml:space="preserve"> </v>
      </c>
      <c r="H67057" s="488">
        <f>IF(Admin!$B$14='Legit-Fans'!F67057,1,0)</f>
        <v>0</v>
      </c>
    </row>
    <row r="67058" spans="1:8">
      <c r="A67058" s="220" t="str">
        <f>IF(B67058&lt;&gt;0,COUNTA($B$65637:B67058)," ")</f>
        <v xml:space="preserve"> </v>
      </c>
      <c r="F67058" s="491" t="str">
        <f t="shared" si="25"/>
        <v xml:space="preserve"> </v>
      </c>
      <c r="H67058" s="488">
        <f>IF(Admin!$B$14='Legit-Fans'!F67058,1,0)</f>
        <v>0</v>
      </c>
    </row>
    <row r="67059" spans="1:8">
      <c r="A67059" s="220" t="str">
        <f>IF(B67059&lt;&gt;0,COUNTA($B$65637:B67059)," ")</f>
        <v xml:space="preserve"> </v>
      </c>
      <c r="F67059" s="491" t="str">
        <f t="shared" si="25"/>
        <v xml:space="preserve"> </v>
      </c>
      <c r="H67059" s="488">
        <f>IF(Admin!$B$14='Legit-Fans'!F67059,1,0)</f>
        <v>0</v>
      </c>
    </row>
    <row r="67060" spans="1:8">
      <c r="A67060" s="220" t="str">
        <f>IF(B67060&lt;&gt;0,COUNTA($B$65637:B67060)," ")</f>
        <v xml:space="preserve"> </v>
      </c>
      <c r="F67060" s="491" t="str">
        <f t="shared" si="25"/>
        <v xml:space="preserve"> </v>
      </c>
      <c r="H67060" s="488">
        <f>IF(Admin!$B$14='Legit-Fans'!F67060,1,0)</f>
        <v>0</v>
      </c>
    </row>
    <row r="67061" spans="1:8">
      <c r="A67061" s="220" t="str">
        <f>IF(B67061&lt;&gt;0,COUNTA($B$65637:B67061)," ")</f>
        <v xml:space="preserve"> </v>
      </c>
      <c r="F67061" s="491" t="str">
        <f t="shared" si="25"/>
        <v xml:space="preserve"> </v>
      </c>
      <c r="H67061" s="488">
        <f>IF(Admin!$B$14='Legit-Fans'!F67061,1,0)</f>
        <v>0</v>
      </c>
    </row>
    <row r="67062" spans="1:8">
      <c r="A67062" s="220" t="str">
        <f>IF(B67062&lt;&gt;0,COUNTA($B$65637:B67062)," ")</f>
        <v xml:space="preserve"> </v>
      </c>
      <c r="F67062" s="491" t="str">
        <f t="shared" si="25"/>
        <v xml:space="preserve"> </v>
      </c>
      <c r="H67062" s="488">
        <f>IF(Admin!$B$14='Legit-Fans'!F67062,1,0)</f>
        <v>0</v>
      </c>
    </row>
    <row r="67063" spans="1:8">
      <c r="A67063" s="220" t="str">
        <f>IF(B67063&lt;&gt;0,COUNTA($B$65637:B67063)," ")</f>
        <v xml:space="preserve"> </v>
      </c>
      <c r="F67063" s="491" t="str">
        <f t="shared" si="25"/>
        <v xml:space="preserve"> </v>
      </c>
      <c r="H67063" s="488">
        <f>IF(Admin!$B$14='Legit-Fans'!F67063,1,0)</f>
        <v>0</v>
      </c>
    </row>
    <row r="67064" spans="1:8">
      <c r="A67064" s="220" t="str">
        <f>IF(B67064&lt;&gt;0,COUNTA($B$65637:B67064)," ")</f>
        <v xml:space="preserve"> </v>
      </c>
      <c r="F67064" s="491" t="str">
        <f t="shared" si="25"/>
        <v xml:space="preserve"> </v>
      </c>
      <c r="H67064" s="488">
        <f>IF(Admin!$B$14='Legit-Fans'!F67064,1,0)</f>
        <v>0</v>
      </c>
    </row>
    <row r="67065" spans="1:8">
      <c r="A67065" s="220" t="str">
        <f>IF(B67065&lt;&gt;0,COUNTA($B$65637:B67065)," ")</f>
        <v xml:space="preserve"> </v>
      </c>
      <c r="F67065" s="491" t="str">
        <f t="shared" si="25"/>
        <v xml:space="preserve"> </v>
      </c>
      <c r="H67065" s="488">
        <f>IF(Admin!$B$14='Legit-Fans'!F67065,1,0)</f>
        <v>0</v>
      </c>
    </row>
    <row r="67066" spans="1:8">
      <c r="A67066" s="220" t="str">
        <f>IF(B67066&lt;&gt;0,COUNTA($B$65637:B67066)," ")</f>
        <v xml:space="preserve"> </v>
      </c>
      <c r="F67066" s="491" t="str">
        <f t="shared" si="25"/>
        <v xml:space="preserve"> </v>
      </c>
      <c r="H67066" s="488">
        <f>IF(Admin!$B$14='Legit-Fans'!F67066,1,0)</f>
        <v>0</v>
      </c>
    </row>
    <row r="67067" spans="1:8">
      <c r="A67067" s="220" t="str">
        <f>IF(B67067&lt;&gt;0,COUNTA($B$65637:B67067)," ")</f>
        <v xml:space="preserve"> </v>
      </c>
      <c r="F67067" s="491" t="str">
        <f t="shared" si="25"/>
        <v xml:space="preserve"> </v>
      </c>
      <c r="H67067" s="488">
        <f>IF(Admin!$B$14='Legit-Fans'!F67067,1,0)</f>
        <v>0</v>
      </c>
    </row>
    <row r="67068" spans="1:8">
      <c r="A67068" s="220" t="str">
        <f>IF(B67068&lt;&gt;0,COUNTA($B$65637:B67068)," ")</f>
        <v xml:space="preserve"> </v>
      </c>
      <c r="F67068" s="491" t="str">
        <f t="shared" si="25"/>
        <v xml:space="preserve"> </v>
      </c>
      <c r="H67068" s="488">
        <f>IF(Admin!$B$14='Legit-Fans'!F67068,1,0)</f>
        <v>0</v>
      </c>
    </row>
    <row r="67069" spans="1:8">
      <c r="A67069" s="220" t="str">
        <f>IF(B67069&lt;&gt;0,COUNTA($B$65637:B67069)," ")</f>
        <v xml:space="preserve"> </v>
      </c>
      <c r="F67069" s="491" t="str">
        <f t="shared" si="25"/>
        <v xml:space="preserve"> </v>
      </c>
      <c r="H67069" s="488">
        <f>IF(Admin!$B$14='Legit-Fans'!F67069,1,0)</f>
        <v>0</v>
      </c>
    </row>
    <row r="67070" spans="1:8">
      <c r="A67070" s="220" t="str">
        <f>IF(B67070&lt;&gt;0,COUNTA($B$65637:B67070)," ")</f>
        <v xml:space="preserve"> </v>
      </c>
      <c r="F67070" s="491" t="str">
        <f t="shared" si="25"/>
        <v xml:space="preserve"> </v>
      </c>
      <c r="H67070" s="488">
        <f>IF(Admin!$B$14='Legit-Fans'!F67070,1,0)</f>
        <v>0</v>
      </c>
    </row>
    <row r="67071" spans="1:8">
      <c r="A67071" s="220" t="str">
        <f>IF(B67071&lt;&gt;0,COUNTA($B$65637:B67071)," ")</f>
        <v xml:space="preserve"> </v>
      </c>
      <c r="F67071" s="491" t="str">
        <f t="shared" si="25"/>
        <v xml:space="preserve"> </v>
      </c>
      <c r="H67071" s="488">
        <f>IF(Admin!$B$14='Legit-Fans'!F67071,1,0)</f>
        <v>0</v>
      </c>
    </row>
    <row r="67072" spans="1:8">
      <c r="A67072" s="220" t="str">
        <f>IF(B67072&lt;&gt;0,COUNTA($B$65637:B67072)," ")</f>
        <v xml:space="preserve"> </v>
      </c>
      <c r="F67072" s="491" t="str">
        <f t="shared" si="25"/>
        <v xml:space="preserve"> </v>
      </c>
      <c r="H67072" s="488">
        <f>IF(Admin!$B$14='Legit-Fans'!F67072,1,0)</f>
        <v>0</v>
      </c>
    </row>
    <row r="67073" spans="1:8">
      <c r="A67073" s="220" t="str">
        <f>IF(B67073&lt;&gt;0,COUNTA($B$65637:B67073)," ")</f>
        <v xml:space="preserve"> </v>
      </c>
      <c r="F67073" s="491" t="str">
        <f t="shared" si="25"/>
        <v xml:space="preserve"> </v>
      </c>
      <c r="H67073" s="488">
        <f>IF(Admin!$B$14='Legit-Fans'!F67073,1,0)</f>
        <v>0</v>
      </c>
    </row>
    <row r="67074" spans="1:8">
      <c r="A67074" s="220" t="str">
        <f>IF(B67074&lt;&gt;0,COUNTA($B$65637:B67074)," ")</f>
        <v xml:space="preserve"> </v>
      </c>
      <c r="F67074" s="491" t="str">
        <f t="shared" si="25"/>
        <v xml:space="preserve"> </v>
      </c>
      <c r="H67074" s="488">
        <f>IF(Admin!$B$14='Legit-Fans'!F67074,1,0)</f>
        <v>0</v>
      </c>
    </row>
    <row r="67075" spans="1:8">
      <c r="A67075" s="220" t="str">
        <f>IF(B67075&lt;&gt;0,COUNTA($B$65637:B67075)," ")</f>
        <v xml:space="preserve"> </v>
      </c>
      <c r="F67075" s="491" t="str">
        <f t="shared" si="25"/>
        <v xml:space="preserve"> </v>
      </c>
      <c r="H67075" s="488">
        <f>IF(Admin!$B$14='Legit-Fans'!F67075,1,0)</f>
        <v>0</v>
      </c>
    </row>
    <row r="67076" spans="1:8">
      <c r="A67076" s="220" t="str">
        <f>IF(B67076&lt;&gt;0,COUNTA($B$65637:B67076)," ")</f>
        <v xml:space="preserve"> </v>
      </c>
      <c r="F67076" s="491" t="str">
        <f t="shared" si="25"/>
        <v xml:space="preserve"> </v>
      </c>
      <c r="H67076" s="488">
        <f>IF(Admin!$B$14='Legit-Fans'!F67076,1,0)</f>
        <v>0</v>
      </c>
    </row>
    <row r="67077" spans="1:8">
      <c r="A67077" s="220" t="str">
        <f>IF(B67077&lt;&gt;0,COUNTA($B$65637:B67077)," ")</f>
        <v xml:space="preserve"> </v>
      </c>
      <c r="F67077" s="491" t="str">
        <f t="shared" si="25"/>
        <v xml:space="preserve"> </v>
      </c>
      <c r="H67077" s="488">
        <f>IF(Admin!$B$14='Legit-Fans'!F67077,1,0)</f>
        <v>0</v>
      </c>
    </row>
    <row r="67078" spans="1:8">
      <c r="A67078" s="220" t="str">
        <f>IF(B67078&lt;&gt;0,COUNTA($B$65637:B67078)," ")</f>
        <v xml:space="preserve"> </v>
      </c>
      <c r="F67078" s="491" t="str">
        <f t="shared" si="25"/>
        <v xml:space="preserve"> </v>
      </c>
      <c r="H67078" s="488">
        <f>IF(Admin!$B$14='Legit-Fans'!F67078,1,0)</f>
        <v>0</v>
      </c>
    </row>
    <row r="67079" spans="1:8">
      <c r="A67079" s="220" t="str">
        <f>IF(B67079&lt;&gt;0,COUNTA($B$65637:B67079)," ")</f>
        <v xml:space="preserve"> </v>
      </c>
      <c r="F67079" s="491" t="str">
        <f t="shared" si="25"/>
        <v xml:space="preserve"> </v>
      </c>
      <c r="H67079" s="488">
        <f>IF(Admin!$B$14='Legit-Fans'!F67079,1,0)</f>
        <v>0</v>
      </c>
    </row>
    <row r="67080" spans="1:8">
      <c r="A67080" s="220" t="str">
        <f>IF(B67080&lt;&gt;0,COUNTA($B$65637:B67080)," ")</f>
        <v xml:space="preserve"> </v>
      </c>
      <c r="F67080" s="491" t="str">
        <f t="shared" si="25"/>
        <v xml:space="preserve"> </v>
      </c>
      <c r="H67080" s="488">
        <f>IF(Admin!$B$14='Legit-Fans'!F67080,1,0)</f>
        <v>0</v>
      </c>
    </row>
    <row r="67081" spans="1:8">
      <c r="A67081" s="220" t="str">
        <f>IF(B67081&lt;&gt;0,COUNTA($B$65637:B67081)," ")</f>
        <v xml:space="preserve"> </v>
      </c>
      <c r="F67081" s="491" t="str">
        <f t="shared" si="25"/>
        <v xml:space="preserve"> </v>
      </c>
      <c r="H67081" s="488">
        <f>IF(Admin!$B$14='Legit-Fans'!F67081,1,0)</f>
        <v>0</v>
      </c>
    </row>
    <row r="67082" spans="1:8">
      <c r="A67082" s="220" t="str">
        <f>IF(B67082&lt;&gt;0,COUNTA($B$65637:B67082)," ")</f>
        <v xml:space="preserve"> </v>
      </c>
      <c r="F67082" s="491" t="str">
        <f t="shared" si="25"/>
        <v xml:space="preserve"> </v>
      </c>
      <c r="H67082" s="488">
        <f>IF(Admin!$B$14='Legit-Fans'!F67082,1,0)</f>
        <v>0</v>
      </c>
    </row>
    <row r="67083" spans="1:8">
      <c r="A67083" s="220" t="str">
        <f>IF(B67083&lt;&gt;0,COUNTA($B$65637:B67083)," ")</f>
        <v xml:space="preserve"> </v>
      </c>
      <c r="F67083" s="491" t="str">
        <f t="shared" si="25"/>
        <v xml:space="preserve"> </v>
      </c>
      <c r="H67083" s="488">
        <f>IF(Admin!$B$14='Legit-Fans'!F67083,1,0)</f>
        <v>0</v>
      </c>
    </row>
    <row r="67084" spans="1:8">
      <c r="A67084" s="220" t="str">
        <f>IF(B67084&lt;&gt;0,COUNTA($B$65637:B67084)," ")</f>
        <v xml:space="preserve"> </v>
      </c>
      <c r="F67084" s="491" t="str">
        <f t="shared" si="25"/>
        <v xml:space="preserve"> </v>
      </c>
      <c r="H67084" s="488">
        <f>IF(Admin!$B$14='Legit-Fans'!F67084,1,0)</f>
        <v>0</v>
      </c>
    </row>
    <row r="67085" spans="1:8">
      <c r="A67085" s="220" t="str">
        <f>IF(B67085&lt;&gt;0,COUNTA($B$65637:B67085)," ")</f>
        <v xml:space="preserve"> </v>
      </c>
      <c r="F67085" s="491" t="str">
        <f t="shared" si="25"/>
        <v xml:space="preserve"> </v>
      </c>
      <c r="H67085" s="488">
        <f>IF(Admin!$B$14='Legit-Fans'!F67085,1,0)</f>
        <v>0</v>
      </c>
    </row>
    <row r="67086" spans="1:8">
      <c r="A67086" s="220" t="str">
        <f>IF(B67086&lt;&gt;0,COUNTA($B$65637:B67086)," ")</f>
        <v xml:space="preserve"> </v>
      </c>
      <c r="F67086" s="491" t="str">
        <f t="shared" si="25"/>
        <v xml:space="preserve"> </v>
      </c>
      <c r="H67086" s="488">
        <f>IF(Admin!$B$14='Legit-Fans'!F67086,1,0)</f>
        <v>0</v>
      </c>
    </row>
    <row r="67087" spans="1:8">
      <c r="A67087" s="220" t="str">
        <f>IF(B67087&lt;&gt;0,COUNTA($B$65637:B67087)," ")</f>
        <v xml:space="preserve"> </v>
      </c>
      <c r="F67087" s="491" t="str">
        <f t="shared" si="25"/>
        <v xml:space="preserve"> </v>
      </c>
      <c r="H67087" s="488">
        <f>IF(Admin!$B$14='Legit-Fans'!F67087,1,0)</f>
        <v>0</v>
      </c>
    </row>
    <row r="67088" spans="1:8">
      <c r="A67088" s="220" t="str">
        <f>IF(B67088&lt;&gt;0,COUNTA($B$65637:B67088)," ")</f>
        <v xml:space="preserve"> </v>
      </c>
      <c r="F67088" s="491" t="str">
        <f t="shared" si="25"/>
        <v xml:space="preserve"> </v>
      </c>
      <c r="H67088" s="488">
        <f>IF(Admin!$B$14='Legit-Fans'!F67088,1,0)</f>
        <v>0</v>
      </c>
    </row>
    <row r="67089" spans="1:8">
      <c r="A67089" s="220" t="str">
        <f>IF(B67089&lt;&gt;0,COUNTA($B$65637:B67089)," ")</f>
        <v xml:space="preserve"> </v>
      </c>
      <c r="F67089" s="491" t="str">
        <f t="shared" si="25"/>
        <v xml:space="preserve"> </v>
      </c>
      <c r="H67089" s="488">
        <f>IF(Admin!$B$14='Legit-Fans'!F67089,1,0)</f>
        <v>0</v>
      </c>
    </row>
    <row r="67090" spans="1:8">
      <c r="A67090" s="220" t="str">
        <f>IF(B67090&lt;&gt;0,COUNTA($B$65637:B67090)," ")</f>
        <v xml:space="preserve"> </v>
      </c>
      <c r="F67090" s="491" t="str">
        <f t="shared" si="25"/>
        <v xml:space="preserve"> </v>
      </c>
      <c r="H67090" s="488">
        <f>IF(Admin!$B$14='Legit-Fans'!F67090,1,0)</f>
        <v>0</v>
      </c>
    </row>
    <row r="67091" spans="1:8">
      <c r="A67091" s="220" t="str">
        <f>IF(B67091&lt;&gt;0,COUNTA($B$65637:B67091)," ")</f>
        <v xml:space="preserve"> </v>
      </c>
      <c r="F67091" s="491" t="str">
        <f t="shared" si="25"/>
        <v xml:space="preserve"> </v>
      </c>
      <c r="H67091" s="488">
        <f>IF(Admin!$B$14='Legit-Fans'!F67091,1,0)</f>
        <v>0</v>
      </c>
    </row>
    <row r="67092" spans="1:8">
      <c r="A67092" s="220" t="str">
        <f>IF(B67092&lt;&gt;0,COUNTA($B$65637:B67092)," ")</f>
        <v xml:space="preserve"> </v>
      </c>
      <c r="F67092" s="491" t="str">
        <f t="shared" si="25"/>
        <v xml:space="preserve"> </v>
      </c>
      <c r="H67092" s="488">
        <f>IF(Admin!$B$14='Legit-Fans'!F67092,1,0)</f>
        <v>0</v>
      </c>
    </row>
    <row r="67093" spans="1:8">
      <c r="A67093" s="220" t="str">
        <f>IF(B67093&lt;&gt;0,COUNTA($B$65637:B67093)," ")</f>
        <v xml:space="preserve"> </v>
      </c>
      <c r="F67093" s="491" t="str">
        <f t="shared" si="25"/>
        <v xml:space="preserve"> </v>
      </c>
      <c r="H67093" s="488">
        <f>IF(Admin!$B$14='Legit-Fans'!F67093,1,0)</f>
        <v>0</v>
      </c>
    </row>
    <row r="67094" spans="1:8">
      <c r="A67094" s="220" t="str">
        <f>IF(B67094&lt;&gt;0,COUNTA($B$65637:B67094)," ")</f>
        <v xml:space="preserve"> </v>
      </c>
      <c r="F67094" s="491" t="str">
        <f t="shared" si="25"/>
        <v xml:space="preserve"> </v>
      </c>
      <c r="H67094" s="488">
        <f>IF(Admin!$B$14='Legit-Fans'!F67094,1,0)</f>
        <v>0</v>
      </c>
    </row>
    <row r="67095" spans="1:8">
      <c r="A67095" s="220" t="str">
        <f>IF(B67095&lt;&gt;0,COUNTA($B$65637:B67095)," ")</f>
        <v xml:space="preserve"> </v>
      </c>
      <c r="F67095" s="491" t="str">
        <f t="shared" si="25"/>
        <v xml:space="preserve"> </v>
      </c>
      <c r="H67095" s="488">
        <f>IF(Admin!$B$14='Legit-Fans'!F67095,1,0)</f>
        <v>0</v>
      </c>
    </row>
    <row r="67096" spans="1:8">
      <c r="A67096" s="220" t="str">
        <f>IF(B67096&lt;&gt;0,COUNTA($B$65637:B67096)," ")</f>
        <v xml:space="preserve"> </v>
      </c>
      <c r="F67096" s="491" t="str">
        <f t="shared" si="25"/>
        <v xml:space="preserve"> </v>
      </c>
      <c r="H67096" s="488">
        <f>IF(Admin!$B$14='Legit-Fans'!F67096,1,0)</f>
        <v>0</v>
      </c>
    </row>
    <row r="67097" spans="1:8">
      <c r="A67097" s="220" t="str">
        <f>IF(B67097&lt;&gt;0,COUNTA($B$65637:B67097)," ")</f>
        <v xml:space="preserve"> </v>
      </c>
      <c r="F67097" s="491" t="str">
        <f t="shared" si="25"/>
        <v xml:space="preserve"> </v>
      </c>
      <c r="H67097" s="488">
        <f>IF(Admin!$B$14='Legit-Fans'!F67097,1,0)</f>
        <v>0</v>
      </c>
    </row>
    <row r="67098" spans="1:8">
      <c r="A67098" s="220" t="str">
        <f>IF(B67098&lt;&gt;0,COUNTA($B$65637:B67098)," ")</f>
        <v xml:space="preserve"> </v>
      </c>
      <c r="F67098" s="491" t="str">
        <f t="shared" si="25"/>
        <v xml:space="preserve"> </v>
      </c>
      <c r="H67098" s="488">
        <f>IF(Admin!$B$14='Legit-Fans'!F67098,1,0)</f>
        <v>0</v>
      </c>
    </row>
    <row r="67099" spans="1:8">
      <c r="A67099" s="220" t="str">
        <f>IF(B67099&lt;&gt;0,COUNTA($B$65637:B67099)," ")</f>
        <v xml:space="preserve"> </v>
      </c>
      <c r="F67099" s="491" t="str">
        <f t="shared" si="25"/>
        <v xml:space="preserve"> </v>
      </c>
      <c r="H67099" s="488">
        <f>IF(Admin!$B$14='Legit-Fans'!F67099,1,0)</f>
        <v>0</v>
      </c>
    </row>
    <row r="67100" spans="1:8">
      <c r="A67100" s="220" t="str">
        <f>IF(B67100&lt;&gt;0,COUNTA($B$65637:B67100)," ")</f>
        <v xml:space="preserve"> </v>
      </c>
      <c r="F67100" s="491" t="str">
        <f t="shared" si="25"/>
        <v xml:space="preserve"> </v>
      </c>
      <c r="H67100" s="488">
        <f>IF(Admin!$B$14='Legit-Fans'!F67100,1,0)</f>
        <v>0</v>
      </c>
    </row>
    <row r="67101" spans="1:8">
      <c r="A67101" s="220" t="str">
        <f>IF(B67101&lt;&gt;0,COUNTA($B$65637:B67101)," ")</f>
        <v xml:space="preserve"> </v>
      </c>
      <c r="F67101" s="491" t="str">
        <f t="shared" si="25"/>
        <v xml:space="preserve"> </v>
      </c>
      <c r="H67101" s="488">
        <f>IF(Admin!$B$14='Legit-Fans'!F67101,1,0)</f>
        <v>0</v>
      </c>
    </row>
    <row r="67102" spans="1:8">
      <c r="A67102" s="220" t="str">
        <f>IF(B67102&lt;&gt;0,COUNTA($B$65637:B67102)," ")</f>
        <v xml:space="preserve"> </v>
      </c>
      <c r="F67102" s="491" t="str">
        <f t="shared" si="25"/>
        <v xml:space="preserve"> </v>
      </c>
      <c r="H67102" s="488">
        <f>IF(Admin!$B$14='Legit-Fans'!F67102,1,0)</f>
        <v>0</v>
      </c>
    </row>
    <row r="67103" spans="1:8">
      <c r="A67103" s="220" t="str">
        <f>IF(B67103&lt;&gt;0,COUNTA($B$65637:B67103)," ")</f>
        <v xml:space="preserve"> </v>
      </c>
      <c r="F67103" s="491" t="str">
        <f t="shared" si="25"/>
        <v xml:space="preserve"> </v>
      </c>
      <c r="H67103" s="488">
        <f>IF(Admin!$B$14='Legit-Fans'!F67103,1,0)</f>
        <v>0</v>
      </c>
    </row>
    <row r="67104" spans="1:8">
      <c r="A67104" s="220" t="str">
        <f>IF(B67104&lt;&gt;0,COUNTA($B$65637:B67104)," ")</f>
        <v xml:space="preserve"> </v>
      </c>
      <c r="F67104" s="491" t="str">
        <f t="shared" si="25"/>
        <v xml:space="preserve"> </v>
      </c>
      <c r="H67104" s="488">
        <f>IF(Admin!$B$14='Legit-Fans'!F67104,1,0)</f>
        <v>0</v>
      </c>
    </row>
    <row r="67105" spans="1:8">
      <c r="A67105" s="220" t="str">
        <f>IF(B67105&lt;&gt;0,COUNTA($B$65637:B67105)," ")</f>
        <v xml:space="preserve"> </v>
      </c>
      <c r="F67105" s="491" t="str">
        <f t="shared" si="25"/>
        <v xml:space="preserve"> </v>
      </c>
      <c r="H67105" s="488">
        <f>IF(Admin!$B$14='Legit-Fans'!F67105,1,0)</f>
        <v>0</v>
      </c>
    </row>
    <row r="67106" spans="1:8">
      <c r="A67106" s="220" t="str">
        <f>IF(B67106&lt;&gt;0,COUNTA($B$65637:B67106)," ")</f>
        <v xml:space="preserve"> </v>
      </c>
      <c r="F67106" s="491" t="str">
        <f t="shared" si="25"/>
        <v xml:space="preserve"> </v>
      </c>
      <c r="H67106" s="488">
        <f>IF(Admin!$B$14='Legit-Fans'!F67106,1,0)</f>
        <v>0</v>
      </c>
    </row>
    <row r="67107" spans="1:8">
      <c r="A67107" s="220" t="str">
        <f>IF(B67107&lt;&gt;0,COUNTA($B$65637:B67107)," ")</f>
        <v xml:space="preserve"> </v>
      </c>
      <c r="F67107" s="491" t="str">
        <f t="shared" si="25"/>
        <v xml:space="preserve"> </v>
      </c>
      <c r="H67107" s="488">
        <f>IF(Admin!$B$14='Legit-Fans'!F67107,1,0)</f>
        <v>0</v>
      </c>
    </row>
    <row r="67108" spans="1:8">
      <c r="A67108" s="220" t="str">
        <f>IF(B67108&lt;&gt;0,COUNTA($B$65637:B67108)," ")</f>
        <v xml:space="preserve"> </v>
      </c>
      <c r="F67108" s="491" t="str">
        <f t="shared" si="25"/>
        <v xml:space="preserve"> </v>
      </c>
      <c r="H67108" s="488">
        <f>IF(Admin!$B$14='Legit-Fans'!F67108,1,0)</f>
        <v>0</v>
      </c>
    </row>
    <row r="67109" spans="1:8">
      <c r="A67109" s="220" t="str">
        <f>IF(B67109&lt;&gt;0,COUNTA($B$65637:B67109)," ")</f>
        <v xml:space="preserve"> </v>
      </c>
      <c r="F67109" s="491" t="str">
        <f t="shared" si="25"/>
        <v xml:space="preserve"> </v>
      </c>
      <c r="H67109" s="488">
        <f>IF(Admin!$B$14='Legit-Fans'!F67109,1,0)</f>
        <v>0</v>
      </c>
    </row>
    <row r="67110" spans="1:8">
      <c r="A67110" s="220" t="str">
        <f>IF(B67110&lt;&gt;0,COUNTA($B$65637:B67110)," ")</f>
        <v xml:space="preserve"> </v>
      </c>
      <c r="F67110" s="491" t="str">
        <f t="shared" si="25"/>
        <v xml:space="preserve"> </v>
      </c>
      <c r="H67110" s="488">
        <f>IF(Admin!$B$14='Legit-Fans'!F67110,1,0)</f>
        <v>0</v>
      </c>
    </row>
    <row r="67111" spans="1:8">
      <c r="A67111" s="220" t="str">
        <f>IF(B67111&lt;&gt;0,COUNTA($B$65637:B67111)," ")</f>
        <v xml:space="preserve"> </v>
      </c>
      <c r="F67111" s="491" t="str">
        <f t="shared" si="25"/>
        <v xml:space="preserve"> </v>
      </c>
      <c r="H67111" s="488">
        <f>IF(Admin!$B$14='Legit-Fans'!F67111,1,0)</f>
        <v>0</v>
      </c>
    </row>
    <row r="67112" spans="1:8">
      <c r="A67112" s="220" t="str">
        <f>IF(B67112&lt;&gt;0,COUNTA($B$65637:B67112)," ")</f>
        <v xml:space="preserve"> </v>
      </c>
      <c r="F67112" s="491" t="str">
        <f t="shared" si="25"/>
        <v xml:space="preserve"> </v>
      </c>
      <c r="H67112" s="488">
        <f>IF(Admin!$B$14='Legit-Fans'!F67112,1,0)</f>
        <v>0</v>
      </c>
    </row>
    <row r="67113" spans="1:8">
      <c r="A67113" s="220" t="str">
        <f>IF(B67113&lt;&gt;0,COUNTA($B$65637:B67113)," ")</f>
        <v xml:space="preserve"> </v>
      </c>
      <c r="F67113" s="491" t="str">
        <f t="shared" si="25"/>
        <v xml:space="preserve"> </v>
      </c>
      <c r="H67113" s="488">
        <f>IF(Admin!$B$14='Legit-Fans'!F67113,1,0)</f>
        <v>0</v>
      </c>
    </row>
    <row r="67114" spans="1:8">
      <c r="A67114" s="220" t="str">
        <f>IF(B67114&lt;&gt;0,COUNTA($B$65637:B67114)," ")</f>
        <v xml:space="preserve"> </v>
      </c>
      <c r="F67114" s="491" t="str">
        <f t="shared" si="25"/>
        <v xml:space="preserve"> </v>
      </c>
      <c r="H67114" s="488">
        <f>IF(Admin!$B$14='Legit-Fans'!F67114,1,0)</f>
        <v>0</v>
      </c>
    </row>
    <row r="67115" spans="1:8">
      <c r="A67115" s="220" t="str">
        <f>IF(B67115&lt;&gt;0,COUNTA($B$65637:B67115)," ")</f>
        <v xml:space="preserve"> </v>
      </c>
      <c r="F67115" s="491" t="str">
        <f t="shared" si="25"/>
        <v xml:space="preserve"> </v>
      </c>
      <c r="H67115" s="488">
        <f>IF(Admin!$B$14='Legit-Fans'!F67115,1,0)</f>
        <v>0</v>
      </c>
    </row>
    <row r="67116" spans="1:8">
      <c r="A67116" s="220" t="str">
        <f>IF(B67116&lt;&gt;0,COUNTA($B$65637:B67116)," ")</f>
        <v xml:space="preserve"> </v>
      </c>
      <c r="F67116" s="491" t="str">
        <f t="shared" ref="F67116:F67179" si="26">B67116&amp;" "&amp;C67116</f>
        <v xml:space="preserve"> </v>
      </c>
      <c r="H67116" s="488">
        <f>IF(Admin!$B$14='Legit-Fans'!F67116,1,0)</f>
        <v>0</v>
      </c>
    </row>
    <row r="67117" spans="1:8">
      <c r="A67117" s="220" t="str">
        <f>IF(B67117&lt;&gt;0,COUNTA($B$65637:B67117)," ")</f>
        <v xml:space="preserve"> </v>
      </c>
      <c r="F67117" s="491" t="str">
        <f t="shared" si="26"/>
        <v xml:space="preserve"> </v>
      </c>
      <c r="H67117" s="488">
        <f>IF(Admin!$B$14='Legit-Fans'!F67117,1,0)</f>
        <v>0</v>
      </c>
    </row>
    <row r="67118" spans="1:8">
      <c r="A67118" s="220" t="str">
        <f>IF(B67118&lt;&gt;0,COUNTA($B$65637:B67118)," ")</f>
        <v xml:space="preserve"> </v>
      </c>
      <c r="F67118" s="491" t="str">
        <f t="shared" si="26"/>
        <v xml:space="preserve"> </v>
      </c>
      <c r="H67118" s="488">
        <f>IF(Admin!$B$14='Legit-Fans'!F67118,1,0)</f>
        <v>0</v>
      </c>
    </row>
    <row r="67119" spans="1:8">
      <c r="A67119" s="220" t="str">
        <f>IF(B67119&lt;&gt;0,COUNTA($B$65637:B67119)," ")</f>
        <v xml:space="preserve"> </v>
      </c>
      <c r="F67119" s="491" t="str">
        <f t="shared" si="26"/>
        <v xml:space="preserve"> </v>
      </c>
      <c r="H67119" s="488">
        <f>IF(Admin!$B$14='Legit-Fans'!F67119,1,0)</f>
        <v>0</v>
      </c>
    </row>
    <row r="67120" spans="1:8">
      <c r="A67120" s="220" t="str">
        <f>IF(B67120&lt;&gt;0,COUNTA($B$65637:B67120)," ")</f>
        <v xml:space="preserve"> </v>
      </c>
      <c r="F67120" s="491" t="str">
        <f t="shared" si="26"/>
        <v xml:space="preserve"> </v>
      </c>
      <c r="H67120" s="488">
        <f>IF(Admin!$B$14='Legit-Fans'!F67120,1,0)</f>
        <v>0</v>
      </c>
    </row>
    <row r="67121" spans="1:8">
      <c r="A67121" s="220" t="str">
        <f>IF(B67121&lt;&gt;0,COUNTA($B$65637:B67121)," ")</f>
        <v xml:space="preserve"> </v>
      </c>
      <c r="F67121" s="491" t="str">
        <f t="shared" si="26"/>
        <v xml:space="preserve"> </v>
      </c>
      <c r="H67121" s="488">
        <f>IF(Admin!$B$14='Legit-Fans'!F67121,1,0)</f>
        <v>0</v>
      </c>
    </row>
    <row r="67122" spans="1:8">
      <c r="A67122" s="220" t="str">
        <f>IF(B67122&lt;&gt;0,COUNTA($B$65637:B67122)," ")</f>
        <v xml:space="preserve"> </v>
      </c>
      <c r="F67122" s="491" t="str">
        <f t="shared" si="26"/>
        <v xml:space="preserve"> </v>
      </c>
      <c r="H67122" s="488">
        <f>IF(Admin!$B$14='Legit-Fans'!F67122,1,0)</f>
        <v>0</v>
      </c>
    </row>
    <row r="67123" spans="1:8">
      <c r="A67123" s="220" t="str">
        <f>IF(B67123&lt;&gt;0,COUNTA($B$65637:B67123)," ")</f>
        <v xml:space="preserve"> </v>
      </c>
      <c r="F67123" s="491" t="str">
        <f t="shared" si="26"/>
        <v xml:space="preserve"> </v>
      </c>
      <c r="H67123" s="488">
        <f>IF(Admin!$B$14='Legit-Fans'!F67123,1,0)</f>
        <v>0</v>
      </c>
    </row>
    <row r="67124" spans="1:8">
      <c r="A67124" s="220" t="str">
        <f>IF(B67124&lt;&gt;0,COUNTA($B$65637:B67124)," ")</f>
        <v xml:space="preserve"> </v>
      </c>
      <c r="F67124" s="491" t="str">
        <f t="shared" si="26"/>
        <v xml:space="preserve"> </v>
      </c>
      <c r="H67124" s="488">
        <f>IF(Admin!$B$14='Legit-Fans'!F67124,1,0)</f>
        <v>0</v>
      </c>
    </row>
    <row r="67125" spans="1:8">
      <c r="A67125" s="220" t="str">
        <f>IF(B67125&lt;&gt;0,COUNTA($B$65637:B67125)," ")</f>
        <v xml:space="preserve"> </v>
      </c>
      <c r="F67125" s="491" t="str">
        <f t="shared" si="26"/>
        <v xml:space="preserve"> </v>
      </c>
      <c r="H67125" s="488">
        <f>IF(Admin!$B$14='Legit-Fans'!F67125,1,0)</f>
        <v>0</v>
      </c>
    </row>
    <row r="67126" spans="1:8">
      <c r="A67126" s="220" t="str">
        <f>IF(B67126&lt;&gt;0,COUNTA($B$65637:B67126)," ")</f>
        <v xml:space="preserve"> </v>
      </c>
      <c r="F67126" s="491" t="str">
        <f t="shared" si="26"/>
        <v xml:space="preserve"> </v>
      </c>
      <c r="H67126" s="488">
        <f>IF(Admin!$B$14='Legit-Fans'!F67126,1,0)</f>
        <v>0</v>
      </c>
    </row>
    <row r="67127" spans="1:8">
      <c r="A67127" s="220" t="str">
        <f>IF(B67127&lt;&gt;0,COUNTA($B$65637:B67127)," ")</f>
        <v xml:space="preserve"> </v>
      </c>
      <c r="F67127" s="491" t="str">
        <f t="shared" si="26"/>
        <v xml:space="preserve"> </v>
      </c>
      <c r="H67127" s="488">
        <f>IF(Admin!$B$14='Legit-Fans'!F67127,1,0)</f>
        <v>0</v>
      </c>
    </row>
    <row r="67128" spans="1:8">
      <c r="A67128" s="220" t="str">
        <f>IF(B67128&lt;&gt;0,COUNTA($B$65637:B67128)," ")</f>
        <v xml:space="preserve"> </v>
      </c>
      <c r="F67128" s="491" t="str">
        <f t="shared" si="26"/>
        <v xml:space="preserve"> </v>
      </c>
      <c r="H67128" s="488">
        <f>IF(Admin!$B$14='Legit-Fans'!F67128,1,0)</f>
        <v>0</v>
      </c>
    </row>
    <row r="67129" spans="1:8">
      <c r="A67129" s="220" t="str">
        <f>IF(B67129&lt;&gt;0,COUNTA($B$65637:B67129)," ")</f>
        <v xml:space="preserve"> </v>
      </c>
      <c r="F67129" s="491" t="str">
        <f t="shared" si="26"/>
        <v xml:space="preserve"> </v>
      </c>
      <c r="H67129" s="488">
        <f>IF(Admin!$B$14='Legit-Fans'!F67129,1,0)</f>
        <v>0</v>
      </c>
    </row>
    <row r="67130" spans="1:8">
      <c r="A67130" s="220" t="str">
        <f>IF(B67130&lt;&gt;0,COUNTA($B$65637:B67130)," ")</f>
        <v xml:space="preserve"> </v>
      </c>
      <c r="F67130" s="491" t="str">
        <f t="shared" si="26"/>
        <v xml:space="preserve"> </v>
      </c>
      <c r="H67130" s="488">
        <f>IF(Admin!$B$14='Legit-Fans'!F67130,1,0)</f>
        <v>0</v>
      </c>
    </row>
    <row r="67131" spans="1:8">
      <c r="A67131" s="220" t="str">
        <f>IF(B67131&lt;&gt;0,COUNTA($B$65637:B67131)," ")</f>
        <v xml:space="preserve"> </v>
      </c>
      <c r="F67131" s="491" t="str">
        <f t="shared" si="26"/>
        <v xml:space="preserve"> </v>
      </c>
      <c r="H67131" s="488">
        <f>IF(Admin!$B$14='Legit-Fans'!F67131,1,0)</f>
        <v>0</v>
      </c>
    </row>
    <row r="67132" spans="1:8">
      <c r="A67132" s="220" t="str">
        <f>IF(B67132&lt;&gt;0,COUNTA($B$65637:B67132)," ")</f>
        <v xml:space="preserve"> </v>
      </c>
      <c r="F67132" s="491" t="str">
        <f t="shared" si="26"/>
        <v xml:space="preserve"> </v>
      </c>
      <c r="H67132" s="488">
        <f>IF(Admin!$B$14='Legit-Fans'!F67132,1,0)</f>
        <v>0</v>
      </c>
    </row>
    <row r="67133" spans="1:8">
      <c r="A67133" s="220" t="str">
        <f>IF(B67133&lt;&gt;0,COUNTA($B$65637:B67133)," ")</f>
        <v xml:space="preserve"> </v>
      </c>
      <c r="F67133" s="491" t="str">
        <f t="shared" si="26"/>
        <v xml:space="preserve"> </v>
      </c>
      <c r="H67133" s="488">
        <f>IF(Admin!$B$14='Legit-Fans'!F67133,1,0)</f>
        <v>0</v>
      </c>
    </row>
    <row r="67134" spans="1:8">
      <c r="A67134" s="220" t="str">
        <f>IF(B67134&lt;&gt;0,COUNTA($B$65637:B67134)," ")</f>
        <v xml:space="preserve"> </v>
      </c>
      <c r="F67134" s="491" t="str">
        <f t="shared" si="26"/>
        <v xml:space="preserve"> </v>
      </c>
      <c r="H67134" s="488">
        <f>IF(Admin!$B$14='Legit-Fans'!F67134,1,0)</f>
        <v>0</v>
      </c>
    </row>
    <row r="67135" spans="1:8">
      <c r="A67135" s="220" t="str">
        <f>IF(B67135&lt;&gt;0,COUNTA($B$65637:B67135)," ")</f>
        <v xml:space="preserve"> </v>
      </c>
      <c r="F67135" s="491" t="str">
        <f t="shared" si="26"/>
        <v xml:space="preserve"> </v>
      </c>
      <c r="H67135" s="488">
        <f>IF(Admin!$B$14='Legit-Fans'!F67135,1,0)</f>
        <v>0</v>
      </c>
    </row>
    <row r="67136" spans="1:8">
      <c r="A67136" s="220" t="str">
        <f>IF(B67136&lt;&gt;0,COUNTA($B$65637:B67136)," ")</f>
        <v xml:space="preserve"> </v>
      </c>
      <c r="F67136" s="491" t="str">
        <f t="shared" si="26"/>
        <v xml:space="preserve"> </v>
      </c>
      <c r="H67136" s="488">
        <f>IF(Admin!$B$14='Legit-Fans'!F67136,1,0)</f>
        <v>0</v>
      </c>
    </row>
    <row r="67137" spans="1:8">
      <c r="A67137" s="220" t="str">
        <f>IF(B67137&lt;&gt;0,COUNTA($B$65637:B67137)," ")</f>
        <v xml:space="preserve"> </v>
      </c>
      <c r="F67137" s="491" t="str">
        <f t="shared" si="26"/>
        <v xml:space="preserve"> </v>
      </c>
      <c r="H67137" s="488">
        <f>IF(Admin!$B$14='Legit-Fans'!F67137,1,0)</f>
        <v>0</v>
      </c>
    </row>
    <row r="67138" spans="1:8">
      <c r="A67138" s="220" t="str">
        <f>IF(B67138&lt;&gt;0,COUNTA($B$65637:B67138)," ")</f>
        <v xml:space="preserve"> </v>
      </c>
      <c r="F67138" s="491" t="str">
        <f t="shared" si="26"/>
        <v xml:space="preserve"> </v>
      </c>
      <c r="H67138" s="488">
        <f>IF(Admin!$B$14='Legit-Fans'!F67138,1,0)</f>
        <v>0</v>
      </c>
    </row>
    <row r="67139" spans="1:8">
      <c r="A67139" s="220" t="str">
        <f>IF(B67139&lt;&gt;0,COUNTA($B$65637:B67139)," ")</f>
        <v xml:space="preserve"> </v>
      </c>
      <c r="F67139" s="491" t="str">
        <f t="shared" si="26"/>
        <v xml:space="preserve"> </v>
      </c>
      <c r="H67139" s="488">
        <f>IF(Admin!$B$14='Legit-Fans'!F67139,1,0)</f>
        <v>0</v>
      </c>
    </row>
    <row r="67140" spans="1:8">
      <c r="A67140" s="220" t="str">
        <f>IF(B67140&lt;&gt;0,COUNTA($B$65637:B67140)," ")</f>
        <v xml:space="preserve"> </v>
      </c>
      <c r="F67140" s="491" t="str">
        <f t="shared" si="26"/>
        <v xml:space="preserve"> </v>
      </c>
      <c r="H67140" s="488">
        <f>IF(Admin!$B$14='Legit-Fans'!F67140,1,0)</f>
        <v>0</v>
      </c>
    </row>
    <row r="67141" spans="1:8">
      <c r="A67141" s="220" t="str">
        <f>IF(B67141&lt;&gt;0,COUNTA($B$65637:B67141)," ")</f>
        <v xml:space="preserve"> </v>
      </c>
      <c r="F67141" s="491" t="str">
        <f t="shared" si="26"/>
        <v xml:space="preserve"> </v>
      </c>
      <c r="H67141" s="488">
        <f>IF(Admin!$B$14='Legit-Fans'!F67141,1,0)</f>
        <v>0</v>
      </c>
    </row>
    <row r="67142" spans="1:8">
      <c r="A67142" s="220" t="str">
        <f>IF(B67142&lt;&gt;0,COUNTA($B$65637:B67142)," ")</f>
        <v xml:space="preserve"> </v>
      </c>
      <c r="F67142" s="491" t="str">
        <f t="shared" si="26"/>
        <v xml:space="preserve"> </v>
      </c>
      <c r="H67142" s="488">
        <f>IF(Admin!$B$14='Legit-Fans'!F67142,1,0)</f>
        <v>0</v>
      </c>
    </row>
    <row r="67143" spans="1:8">
      <c r="A67143" s="220" t="str">
        <f>IF(B67143&lt;&gt;0,COUNTA($B$65637:B67143)," ")</f>
        <v xml:space="preserve"> </v>
      </c>
      <c r="F67143" s="491" t="str">
        <f t="shared" si="26"/>
        <v xml:space="preserve"> </v>
      </c>
      <c r="H67143" s="488">
        <f>IF(Admin!$B$14='Legit-Fans'!F67143,1,0)</f>
        <v>0</v>
      </c>
    </row>
    <row r="67144" spans="1:8">
      <c r="A67144" s="220" t="str">
        <f>IF(B67144&lt;&gt;0,COUNTA($B$65637:B67144)," ")</f>
        <v xml:space="preserve"> </v>
      </c>
      <c r="F67144" s="491" t="str">
        <f t="shared" si="26"/>
        <v xml:space="preserve"> </v>
      </c>
      <c r="H67144" s="488">
        <f>IF(Admin!$B$14='Legit-Fans'!F67144,1,0)</f>
        <v>0</v>
      </c>
    </row>
    <row r="67145" spans="1:8">
      <c r="A67145" s="220" t="str">
        <f>IF(B67145&lt;&gt;0,COUNTA($B$65637:B67145)," ")</f>
        <v xml:space="preserve"> </v>
      </c>
      <c r="F67145" s="491" t="str">
        <f t="shared" si="26"/>
        <v xml:space="preserve"> </v>
      </c>
      <c r="H67145" s="488">
        <f>IF(Admin!$B$14='Legit-Fans'!F67145,1,0)</f>
        <v>0</v>
      </c>
    </row>
    <row r="67146" spans="1:8">
      <c r="A67146" s="220" t="str">
        <f>IF(B67146&lt;&gt;0,COUNTA($B$65637:B67146)," ")</f>
        <v xml:space="preserve"> </v>
      </c>
      <c r="F67146" s="491" t="str">
        <f t="shared" si="26"/>
        <v xml:space="preserve"> </v>
      </c>
      <c r="H67146" s="488">
        <f>IF(Admin!$B$14='Legit-Fans'!F67146,1,0)</f>
        <v>0</v>
      </c>
    </row>
    <row r="67147" spans="1:8">
      <c r="A67147" s="220" t="str">
        <f>IF(B67147&lt;&gt;0,COUNTA($B$65637:B67147)," ")</f>
        <v xml:space="preserve"> </v>
      </c>
      <c r="F67147" s="491" t="str">
        <f t="shared" si="26"/>
        <v xml:space="preserve"> </v>
      </c>
      <c r="H67147" s="488">
        <f>IF(Admin!$B$14='Legit-Fans'!F67147,1,0)</f>
        <v>0</v>
      </c>
    </row>
    <row r="67148" spans="1:8">
      <c r="A67148" s="220" t="str">
        <f>IF(B67148&lt;&gt;0,COUNTA($B$65637:B67148)," ")</f>
        <v xml:space="preserve"> </v>
      </c>
      <c r="F67148" s="491" t="str">
        <f t="shared" si="26"/>
        <v xml:space="preserve"> </v>
      </c>
      <c r="H67148" s="488">
        <f>IF(Admin!$B$14='Legit-Fans'!F67148,1,0)</f>
        <v>0</v>
      </c>
    </row>
    <row r="67149" spans="1:8">
      <c r="A67149" s="220" t="str">
        <f>IF(B67149&lt;&gt;0,COUNTA($B$65637:B67149)," ")</f>
        <v xml:space="preserve"> </v>
      </c>
      <c r="F67149" s="491" t="str">
        <f t="shared" si="26"/>
        <v xml:space="preserve"> </v>
      </c>
      <c r="H67149" s="488">
        <f>IF(Admin!$B$14='Legit-Fans'!F67149,1,0)</f>
        <v>0</v>
      </c>
    </row>
    <row r="67150" spans="1:8">
      <c r="A67150" s="220" t="str">
        <f>IF(B67150&lt;&gt;0,COUNTA($B$65637:B67150)," ")</f>
        <v xml:space="preserve"> </v>
      </c>
      <c r="F67150" s="491" t="str">
        <f t="shared" si="26"/>
        <v xml:space="preserve"> </v>
      </c>
      <c r="H67150" s="488">
        <f>IF(Admin!$B$14='Legit-Fans'!F67150,1,0)</f>
        <v>0</v>
      </c>
    </row>
    <row r="67151" spans="1:8">
      <c r="A67151" s="220" t="str">
        <f>IF(B67151&lt;&gt;0,COUNTA($B$65637:B67151)," ")</f>
        <v xml:space="preserve"> </v>
      </c>
      <c r="F67151" s="491" t="str">
        <f t="shared" si="26"/>
        <v xml:space="preserve"> </v>
      </c>
      <c r="H67151" s="488">
        <f>IF(Admin!$B$14='Legit-Fans'!F67151,1,0)</f>
        <v>0</v>
      </c>
    </row>
    <row r="67152" spans="1:8">
      <c r="A67152" s="220" t="str">
        <f>IF(B67152&lt;&gt;0,COUNTA($B$65637:B67152)," ")</f>
        <v xml:space="preserve"> </v>
      </c>
      <c r="F67152" s="491" t="str">
        <f t="shared" si="26"/>
        <v xml:space="preserve"> </v>
      </c>
      <c r="H67152" s="488">
        <f>IF(Admin!$B$14='Legit-Fans'!F67152,1,0)</f>
        <v>0</v>
      </c>
    </row>
    <row r="67153" spans="1:8">
      <c r="A67153" s="220" t="str">
        <f>IF(B67153&lt;&gt;0,COUNTA($B$65637:B67153)," ")</f>
        <v xml:space="preserve"> </v>
      </c>
      <c r="F67153" s="491" t="str">
        <f t="shared" si="26"/>
        <v xml:space="preserve"> </v>
      </c>
      <c r="H67153" s="488">
        <f>IF(Admin!$B$14='Legit-Fans'!F67153,1,0)</f>
        <v>0</v>
      </c>
    </row>
    <row r="67154" spans="1:8">
      <c r="A67154" s="220" t="str">
        <f>IF(B67154&lt;&gt;0,COUNTA($B$65637:B67154)," ")</f>
        <v xml:space="preserve"> </v>
      </c>
      <c r="F67154" s="491" t="str">
        <f t="shared" si="26"/>
        <v xml:space="preserve"> </v>
      </c>
      <c r="H67154" s="488">
        <f>IF(Admin!$B$14='Legit-Fans'!F67154,1,0)</f>
        <v>0</v>
      </c>
    </row>
    <row r="67155" spans="1:8">
      <c r="A67155" s="220" t="str">
        <f>IF(B67155&lt;&gt;0,COUNTA($B$65637:B67155)," ")</f>
        <v xml:space="preserve"> </v>
      </c>
      <c r="F67155" s="491" t="str">
        <f t="shared" si="26"/>
        <v xml:space="preserve"> </v>
      </c>
      <c r="H67155" s="488">
        <f>IF(Admin!$B$14='Legit-Fans'!F67155,1,0)</f>
        <v>0</v>
      </c>
    </row>
    <row r="67156" spans="1:8">
      <c r="A67156" s="220" t="str">
        <f>IF(B67156&lt;&gt;0,COUNTA($B$65637:B67156)," ")</f>
        <v xml:space="preserve"> </v>
      </c>
      <c r="F67156" s="491" t="str">
        <f t="shared" si="26"/>
        <v xml:space="preserve"> </v>
      </c>
      <c r="H67156" s="488">
        <f>IF(Admin!$B$14='Legit-Fans'!F67156,1,0)</f>
        <v>0</v>
      </c>
    </row>
    <row r="67157" spans="1:8">
      <c r="A67157" s="220" t="str">
        <f>IF(B67157&lt;&gt;0,COUNTA($B$65637:B67157)," ")</f>
        <v xml:space="preserve"> </v>
      </c>
      <c r="F67157" s="491" t="str">
        <f t="shared" si="26"/>
        <v xml:space="preserve"> </v>
      </c>
      <c r="H67157" s="488">
        <f>IF(Admin!$B$14='Legit-Fans'!F67157,1,0)</f>
        <v>0</v>
      </c>
    </row>
    <row r="67158" spans="1:8">
      <c r="A67158" s="220" t="str">
        <f>IF(B67158&lt;&gt;0,COUNTA($B$65637:B67158)," ")</f>
        <v xml:space="preserve"> </v>
      </c>
      <c r="F67158" s="491" t="str">
        <f t="shared" si="26"/>
        <v xml:space="preserve"> </v>
      </c>
      <c r="H67158" s="488">
        <f>IF(Admin!$B$14='Legit-Fans'!F67158,1,0)</f>
        <v>0</v>
      </c>
    </row>
    <row r="67159" spans="1:8">
      <c r="A67159" s="220" t="str">
        <f>IF(B67159&lt;&gt;0,COUNTA($B$65637:B67159)," ")</f>
        <v xml:space="preserve"> </v>
      </c>
      <c r="F67159" s="491" t="str">
        <f t="shared" si="26"/>
        <v xml:space="preserve"> </v>
      </c>
      <c r="H67159" s="488">
        <f>IF(Admin!$B$14='Legit-Fans'!F67159,1,0)</f>
        <v>0</v>
      </c>
    </row>
    <row r="67160" spans="1:8">
      <c r="A67160" s="220" t="str">
        <f>IF(B67160&lt;&gt;0,COUNTA($B$65637:B67160)," ")</f>
        <v xml:space="preserve"> </v>
      </c>
      <c r="F67160" s="491" t="str">
        <f t="shared" si="26"/>
        <v xml:space="preserve"> </v>
      </c>
      <c r="H67160" s="488">
        <f>IF(Admin!$B$14='Legit-Fans'!F67160,1,0)</f>
        <v>0</v>
      </c>
    </row>
    <row r="67161" spans="1:8">
      <c r="A67161" s="220" t="str">
        <f>IF(B67161&lt;&gt;0,COUNTA($B$65637:B67161)," ")</f>
        <v xml:space="preserve"> </v>
      </c>
      <c r="F67161" s="491" t="str">
        <f t="shared" si="26"/>
        <v xml:space="preserve"> </v>
      </c>
      <c r="H67161" s="488">
        <f>IF(Admin!$B$14='Legit-Fans'!F67161,1,0)</f>
        <v>0</v>
      </c>
    </row>
    <row r="67162" spans="1:8">
      <c r="A67162" s="220" t="str">
        <f>IF(B67162&lt;&gt;0,COUNTA($B$65637:B67162)," ")</f>
        <v xml:space="preserve"> </v>
      </c>
      <c r="F67162" s="491" t="str">
        <f t="shared" si="26"/>
        <v xml:space="preserve"> </v>
      </c>
      <c r="H67162" s="488">
        <f>IF(Admin!$B$14='Legit-Fans'!F67162,1,0)</f>
        <v>0</v>
      </c>
    </row>
    <row r="67163" spans="1:8">
      <c r="A67163" s="220" t="str">
        <f>IF(B67163&lt;&gt;0,COUNTA($B$65637:B67163)," ")</f>
        <v xml:space="preserve"> </v>
      </c>
      <c r="F67163" s="491" t="str">
        <f t="shared" si="26"/>
        <v xml:space="preserve"> </v>
      </c>
      <c r="H67163" s="488">
        <f>IF(Admin!$B$14='Legit-Fans'!F67163,1,0)</f>
        <v>0</v>
      </c>
    </row>
    <row r="67164" spans="1:8">
      <c r="A67164" s="220" t="str">
        <f>IF(B67164&lt;&gt;0,COUNTA($B$65637:B67164)," ")</f>
        <v xml:space="preserve"> </v>
      </c>
      <c r="F67164" s="491" t="str">
        <f t="shared" si="26"/>
        <v xml:space="preserve"> </v>
      </c>
      <c r="H67164" s="488">
        <f>IF(Admin!$B$14='Legit-Fans'!F67164,1,0)</f>
        <v>0</v>
      </c>
    </row>
    <row r="67165" spans="1:8">
      <c r="A67165" s="220" t="str">
        <f>IF(B67165&lt;&gt;0,COUNTA($B$65637:B67165)," ")</f>
        <v xml:space="preserve"> </v>
      </c>
      <c r="F67165" s="491" t="str">
        <f t="shared" si="26"/>
        <v xml:space="preserve"> </v>
      </c>
      <c r="H67165" s="488">
        <f>IF(Admin!$B$14='Legit-Fans'!F67165,1,0)</f>
        <v>0</v>
      </c>
    </row>
    <row r="67166" spans="1:8">
      <c r="A67166" s="220" t="str">
        <f>IF(B67166&lt;&gt;0,COUNTA($B$65637:B67166)," ")</f>
        <v xml:space="preserve"> </v>
      </c>
      <c r="F67166" s="491" t="str">
        <f t="shared" si="26"/>
        <v xml:space="preserve"> </v>
      </c>
      <c r="H67166" s="488">
        <f>IF(Admin!$B$14='Legit-Fans'!F67166,1,0)</f>
        <v>0</v>
      </c>
    </row>
    <row r="67167" spans="1:8">
      <c r="A67167" s="220" t="str">
        <f>IF(B67167&lt;&gt;0,COUNTA($B$65637:B67167)," ")</f>
        <v xml:space="preserve"> </v>
      </c>
      <c r="F67167" s="491" t="str">
        <f t="shared" si="26"/>
        <v xml:space="preserve"> </v>
      </c>
      <c r="H67167" s="488">
        <f>IF(Admin!$B$14='Legit-Fans'!F67167,1,0)</f>
        <v>0</v>
      </c>
    </row>
    <row r="67168" spans="1:8">
      <c r="A67168" s="220" t="str">
        <f>IF(B67168&lt;&gt;0,COUNTA($B$65637:B67168)," ")</f>
        <v xml:space="preserve"> </v>
      </c>
      <c r="F67168" s="491" t="str">
        <f t="shared" si="26"/>
        <v xml:space="preserve"> </v>
      </c>
      <c r="H67168" s="488">
        <f>IF(Admin!$B$14='Legit-Fans'!F67168,1,0)</f>
        <v>0</v>
      </c>
    </row>
    <row r="67169" spans="1:8">
      <c r="A67169" s="220" t="str">
        <f>IF(B67169&lt;&gt;0,COUNTA($B$65637:B67169)," ")</f>
        <v xml:space="preserve"> </v>
      </c>
      <c r="F67169" s="491" t="str">
        <f t="shared" si="26"/>
        <v xml:space="preserve"> </v>
      </c>
      <c r="H67169" s="488">
        <f>IF(Admin!$B$14='Legit-Fans'!F67169,1,0)</f>
        <v>0</v>
      </c>
    </row>
    <row r="67170" spans="1:8">
      <c r="A67170" s="220" t="str">
        <f>IF(B67170&lt;&gt;0,COUNTA($B$65637:B67170)," ")</f>
        <v xml:space="preserve"> </v>
      </c>
      <c r="F67170" s="491" t="str">
        <f t="shared" si="26"/>
        <v xml:space="preserve"> </v>
      </c>
      <c r="H67170" s="488">
        <f>IF(Admin!$B$14='Legit-Fans'!F67170,1,0)</f>
        <v>0</v>
      </c>
    </row>
    <row r="67171" spans="1:8">
      <c r="A67171" s="220" t="str">
        <f>IF(B67171&lt;&gt;0,COUNTA($B$65637:B67171)," ")</f>
        <v xml:space="preserve"> </v>
      </c>
      <c r="F67171" s="491" t="str">
        <f t="shared" si="26"/>
        <v xml:space="preserve"> </v>
      </c>
      <c r="H67171" s="488">
        <f>IF(Admin!$B$14='Legit-Fans'!F67171,1,0)</f>
        <v>0</v>
      </c>
    </row>
    <row r="67172" spans="1:8">
      <c r="A67172" s="220" t="str">
        <f>IF(B67172&lt;&gt;0,COUNTA($B$65637:B67172)," ")</f>
        <v xml:space="preserve"> </v>
      </c>
      <c r="F67172" s="491" t="str">
        <f t="shared" si="26"/>
        <v xml:space="preserve"> </v>
      </c>
      <c r="H67172" s="488">
        <f>IF(Admin!$B$14='Legit-Fans'!F67172,1,0)</f>
        <v>0</v>
      </c>
    </row>
    <row r="67173" spans="1:8">
      <c r="A67173" s="220" t="str">
        <f>IF(B67173&lt;&gt;0,COUNTA($B$65637:B67173)," ")</f>
        <v xml:space="preserve"> </v>
      </c>
      <c r="F67173" s="491" t="str">
        <f t="shared" si="26"/>
        <v xml:space="preserve"> </v>
      </c>
      <c r="H67173" s="488">
        <f>IF(Admin!$B$14='Legit-Fans'!F67173,1,0)</f>
        <v>0</v>
      </c>
    </row>
    <row r="67174" spans="1:8">
      <c r="A67174" s="220" t="str">
        <f>IF(B67174&lt;&gt;0,COUNTA($B$65637:B67174)," ")</f>
        <v xml:space="preserve"> </v>
      </c>
      <c r="F67174" s="491" t="str">
        <f t="shared" si="26"/>
        <v xml:space="preserve"> </v>
      </c>
      <c r="H67174" s="488">
        <f>IF(Admin!$B$14='Legit-Fans'!F67174,1,0)</f>
        <v>0</v>
      </c>
    </row>
    <row r="67175" spans="1:8">
      <c r="A67175" s="220" t="str">
        <f>IF(B67175&lt;&gt;0,COUNTA($B$65637:B67175)," ")</f>
        <v xml:space="preserve"> </v>
      </c>
      <c r="F67175" s="491" t="str">
        <f t="shared" si="26"/>
        <v xml:space="preserve"> </v>
      </c>
      <c r="H67175" s="488">
        <f>IF(Admin!$B$14='Legit-Fans'!F67175,1,0)</f>
        <v>0</v>
      </c>
    </row>
    <row r="67176" spans="1:8">
      <c r="A67176" s="220" t="str">
        <f>IF(B67176&lt;&gt;0,COUNTA($B$65637:B67176)," ")</f>
        <v xml:space="preserve"> </v>
      </c>
      <c r="F67176" s="491" t="str">
        <f t="shared" si="26"/>
        <v xml:space="preserve"> </v>
      </c>
      <c r="H67176" s="488">
        <f>IF(Admin!$B$14='Legit-Fans'!F67176,1,0)</f>
        <v>0</v>
      </c>
    </row>
    <row r="67177" spans="1:8">
      <c r="A67177" s="220" t="str">
        <f>IF(B67177&lt;&gt;0,COUNTA($B$65637:B67177)," ")</f>
        <v xml:space="preserve"> </v>
      </c>
      <c r="F67177" s="491" t="str">
        <f t="shared" si="26"/>
        <v xml:space="preserve"> </v>
      </c>
      <c r="H67177" s="488">
        <f>IF(Admin!$B$14='Legit-Fans'!F67177,1,0)</f>
        <v>0</v>
      </c>
    </row>
    <row r="67178" spans="1:8">
      <c r="A67178" s="220" t="str">
        <f>IF(B67178&lt;&gt;0,COUNTA($B$65637:B67178)," ")</f>
        <v xml:space="preserve"> </v>
      </c>
      <c r="F67178" s="491" t="str">
        <f t="shared" si="26"/>
        <v xml:space="preserve"> </v>
      </c>
      <c r="H67178" s="488">
        <f>IF(Admin!$B$14='Legit-Fans'!F67178,1,0)</f>
        <v>0</v>
      </c>
    </row>
    <row r="67179" spans="1:8">
      <c r="A67179" s="220" t="str">
        <f>IF(B67179&lt;&gt;0,COUNTA($B$65637:B67179)," ")</f>
        <v xml:space="preserve"> </v>
      </c>
      <c r="F67179" s="491" t="str">
        <f t="shared" si="26"/>
        <v xml:space="preserve"> </v>
      </c>
      <c r="H67179" s="488">
        <f>IF(Admin!$B$14='Legit-Fans'!F67179,1,0)</f>
        <v>0</v>
      </c>
    </row>
    <row r="67180" spans="1:8">
      <c r="A67180" s="220" t="str">
        <f>IF(B67180&lt;&gt;0,COUNTA($B$65637:B67180)," ")</f>
        <v xml:space="preserve"> </v>
      </c>
      <c r="F67180" s="491" t="str">
        <f t="shared" ref="F67180:F67243" si="27">B67180&amp;" "&amp;C67180</f>
        <v xml:space="preserve"> </v>
      </c>
      <c r="H67180" s="488">
        <f>IF(Admin!$B$14='Legit-Fans'!F67180,1,0)</f>
        <v>0</v>
      </c>
    </row>
    <row r="67181" spans="1:8">
      <c r="A67181" s="220" t="str">
        <f>IF(B67181&lt;&gt;0,COUNTA($B$65637:B67181)," ")</f>
        <v xml:space="preserve"> </v>
      </c>
      <c r="F67181" s="491" t="str">
        <f t="shared" si="27"/>
        <v xml:space="preserve"> </v>
      </c>
      <c r="H67181" s="488">
        <f>IF(Admin!$B$14='Legit-Fans'!F67181,1,0)</f>
        <v>0</v>
      </c>
    </row>
    <row r="67182" spans="1:8">
      <c r="A67182" s="220" t="str">
        <f>IF(B67182&lt;&gt;0,COUNTA($B$65637:B67182)," ")</f>
        <v xml:space="preserve"> </v>
      </c>
      <c r="F67182" s="491" t="str">
        <f t="shared" si="27"/>
        <v xml:space="preserve"> </v>
      </c>
      <c r="H67182" s="488">
        <f>IF(Admin!$B$14='Legit-Fans'!F67182,1,0)</f>
        <v>0</v>
      </c>
    </row>
    <row r="67183" spans="1:8">
      <c r="A67183" s="220" t="str">
        <f>IF(B67183&lt;&gt;0,COUNTA($B$65637:B67183)," ")</f>
        <v xml:space="preserve"> </v>
      </c>
      <c r="F67183" s="491" t="str">
        <f t="shared" si="27"/>
        <v xml:space="preserve"> </v>
      </c>
      <c r="H67183" s="488">
        <f>IF(Admin!$B$14='Legit-Fans'!F67183,1,0)</f>
        <v>0</v>
      </c>
    </row>
    <row r="67184" spans="1:8">
      <c r="A67184" s="220" t="str">
        <f>IF(B67184&lt;&gt;0,COUNTA($B$65637:B67184)," ")</f>
        <v xml:space="preserve"> </v>
      </c>
      <c r="F67184" s="491" t="str">
        <f t="shared" si="27"/>
        <v xml:space="preserve"> </v>
      </c>
      <c r="H67184" s="488">
        <f>IF(Admin!$B$14='Legit-Fans'!F67184,1,0)</f>
        <v>0</v>
      </c>
    </row>
    <row r="67185" spans="1:8">
      <c r="A67185" s="220" t="str">
        <f>IF(B67185&lt;&gt;0,COUNTA($B$65637:B67185)," ")</f>
        <v xml:space="preserve"> </v>
      </c>
      <c r="F67185" s="491" t="str">
        <f t="shared" si="27"/>
        <v xml:space="preserve"> </v>
      </c>
      <c r="H67185" s="488">
        <f>IF(Admin!$B$14='Legit-Fans'!F67185,1,0)</f>
        <v>0</v>
      </c>
    </row>
    <row r="67186" spans="1:8">
      <c r="A67186" s="220" t="str">
        <f>IF(B67186&lt;&gt;0,COUNTA($B$65637:B67186)," ")</f>
        <v xml:space="preserve"> </v>
      </c>
      <c r="F67186" s="491" t="str">
        <f t="shared" si="27"/>
        <v xml:space="preserve"> </v>
      </c>
      <c r="H67186" s="488">
        <f>IF(Admin!$B$14='Legit-Fans'!F67186,1,0)</f>
        <v>0</v>
      </c>
    </row>
    <row r="67187" spans="1:8">
      <c r="A67187" s="220" t="str">
        <f>IF(B67187&lt;&gt;0,COUNTA($B$65637:B67187)," ")</f>
        <v xml:space="preserve"> </v>
      </c>
      <c r="F67187" s="491" t="str">
        <f t="shared" si="27"/>
        <v xml:space="preserve"> </v>
      </c>
      <c r="H67187" s="488">
        <f>IF(Admin!$B$14='Legit-Fans'!F67187,1,0)</f>
        <v>0</v>
      </c>
    </row>
    <row r="67188" spans="1:8">
      <c r="A67188" s="220" t="str">
        <f>IF(B67188&lt;&gt;0,COUNTA($B$65637:B67188)," ")</f>
        <v xml:space="preserve"> </v>
      </c>
      <c r="F67188" s="491" t="str">
        <f t="shared" si="27"/>
        <v xml:space="preserve"> </v>
      </c>
      <c r="H67188" s="488">
        <f>IF(Admin!$B$14='Legit-Fans'!F67188,1,0)</f>
        <v>0</v>
      </c>
    </row>
    <row r="67189" spans="1:8">
      <c r="A67189" s="220" t="str">
        <f>IF(B67189&lt;&gt;0,COUNTA($B$65637:B67189)," ")</f>
        <v xml:space="preserve"> </v>
      </c>
      <c r="F67189" s="491" t="str">
        <f t="shared" si="27"/>
        <v xml:space="preserve"> </v>
      </c>
      <c r="H67189" s="488">
        <f>IF(Admin!$B$14='Legit-Fans'!F67189,1,0)</f>
        <v>0</v>
      </c>
    </row>
    <row r="67190" spans="1:8">
      <c r="A67190" s="220" t="str">
        <f>IF(B67190&lt;&gt;0,COUNTA($B$65637:B67190)," ")</f>
        <v xml:space="preserve"> </v>
      </c>
      <c r="F67190" s="491" t="str">
        <f t="shared" si="27"/>
        <v xml:space="preserve"> </v>
      </c>
      <c r="H67190" s="488">
        <f>IF(Admin!$B$14='Legit-Fans'!F67190,1,0)</f>
        <v>0</v>
      </c>
    </row>
    <row r="67191" spans="1:8">
      <c r="A67191" s="220" t="str">
        <f>IF(B67191&lt;&gt;0,COUNTA($B$65637:B67191)," ")</f>
        <v xml:space="preserve"> </v>
      </c>
      <c r="F67191" s="491" t="str">
        <f t="shared" si="27"/>
        <v xml:space="preserve"> </v>
      </c>
      <c r="H67191" s="488">
        <f>IF(Admin!$B$14='Legit-Fans'!F67191,1,0)</f>
        <v>0</v>
      </c>
    </row>
    <row r="67192" spans="1:8">
      <c r="A67192" s="220" t="str">
        <f>IF(B67192&lt;&gt;0,COUNTA($B$65637:B67192)," ")</f>
        <v xml:space="preserve"> </v>
      </c>
      <c r="F67192" s="491" t="str">
        <f t="shared" si="27"/>
        <v xml:space="preserve"> </v>
      </c>
      <c r="H67192" s="488">
        <f>IF(Admin!$B$14='Legit-Fans'!F67192,1,0)</f>
        <v>0</v>
      </c>
    </row>
    <row r="67193" spans="1:8">
      <c r="A67193" s="220" t="str">
        <f>IF(B67193&lt;&gt;0,COUNTA($B$65637:B67193)," ")</f>
        <v xml:space="preserve"> </v>
      </c>
      <c r="F67193" s="491" t="str">
        <f t="shared" si="27"/>
        <v xml:space="preserve"> </v>
      </c>
      <c r="H67193" s="488">
        <f>IF(Admin!$B$14='Legit-Fans'!F67193,1,0)</f>
        <v>0</v>
      </c>
    </row>
    <row r="67194" spans="1:8">
      <c r="A67194" s="220" t="str">
        <f>IF(B67194&lt;&gt;0,COUNTA($B$65637:B67194)," ")</f>
        <v xml:space="preserve"> </v>
      </c>
      <c r="F67194" s="491" t="str">
        <f t="shared" si="27"/>
        <v xml:space="preserve"> </v>
      </c>
      <c r="H67194" s="488">
        <f>IF(Admin!$B$14='Legit-Fans'!F67194,1,0)</f>
        <v>0</v>
      </c>
    </row>
    <row r="67195" spans="1:8">
      <c r="A67195" s="220" t="str">
        <f>IF(B67195&lt;&gt;0,COUNTA($B$65637:B67195)," ")</f>
        <v xml:space="preserve"> </v>
      </c>
      <c r="F67195" s="491" t="str">
        <f t="shared" si="27"/>
        <v xml:space="preserve"> </v>
      </c>
      <c r="H67195" s="488">
        <f>IF(Admin!$B$14='Legit-Fans'!F67195,1,0)</f>
        <v>0</v>
      </c>
    </row>
    <row r="67196" spans="1:8">
      <c r="A67196" s="220" t="str">
        <f>IF(B67196&lt;&gt;0,COUNTA($B$65637:B67196)," ")</f>
        <v xml:space="preserve"> </v>
      </c>
      <c r="F67196" s="491" t="str">
        <f t="shared" si="27"/>
        <v xml:space="preserve"> </v>
      </c>
      <c r="H67196" s="488">
        <f>IF(Admin!$B$14='Legit-Fans'!F67196,1,0)</f>
        <v>0</v>
      </c>
    </row>
    <row r="67197" spans="1:8">
      <c r="A67197" s="220" t="str">
        <f>IF(B67197&lt;&gt;0,COUNTA($B$65637:B67197)," ")</f>
        <v xml:space="preserve"> </v>
      </c>
      <c r="F67197" s="491" t="str">
        <f t="shared" si="27"/>
        <v xml:space="preserve"> </v>
      </c>
      <c r="H67197" s="488">
        <f>IF(Admin!$B$14='Legit-Fans'!F67197,1,0)</f>
        <v>0</v>
      </c>
    </row>
    <row r="67198" spans="1:8">
      <c r="A67198" s="220" t="str">
        <f>IF(B67198&lt;&gt;0,COUNTA($B$65637:B67198)," ")</f>
        <v xml:space="preserve"> </v>
      </c>
      <c r="F67198" s="491" t="str">
        <f t="shared" si="27"/>
        <v xml:space="preserve"> </v>
      </c>
      <c r="H67198" s="488">
        <f>IF(Admin!$B$14='Legit-Fans'!F67198,1,0)</f>
        <v>0</v>
      </c>
    </row>
    <row r="67199" spans="1:8">
      <c r="A67199" s="220" t="str">
        <f>IF(B67199&lt;&gt;0,COUNTA($B$65637:B67199)," ")</f>
        <v xml:space="preserve"> </v>
      </c>
      <c r="F67199" s="491" t="str">
        <f t="shared" si="27"/>
        <v xml:space="preserve"> </v>
      </c>
      <c r="H67199" s="488">
        <f>IF(Admin!$B$14='Legit-Fans'!F67199,1,0)</f>
        <v>0</v>
      </c>
    </row>
    <row r="67200" spans="1:8">
      <c r="A67200" s="220" t="str">
        <f>IF(B67200&lt;&gt;0,COUNTA($B$65637:B67200)," ")</f>
        <v xml:space="preserve"> </v>
      </c>
      <c r="F67200" s="491" t="str">
        <f t="shared" si="27"/>
        <v xml:space="preserve"> </v>
      </c>
      <c r="H67200" s="488">
        <f>IF(Admin!$B$14='Legit-Fans'!F67200,1,0)</f>
        <v>0</v>
      </c>
    </row>
    <row r="67201" spans="1:8">
      <c r="A67201" s="220" t="str">
        <f>IF(B67201&lt;&gt;0,COUNTA($B$65637:B67201)," ")</f>
        <v xml:space="preserve"> </v>
      </c>
      <c r="F67201" s="491" t="str">
        <f t="shared" si="27"/>
        <v xml:space="preserve"> </v>
      </c>
      <c r="H67201" s="488">
        <f>IF(Admin!$B$14='Legit-Fans'!F67201,1,0)</f>
        <v>0</v>
      </c>
    </row>
    <row r="67202" spans="1:8">
      <c r="A67202" s="220" t="str">
        <f>IF(B67202&lt;&gt;0,COUNTA($B$65637:B67202)," ")</f>
        <v xml:space="preserve"> </v>
      </c>
      <c r="F67202" s="491" t="str">
        <f t="shared" si="27"/>
        <v xml:space="preserve"> </v>
      </c>
      <c r="H67202" s="488">
        <f>IF(Admin!$B$14='Legit-Fans'!F67202,1,0)</f>
        <v>0</v>
      </c>
    </row>
    <row r="67203" spans="1:8">
      <c r="A67203" s="220" t="str">
        <f>IF(B67203&lt;&gt;0,COUNTA($B$65637:B67203)," ")</f>
        <v xml:space="preserve"> </v>
      </c>
      <c r="F67203" s="491" t="str">
        <f t="shared" si="27"/>
        <v xml:space="preserve"> </v>
      </c>
      <c r="H67203" s="488">
        <f>IF(Admin!$B$14='Legit-Fans'!F67203,1,0)</f>
        <v>0</v>
      </c>
    </row>
    <row r="67204" spans="1:8">
      <c r="A67204" s="220" t="str">
        <f>IF(B67204&lt;&gt;0,COUNTA($B$65637:B67204)," ")</f>
        <v xml:space="preserve"> </v>
      </c>
      <c r="F67204" s="491" t="str">
        <f t="shared" si="27"/>
        <v xml:space="preserve"> </v>
      </c>
      <c r="H67204" s="488">
        <f>IF(Admin!$B$14='Legit-Fans'!F67204,1,0)</f>
        <v>0</v>
      </c>
    </row>
    <row r="67205" spans="1:8">
      <c r="A67205" s="220" t="str">
        <f>IF(B67205&lt;&gt;0,COUNTA($B$65637:B67205)," ")</f>
        <v xml:space="preserve"> </v>
      </c>
      <c r="F67205" s="491" t="str">
        <f t="shared" si="27"/>
        <v xml:space="preserve"> </v>
      </c>
      <c r="H67205" s="488">
        <f>IF(Admin!$B$14='Legit-Fans'!F67205,1,0)</f>
        <v>0</v>
      </c>
    </row>
    <row r="67206" spans="1:8">
      <c r="A67206" s="220" t="str">
        <f>IF(B67206&lt;&gt;0,COUNTA($B$65637:B67206)," ")</f>
        <v xml:space="preserve"> </v>
      </c>
      <c r="F67206" s="491" t="str">
        <f t="shared" si="27"/>
        <v xml:space="preserve"> </v>
      </c>
      <c r="H67206" s="488">
        <f>IF(Admin!$B$14='Legit-Fans'!F67206,1,0)</f>
        <v>0</v>
      </c>
    </row>
    <row r="67207" spans="1:8">
      <c r="A67207" s="220" t="str">
        <f>IF(B67207&lt;&gt;0,COUNTA($B$65637:B67207)," ")</f>
        <v xml:space="preserve"> </v>
      </c>
      <c r="F67207" s="491" t="str">
        <f t="shared" si="27"/>
        <v xml:space="preserve"> </v>
      </c>
      <c r="H67207" s="488">
        <f>IF(Admin!$B$14='Legit-Fans'!F67207,1,0)</f>
        <v>0</v>
      </c>
    </row>
    <row r="67208" spans="1:8">
      <c r="A67208" s="220" t="str">
        <f>IF(B67208&lt;&gt;0,COUNTA($B$65637:B67208)," ")</f>
        <v xml:space="preserve"> </v>
      </c>
      <c r="F67208" s="491" t="str">
        <f t="shared" si="27"/>
        <v xml:space="preserve"> </v>
      </c>
      <c r="H67208" s="488">
        <f>IF(Admin!$B$14='Legit-Fans'!F67208,1,0)</f>
        <v>0</v>
      </c>
    </row>
    <row r="67209" spans="1:8">
      <c r="A67209" s="220" t="str">
        <f>IF(B67209&lt;&gt;0,COUNTA($B$65637:B67209)," ")</f>
        <v xml:space="preserve"> </v>
      </c>
      <c r="F67209" s="491" t="str">
        <f t="shared" si="27"/>
        <v xml:space="preserve"> </v>
      </c>
      <c r="H67209" s="488">
        <f>IF(Admin!$B$14='Legit-Fans'!F67209,1,0)</f>
        <v>0</v>
      </c>
    </row>
    <row r="67210" spans="1:8">
      <c r="A67210" s="220" t="str">
        <f>IF(B67210&lt;&gt;0,COUNTA($B$65637:B67210)," ")</f>
        <v xml:space="preserve"> </v>
      </c>
      <c r="F67210" s="491" t="str">
        <f t="shared" si="27"/>
        <v xml:space="preserve"> </v>
      </c>
      <c r="H67210" s="488">
        <f>IF(Admin!$B$14='Legit-Fans'!F67210,1,0)</f>
        <v>0</v>
      </c>
    </row>
    <row r="67211" spans="1:8">
      <c r="A67211" s="220" t="str">
        <f>IF(B67211&lt;&gt;0,COUNTA($B$65637:B67211)," ")</f>
        <v xml:space="preserve"> </v>
      </c>
      <c r="F67211" s="491" t="str">
        <f t="shared" si="27"/>
        <v xml:space="preserve"> </v>
      </c>
      <c r="H67211" s="488">
        <f>IF(Admin!$B$14='Legit-Fans'!F67211,1,0)</f>
        <v>0</v>
      </c>
    </row>
    <row r="67212" spans="1:8">
      <c r="A67212" s="220" t="str">
        <f>IF(B67212&lt;&gt;0,COUNTA($B$65637:B67212)," ")</f>
        <v xml:space="preserve"> </v>
      </c>
      <c r="F67212" s="491" t="str">
        <f t="shared" si="27"/>
        <v xml:space="preserve"> </v>
      </c>
      <c r="H67212" s="488">
        <f>IF(Admin!$B$14='Legit-Fans'!F67212,1,0)</f>
        <v>0</v>
      </c>
    </row>
    <row r="67213" spans="1:8">
      <c r="A67213" s="220" t="str">
        <f>IF(B67213&lt;&gt;0,COUNTA($B$65637:B67213)," ")</f>
        <v xml:space="preserve"> </v>
      </c>
      <c r="F67213" s="491" t="str">
        <f t="shared" si="27"/>
        <v xml:space="preserve"> </v>
      </c>
      <c r="H67213" s="488">
        <f>IF(Admin!$B$14='Legit-Fans'!F67213,1,0)</f>
        <v>0</v>
      </c>
    </row>
    <row r="67214" spans="1:8">
      <c r="A67214" s="220" t="str">
        <f>IF(B67214&lt;&gt;0,COUNTA($B$65637:B67214)," ")</f>
        <v xml:space="preserve"> </v>
      </c>
      <c r="F67214" s="491" t="str">
        <f t="shared" si="27"/>
        <v xml:space="preserve"> </v>
      </c>
      <c r="H67214" s="488">
        <f>IF(Admin!$B$14='Legit-Fans'!F67214,1,0)</f>
        <v>0</v>
      </c>
    </row>
    <row r="67215" spans="1:8">
      <c r="A67215" s="220" t="str">
        <f>IF(B67215&lt;&gt;0,COUNTA($B$65637:B67215)," ")</f>
        <v xml:space="preserve"> </v>
      </c>
      <c r="F67215" s="491" t="str">
        <f t="shared" si="27"/>
        <v xml:space="preserve"> </v>
      </c>
      <c r="H67215" s="488">
        <f>IF(Admin!$B$14='Legit-Fans'!F67215,1,0)</f>
        <v>0</v>
      </c>
    </row>
    <row r="67216" spans="1:8">
      <c r="A67216" s="220" t="str">
        <f>IF(B67216&lt;&gt;0,COUNTA($B$65637:B67216)," ")</f>
        <v xml:space="preserve"> </v>
      </c>
      <c r="F67216" s="491" t="str">
        <f t="shared" si="27"/>
        <v xml:space="preserve"> </v>
      </c>
      <c r="H67216" s="488">
        <f>IF(Admin!$B$14='Legit-Fans'!F67216,1,0)</f>
        <v>0</v>
      </c>
    </row>
    <row r="67217" spans="1:8">
      <c r="A67217" s="220" t="str">
        <f>IF(B67217&lt;&gt;0,COUNTA($B$65637:B67217)," ")</f>
        <v xml:space="preserve"> </v>
      </c>
      <c r="F67217" s="491" t="str">
        <f t="shared" si="27"/>
        <v xml:space="preserve"> </v>
      </c>
      <c r="H67217" s="488">
        <f>IF(Admin!$B$14='Legit-Fans'!F67217,1,0)</f>
        <v>0</v>
      </c>
    </row>
    <row r="67218" spans="1:8">
      <c r="A67218" s="220" t="str">
        <f>IF(B67218&lt;&gt;0,COUNTA($B$65637:B67218)," ")</f>
        <v xml:space="preserve"> </v>
      </c>
      <c r="F67218" s="491" t="str">
        <f t="shared" si="27"/>
        <v xml:space="preserve"> </v>
      </c>
      <c r="H67218" s="488">
        <f>IF(Admin!$B$14='Legit-Fans'!F67218,1,0)</f>
        <v>0</v>
      </c>
    </row>
    <row r="67219" spans="1:8">
      <c r="A67219" s="220" t="str">
        <f>IF(B67219&lt;&gt;0,COUNTA($B$65637:B67219)," ")</f>
        <v xml:space="preserve"> </v>
      </c>
      <c r="F67219" s="491" t="str">
        <f t="shared" si="27"/>
        <v xml:space="preserve"> </v>
      </c>
      <c r="H67219" s="488">
        <f>IF(Admin!$B$14='Legit-Fans'!F67219,1,0)</f>
        <v>0</v>
      </c>
    </row>
    <row r="67220" spans="1:8">
      <c r="A67220" s="220" t="str">
        <f>IF(B67220&lt;&gt;0,COUNTA($B$65637:B67220)," ")</f>
        <v xml:space="preserve"> </v>
      </c>
      <c r="F67220" s="491" t="str">
        <f t="shared" si="27"/>
        <v xml:space="preserve"> </v>
      </c>
      <c r="H67220" s="488">
        <f>IF(Admin!$B$14='Legit-Fans'!F67220,1,0)</f>
        <v>0</v>
      </c>
    </row>
    <row r="67221" spans="1:8">
      <c r="A67221" s="220" t="str">
        <f>IF(B67221&lt;&gt;0,COUNTA($B$65637:B67221)," ")</f>
        <v xml:space="preserve"> </v>
      </c>
      <c r="F67221" s="491" t="str">
        <f t="shared" si="27"/>
        <v xml:space="preserve"> </v>
      </c>
      <c r="H67221" s="488">
        <f>IF(Admin!$B$14='Legit-Fans'!F67221,1,0)</f>
        <v>0</v>
      </c>
    </row>
    <row r="67222" spans="1:8">
      <c r="A67222" s="220" t="str">
        <f>IF(B67222&lt;&gt;0,COUNTA($B$65637:B67222)," ")</f>
        <v xml:space="preserve"> </v>
      </c>
      <c r="F67222" s="491" t="str">
        <f t="shared" si="27"/>
        <v xml:space="preserve"> </v>
      </c>
      <c r="H67222" s="488">
        <f>IF(Admin!$B$14='Legit-Fans'!F67222,1,0)</f>
        <v>0</v>
      </c>
    </row>
    <row r="67223" spans="1:8">
      <c r="A67223" s="220" t="str">
        <f>IF(B67223&lt;&gt;0,COUNTA($B$65637:B67223)," ")</f>
        <v xml:space="preserve"> </v>
      </c>
      <c r="F67223" s="491" t="str">
        <f t="shared" si="27"/>
        <v xml:space="preserve"> </v>
      </c>
      <c r="H67223" s="488">
        <f>IF(Admin!$B$14='Legit-Fans'!F67223,1,0)</f>
        <v>0</v>
      </c>
    </row>
    <row r="67224" spans="1:8">
      <c r="A67224" s="220" t="str">
        <f>IF(B67224&lt;&gt;0,COUNTA($B$65637:B67224)," ")</f>
        <v xml:space="preserve"> </v>
      </c>
      <c r="F67224" s="491" t="str">
        <f t="shared" si="27"/>
        <v xml:space="preserve"> </v>
      </c>
      <c r="H67224" s="488">
        <f>IF(Admin!$B$14='Legit-Fans'!F67224,1,0)</f>
        <v>0</v>
      </c>
    </row>
    <row r="67225" spans="1:8">
      <c r="A67225" s="220" t="str">
        <f>IF(B67225&lt;&gt;0,COUNTA($B$65637:B67225)," ")</f>
        <v xml:space="preserve"> </v>
      </c>
      <c r="F67225" s="491" t="str">
        <f t="shared" si="27"/>
        <v xml:space="preserve"> </v>
      </c>
      <c r="H67225" s="488">
        <f>IF(Admin!$B$14='Legit-Fans'!F67225,1,0)</f>
        <v>0</v>
      </c>
    </row>
    <row r="67226" spans="1:8">
      <c r="A67226" s="220" t="str">
        <f>IF(B67226&lt;&gt;0,COUNTA($B$65637:B67226)," ")</f>
        <v xml:space="preserve"> </v>
      </c>
      <c r="F67226" s="491" t="str">
        <f t="shared" si="27"/>
        <v xml:space="preserve"> </v>
      </c>
      <c r="H67226" s="488">
        <f>IF(Admin!$B$14='Legit-Fans'!F67226,1,0)</f>
        <v>0</v>
      </c>
    </row>
    <row r="67227" spans="1:8">
      <c r="A67227" s="220" t="str">
        <f>IF(B67227&lt;&gt;0,COUNTA($B$65637:B67227)," ")</f>
        <v xml:space="preserve"> </v>
      </c>
      <c r="F67227" s="491" t="str">
        <f t="shared" si="27"/>
        <v xml:space="preserve"> </v>
      </c>
      <c r="H67227" s="488">
        <f>IF(Admin!$B$14='Legit-Fans'!F67227,1,0)</f>
        <v>0</v>
      </c>
    </row>
    <row r="67228" spans="1:8">
      <c r="A67228" s="220" t="str">
        <f>IF(B67228&lt;&gt;0,COUNTA($B$65637:B67228)," ")</f>
        <v xml:space="preserve"> </v>
      </c>
      <c r="F67228" s="491" t="str">
        <f t="shared" si="27"/>
        <v xml:space="preserve"> </v>
      </c>
      <c r="H67228" s="488">
        <f>IF(Admin!$B$14='Legit-Fans'!F67228,1,0)</f>
        <v>0</v>
      </c>
    </row>
    <row r="67229" spans="1:8">
      <c r="A67229" s="220" t="str">
        <f>IF(B67229&lt;&gt;0,COUNTA($B$65637:B67229)," ")</f>
        <v xml:space="preserve"> </v>
      </c>
      <c r="F67229" s="491" t="str">
        <f t="shared" si="27"/>
        <v xml:space="preserve"> </v>
      </c>
      <c r="H67229" s="488">
        <f>IF(Admin!$B$14='Legit-Fans'!F67229,1,0)</f>
        <v>0</v>
      </c>
    </row>
    <row r="67230" spans="1:8">
      <c r="A67230" s="220" t="str">
        <f>IF(B67230&lt;&gt;0,COUNTA($B$65637:B67230)," ")</f>
        <v xml:space="preserve"> </v>
      </c>
      <c r="F67230" s="491" t="str">
        <f t="shared" si="27"/>
        <v xml:space="preserve"> </v>
      </c>
      <c r="H67230" s="488">
        <f>IF(Admin!$B$14='Legit-Fans'!F67230,1,0)</f>
        <v>0</v>
      </c>
    </row>
    <row r="67231" spans="1:8">
      <c r="A67231" s="220" t="str">
        <f>IF(B67231&lt;&gt;0,COUNTA($B$65637:B67231)," ")</f>
        <v xml:space="preserve"> </v>
      </c>
      <c r="F67231" s="491" t="str">
        <f t="shared" si="27"/>
        <v xml:space="preserve"> </v>
      </c>
      <c r="H67231" s="488">
        <f>IF(Admin!$B$14='Legit-Fans'!F67231,1,0)</f>
        <v>0</v>
      </c>
    </row>
    <row r="67232" spans="1:8">
      <c r="A67232" s="220" t="str">
        <f>IF(B67232&lt;&gt;0,COUNTA($B$65637:B67232)," ")</f>
        <v xml:space="preserve"> </v>
      </c>
      <c r="F67232" s="491" t="str">
        <f t="shared" si="27"/>
        <v xml:space="preserve"> </v>
      </c>
      <c r="H67232" s="488">
        <f>IF(Admin!$B$14='Legit-Fans'!F67232,1,0)</f>
        <v>0</v>
      </c>
    </row>
    <row r="67233" spans="1:8">
      <c r="A67233" s="220" t="str">
        <f>IF(B67233&lt;&gt;0,COUNTA($B$65637:B67233)," ")</f>
        <v xml:space="preserve"> </v>
      </c>
      <c r="F67233" s="491" t="str">
        <f t="shared" si="27"/>
        <v xml:space="preserve"> </v>
      </c>
      <c r="H67233" s="488">
        <f>IF(Admin!$B$14='Legit-Fans'!F67233,1,0)</f>
        <v>0</v>
      </c>
    </row>
    <row r="67234" spans="1:8">
      <c r="A67234" s="220" t="str">
        <f>IF(B67234&lt;&gt;0,COUNTA($B$65637:B67234)," ")</f>
        <v xml:space="preserve"> </v>
      </c>
      <c r="F67234" s="491" t="str">
        <f t="shared" si="27"/>
        <v xml:space="preserve"> </v>
      </c>
      <c r="H67234" s="488">
        <f>IF(Admin!$B$14='Legit-Fans'!F67234,1,0)</f>
        <v>0</v>
      </c>
    </row>
    <row r="67235" spans="1:8">
      <c r="A67235" s="220" t="str">
        <f>IF(B67235&lt;&gt;0,COUNTA($B$65637:B67235)," ")</f>
        <v xml:space="preserve"> </v>
      </c>
      <c r="F67235" s="491" t="str">
        <f t="shared" si="27"/>
        <v xml:space="preserve"> </v>
      </c>
      <c r="H67235" s="488">
        <f>IF(Admin!$B$14='Legit-Fans'!F67235,1,0)</f>
        <v>0</v>
      </c>
    </row>
    <row r="67236" spans="1:8">
      <c r="A67236" s="220" t="str">
        <f>IF(B67236&lt;&gt;0,COUNTA($B$65637:B67236)," ")</f>
        <v xml:space="preserve"> </v>
      </c>
      <c r="F67236" s="491" t="str">
        <f t="shared" si="27"/>
        <v xml:space="preserve"> </v>
      </c>
      <c r="H67236" s="488">
        <f>IF(Admin!$B$14='Legit-Fans'!F67236,1,0)</f>
        <v>0</v>
      </c>
    </row>
    <row r="67237" spans="1:8">
      <c r="A67237" s="220" t="str">
        <f>IF(B67237&lt;&gt;0,COUNTA($B$65637:B67237)," ")</f>
        <v xml:space="preserve"> </v>
      </c>
      <c r="F67237" s="491" t="str">
        <f t="shared" si="27"/>
        <v xml:space="preserve"> </v>
      </c>
      <c r="H67237" s="488">
        <f>IF(Admin!$B$14='Legit-Fans'!F67237,1,0)</f>
        <v>0</v>
      </c>
    </row>
    <row r="67238" spans="1:8">
      <c r="A67238" s="220" t="str">
        <f>IF(B67238&lt;&gt;0,COUNTA($B$65637:B67238)," ")</f>
        <v xml:space="preserve"> </v>
      </c>
      <c r="F67238" s="491" t="str">
        <f t="shared" si="27"/>
        <v xml:space="preserve"> </v>
      </c>
      <c r="H67238" s="488">
        <f>IF(Admin!$B$14='Legit-Fans'!F67238,1,0)</f>
        <v>0</v>
      </c>
    </row>
    <row r="67239" spans="1:8">
      <c r="A67239" s="220" t="str">
        <f>IF(B67239&lt;&gt;0,COUNTA($B$65637:B67239)," ")</f>
        <v xml:space="preserve"> </v>
      </c>
      <c r="F67239" s="491" t="str">
        <f t="shared" si="27"/>
        <v xml:space="preserve"> </v>
      </c>
      <c r="H67239" s="488">
        <f>IF(Admin!$B$14='Legit-Fans'!F67239,1,0)</f>
        <v>0</v>
      </c>
    </row>
    <row r="67240" spans="1:8">
      <c r="A67240" s="220" t="str">
        <f>IF(B67240&lt;&gt;0,COUNTA($B$65637:B67240)," ")</f>
        <v xml:space="preserve"> </v>
      </c>
      <c r="F67240" s="491" t="str">
        <f t="shared" si="27"/>
        <v xml:space="preserve"> </v>
      </c>
      <c r="H67240" s="488">
        <f>IF(Admin!$B$14='Legit-Fans'!F67240,1,0)</f>
        <v>0</v>
      </c>
    </row>
    <row r="67241" spans="1:8">
      <c r="A67241" s="220" t="str">
        <f>IF(B67241&lt;&gt;0,COUNTA($B$65637:B67241)," ")</f>
        <v xml:space="preserve"> </v>
      </c>
      <c r="F67241" s="491" t="str">
        <f t="shared" si="27"/>
        <v xml:space="preserve"> </v>
      </c>
      <c r="H67241" s="488">
        <f>IF(Admin!$B$14='Legit-Fans'!F67241,1,0)</f>
        <v>0</v>
      </c>
    </row>
    <row r="67242" spans="1:8">
      <c r="A67242" s="220" t="str">
        <f>IF(B67242&lt;&gt;0,COUNTA($B$65637:B67242)," ")</f>
        <v xml:space="preserve"> </v>
      </c>
      <c r="F67242" s="491" t="str">
        <f t="shared" si="27"/>
        <v xml:space="preserve"> </v>
      </c>
      <c r="H67242" s="488">
        <f>IF(Admin!$B$14='Legit-Fans'!F67242,1,0)</f>
        <v>0</v>
      </c>
    </row>
    <row r="67243" spans="1:8">
      <c r="A67243" s="220" t="str">
        <f>IF(B67243&lt;&gt;0,COUNTA($B$65637:B67243)," ")</f>
        <v xml:space="preserve"> </v>
      </c>
      <c r="F67243" s="491" t="str">
        <f t="shared" si="27"/>
        <v xml:space="preserve"> </v>
      </c>
      <c r="H67243" s="488">
        <f>IF(Admin!$B$14='Legit-Fans'!F67243,1,0)</f>
        <v>0</v>
      </c>
    </row>
    <row r="67244" spans="1:8">
      <c r="A67244" s="220" t="str">
        <f>IF(B67244&lt;&gt;0,COUNTA($B$65637:B67244)," ")</f>
        <v xml:space="preserve"> </v>
      </c>
      <c r="F67244" s="491" t="str">
        <f t="shared" ref="F67244:F67307" si="28">B67244&amp;" "&amp;C67244</f>
        <v xml:space="preserve"> </v>
      </c>
      <c r="H67244" s="488">
        <f>IF(Admin!$B$14='Legit-Fans'!F67244,1,0)</f>
        <v>0</v>
      </c>
    </row>
    <row r="67245" spans="1:8">
      <c r="A67245" s="220" t="str">
        <f>IF(B67245&lt;&gt;0,COUNTA($B$65637:B67245)," ")</f>
        <v xml:space="preserve"> </v>
      </c>
      <c r="F67245" s="491" t="str">
        <f t="shared" si="28"/>
        <v xml:space="preserve"> </v>
      </c>
      <c r="H67245" s="488">
        <f>IF(Admin!$B$14='Legit-Fans'!F67245,1,0)</f>
        <v>0</v>
      </c>
    </row>
    <row r="67246" spans="1:8">
      <c r="A67246" s="220" t="str">
        <f>IF(B67246&lt;&gt;0,COUNTA($B$65637:B67246)," ")</f>
        <v xml:space="preserve"> </v>
      </c>
      <c r="F67246" s="491" t="str">
        <f t="shared" si="28"/>
        <v xml:space="preserve"> </v>
      </c>
      <c r="H67246" s="488">
        <f>IF(Admin!$B$14='Legit-Fans'!F67246,1,0)</f>
        <v>0</v>
      </c>
    </row>
    <row r="67247" spans="1:8">
      <c r="A67247" s="220" t="str">
        <f>IF(B67247&lt;&gt;0,COUNTA($B$65637:B67247)," ")</f>
        <v xml:space="preserve"> </v>
      </c>
      <c r="F67247" s="491" t="str">
        <f t="shared" si="28"/>
        <v xml:space="preserve"> </v>
      </c>
      <c r="H67247" s="488">
        <f>IF(Admin!$B$14='Legit-Fans'!F67247,1,0)</f>
        <v>0</v>
      </c>
    </row>
    <row r="67248" spans="1:8">
      <c r="A67248" s="220" t="str">
        <f>IF(B67248&lt;&gt;0,COUNTA($B$65637:B67248)," ")</f>
        <v xml:space="preserve"> </v>
      </c>
      <c r="F67248" s="491" t="str">
        <f t="shared" si="28"/>
        <v xml:space="preserve"> </v>
      </c>
      <c r="H67248" s="488">
        <f>IF(Admin!$B$14='Legit-Fans'!F67248,1,0)</f>
        <v>0</v>
      </c>
    </row>
    <row r="67249" spans="1:8">
      <c r="A67249" s="220" t="str">
        <f>IF(B67249&lt;&gt;0,COUNTA($B$65637:B67249)," ")</f>
        <v xml:space="preserve"> </v>
      </c>
      <c r="F67249" s="491" t="str">
        <f t="shared" si="28"/>
        <v xml:space="preserve"> </v>
      </c>
      <c r="H67249" s="488">
        <f>IF(Admin!$B$14='Legit-Fans'!F67249,1,0)</f>
        <v>0</v>
      </c>
    </row>
    <row r="67250" spans="1:8">
      <c r="A67250" s="220" t="str">
        <f>IF(B67250&lt;&gt;0,COUNTA($B$65637:B67250)," ")</f>
        <v xml:space="preserve"> </v>
      </c>
      <c r="F67250" s="491" t="str">
        <f t="shared" si="28"/>
        <v xml:space="preserve"> </v>
      </c>
      <c r="H67250" s="488">
        <f>IF(Admin!$B$14='Legit-Fans'!F67250,1,0)</f>
        <v>0</v>
      </c>
    </row>
    <row r="67251" spans="1:8">
      <c r="A67251" s="220" t="str">
        <f>IF(B67251&lt;&gt;0,COUNTA($B$65637:B67251)," ")</f>
        <v xml:space="preserve"> </v>
      </c>
      <c r="F67251" s="491" t="str">
        <f t="shared" si="28"/>
        <v xml:space="preserve"> </v>
      </c>
      <c r="H67251" s="488">
        <f>IF(Admin!$B$14='Legit-Fans'!F67251,1,0)</f>
        <v>0</v>
      </c>
    </row>
    <row r="67252" spans="1:8">
      <c r="A67252" s="220" t="str">
        <f>IF(B67252&lt;&gt;0,COUNTA($B$65637:B67252)," ")</f>
        <v xml:space="preserve"> </v>
      </c>
      <c r="F67252" s="491" t="str">
        <f t="shared" si="28"/>
        <v xml:space="preserve"> </v>
      </c>
      <c r="H67252" s="488">
        <f>IF(Admin!$B$14='Legit-Fans'!F67252,1,0)</f>
        <v>0</v>
      </c>
    </row>
    <row r="67253" spans="1:8">
      <c r="A67253" s="220" t="str">
        <f>IF(B67253&lt;&gt;0,COUNTA($B$65637:B67253)," ")</f>
        <v xml:space="preserve"> </v>
      </c>
      <c r="F67253" s="491" t="str">
        <f t="shared" si="28"/>
        <v xml:space="preserve"> </v>
      </c>
      <c r="H67253" s="488">
        <f>IF(Admin!$B$14='Legit-Fans'!F67253,1,0)</f>
        <v>0</v>
      </c>
    </row>
    <row r="67254" spans="1:8">
      <c r="A67254" s="220" t="str">
        <f>IF(B67254&lt;&gt;0,COUNTA($B$65637:B67254)," ")</f>
        <v xml:space="preserve"> </v>
      </c>
      <c r="F67254" s="491" t="str">
        <f t="shared" si="28"/>
        <v xml:space="preserve"> </v>
      </c>
      <c r="H67254" s="488">
        <f>IF(Admin!$B$14='Legit-Fans'!F67254,1,0)</f>
        <v>0</v>
      </c>
    </row>
    <row r="67255" spans="1:8">
      <c r="A67255" s="220" t="str">
        <f>IF(B67255&lt;&gt;0,COUNTA($B$65637:B67255)," ")</f>
        <v xml:space="preserve"> </v>
      </c>
      <c r="F67255" s="491" t="str">
        <f t="shared" si="28"/>
        <v xml:space="preserve"> </v>
      </c>
      <c r="H67255" s="488">
        <f>IF(Admin!$B$14='Legit-Fans'!F67255,1,0)</f>
        <v>0</v>
      </c>
    </row>
    <row r="67256" spans="1:8">
      <c r="A67256" s="220" t="str">
        <f>IF(B67256&lt;&gt;0,COUNTA($B$65637:B67256)," ")</f>
        <v xml:space="preserve"> </v>
      </c>
      <c r="F67256" s="491" t="str">
        <f t="shared" si="28"/>
        <v xml:space="preserve"> </v>
      </c>
      <c r="H67256" s="488">
        <f>IF(Admin!$B$14='Legit-Fans'!F67256,1,0)</f>
        <v>0</v>
      </c>
    </row>
    <row r="67257" spans="1:8">
      <c r="A67257" s="220" t="str">
        <f>IF(B67257&lt;&gt;0,COUNTA($B$65637:B67257)," ")</f>
        <v xml:space="preserve"> </v>
      </c>
      <c r="F67257" s="491" t="str">
        <f t="shared" si="28"/>
        <v xml:space="preserve"> </v>
      </c>
      <c r="H67257" s="488">
        <f>IF(Admin!$B$14='Legit-Fans'!F67257,1,0)</f>
        <v>0</v>
      </c>
    </row>
    <row r="67258" spans="1:8">
      <c r="A67258" s="220" t="str">
        <f>IF(B67258&lt;&gt;0,COUNTA($B$65637:B67258)," ")</f>
        <v xml:space="preserve"> </v>
      </c>
      <c r="F67258" s="491" t="str">
        <f t="shared" si="28"/>
        <v xml:space="preserve"> </v>
      </c>
      <c r="H67258" s="488">
        <f>IF(Admin!$B$14='Legit-Fans'!F67258,1,0)</f>
        <v>0</v>
      </c>
    </row>
    <row r="67259" spans="1:8">
      <c r="A67259" s="220" t="str">
        <f>IF(B67259&lt;&gt;0,COUNTA($B$65637:B67259)," ")</f>
        <v xml:space="preserve"> </v>
      </c>
      <c r="F67259" s="491" t="str">
        <f t="shared" si="28"/>
        <v xml:space="preserve"> </v>
      </c>
      <c r="H67259" s="488">
        <f>IF(Admin!$B$14='Legit-Fans'!F67259,1,0)</f>
        <v>0</v>
      </c>
    </row>
    <row r="67260" spans="1:8">
      <c r="A67260" s="220" t="str">
        <f>IF(B67260&lt;&gt;0,COUNTA($B$65637:B67260)," ")</f>
        <v xml:space="preserve"> </v>
      </c>
      <c r="F67260" s="491" t="str">
        <f t="shared" si="28"/>
        <v xml:space="preserve"> </v>
      </c>
      <c r="H67260" s="488">
        <f>IF(Admin!$B$14='Legit-Fans'!F67260,1,0)</f>
        <v>0</v>
      </c>
    </row>
    <row r="67261" spans="1:8">
      <c r="A67261" s="220" t="str">
        <f>IF(B67261&lt;&gt;0,COUNTA($B$65637:B67261)," ")</f>
        <v xml:space="preserve"> </v>
      </c>
      <c r="F67261" s="491" t="str">
        <f t="shared" si="28"/>
        <v xml:space="preserve"> </v>
      </c>
      <c r="H67261" s="488">
        <f>IF(Admin!$B$14='Legit-Fans'!F67261,1,0)</f>
        <v>0</v>
      </c>
    </row>
    <row r="67262" spans="1:8">
      <c r="A67262" s="220" t="str">
        <f>IF(B67262&lt;&gt;0,COUNTA($B$65637:B67262)," ")</f>
        <v xml:space="preserve"> </v>
      </c>
      <c r="F67262" s="491" t="str">
        <f t="shared" si="28"/>
        <v xml:space="preserve"> </v>
      </c>
      <c r="H67262" s="488">
        <f>IF(Admin!$B$14='Legit-Fans'!F67262,1,0)</f>
        <v>0</v>
      </c>
    </row>
    <row r="67263" spans="1:8">
      <c r="A67263" s="220" t="str">
        <f>IF(B67263&lt;&gt;0,COUNTA($B$65637:B67263)," ")</f>
        <v xml:space="preserve"> </v>
      </c>
      <c r="F67263" s="491" t="str">
        <f t="shared" si="28"/>
        <v xml:space="preserve"> </v>
      </c>
      <c r="H67263" s="488">
        <f>IF(Admin!$B$14='Legit-Fans'!F67263,1,0)</f>
        <v>0</v>
      </c>
    </row>
    <row r="67264" spans="1:8">
      <c r="A67264" s="220" t="str">
        <f>IF(B67264&lt;&gt;0,COUNTA($B$65637:B67264)," ")</f>
        <v xml:space="preserve"> </v>
      </c>
      <c r="F67264" s="491" t="str">
        <f t="shared" si="28"/>
        <v xml:space="preserve"> </v>
      </c>
      <c r="H67264" s="488">
        <f>IF(Admin!$B$14='Legit-Fans'!F67264,1,0)</f>
        <v>0</v>
      </c>
    </row>
    <row r="67265" spans="1:8">
      <c r="A67265" s="220" t="str">
        <f>IF(B67265&lt;&gt;0,COUNTA($B$65637:B67265)," ")</f>
        <v xml:space="preserve"> </v>
      </c>
      <c r="F67265" s="491" t="str">
        <f t="shared" si="28"/>
        <v xml:space="preserve"> </v>
      </c>
      <c r="H67265" s="488">
        <f>IF(Admin!$B$14='Legit-Fans'!F67265,1,0)</f>
        <v>0</v>
      </c>
    </row>
    <row r="67266" spans="1:8">
      <c r="A67266" s="220" t="str">
        <f>IF(B67266&lt;&gt;0,COUNTA($B$65637:B67266)," ")</f>
        <v xml:space="preserve"> </v>
      </c>
      <c r="F67266" s="491" t="str">
        <f t="shared" si="28"/>
        <v xml:space="preserve"> </v>
      </c>
      <c r="H67266" s="488">
        <f>IF(Admin!$B$14='Legit-Fans'!F67266,1,0)</f>
        <v>0</v>
      </c>
    </row>
    <row r="67267" spans="1:8">
      <c r="A67267" s="220" t="str">
        <f>IF(B67267&lt;&gt;0,COUNTA($B$65637:B67267)," ")</f>
        <v xml:space="preserve"> </v>
      </c>
      <c r="F67267" s="491" t="str">
        <f t="shared" si="28"/>
        <v xml:space="preserve"> </v>
      </c>
      <c r="H67267" s="488">
        <f>IF(Admin!$B$14='Legit-Fans'!F67267,1,0)</f>
        <v>0</v>
      </c>
    </row>
    <row r="67268" spans="1:8">
      <c r="A67268" s="220" t="str">
        <f>IF(B67268&lt;&gt;0,COUNTA($B$65637:B67268)," ")</f>
        <v xml:space="preserve"> </v>
      </c>
      <c r="F67268" s="491" t="str">
        <f t="shared" si="28"/>
        <v xml:space="preserve"> </v>
      </c>
      <c r="H67268" s="488">
        <f>IF(Admin!$B$14='Legit-Fans'!F67268,1,0)</f>
        <v>0</v>
      </c>
    </row>
    <row r="67269" spans="1:8">
      <c r="A67269" s="220" t="str">
        <f>IF(B67269&lt;&gt;0,COUNTA($B$65637:B67269)," ")</f>
        <v xml:space="preserve"> </v>
      </c>
      <c r="F67269" s="491" t="str">
        <f t="shared" si="28"/>
        <v xml:space="preserve"> </v>
      </c>
      <c r="H67269" s="488">
        <f>IF(Admin!$B$14='Legit-Fans'!F67269,1,0)</f>
        <v>0</v>
      </c>
    </row>
    <row r="67270" spans="1:8">
      <c r="A67270" s="220" t="str">
        <f>IF(B67270&lt;&gt;0,COUNTA($B$65637:B67270)," ")</f>
        <v xml:space="preserve"> </v>
      </c>
      <c r="F67270" s="491" t="str">
        <f t="shared" si="28"/>
        <v xml:space="preserve"> </v>
      </c>
      <c r="H67270" s="488">
        <f>IF(Admin!$B$14='Legit-Fans'!F67270,1,0)</f>
        <v>0</v>
      </c>
    </row>
    <row r="67271" spans="1:8">
      <c r="A67271" s="220" t="str">
        <f>IF(B67271&lt;&gt;0,COUNTA($B$65637:B67271)," ")</f>
        <v xml:space="preserve"> </v>
      </c>
      <c r="F67271" s="491" t="str">
        <f t="shared" si="28"/>
        <v xml:space="preserve"> </v>
      </c>
      <c r="H67271" s="488">
        <f>IF(Admin!$B$14='Legit-Fans'!F67271,1,0)</f>
        <v>0</v>
      </c>
    </row>
    <row r="67272" spans="1:8">
      <c r="A67272" s="220" t="str">
        <f>IF(B67272&lt;&gt;0,COUNTA($B$65637:B67272)," ")</f>
        <v xml:space="preserve"> </v>
      </c>
      <c r="F67272" s="491" t="str">
        <f t="shared" si="28"/>
        <v xml:space="preserve"> </v>
      </c>
      <c r="H67272" s="488">
        <f>IF(Admin!$B$14='Legit-Fans'!F67272,1,0)</f>
        <v>0</v>
      </c>
    </row>
    <row r="67273" spans="1:8">
      <c r="A67273" s="220" t="str">
        <f>IF(B67273&lt;&gt;0,COUNTA($B$65637:B67273)," ")</f>
        <v xml:space="preserve"> </v>
      </c>
      <c r="F67273" s="491" t="str">
        <f t="shared" si="28"/>
        <v xml:space="preserve"> </v>
      </c>
      <c r="H67273" s="488">
        <f>IF(Admin!$B$14='Legit-Fans'!F67273,1,0)</f>
        <v>0</v>
      </c>
    </row>
    <row r="67274" spans="1:8">
      <c r="A67274" s="220" t="str">
        <f>IF(B67274&lt;&gt;0,COUNTA($B$65637:B67274)," ")</f>
        <v xml:space="preserve"> </v>
      </c>
      <c r="F67274" s="491" t="str">
        <f t="shared" si="28"/>
        <v xml:space="preserve"> </v>
      </c>
      <c r="H67274" s="488">
        <f>IF(Admin!$B$14='Legit-Fans'!F67274,1,0)</f>
        <v>0</v>
      </c>
    </row>
    <row r="67275" spans="1:8">
      <c r="A67275" s="220" t="str">
        <f>IF(B67275&lt;&gt;0,COUNTA($B$65637:B67275)," ")</f>
        <v xml:space="preserve"> </v>
      </c>
      <c r="F67275" s="491" t="str">
        <f t="shared" si="28"/>
        <v xml:space="preserve"> </v>
      </c>
      <c r="H67275" s="488">
        <f>IF(Admin!$B$14='Legit-Fans'!F67275,1,0)</f>
        <v>0</v>
      </c>
    </row>
    <row r="67276" spans="1:8">
      <c r="A67276" s="220" t="str">
        <f>IF(B67276&lt;&gt;0,COUNTA($B$65637:B67276)," ")</f>
        <v xml:space="preserve"> </v>
      </c>
      <c r="F67276" s="491" t="str">
        <f t="shared" si="28"/>
        <v xml:space="preserve"> </v>
      </c>
      <c r="H67276" s="488">
        <f>IF(Admin!$B$14='Legit-Fans'!F67276,1,0)</f>
        <v>0</v>
      </c>
    </row>
    <row r="67277" spans="1:8">
      <c r="A67277" s="220" t="str">
        <f>IF(B67277&lt;&gt;0,COUNTA($B$65637:B67277)," ")</f>
        <v xml:space="preserve"> </v>
      </c>
      <c r="F67277" s="491" t="str">
        <f t="shared" si="28"/>
        <v xml:space="preserve"> </v>
      </c>
      <c r="H67277" s="488">
        <f>IF(Admin!$B$14='Legit-Fans'!F67277,1,0)</f>
        <v>0</v>
      </c>
    </row>
    <row r="67278" spans="1:8">
      <c r="A67278" s="220" t="str">
        <f>IF(B67278&lt;&gt;0,COUNTA($B$65637:B67278)," ")</f>
        <v xml:space="preserve"> </v>
      </c>
      <c r="F67278" s="491" t="str">
        <f t="shared" si="28"/>
        <v xml:space="preserve"> </v>
      </c>
      <c r="H67278" s="488">
        <f>IF(Admin!$B$14='Legit-Fans'!F67278,1,0)</f>
        <v>0</v>
      </c>
    </row>
    <row r="67279" spans="1:8">
      <c r="A67279" s="220" t="str">
        <f>IF(B67279&lt;&gt;0,COUNTA($B$65637:B67279)," ")</f>
        <v xml:space="preserve"> </v>
      </c>
      <c r="F67279" s="491" t="str">
        <f t="shared" si="28"/>
        <v xml:space="preserve"> </v>
      </c>
      <c r="H67279" s="488">
        <f>IF(Admin!$B$14='Legit-Fans'!F67279,1,0)</f>
        <v>0</v>
      </c>
    </row>
    <row r="67280" spans="1:8">
      <c r="A67280" s="220" t="str">
        <f>IF(B67280&lt;&gt;0,COUNTA($B$65637:B67280)," ")</f>
        <v xml:space="preserve"> </v>
      </c>
      <c r="F67280" s="491" t="str">
        <f t="shared" si="28"/>
        <v xml:space="preserve"> </v>
      </c>
      <c r="H67280" s="488">
        <f>IF(Admin!$B$14='Legit-Fans'!F67280,1,0)</f>
        <v>0</v>
      </c>
    </row>
    <row r="67281" spans="1:8">
      <c r="A67281" s="220" t="str">
        <f>IF(B67281&lt;&gt;0,COUNTA($B$65637:B67281)," ")</f>
        <v xml:space="preserve"> </v>
      </c>
      <c r="F67281" s="491" t="str">
        <f t="shared" si="28"/>
        <v xml:space="preserve"> </v>
      </c>
      <c r="H67281" s="488">
        <f>IF(Admin!$B$14='Legit-Fans'!F67281,1,0)</f>
        <v>0</v>
      </c>
    </row>
    <row r="67282" spans="1:8">
      <c r="A67282" s="220" t="str">
        <f>IF(B67282&lt;&gt;0,COUNTA($B$65637:B67282)," ")</f>
        <v xml:space="preserve"> </v>
      </c>
      <c r="F67282" s="491" t="str">
        <f t="shared" si="28"/>
        <v xml:space="preserve"> </v>
      </c>
      <c r="H67282" s="488">
        <f>IF(Admin!$B$14='Legit-Fans'!F67282,1,0)</f>
        <v>0</v>
      </c>
    </row>
    <row r="67283" spans="1:8">
      <c r="A67283" s="220" t="str">
        <f>IF(B67283&lt;&gt;0,COUNTA($B$65637:B67283)," ")</f>
        <v xml:space="preserve"> </v>
      </c>
      <c r="F67283" s="491" t="str">
        <f t="shared" si="28"/>
        <v xml:space="preserve"> </v>
      </c>
      <c r="H67283" s="488">
        <f>IF(Admin!$B$14='Legit-Fans'!F67283,1,0)</f>
        <v>0</v>
      </c>
    </row>
    <row r="67284" spans="1:8">
      <c r="A67284" s="220" t="str">
        <f>IF(B67284&lt;&gt;0,COUNTA($B$65637:B67284)," ")</f>
        <v xml:space="preserve"> </v>
      </c>
      <c r="F67284" s="491" t="str">
        <f t="shared" si="28"/>
        <v xml:space="preserve"> </v>
      </c>
      <c r="H67284" s="488">
        <f>IF(Admin!$B$14='Legit-Fans'!F67284,1,0)</f>
        <v>0</v>
      </c>
    </row>
    <row r="67285" spans="1:8">
      <c r="A67285" s="220" t="str">
        <f>IF(B67285&lt;&gt;0,COUNTA($B$65637:B67285)," ")</f>
        <v xml:space="preserve"> </v>
      </c>
      <c r="F67285" s="491" t="str">
        <f t="shared" si="28"/>
        <v xml:space="preserve"> </v>
      </c>
      <c r="H67285" s="488">
        <f>IF(Admin!$B$14='Legit-Fans'!F67285,1,0)</f>
        <v>0</v>
      </c>
    </row>
    <row r="67286" spans="1:8">
      <c r="A67286" s="220" t="str">
        <f>IF(B67286&lt;&gt;0,COUNTA($B$65637:B67286)," ")</f>
        <v xml:space="preserve"> </v>
      </c>
      <c r="F67286" s="491" t="str">
        <f t="shared" si="28"/>
        <v xml:space="preserve"> </v>
      </c>
      <c r="H67286" s="488">
        <f>IF(Admin!$B$14='Legit-Fans'!F67286,1,0)</f>
        <v>0</v>
      </c>
    </row>
    <row r="67287" spans="1:8">
      <c r="A67287" s="220" t="str">
        <f>IF(B67287&lt;&gt;0,COUNTA($B$65637:B67287)," ")</f>
        <v xml:space="preserve"> </v>
      </c>
      <c r="F67287" s="491" t="str">
        <f t="shared" si="28"/>
        <v xml:space="preserve"> </v>
      </c>
      <c r="H67287" s="488">
        <f>IF(Admin!$B$14='Legit-Fans'!F67287,1,0)</f>
        <v>0</v>
      </c>
    </row>
    <row r="67288" spans="1:8">
      <c r="A67288" s="220" t="str">
        <f>IF(B67288&lt;&gt;0,COUNTA($B$65637:B67288)," ")</f>
        <v xml:space="preserve"> </v>
      </c>
      <c r="F67288" s="491" t="str">
        <f t="shared" si="28"/>
        <v xml:space="preserve"> </v>
      </c>
      <c r="H67288" s="488">
        <f>IF(Admin!$B$14='Legit-Fans'!F67288,1,0)</f>
        <v>0</v>
      </c>
    </row>
    <row r="67289" spans="1:8">
      <c r="A67289" s="220" t="str">
        <f>IF(B67289&lt;&gt;0,COUNTA($B$65637:B67289)," ")</f>
        <v xml:space="preserve"> </v>
      </c>
      <c r="F67289" s="491" t="str">
        <f t="shared" si="28"/>
        <v xml:space="preserve"> </v>
      </c>
      <c r="H67289" s="488">
        <f>IF(Admin!$B$14='Legit-Fans'!F67289,1,0)</f>
        <v>0</v>
      </c>
    </row>
    <row r="67290" spans="1:8">
      <c r="A67290" s="220" t="str">
        <f>IF(B67290&lt;&gt;0,COUNTA($B$65637:B67290)," ")</f>
        <v xml:space="preserve"> </v>
      </c>
      <c r="F67290" s="491" t="str">
        <f t="shared" si="28"/>
        <v xml:space="preserve"> </v>
      </c>
      <c r="H67290" s="488">
        <f>IF(Admin!$B$14='Legit-Fans'!F67290,1,0)</f>
        <v>0</v>
      </c>
    </row>
    <row r="67291" spans="1:8">
      <c r="A67291" s="220" t="str">
        <f>IF(B67291&lt;&gt;0,COUNTA($B$65637:B67291)," ")</f>
        <v xml:space="preserve"> </v>
      </c>
      <c r="F67291" s="491" t="str">
        <f t="shared" si="28"/>
        <v xml:space="preserve"> </v>
      </c>
      <c r="H67291" s="488">
        <f>IF(Admin!$B$14='Legit-Fans'!F67291,1,0)</f>
        <v>0</v>
      </c>
    </row>
    <row r="67292" spans="1:8">
      <c r="A67292" s="220" t="str">
        <f>IF(B67292&lt;&gt;0,COUNTA($B$65637:B67292)," ")</f>
        <v xml:space="preserve"> </v>
      </c>
      <c r="F67292" s="491" t="str">
        <f t="shared" si="28"/>
        <v xml:space="preserve"> </v>
      </c>
      <c r="H67292" s="488">
        <f>IF(Admin!$B$14='Legit-Fans'!F67292,1,0)</f>
        <v>0</v>
      </c>
    </row>
    <row r="67293" spans="1:8">
      <c r="A67293" s="220" t="str">
        <f>IF(B67293&lt;&gt;0,COUNTA($B$65637:B67293)," ")</f>
        <v xml:space="preserve"> </v>
      </c>
      <c r="F67293" s="491" t="str">
        <f t="shared" si="28"/>
        <v xml:space="preserve"> </v>
      </c>
      <c r="H67293" s="488">
        <f>IF(Admin!$B$14='Legit-Fans'!F67293,1,0)</f>
        <v>0</v>
      </c>
    </row>
    <row r="67294" spans="1:8">
      <c r="A67294" s="220" t="str">
        <f>IF(B67294&lt;&gt;0,COUNTA($B$65637:B67294)," ")</f>
        <v xml:space="preserve"> </v>
      </c>
      <c r="F67294" s="491" t="str">
        <f t="shared" si="28"/>
        <v xml:space="preserve"> </v>
      </c>
      <c r="H67294" s="488">
        <f>IF(Admin!$B$14='Legit-Fans'!F67294,1,0)</f>
        <v>0</v>
      </c>
    </row>
    <row r="67295" spans="1:8">
      <c r="A67295" s="220" t="str">
        <f>IF(B67295&lt;&gt;0,COUNTA($B$65637:B67295)," ")</f>
        <v xml:space="preserve"> </v>
      </c>
      <c r="F67295" s="491" t="str">
        <f t="shared" si="28"/>
        <v xml:space="preserve"> </v>
      </c>
      <c r="H67295" s="488">
        <f>IF(Admin!$B$14='Legit-Fans'!F67295,1,0)</f>
        <v>0</v>
      </c>
    </row>
    <row r="67296" spans="1:8">
      <c r="A67296" s="220" t="str">
        <f>IF(B67296&lt;&gt;0,COUNTA($B$65637:B67296)," ")</f>
        <v xml:space="preserve"> </v>
      </c>
      <c r="F67296" s="491" t="str">
        <f t="shared" si="28"/>
        <v xml:space="preserve"> </v>
      </c>
      <c r="H67296" s="488">
        <f>IF(Admin!$B$14='Legit-Fans'!F67296,1,0)</f>
        <v>0</v>
      </c>
    </row>
    <row r="67297" spans="1:8">
      <c r="A67297" s="220" t="str">
        <f>IF(B67297&lt;&gt;0,COUNTA($B$65637:B67297)," ")</f>
        <v xml:space="preserve"> </v>
      </c>
      <c r="F67297" s="491" t="str">
        <f t="shared" si="28"/>
        <v xml:space="preserve"> </v>
      </c>
      <c r="H67297" s="488">
        <f>IF(Admin!$B$14='Legit-Fans'!F67297,1,0)</f>
        <v>0</v>
      </c>
    </row>
    <row r="67298" spans="1:8">
      <c r="A67298" s="220" t="str">
        <f>IF(B67298&lt;&gt;0,COUNTA($B$65637:B67298)," ")</f>
        <v xml:space="preserve"> </v>
      </c>
      <c r="F67298" s="491" t="str">
        <f t="shared" si="28"/>
        <v xml:space="preserve"> </v>
      </c>
      <c r="H67298" s="488">
        <f>IF(Admin!$B$14='Legit-Fans'!F67298,1,0)</f>
        <v>0</v>
      </c>
    </row>
    <row r="67299" spans="1:8">
      <c r="A67299" s="220" t="str">
        <f>IF(B67299&lt;&gt;0,COUNTA($B$65637:B67299)," ")</f>
        <v xml:space="preserve"> </v>
      </c>
      <c r="F67299" s="491" t="str">
        <f t="shared" si="28"/>
        <v xml:space="preserve"> </v>
      </c>
      <c r="H67299" s="488">
        <f>IF(Admin!$B$14='Legit-Fans'!F67299,1,0)</f>
        <v>0</v>
      </c>
    </row>
    <row r="67300" spans="1:8">
      <c r="A67300" s="220" t="str">
        <f>IF(B67300&lt;&gt;0,COUNTA($B$65637:B67300)," ")</f>
        <v xml:space="preserve"> </v>
      </c>
      <c r="F67300" s="491" t="str">
        <f t="shared" si="28"/>
        <v xml:space="preserve"> </v>
      </c>
      <c r="H67300" s="488">
        <f>IF(Admin!$B$14='Legit-Fans'!F67300,1,0)</f>
        <v>0</v>
      </c>
    </row>
    <row r="67301" spans="1:8">
      <c r="A67301" s="220" t="str">
        <f>IF(B67301&lt;&gt;0,COUNTA($B$65637:B67301)," ")</f>
        <v xml:space="preserve"> </v>
      </c>
      <c r="F67301" s="491" t="str">
        <f t="shared" si="28"/>
        <v xml:space="preserve"> </v>
      </c>
      <c r="H67301" s="488">
        <f>IF(Admin!$B$14='Legit-Fans'!F67301,1,0)</f>
        <v>0</v>
      </c>
    </row>
    <row r="67302" spans="1:8">
      <c r="A67302" s="220" t="str">
        <f>IF(B67302&lt;&gt;0,COUNTA($B$65637:B67302)," ")</f>
        <v xml:space="preserve"> </v>
      </c>
      <c r="F67302" s="491" t="str">
        <f t="shared" si="28"/>
        <v xml:space="preserve"> </v>
      </c>
      <c r="H67302" s="488">
        <f>IF(Admin!$B$14='Legit-Fans'!F67302,1,0)</f>
        <v>0</v>
      </c>
    </row>
    <row r="67303" spans="1:8">
      <c r="A67303" s="220" t="str">
        <f>IF(B67303&lt;&gt;0,COUNTA($B$65637:B67303)," ")</f>
        <v xml:space="preserve"> </v>
      </c>
      <c r="F67303" s="491" t="str">
        <f t="shared" si="28"/>
        <v xml:space="preserve"> </v>
      </c>
      <c r="H67303" s="488">
        <f>IF(Admin!$B$14='Legit-Fans'!F67303,1,0)</f>
        <v>0</v>
      </c>
    </row>
    <row r="67304" spans="1:8">
      <c r="A67304" s="220" t="str">
        <f>IF(B67304&lt;&gt;0,COUNTA($B$65637:B67304)," ")</f>
        <v xml:space="preserve"> </v>
      </c>
      <c r="F67304" s="491" t="str">
        <f t="shared" si="28"/>
        <v xml:space="preserve"> </v>
      </c>
      <c r="H67304" s="488">
        <f>IF(Admin!$B$14='Legit-Fans'!F67304,1,0)</f>
        <v>0</v>
      </c>
    </row>
    <row r="67305" spans="1:8">
      <c r="A67305" s="220" t="str">
        <f>IF(B67305&lt;&gt;0,COUNTA($B$65637:B67305)," ")</f>
        <v xml:space="preserve"> </v>
      </c>
      <c r="F67305" s="491" t="str">
        <f t="shared" si="28"/>
        <v xml:space="preserve"> </v>
      </c>
      <c r="H67305" s="488">
        <f>IF(Admin!$B$14='Legit-Fans'!F67305,1,0)</f>
        <v>0</v>
      </c>
    </row>
    <row r="67306" spans="1:8">
      <c r="A67306" s="220" t="str">
        <f>IF(B67306&lt;&gt;0,COUNTA($B$65637:B67306)," ")</f>
        <v xml:space="preserve"> </v>
      </c>
      <c r="F67306" s="491" t="str">
        <f t="shared" si="28"/>
        <v xml:space="preserve"> </v>
      </c>
      <c r="H67306" s="488">
        <f>IF(Admin!$B$14='Legit-Fans'!F67306,1,0)</f>
        <v>0</v>
      </c>
    </row>
    <row r="67307" spans="1:8">
      <c r="A67307" s="220" t="str">
        <f>IF(B67307&lt;&gt;0,COUNTA($B$65637:B67307)," ")</f>
        <v xml:space="preserve"> </v>
      </c>
      <c r="F67307" s="491" t="str">
        <f t="shared" si="28"/>
        <v xml:space="preserve"> </v>
      </c>
      <c r="H67307" s="488">
        <f>IF(Admin!$B$14='Legit-Fans'!F67307,1,0)</f>
        <v>0</v>
      </c>
    </row>
    <row r="67308" spans="1:8">
      <c r="A67308" s="220" t="str">
        <f>IF(B67308&lt;&gt;0,COUNTA($B$65637:B67308)," ")</f>
        <v xml:space="preserve"> </v>
      </c>
      <c r="F67308" s="491" t="str">
        <f t="shared" ref="F67308:F67371" si="29">B67308&amp;" "&amp;C67308</f>
        <v xml:space="preserve"> </v>
      </c>
      <c r="H67308" s="488">
        <f>IF(Admin!$B$14='Legit-Fans'!F67308,1,0)</f>
        <v>0</v>
      </c>
    </row>
    <row r="67309" spans="1:8">
      <c r="A67309" s="220" t="str">
        <f>IF(B67309&lt;&gt;0,COUNTA($B$65637:B67309)," ")</f>
        <v xml:space="preserve"> </v>
      </c>
      <c r="F67309" s="491" t="str">
        <f t="shared" si="29"/>
        <v xml:space="preserve"> </v>
      </c>
      <c r="H67309" s="488">
        <f>IF(Admin!$B$14='Legit-Fans'!F67309,1,0)</f>
        <v>0</v>
      </c>
    </row>
    <row r="67310" spans="1:8">
      <c r="A67310" s="220" t="str">
        <f>IF(B67310&lt;&gt;0,COUNTA($B$65637:B67310)," ")</f>
        <v xml:space="preserve"> </v>
      </c>
      <c r="F67310" s="491" t="str">
        <f t="shared" si="29"/>
        <v xml:space="preserve"> </v>
      </c>
      <c r="H67310" s="488">
        <f>IF(Admin!$B$14='Legit-Fans'!F67310,1,0)</f>
        <v>0</v>
      </c>
    </row>
    <row r="67311" spans="1:8">
      <c r="A67311" s="220" t="str">
        <f>IF(B67311&lt;&gt;0,COUNTA($B$65637:B67311)," ")</f>
        <v xml:space="preserve"> </v>
      </c>
      <c r="F67311" s="491" t="str">
        <f t="shared" si="29"/>
        <v xml:space="preserve"> </v>
      </c>
      <c r="H67311" s="488">
        <f>IF(Admin!$B$14='Legit-Fans'!F67311,1,0)</f>
        <v>0</v>
      </c>
    </row>
    <row r="67312" spans="1:8">
      <c r="A67312" s="220" t="str">
        <f>IF(B67312&lt;&gt;0,COUNTA($B$65637:B67312)," ")</f>
        <v xml:space="preserve"> </v>
      </c>
      <c r="F67312" s="491" t="str">
        <f t="shared" si="29"/>
        <v xml:space="preserve"> </v>
      </c>
      <c r="H67312" s="488">
        <f>IF(Admin!$B$14='Legit-Fans'!F67312,1,0)</f>
        <v>0</v>
      </c>
    </row>
    <row r="67313" spans="1:8">
      <c r="A67313" s="220" t="str">
        <f>IF(B67313&lt;&gt;0,COUNTA($B$65637:B67313)," ")</f>
        <v xml:space="preserve"> </v>
      </c>
      <c r="F67313" s="491" t="str">
        <f t="shared" si="29"/>
        <v xml:space="preserve"> </v>
      </c>
      <c r="H67313" s="488">
        <f>IF(Admin!$B$14='Legit-Fans'!F67313,1,0)</f>
        <v>0</v>
      </c>
    </row>
    <row r="67314" spans="1:8">
      <c r="A67314" s="220" t="str">
        <f>IF(B67314&lt;&gt;0,COUNTA($B$65637:B67314)," ")</f>
        <v xml:space="preserve"> </v>
      </c>
      <c r="F67314" s="491" t="str">
        <f t="shared" si="29"/>
        <v xml:space="preserve"> </v>
      </c>
      <c r="H67314" s="488">
        <f>IF(Admin!$B$14='Legit-Fans'!F67314,1,0)</f>
        <v>0</v>
      </c>
    </row>
    <row r="67315" spans="1:8">
      <c r="A67315" s="220" t="str">
        <f>IF(B67315&lt;&gt;0,COUNTA($B$65637:B67315)," ")</f>
        <v xml:space="preserve"> </v>
      </c>
      <c r="F67315" s="491" t="str">
        <f t="shared" si="29"/>
        <v xml:space="preserve"> </v>
      </c>
      <c r="H67315" s="488">
        <f>IF(Admin!$B$14='Legit-Fans'!F67315,1,0)</f>
        <v>0</v>
      </c>
    </row>
    <row r="67316" spans="1:8">
      <c r="A67316" s="220" t="str">
        <f>IF(B67316&lt;&gt;0,COUNTA($B$65637:B67316)," ")</f>
        <v xml:space="preserve"> </v>
      </c>
      <c r="F67316" s="491" t="str">
        <f t="shared" si="29"/>
        <v xml:space="preserve"> </v>
      </c>
      <c r="H67316" s="488">
        <f>IF(Admin!$B$14='Legit-Fans'!F67316,1,0)</f>
        <v>0</v>
      </c>
    </row>
    <row r="67317" spans="1:8">
      <c r="A67317" s="220" t="str">
        <f>IF(B67317&lt;&gt;0,COUNTA($B$65637:B67317)," ")</f>
        <v xml:space="preserve"> </v>
      </c>
      <c r="F67317" s="491" t="str">
        <f t="shared" si="29"/>
        <v xml:space="preserve"> </v>
      </c>
      <c r="H67317" s="488">
        <f>IF(Admin!$B$14='Legit-Fans'!F67317,1,0)</f>
        <v>0</v>
      </c>
    </row>
    <row r="67318" spans="1:8">
      <c r="A67318" s="220" t="str">
        <f>IF(B67318&lt;&gt;0,COUNTA($B$65637:B67318)," ")</f>
        <v xml:space="preserve"> </v>
      </c>
      <c r="F67318" s="491" t="str">
        <f t="shared" si="29"/>
        <v xml:space="preserve"> </v>
      </c>
      <c r="H67318" s="488">
        <f>IF(Admin!$B$14='Legit-Fans'!F67318,1,0)</f>
        <v>0</v>
      </c>
    </row>
    <row r="67319" spans="1:8">
      <c r="A67319" s="220" t="str">
        <f>IF(B67319&lt;&gt;0,COUNTA($B$65637:B67319)," ")</f>
        <v xml:space="preserve"> </v>
      </c>
      <c r="F67319" s="491" t="str">
        <f t="shared" si="29"/>
        <v xml:space="preserve"> </v>
      </c>
      <c r="H67319" s="488">
        <f>IF(Admin!$B$14='Legit-Fans'!F67319,1,0)</f>
        <v>0</v>
      </c>
    </row>
    <row r="67320" spans="1:8">
      <c r="A67320" s="220" t="str">
        <f>IF(B67320&lt;&gt;0,COUNTA($B$65637:B67320)," ")</f>
        <v xml:space="preserve"> </v>
      </c>
      <c r="F67320" s="491" t="str">
        <f t="shared" si="29"/>
        <v xml:space="preserve"> </v>
      </c>
      <c r="H67320" s="488">
        <f>IF(Admin!$B$14='Legit-Fans'!F67320,1,0)</f>
        <v>0</v>
      </c>
    </row>
    <row r="67321" spans="1:8">
      <c r="A67321" s="220" t="str">
        <f>IF(B67321&lt;&gt;0,COUNTA($B$65637:B67321)," ")</f>
        <v xml:space="preserve"> </v>
      </c>
      <c r="F67321" s="491" t="str">
        <f t="shared" si="29"/>
        <v xml:space="preserve"> </v>
      </c>
      <c r="H67321" s="488">
        <f>IF(Admin!$B$14='Legit-Fans'!F67321,1,0)</f>
        <v>0</v>
      </c>
    </row>
    <row r="67322" spans="1:8">
      <c r="A67322" s="220" t="str">
        <f>IF(B67322&lt;&gt;0,COUNTA($B$65637:B67322)," ")</f>
        <v xml:space="preserve"> </v>
      </c>
      <c r="F67322" s="491" t="str">
        <f t="shared" si="29"/>
        <v xml:space="preserve"> </v>
      </c>
      <c r="H67322" s="488">
        <f>IF(Admin!$B$14='Legit-Fans'!F67322,1,0)</f>
        <v>0</v>
      </c>
    </row>
    <row r="67323" spans="1:8">
      <c r="A67323" s="220" t="str">
        <f>IF(B67323&lt;&gt;0,COUNTA($B$65637:B67323)," ")</f>
        <v xml:space="preserve"> </v>
      </c>
      <c r="F67323" s="491" t="str">
        <f t="shared" si="29"/>
        <v xml:space="preserve"> </v>
      </c>
      <c r="H67323" s="488">
        <f>IF(Admin!$B$14='Legit-Fans'!F67323,1,0)</f>
        <v>0</v>
      </c>
    </row>
    <row r="67324" spans="1:8">
      <c r="A67324" s="220" t="str">
        <f>IF(B67324&lt;&gt;0,COUNTA($B$65637:B67324)," ")</f>
        <v xml:space="preserve"> </v>
      </c>
      <c r="F67324" s="491" t="str">
        <f t="shared" si="29"/>
        <v xml:space="preserve"> </v>
      </c>
      <c r="H67324" s="488">
        <f>IF(Admin!$B$14='Legit-Fans'!F67324,1,0)</f>
        <v>0</v>
      </c>
    </row>
    <row r="67325" spans="1:8">
      <c r="A67325" s="220" t="str">
        <f>IF(B67325&lt;&gt;0,COUNTA($B$65637:B67325)," ")</f>
        <v xml:space="preserve"> </v>
      </c>
      <c r="F67325" s="491" t="str">
        <f t="shared" si="29"/>
        <v xml:space="preserve"> </v>
      </c>
      <c r="H67325" s="488">
        <f>IF(Admin!$B$14='Legit-Fans'!F67325,1,0)</f>
        <v>0</v>
      </c>
    </row>
    <row r="67326" spans="1:8">
      <c r="A67326" s="220" t="str">
        <f>IF(B67326&lt;&gt;0,COUNTA($B$65637:B67326)," ")</f>
        <v xml:space="preserve"> </v>
      </c>
      <c r="F67326" s="491" t="str">
        <f t="shared" si="29"/>
        <v xml:space="preserve"> </v>
      </c>
      <c r="H67326" s="488">
        <f>IF(Admin!$B$14='Legit-Fans'!F67326,1,0)</f>
        <v>0</v>
      </c>
    </row>
    <row r="67327" spans="1:8">
      <c r="A67327" s="220" t="str">
        <f>IF(B67327&lt;&gt;0,COUNTA($B$65637:B67327)," ")</f>
        <v xml:space="preserve"> </v>
      </c>
      <c r="F67327" s="491" t="str">
        <f t="shared" si="29"/>
        <v xml:space="preserve"> </v>
      </c>
      <c r="H67327" s="488">
        <f>IF(Admin!$B$14='Legit-Fans'!F67327,1,0)</f>
        <v>0</v>
      </c>
    </row>
    <row r="67328" spans="1:8">
      <c r="A67328" s="220" t="str">
        <f>IF(B67328&lt;&gt;0,COUNTA($B$65637:B67328)," ")</f>
        <v xml:space="preserve"> </v>
      </c>
      <c r="F67328" s="491" t="str">
        <f t="shared" si="29"/>
        <v xml:space="preserve"> </v>
      </c>
      <c r="H67328" s="488">
        <f>IF(Admin!$B$14='Legit-Fans'!F67328,1,0)</f>
        <v>0</v>
      </c>
    </row>
    <row r="67329" spans="1:8">
      <c r="A67329" s="220" t="str">
        <f>IF(B67329&lt;&gt;0,COUNTA($B$65637:B67329)," ")</f>
        <v xml:space="preserve"> </v>
      </c>
      <c r="F67329" s="491" t="str">
        <f t="shared" si="29"/>
        <v xml:space="preserve"> </v>
      </c>
      <c r="H67329" s="488">
        <f>IF(Admin!$B$14='Legit-Fans'!F67329,1,0)</f>
        <v>0</v>
      </c>
    </row>
    <row r="67330" spans="1:8">
      <c r="A67330" s="220" t="str">
        <f>IF(B67330&lt;&gt;0,COUNTA($B$65637:B67330)," ")</f>
        <v xml:space="preserve"> </v>
      </c>
      <c r="F67330" s="491" t="str">
        <f t="shared" si="29"/>
        <v xml:space="preserve"> </v>
      </c>
      <c r="H67330" s="488">
        <f>IF(Admin!$B$14='Legit-Fans'!F67330,1,0)</f>
        <v>0</v>
      </c>
    </row>
    <row r="67331" spans="1:8">
      <c r="A67331" s="220" t="str">
        <f>IF(B67331&lt;&gt;0,COUNTA($B$65637:B67331)," ")</f>
        <v xml:space="preserve"> </v>
      </c>
      <c r="F67331" s="491" t="str">
        <f t="shared" si="29"/>
        <v xml:space="preserve"> </v>
      </c>
      <c r="H67331" s="488">
        <f>IF(Admin!$B$14='Legit-Fans'!F67331,1,0)</f>
        <v>0</v>
      </c>
    </row>
    <row r="67332" spans="1:8">
      <c r="A67332" s="220" t="str">
        <f>IF(B67332&lt;&gt;0,COUNTA($B$65637:B67332)," ")</f>
        <v xml:space="preserve"> </v>
      </c>
      <c r="F67332" s="491" t="str">
        <f t="shared" si="29"/>
        <v xml:space="preserve"> </v>
      </c>
      <c r="H67332" s="488">
        <f>IF(Admin!$B$14='Legit-Fans'!F67332,1,0)</f>
        <v>0</v>
      </c>
    </row>
    <row r="67333" spans="1:8">
      <c r="A67333" s="220" t="str">
        <f>IF(B67333&lt;&gt;0,COUNTA($B$65637:B67333)," ")</f>
        <v xml:space="preserve"> </v>
      </c>
      <c r="F67333" s="491" t="str">
        <f t="shared" si="29"/>
        <v xml:space="preserve"> </v>
      </c>
      <c r="H67333" s="488">
        <f>IF(Admin!$B$14='Legit-Fans'!F67333,1,0)</f>
        <v>0</v>
      </c>
    </row>
    <row r="67334" spans="1:8">
      <c r="A67334" s="220" t="str">
        <f>IF(B67334&lt;&gt;0,COUNTA($B$65637:B67334)," ")</f>
        <v xml:space="preserve"> </v>
      </c>
      <c r="F67334" s="491" t="str">
        <f t="shared" si="29"/>
        <v xml:space="preserve"> </v>
      </c>
      <c r="H67334" s="488">
        <f>IF(Admin!$B$14='Legit-Fans'!F67334,1,0)</f>
        <v>0</v>
      </c>
    </row>
    <row r="67335" spans="1:8">
      <c r="A67335" s="220" t="str">
        <f>IF(B67335&lt;&gt;0,COUNTA($B$65637:B67335)," ")</f>
        <v xml:space="preserve"> </v>
      </c>
      <c r="F67335" s="491" t="str">
        <f t="shared" si="29"/>
        <v xml:space="preserve"> </v>
      </c>
      <c r="H67335" s="488">
        <f>IF(Admin!$B$14='Legit-Fans'!F67335,1,0)</f>
        <v>0</v>
      </c>
    </row>
    <row r="67336" spans="1:8">
      <c r="A67336" s="220" t="str">
        <f>IF(B67336&lt;&gt;0,COUNTA($B$65637:B67336)," ")</f>
        <v xml:space="preserve"> </v>
      </c>
      <c r="F67336" s="491" t="str">
        <f t="shared" si="29"/>
        <v xml:space="preserve"> </v>
      </c>
      <c r="H67336" s="488">
        <f>IF(Admin!$B$14='Legit-Fans'!F67336,1,0)</f>
        <v>0</v>
      </c>
    </row>
    <row r="67337" spans="1:8">
      <c r="A67337" s="220" t="str">
        <f>IF(B67337&lt;&gt;0,COUNTA($B$65637:B67337)," ")</f>
        <v xml:space="preserve"> </v>
      </c>
      <c r="F67337" s="491" t="str">
        <f t="shared" si="29"/>
        <v xml:space="preserve"> </v>
      </c>
      <c r="H67337" s="488">
        <f>IF(Admin!$B$14='Legit-Fans'!F67337,1,0)</f>
        <v>0</v>
      </c>
    </row>
    <row r="67338" spans="1:8">
      <c r="A67338" s="220" t="str">
        <f>IF(B67338&lt;&gt;0,COUNTA($B$65637:B67338)," ")</f>
        <v xml:space="preserve"> </v>
      </c>
      <c r="F67338" s="491" t="str">
        <f t="shared" si="29"/>
        <v xml:space="preserve"> </v>
      </c>
      <c r="H67338" s="488">
        <f>IF(Admin!$B$14='Legit-Fans'!F67338,1,0)</f>
        <v>0</v>
      </c>
    </row>
    <row r="67339" spans="1:8">
      <c r="A67339" s="220" t="str">
        <f>IF(B67339&lt;&gt;0,COUNTA($B$65637:B67339)," ")</f>
        <v xml:space="preserve"> </v>
      </c>
      <c r="F67339" s="491" t="str">
        <f t="shared" si="29"/>
        <v xml:space="preserve"> </v>
      </c>
      <c r="H67339" s="488">
        <f>IF(Admin!$B$14='Legit-Fans'!F67339,1,0)</f>
        <v>0</v>
      </c>
    </row>
    <row r="67340" spans="1:8">
      <c r="A67340" s="220" t="str">
        <f>IF(B67340&lt;&gt;0,COUNTA($B$65637:B67340)," ")</f>
        <v xml:space="preserve"> </v>
      </c>
      <c r="F67340" s="491" t="str">
        <f t="shared" si="29"/>
        <v xml:space="preserve"> </v>
      </c>
      <c r="H67340" s="488">
        <f>IF(Admin!$B$14='Legit-Fans'!F67340,1,0)</f>
        <v>0</v>
      </c>
    </row>
    <row r="67341" spans="1:8">
      <c r="A67341" s="220" t="str">
        <f>IF(B67341&lt;&gt;0,COUNTA($B$65637:B67341)," ")</f>
        <v xml:space="preserve"> </v>
      </c>
      <c r="F67341" s="491" t="str">
        <f t="shared" si="29"/>
        <v xml:space="preserve"> </v>
      </c>
      <c r="H67341" s="488">
        <f>IF(Admin!$B$14='Legit-Fans'!F67341,1,0)</f>
        <v>0</v>
      </c>
    </row>
    <row r="67342" spans="1:8">
      <c r="A67342" s="220" t="str">
        <f>IF(B67342&lt;&gt;0,COUNTA($B$65637:B67342)," ")</f>
        <v xml:space="preserve"> </v>
      </c>
      <c r="F67342" s="491" t="str">
        <f t="shared" si="29"/>
        <v xml:space="preserve"> </v>
      </c>
      <c r="H67342" s="488">
        <f>IF(Admin!$B$14='Legit-Fans'!F67342,1,0)</f>
        <v>0</v>
      </c>
    </row>
    <row r="67343" spans="1:8">
      <c r="A67343" s="220" t="str">
        <f>IF(B67343&lt;&gt;0,COUNTA($B$65637:B67343)," ")</f>
        <v xml:space="preserve"> </v>
      </c>
      <c r="F67343" s="491" t="str">
        <f t="shared" si="29"/>
        <v xml:space="preserve"> </v>
      </c>
      <c r="H67343" s="488">
        <f>IF(Admin!$B$14='Legit-Fans'!F67343,1,0)</f>
        <v>0</v>
      </c>
    </row>
    <row r="67344" spans="1:8">
      <c r="A67344" s="220" t="str">
        <f>IF(B67344&lt;&gt;0,COUNTA($B$65637:B67344)," ")</f>
        <v xml:space="preserve"> </v>
      </c>
      <c r="F67344" s="491" t="str">
        <f t="shared" si="29"/>
        <v xml:space="preserve"> </v>
      </c>
      <c r="H67344" s="488">
        <f>IF(Admin!$B$14='Legit-Fans'!F67344,1,0)</f>
        <v>0</v>
      </c>
    </row>
    <row r="67345" spans="1:8">
      <c r="A67345" s="220" t="str">
        <f>IF(B67345&lt;&gt;0,COUNTA($B$65637:B67345)," ")</f>
        <v xml:space="preserve"> </v>
      </c>
      <c r="F67345" s="491" t="str">
        <f t="shared" si="29"/>
        <v xml:space="preserve"> </v>
      </c>
      <c r="H67345" s="488">
        <f>IF(Admin!$B$14='Legit-Fans'!F67345,1,0)</f>
        <v>0</v>
      </c>
    </row>
    <row r="67346" spans="1:8">
      <c r="A67346" s="220" t="str">
        <f>IF(B67346&lt;&gt;0,COUNTA($B$65637:B67346)," ")</f>
        <v xml:space="preserve"> </v>
      </c>
      <c r="F67346" s="491" t="str">
        <f t="shared" si="29"/>
        <v xml:space="preserve"> </v>
      </c>
      <c r="H67346" s="488">
        <f>IF(Admin!$B$14='Legit-Fans'!F67346,1,0)</f>
        <v>0</v>
      </c>
    </row>
    <row r="67347" spans="1:8">
      <c r="A67347" s="220" t="str">
        <f>IF(B67347&lt;&gt;0,COUNTA($B$65637:B67347)," ")</f>
        <v xml:space="preserve"> </v>
      </c>
      <c r="F67347" s="491" t="str">
        <f t="shared" si="29"/>
        <v xml:space="preserve"> </v>
      </c>
      <c r="H67347" s="488">
        <f>IF(Admin!$B$14='Legit-Fans'!F67347,1,0)</f>
        <v>0</v>
      </c>
    </row>
    <row r="67348" spans="1:8">
      <c r="A67348" s="220" t="str">
        <f>IF(B67348&lt;&gt;0,COUNTA($B$65637:B67348)," ")</f>
        <v xml:space="preserve"> </v>
      </c>
      <c r="F67348" s="491" t="str">
        <f t="shared" si="29"/>
        <v xml:space="preserve"> </v>
      </c>
      <c r="H67348" s="488">
        <f>IF(Admin!$B$14='Legit-Fans'!F67348,1,0)</f>
        <v>0</v>
      </c>
    </row>
    <row r="67349" spans="1:8">
      <c r="A67349" s="220" t="str">
        <f>IF(B67349&lt;&gt;0,COUNTA($B$65637:B67349)," ")</f>
        <v xml:space="preserve"> </v>
      </c>
      <c r="F67349" s="491" t="str">
        <f t="shared" si="29"/>
        <v xml:space="preserve"> </v>
      </c>
      <c r="H67349" s="488">
        <f>IF(Admin!$B$14='Legit-Fans'!F67349,1,0)</f>
        <v>0</v>
      </c>
    </row>
    <row r="67350" spans="1:8">
      <c r="A67350" s="220" t="str">
        <f>IF(B67350&lt;&gt;0,COUNTA($B$65637:B67350)," ")</f>
        <v xml:space="preserve"> </v>
      </c>
      <c r="F67350" s="491" t="str">
        <f t="shared" si="29"/>
        <v xml:space="preserve"> </v>
      </c>
      <c r="H67350" s="488">
        <f>IF(Admin!$B$14='Legit-Fans'!F67350,1,0)</f>
        <v>0</v>
      </c>
    </row>
    <row r="67351" spans="1:8">
      <c r="A67351" s="220" t="str">
        <f>IF(B67351&lt;&gt;0,COUNTA($B$65637:B67351)," ")</f>
        <v xml:space="preserve"> </v>
      </c>
      <c r="F67351" s="491" t="str">
        <f t="shared" si="29"/>
        <v xml:space="preserve"> </v>
      </c>
      <c r="H67351" s="488">
        <f>IF(Admin!$B$14='Legit-Fans'!F67351,1,0)</f>
        <v>0</v>
      </c>
    </row>
    <row r="67352" spans="1:8">
      <c r="A67352" s="220" t="str">
        <f>IF(B67352&lt;&gt;0,COUNTA($B$65637:B67352)," ")</f>
        <v xml:space="preserve"> </v>
      </c>
      <c r="F67352" s="491" t="str">
        <f t="shared" si="29"/>
        <v xml:space="preserve"> </v>
      </c>
      <c r="H67352" s="488">
        <f>IF(Admin!$B$14='Legit-Fans'!F67352,1,0)</f>
        <v>0</v>
      </c>
    </row>
    <row r="67353" spans="1:8">
      <c r="A67353" s="220" t="str">
        <f>IF(B67353&lt;&gt;0,COUNTA($B$65637:B67353)," ")</f>
        <v xml:space="preserve"> </v>
      </c>
      <c r="F67353" s="491" t="str">
        <f t="shared" si="29"/>
        <v xml:space="preserve"> </v>
      </c>
      <c r="H67353" s="488">
        <f>IF(Admin!$B$14='Legit-Fans'!F67353,1,0)</f>
        <v>0</v>
      </c>
    </row>
    <row r="67354" spans="1:8">
      <c r="A67354" s="220" t="str">
        <f>IF(B67354&lt;&gt;0,COUNTA($B$65637:B67354)," ")</f>
        <v xml:space="preserve"> </v>
      </c>
      <c r="F67354" s="491" t="str">
        <f t="shared" si="29"/>
        <v xml:space="preserve"> </v>
      </c>
      <c r="H67354" s="488">
        <f>IF(Admin!$B$14='Legit-Fans'!F67354,1,0)</f>
        <v>0</v>
      </c>
    </row>
    <row r="67355" spans="1:8">
      <c r="A67355" s="220" t="str">
        <f>IF(B67355&lt;&gt;0,COUNTA($B$65637:B67355)," ")</f>
        <v xml:space="preserve"> </v>
      </c>
      <c r="F67355" s="491" t="str">
        <f t="shared" si="29"/>
        <v xml:space="preserve"> </v>
      </c>
      <c r="H67355" s="488">
        <f>IF(Admin!$B$14='Legit-Fans'!F67355,1,0)</f>
        <v>0</v>
      </c>
    </row>
    <row r="67356" spans="1:8">
      <c r="A67356" s="220" t="str">
        <f>IF(B67356&lt;&gt;0,COUNTA($B$65637:B67356)," ")</f>
        <v xml:space="preserve"> </v>
      </c>
      <c r="F67356" s="491" t="str">
        <f t="shared" si="29"/>
        <v xml:space="preserve"> </v>
      </c>
      <c r="H67356" s="488">
        <f>IF(Admin!$B$14='Legit-Fans'!F67356,1,0)</f>
        <v>0</v>
      </c>
    </row>
    <row r="67357" spans="1:8">
      <c r="A67357" s="220" t="str">
        <f>IF(B67357&lt;&gt;0,COUNTA($B$65637:B67357)," ")</f>
        <v xml:space="preserve"> </v>
      </c>
      <c r="F67357" s="491" t="str">
        <f t="shared" si="29"/>
        <v xml:space="preserve"> </v>
      </c>
      <c r="H67357" s="488">
        <f>IF(Admin!$B$14='Legit-Fans'!F67357,1,0)</f>
        <v>0</v>
      </c>
    </row>
    <row r="67358" spans="1:8">
      <c r="A67358" s="220" t="str">
        <f>IF(B67358&lt;&gt;0,COUNTA($B$65637:B67358)," ")</f>
        <v xml:space="preserve"> </v>
      </c>
      <c r="F67358" s="491" t="str">
        <f t="shared" si="29"/>
        <v xml:space="preserve"> </v>
      </c>
      <c r="H67358" s="488">
        <f>IF(Admin!$B$14='Legit-Fans'!F67358,1,0)</f>
        <v>0</v>
      </c>
    </row>
    <row r="67359" spans="1:8">
      <c r="A67359" s="220" t="str">
        <f>IF(B67359&lt;&gt;0,COUNTA($B$65637:B67359)," ")</f>
        <v xml:space="preserve"> </v>
      </c>
      <c r="F67359" s="491" t="str">
        <f t="shared" si="29"/>
        <v xml:space="preserve"> </v>
      </c>
      <c r="H67359" s="488">
        <f>IF(Admin!$B$14='Legit-Fans'!F67359,1,0)</f>
        <v>0</v>
      </c>
    </row>
    <row r="67360" spans="1:8">
      <c r="A67360" s="220" t="str">
        <f>IF(B67360&lt;&gt;0,COUNTA($B$65637:B67360)," ")</f>
        <v xml:space="preserve"> </v>
      </c>
      <c r="F67360" s="491" t="str">
        <f t="shared" si="29"/>
        <v xml:space="preserve"> </v>
      </c>
      <c r="H67360" s="488">
        <f>IF(Admin!$B$14='Legit-Fans'!F67360,1,0)</f>
        <v>0</v>
      </c>
    </row>
    <row r="67361" spans="1:8">
      <c r="A67361" s="220" t="str">
        <f>IF(B67361&lt;&gt;0,COUNTA($B$65637:B67361)," ")</f>
        <v xml:space="preserve"> </v>
      </c>
      <c r="F67361" s="491" t="str">
        <f t="shared" si="29"/>
        <v xml:space="preserve"> </v>
      </c>
      <c r="H67361" s="488">
        <f>IF(Admin!$B$14='Legit-Fans'!F67361,1,0)</f>
        <v>0</v>
      </c>
    </row>
    <row r="67362" spans="1:8">
      <c r="A67362" s="220" t="str">
        <f>IF(B67362&lt;&gt;0,COUNTA($B$65637:B67362)," ")</f>
        <v xml:space="preserve"> </v>
      </c>
      <c r="F67362" s="491" t="str">
        <f t="shared" si="29"/>
        <v xml:space="preserve"> </v>
      </c>
      <c r="H67362" s="488">
        <f>IF(Admin!$B$14='Legit-Fans'!F67362,1,0)</f>
        <v>0</v>
      </c>
    </row>
    <row r="67363" spans="1:8">
      <c r="A67363" s="220" t="str">
        <f>IF(B67363&lt;&gt;0,COUNTA($B$65637:B67363)," ")</f>
        <v xml:space="preserve"> </v>
      </c>
      <c r="F67363" s="491" t="str">
        <f t="shared" si="29"/>
        <v xml:space="preserve"> </v>
      </c>
      <c r="H67363" s="488">
        <f>IF(Admin!$B$14='Legit-Fans'!F67363,1,0)</f>
        <v>0</v>
      </c>
    </row>
    <row r="67364" spans="1:8">
      <c r="A67364" s="220" t="str">
        <f>IF(B67364&lt;&gt;0,COUNTA($B$65637:B67364)," ")</f>
        <v xml:space="preserve"> </v>
      </c>
      <c r="F67364" s="491" t="str">
        <f t="shared" si="29"/>
        <v xml:space="preserve"> </v>
      </c>
      <c r="H67364" s="488">
        <f>IF(Admin!$B$14='Legit-Fans'!F67364,1,0)</f>
        <v>0</v>
      </c>
    </row>
    <row r="67365" spans="1:8">
      <c r="A67365" s="220" t="str">
        <f>IF(B67365&lt;&gt;0,COUNTA($B$65637:B67365)," ")</f>
        <v xml:space="preserve"> </v>
      </c>
      <c r="F67365" s="491" t="str">
        <f t="shared" si="29"/>
        <v xml:space="preserve"> </v>
      </c>
      <c r="H67365" s="488">
        <f>IF(Admin!$B$14='Legit-Fans'!F67365,1,0)</f>
        <v>0</v>
      </c>
    </row>
    <row r="67366" spans="1:8">
      <c r="A67366" s="220" t="str">
        <f>IF(B67366&lt;&gt;0,COUNTA($B$65637:B67366)," ")</f>
        <v xml:space="preserve"> </v>
      </c>
      <c r="F67366" s="491" t="str">
        <f t="shared" si="29"/>
        <v xml:space="preserve"> </v>
      </c>
      <c r="H67366" s="488">
        <f>IF(Admin!$B$14='Legit-Fans'!F67366,1,0)</f>
        <v>0</v>
      </c>
    </row>
    <row r="67367" spans="1:8">
      <c r="A67367" s="220" t="str">
        <f>IF(B67367&lt;&gt;0,COUNTA($B$65637:B67367)," ")</f>
        <v xml:space="preserve"> </v>
      </c>
      <c r="F67367" s="491" t="str">
        <f t="shared" si="29"/>
        <v xml:space="preserve"> </v>
      </c>
      <c r="H67367" s="488">
        <f>IF(Admin!$B$14='Legit-Fans'!F67367,1,0)</f>
        <v>0</v>
      </c>
    </row>
    <row r="67368" spans="1:8">
      <c r="A67368" s="220" t="str">
        <f>IF(B67368&lt;&gt;0,COUNTA($B$65637:B67368)," ")</f>
        <v xml:space="preserve"> </v>
      </c>
      <c r="F67368" s="491" t="str">
        <f t="shared" si="29"/>
        <v xml:space="preserve"> </v>
      </c>
      <c r="H67368" s="488">
        <f>IF(Admin!$B$14='Legit-Fans'!F67368,1,0)</f>
        <v>0</v>
      </c>
    </row>
    <row r="67369" spans="1:8">
      <c r="A67369" s="220" t="str">
        <f>IF(B67369&lt;&gt;0,COUNTA($B$65637:B67369)," ")</f>
        <v xml:space="preserve"> </v>
      </c>
      <c r="F67369" s="491" t="str">
        <f t="shared" si="29"/>
        <v xml:space="preserve"> </v>
      </c>
      <c r="H67369" s="488">
        <f>IF(Admin!$B$14='Legit-Fans'!F67369,1,0)</f>
        <v>0</v>
      </c>
    </row>
    <row r="67370" spans="1:8">
      <c r="A67370" s="220" t="str">
        <f>IF(B67370&lt;&gt;0,COUNTA($B$65637:B67370)," ")</f>
        <v xml:space="preserve"> </v>
      </c>
      <c r="F67370" s="491" t="str">
        <f t="shared" si="29"/>
        <v xml:space="preserve"> </v>
      </c>
      <c r="H67370" s="488">
        <f>IF(Admin!$B$14='Legit-Fans'!F67370,1,0)</f>
        <v>0</v>
      </c>
    </row>
    <row r="67371" spans="1:8">
      <c r="A67371" s="220" t="str">
        <f>IF(B67371&lt;&gt;0,COUNTA($B$65637:B67371)," ")</f>
        <v xml:space="preserve"> </v>
      </c>
      <c r="F67371" s="491" t="str">
        <f t="shared" si="29"/>
        <v xml:space="preserve"> </v>
      </c>
      <c r="H67371" s="488">
        <f>IF(Admin!$B$14='Legit-Fans'!F67371,1,0)</f>
        <v>0</v>
      </c>
    </row>
    <row r="67372" spans="1:8">
      <c r="A67372" s="220" t="str">
        <f>IF(B67372&lt;&gt;0,COUNTA($B$65637:B67372)," ")</f>
        <v xml:space="preserve"> </v>
      </c>
      <c r="F67372" s="491" t="str">
        <f t="shared" ref="F67372:F67435" si="30">B67372&amp;" "&amp;C67372</f>
        <v xml:space="preserve"> </v>
      </c>
      <c r="H67372" s="488">
        <f>IF(Admin!$B$14='Legit-Fans'!F67372,1,0)</f>
        <v>0</v>
      </c>
    </row>
    <row r="67373" spans="1:8">
      <c r="A67373" s="220" t="str">
        <f>IF(B67373&lt;&gt;0,COUNTA($B$65637:B67373)," ")</f>
        <v xml:space="preserve"> </v>
      </c>
      <c r="F67373" s="491" t="str">
        <f t="shared" si="30"/>
        <v xml:space="preserve"> </v>
      </c>
      <c r="H67373" s="488">
        <f>IF(Admin!$B$14='Legit-Fans'!F67373,1,0)</f>
        <v>0</v>
      </c>
    </row>
    <row r="67374" spans="1:8">
      <c r="A67374" s="220" t="str">
        <f>IF(B67374&lt;&gt;0,COUNTA($B$65637:B67374)," ")</f>
        <v xml:space="preserve"> </v>
      </c>
      <c r="F67374" s="491" t="str">
        <f t="shared" si="30"/>
        <v xml:space="preserve"> </v>
      </c>
      <c r="H67374" s="488">
        <f>IF(Admin!$B$14='Legit-Fans'!F67374,1,0)</f>
        <v>0</v>
      </c>
    </row>
    <row r="67375" spans="1:8">
      <c r="A67375" s="220" t="str">
        <f>IF(B67375&lt;&gt;0,COUNTA($B$65637:B67375)," ")</f>
        <v xml:space="preserve"> </v>
      </c>
      <c r="F67375" s="491" t="str">
        <f t="shared" si="30"/>
        <v xml:space="preserve"> </v>
      </c>
      <c r="H67375" s="488">
        <f>IF(Admin!$B$14='Legit-Fans'!F67375,1,0)</f>
        <v>0</v>
      </c>
    </row>
    <row r="67376" spans="1:8">
      <c r="A67376" s="220" t="str">
        <f>IF(B67376&lt;&gt;0,COUNTA($B$65637:B67376)," ")</f>
        <v xml:space="preserve"> </v>
      </c>
      <c r="F67376" s="491" t="str">
        <f t="shared" si="30"/>
        <v xml:space="preserve"> </v>
      </c>
      <c r="H67376" s="488">
        <f>IF(Admin!$B$14='Legit-Fans'!F67376,1,0)</f>
        <v>0</v>
      </c>
    </row>
    <row r="67377" spans="1:8">
      <c r="A67377" s="220" t="str">
        <f>IF(B67377&lt;&gt;0,COUNTA($B$65637:B67377)," ")</f>
        <v xml:space="preserve"> </v>
      </c>
      <c r="F67377" s="491" t="str">
        <f t="shared" si="30"/>
        <v xml:space="preserve"> </v>
      </c>
      <c r="H67377" s="488">
        <f>IF(Admin!$B$14='Legit-Fans'!F67377,1,0)</f>
        <v>0</v>
      </c>
    </row>
    <row r="67378" spans="1:8">
      <c r="A67378" s="220" t="str">
        <f>IF(B67378&lt;&gt;0,COUNTA($B$65637:B67378)," ")</f>
        <v xml:space="preserve"> </v>
      </c>
      <c r="F67378" s="491" t="str">
        <f t="shared" si="30"/>
        <v xml:space="preserve"> </v>
      </c>
      <c r="H67378" s="488">
        <f>IF(Admin!$B$14='Legit-Fans'!F67378,1,0)</f>
        <v>0</v>
      </c>
    </row>
    <row r="67379" spans="1:8">
      <c r="A67379" s="220" t="str">
        <f>IF(B67379&lt;&gt;0,COUNTA($B$65637:B67379)," ")</f>
        <v xml:space="preserve"> </v>
      </c>
      <c r="F67379" s="491" t="str">
        <f t="shared" si="30"/>
        <v xml:space="preserve"> </v>
      </c>
      <c r="H67379" s="488">
        <f>IF(Admin!$B$14='Legit-Fans'!F67379,1,0)</f>
        <v>0</v>
      </c>
    </row>
    <row r="67380" spans="1:8">
      <c r="A67380" s="220" t="str">
        <f>IF(B67380&lt;&gt;0,COUNTA($B$65637:B67380)," ")</f>
        <v xml:space="preserve"> </v>
      </c>
      <c r="F67380" s="491" t="str">
        <f t="shared" si="30"/>
        <v xml:space="preserve"> </v>
      </c>
      <c r="H67380" s="488">
        <f>IF(Admin!$B$14='Legit-Fans'!F67380,1,0)</f>
        <v>0</v>
      </c>
    </row>
    <row r="67381" spans="1:8">
      <c r="A67381" s="220" t="str">
        <f>IF(B67381&lt;&gt;0,COUNTA($B$65637:B67381)," ")</f>
        <v xml:space="preserve"> </v>
      </c>
      <c r="F67381" s="491" t="str">
        <f t="shared" si="30"/>
        <v xml:space="preserve"> </v>
      </c>
      <c r="H67381" s="488">
        <f>IF(Admin!$B$14='Legit-Fans'!F67381,1,0)</f>
        <v>0</v>
      </c>
    </row>
    <row r="67382" spans="1:8">
      <c r="A67382" s="220" t="str">
        <f>IF(B67382&lt;&gt;0,COUNTA($B$65637:B67382)," ")</f>
        <v xml:space="preserve"> </v>
      </c>
      <c r="F67382" s="491" t="str">
        <f t="shared" si="30"/>
        <v xml:space="preserve"> </v>
      </c>
      <c r="H67382" s="488">
        <f>IF(Admin!$B$14='Legit-Fans'!F67382,1,0)</f>
        <v>0</v>
      </c>
    </row>
    <row r="67383" spans="1:8">
      <c r="A67383" s="220" t="str">
        <f>IF(B67383&lt;&gt;0,COUNTA($B$65637:B67383)," ")</f>
        <v xml:space="preserve"> </v>
      </c>
      <c r="F67383" s="491" t="str">
        <f t="shared" si="30"/>
        <v xml:space="preserve"> </v>
      </c>
      <c r="H67383" s="488">
        <f>IF(Admin!$B$14='Legit-Fans'!F67383,1,0)</f>
        <v>0</v>
      </c>
    </row>
    <row r="67384" spans="1:8">
      <c r="A67384" s="220" t="str">
        <f>IF(B67384&lt;&gt;0,COUNTA($B$65637:B67384)," ")</f>
        <v xml:space="preserve"> </v>
      </c>
      <c r="F67384" s="491" t="str">
        <f t="shared" si="30"/>
        <v xml:space="preserve"> </v>
      </c>
      <c r="H67384" s="488">
        <f>IF(Admin!$B$14='Legit-Fans'!F67384,1,0)</f>
        <v>0</v>
      </c>
    </row>
    <row r="67385" spans="1:8">
      <c r="A67385" s="220" t="str">
        <f>IF(B67385&lt;&gt;0,COUNTA($B$65637:B67385)," ")</f>
        <v xml:space="preserve"> </v>
      </c>
      <c r="F67385" s="491" t="str">
        <f t="shared" si="30"/>
        <v xml:space="preserve"> </v>
      </c>
      <c r="H67385" s="488">
        <f>IF(Admin!$B$14='Legit-Fans'!F67385,1,0)</f>
        <v>0</v>
      </c>
    </row>
    <row r="67386" spans="1:8">
      <c r="A67386" s="220" t="str">
        <f>IF(B67386&lt;&gt;0,COUNTA($B$65637:B67386)," ")</f>
        <v xml:space="preserve"> </v>
      </c>
      <c r="F67386" s="491" t="str">
        <f t="shared" si="30"/>
        <v xml:space="preserve"> </v>
      </c>
      <c r="H67386" s="488">
        <f>IF(Admin!$B$14='Legit-Fans'!F67386,1,0)</f>
        <v>0</v>
      </c>
    </row>
    <row r="67387" spans="1:8">
      <c r="A67387" s="220" t="str">
        <f>IF(B67387&lt;&gt;0,COUNTA($B$65637:B67387)," ")</f>
        <v xml:space="preserve"> </v>
      </c>
      <c r="F67387" s="491" t="str">
        <f t="shared" si="30"/>
        <v xml:space="preserve"> </v>
      </c>
      <c r="H67387" s="488">
        <f>IF(Admin!$B$14='Legit-Fans'!F67387,1,0)</f>
        <v>0</v>
      </c>
    </row>
    <row r="67388" spans="1:8">
      <c r="A67388" s="220" t="str">
        <f>IF(B67388&lt;&gt;0,COUNTA($B$65637:B67388)," ")</f>
        <v xml:space="preserve"> </v>
      </c>
      <c r="F67388" s="491" t="str">
        <f t="shared" si="30"/>
        <v xml:space="preserve"> </v>
      </c>
      <c r="H67388" s="488">
        <f>IF(Admin!$B$14='Legit-Fans'!F67388,1,0)</f>
        <v>0</v>
      </c>
    </row>
    <row r="67389" spans="1:8">
      <c r="A67389" s="220" t="str">
        <f>IF(B67389&lt;&gt;0,COUNTA($B$65637:B67389)," ")</f>
        <v xml:space="preserve"> </v>
      </c>
      <c r="F67389" s="491" t="str">
        <f t="shared" si="30"/>
        <v xml:space="preserve"> </v>
      </c>
      <c r="H67389" s="488">
        <f>IF(Admin!$B$14='Legit-Fans'!F67389,1,0)</f>
        <v>0</v>
      </c>
    </row>
    <row r="67390" spans="1:8">
      <c r="A67390" s="220" t="str">
        <f>IF(B67390&lt;&gt;0,COUNTA($B$65637:B67390)," ")</f>
        <v xml:space="preserve"> </v>
      </c>
      <c r="F67390" s="491" t="str">
        <f t="shared" si="30"/>
        <v xml:space="preserve"> </v>
      </c>
      <c r="H67390" s="488">
        <f>IF(Admin!$B$14='Legit-Fans'!F67390,1,0)</f>
        <v>0</v>
      </c>
    </row>
    <row r="67391" spans="1:8">
      <c r="A67391" s="220" t="str">
        <f>IF(B67391&lt;&gt;0,COUNTA($B$65637:B67391)," ")</f>
        <v xml:space="preserve"> </v>
      </c>
      <c r="F67391" s="491" t="str">
        <f t="shared" si="30"/>
        <v xml:space="preserve"> </v>
      </c>
      <c r="H67391" s="488">
        <f>IF(Admin!$B$14='Legit-Fans'!F67391,1,0)</f>
        <v>0</v>
      </c>
    </row>
    <row r="67392" spans="1:8">
      <c r="A67392" s="220" t="str">
        <f>IF(B67392&lt;&gt;0,COUNTA($B$65637:B67392)," ")</f>
        <v xml:space="preserve"> </v>
      </c>
      <c r="F67392" s="491" t="str">
        <f t="shared" si="30"/>
        <v xml:space="preserve"> </v>
      </c>
      <c r="H67392" s="488">
        <f>IF(Admin!$B$14='Legit-Fans'!F67392,1,0)</f>
        <v>0</v>
      </c>
    </row>
    <row r="67393" spans="1:8">
      <c r="A67393" s="220" t="str">
        <f>IF(B67393&lt;&gt;0,COUNTA($B$65637:B67393)," ")</f>
        <v xml:space="preserve"> </v>
      </c>
      <c r="F67393" s="491" t="str">
        <f t="shared" si="30"/>
        <v xml:space="preserve"> </v>
      </c>
      <c r="H67393" s="488">
        <f>IF(Admin!$B$14='Legit-Fans'!F67393,1,0)</f>
        <v>0</v>
      </c>
    </row>
    <row r="67394" spans="1:8">
      <c r="A67394" s="220" t="str">
        <f>IF(B67394&lt;&gt;0,COUNTA($B$65637:B67394)," ")</f>
        <v xml:space="preserve"> </v>
      </c>
      <c r="F67394" s="491" t="str">
        <f t="shared" si="30"/>
        <v xml:space="preserve"> </v>
      </c>
      <c r="H67394" s="488">
        <f>IF(Admin!$B$14='Legit-Fans'!F67394,1,0)</f>
        <v>0</v>
      </c>
    </row>
    <row r="67395" spans="1:8">
      <c r="A67395" s="220" t="str">
        <f>IF(B67395&lt;&gt;0,COUNTA($B$65637:B67395)," ")</f>
        <v xml:space="preserve"> </v>
      </c>
      <c r="F67395" s="491" t="str">
        <f t="shared" si="30"/>
        <v xml:space="preserve"> </v>
      </c>
      <c r="H67395" s="488">
        <f>IF(Admin!$B$14='Legit-Fans'!F67395,1,0)</f>
        <v>0</v>
      </c>
    </row>
    <row r="67396" spans="1:8">
      <c r="A67396" s="220" t="str">
        <f>IF(B67396&lt;&gt;0,COUNTA($B$65637:B67396)," ")</f>
        <v xml:space="preserve"> </v>
      </c>
      <c r="F67396" s="491" t="str">
        <f t="shared" si="30"/>
        <v xml:space="preserve"> </v>
      </c>
      <c r="H67396" s="488">
        <f>IF(Admin!$B$14='Legit-Fans'!F67396,1,0)</f>
        <v>0</v>
      </c>
    </row>
    <row r="67397" spans="1:8">
      <c r="A67397" s="220" t="str">
        <f>IF(B67397&lt;&gt;0,COUNTA($B$65637:B67397)," ")</f>
        <v xml:space="preserve"> </v>
      </c>
      <c r="F67397" s="491" t="str">
        <f t="shared" si="30"/>
        <v xml:space="preserve"> </v>
      </c>
      <c r="H67397" s="488">
        <f>IF(Admin!$B$14='Legit-Fans'!F67397,1,0)</f>
        <v>0</v>
      </c>
    </row>
    <row r="67398" spans="1:8">
      <c r="A67398" s="220" t="str">
        <f>IF(B67398&lt;&gt;0,COUNTA($B$65637:B67398)," ")</f>
        <v xml:space="preserve"> </v>
      </c>
      <c r="F67398" s="491" t="str">
        <f t="shared" si="30"/>
        <v xml:space="preserve"> </v>
      </c>
      <c r="H67398" s="488">
        <f>IF(Admin!$B$14='Legit-Fans'!F67398,1,0)</f>
        <v>0</v>
      </c>
    </row>
    <row r="67399" spans="1:8">
      <c r="A67399" s="220" t="str">
        <f>IF(B67399&lt;&gt;0,COUNTA($B$65637:B67399)," ")</f>
        <v xml:space="preserve"> </v>
      </c>
      <c r="F67399" s="491" t="str">
        <f t="shared" si="30"/>
        <v xml:space="preserve"> </v>
      </c>
      <c r="H67399" s="488">
        <f>IF(Admin!$B$14='Legit-Fans'!F67399,1,0)</f>
        <v>0</v>
      </c>
    </row>
    <row r="67400" spans="1:8">
      <c r="A67400" s="220" t="str">
        <f>IF(B67400&lt;&gt;0,COUNTA($B$65637:B67400)," ")</f>
        <v xml:space="preserve"> </v>
      </c>
      <c r="F67400" s="491" t="str">
        <f t="shared" si="30"/>
        <v xml:space="preserve"> </v>
      </c>
      <c r="H67400" s="488">
        <f>IF(Admin!$B$14='Legit-Fans'!F67400,1,0)</f>
        <v>0</v>
      </c>
    </row>
    <row r="67401" spans="1:8">
      <c r="A67401" s="220" t="str">
        <f>IF(B67401&lt;&gt;0,COUNTA($B$65637:B67401)," ")</f>
        <v xml:space="preserve"> </v>
      </c>
      <c r="F67401" s="491" t="str">
        <f t="shared" si="30"/>
        <v xml:space="preserve"> </v>
      </c>
      <c r="H67401" s="488">
        <f>IF(Admin!$B$14='Legit-Fans'!F67401,1,0)</f>
        <v>0</v>
      </c>
    </row>
    <row r="67402" spans="1:8">
      <c r="A67402" s="220" t="str">
        <f>IF(B67402&lt;&gt;0,COUNTA($B$65637:B67402)," ")</f>
        <v xml:space="preserve"> </v>
      </c>
      <c r="F67402" s="491" t="str">
        <f t="shared" si="30"/>
        <v xml:space="preserve"> </v>
      </c>
      <c r="H67402" s="488">
        <f>IF(Admin!$B$14='Legit-Fans'!F67402,1,0)</f>
        <v>0</v>
      </c>
    </row>
    <row r="67403" spans="1:8">
      <c r="A67403" s="220" t="str">
        <f>IF(B67403&lt;&gt;0,COUNTA($B$65637:B67403)," ")</f>
        <v xml:space="preserve"> </v>
      </c>
      <c r="F67403" s="491" t="str">
        <f t="shared" si="30"/>
        <v xml:space="preserve"> </v>
      </c>
      <c r="H67403" s="488">
        <f>IF(Admin!$B$14='Legit-Fans'!F67403,1,0)</f>
        <v>0</v>
      </c>
    </row>
    <row r="67404" spans="1:8">
      <c r="A67404" s="220" t="str">
        <f>IF(B67404&lt;&gt;0,COUNTA($B$65637:B67404)," ")</f>
        <v xml:space="preserve"> </v>
      </c>
      <c r="F67404" s="491" t="str">
        <f t="shared" si="30"/>
        <v xml:space="preserve"> </v>
      </c>
      <c r="H67404" s="488">
        <f>IF(Admin!$B$14='Legit-Fans'!F67404,1,0)</f>
        <v>0</v>
      </c>
    </row>
    <row r="67405" spans="1:8">
      <c r="A67405" s="220" t="str">
        <f>IF(B67405&lt;&gt;0,COUNTA($B$65637:B67405)," ")</f>
        <v xml:space="preserve"> </v>
      </c>
      <c r="F67405" s="491" t="str">
        <f t="shared" si="30"/>
        <v xml:space="preserve"> </v>
      </c>
      <c r="H67405" s="488">
        <f>IF(Admin!$B$14='Legit-Fans'!F67405,1,0)</f>
        <v>0</v>
      </c>
    </row>
    <row r="67406" spans="1:8">
      <c r="A67406" s="220" t="str">
        <f>IF(B67406&lt;&gt;0,COUNTA($B$65637:B67406)," ")</f>
        <v xml:space="preserve"> </v>
      </c>
      <c r="F67406" s="491" t="str">
        <f t="shared" si="30"/>
        <v xml:space="preserve"> </v>
      </c>
      <c r="H67406" s="488">
        <f>IF(Admin!$B$14='Legit-Fans'!F67406,1,0)</f>
        <v>0</v>
      </c>
    </row>
    <row r="67407" spans="1:8">
      <c r="A67407" s="220" t="str">
        <f>IF(B67407&lt;&gt;0,COUNTA($B$65637:B67407)," ")</f>
        <v xml:space="preserve"> </v>
      </c>
      <c r="F67407" s="491" t="str">
        <f t="shared" si="30"/>
        <v xml:space="preserve"> </v>
      </c>
      <c r="H67407" s="488">
        <f>IF(Admin!$B$14='Legit-Fans'!F67407,1,0)</f>
        <v>0</v>
      </c>
    </row>
    <row r="67408" spans="1:8">
      <c r="A67408" s="220" t="str">
        <f>IF(B67408&lt;&gt;0,COUNTA($B$65637:B67408)," ")</f>
        <v xml:space="preserve"> </v>
      </c>
      <c r="F67408" s="491" t="str">
        <f t="shared" si="30"/>
        <v xml:space="preserve"> </v>
      </c>
      <c r="H67408" s="488">
        <f>IF(Admin!$B$14='Legit-Fans'!F67408,1,0)</f>
        <v>0</v>
      </c>
    </row>
    <row r="67409" spans="1:8">
      <c r="A67409" s="220" t="str">
        <f>IF(B67409&lt;&gt;0,COUNTA($B$65637:B67409)," ")</f>
        <v xml:space="preserve"> </v>
      </c>
      <c r="F67409" s="491" t="str">
        <f t="shared" si="30"/>
        <v xml:space="preserve"> </v>
      </c>
      <c r="H67409" s="488">
        <f>IF(Admin!$B$14='Legit-Fans'!F67409,1,0)</f>
        <v>0</v>
      </c>
    </row>
    <row r="67410" spans="1:8">
      <c r="A67410" s="220" t="str">
        <f>IF(B67410&lt;&gt;0,COUNTA($B$65637:B67410)," ")</f>
        <v xml:space="preserve"> </v>
      </c>
      <c r="F67410" s="491" t="str">
        <f t="shared" si="30"/>
        <v xml:space="preserve"> </v>
      </c>
      <c r="H67410" s="488">
        <f>IF(Admin!$B$14='Legit-Fans'!F67410,1,0)</f>
        <v>0</v>
      </c>
    </row>
    <row r="67411" spans="1:8">
      <c r="A67411" s="220" t="str">
        <f>IF(B67411&lt;&gt;0,COUNTA($B$65637:B67411)," ")</f>
        <v xml:space="preserve"> </v>
      </c>
      <c r="F67411" s="491" t="str">
        <f t="shared" si="30"/>
        <v xml:space="preserve"> </v>
      </c>
      <c r="H67411" s="488">
        <f>IF(Admin!$B$14='Legit-Fans'!F67411,1,0)</f>
        <v>0</v>
      </c>
    </row>
    <row r="67412" spans="1:8">
      <c r="A67412" s="220" t="str">
        <f>IF(B67412&lt;&gt;0,COUNTA($B$65637:B67412)," ")</f>
        <v xml:space="preserve"> </v>
      </c>
      <c r="F67412" s="491" t="str">
        <f t="shared" si="30"/>
        <v xml:space="preserve"> </v>
      </c>
      <c r="H67412" s="488">
        <f>IF(Admin!$B$14='Legit-Fans'!F67412,1,0)</f>
        <v>0</v>
      </c>
    </row>
    <row r="67413" spans="1:8">
      <c r="A67413" s="220" t="str">
        <f>IF(B67413&lt;&gt;0,COUNTA($B$65637:B67413)," ")</f>
        <v xml:space="preserve"> </v>
      </c>
      <c r="F67413" s="491" t="str">
        <f t="shared" si="30"/>
        <v xml:space="preserve"> </v>
      </c>
      <c r="H67413" s="488">
        <f>IF(Admin!$B$14='Legit-Fans'!F67413,1,0)</f>
        <v>0</v>
      </c>
    </row>
    <row r="67414" spans="1:8">
      <c r="A67414" s="220" t="str">
        <f>IF(B67414&lt;&gt;0,COUNTA($B$65637:B67414)," ")</f>
        <v xml:space="preserve"> </v>
      </c>
      <c r="F67414" s="491" t="str">
        <f t="shared" si="30"/>
        <v xml:space="preserve"> </v>
      </c>
      <c r="H67414" s="488">
        <f>IF(Admin!$B$14='Legit-Fans'!F67414,1,0)</f>
        <v>0</v>
      </c>
    </row>
    <row r="67415" spans="1:8">
      <c r="A67415" s="220" t="str">
        <f>IF(B67415&lt;&gt;0,COUNTA($B$65637:B67415)," ")</f>
        <v xml:space="preserve"> </v>
      </c>
      <c r="F67415" s="491" t="str">
        <f t="shared" si="30"/>
        <v xml:space="preserve"> </v>
      </c>
      <c r="H67415" s="488">
        <f>IF(Admin!$B$14='Legit-Fans'!F67415,1,0)</f>
        <v>0</v>
      </c>
    </row>
    <row r="67416" spans="1:8">
      <c r="A67416" s="220" t="str">
        <f>IF(B67416&lt;&gt;0,COUNTA($B$65637:B67416)," ")</f>
        <v xml:space="preserve"> </v>
      </c>
      <c r="F67416" s="491" t="str">
        <f t="shared" si="30"/>
        <v xml:space="preserve"> </v>
      </c>
      <c r="H67416" s="488">
        <f>IF(Admin!$B$14='Legit-Fans'!F67416,1,0)</f>
        <v>0</v>
      </c>
    </row>
    <row r="67417" spans="1:8">
      <c r="A67417" s="220" t="str">
        <f>IF(B67417&lt;&gt;0,COUNTA($B$65637:B67417)," ")</f>
        <v xml:space="preserve"> </v>
      </c>
      <c r="F67417" s="491" t="str">
        <f t="shared" si="30"/>
        <v xml:space="preserve"> </v>
      </c>
      <c r="H67417" s="488">
        <f>IF(Admin!$B$14='Legit-Fans'!F67417,1,0)</f>
        <v>0</v>
      </c>
    </row>
    <row r="67418" spans="1:8">
      <c r="A67418" s="220" t="str">
        <f>IF(B67418&lt;&gt;0,COUNTA($B$65637:B67418)," ")</f>
        <v xml:space="preserve"> </v>
      </c>
      <c r="F67418" s="491" t="str">
        <f t="shared" si="30"/>
        <v xml:space="preserve"> </v>
      </c>
      <c r="H67418" s="488">
        <f>IF(Admin!$B$14='Legit-Fans'!F67418,1,0)</f>
        <v>0</v>
      </c>
    </row>
    <row r="67419" spans="1:8">
      <c r="A67419" s="220" t="str">
        <f>IF(B67419&lt;&gt;0,COUNTA($B$65637:B67419)," ")</f>
        <v xml:space="preserve"> </v>
      </c>
      <c r="F67419" s="491" t="str">
        <f t="shared" si="30"/>
        <v xml:space="preserve"> </v>
      </c>
      <c r="H67419" s="488">
        <f>IF(Admin!$B$14='Legit-Fans'!F67419,1,0)</f>
        <v>0</v>
      </c>
    </row>
    <row r="67420" spans="1:8">
      <c r="A67420" s="220" t="str">
        <f>IF(B67420&lt;&gt;0,COUNTA($B$65637:B67420)," ")</f>
        <v xml:space="preserve"> </v>
      </c>
      <c r="F67420" s="491" t="str">
        <f t="shared" si="30"/>
        <v xml:space="preserve"> </v>
      </c>
      <c r="H67420" s="488">
        <f>IF(Admin!$B$14='Legit-Fans'!F67420,1,0)</f>
        <v>0</v>
      </c>
    </row>
    <row r="67421" spans="1:8">
      <c r="A67421" s="220" t="str">
        <f>IF(B67421&lt;&gt;0,COUNTA($B$65637:B67421)," ")</f>
        <v xml:space="preserve"> </v>
      </c>
      <c r="F67421" s="491" t="str">
        <f t="shared" si="30"/>
        <v xml:space="preserve"> </v>
      </c>
      <c r="H67421" s="488">
        <f>IF(Admin!$B$14='Legit-Fans'!F67421,1,0)</f>
        <v>0</v>
      </c>
    </row>
    <row r="67422" spans="1:8">
      <c r="A67422" s="220" t="str">
        <f>IF(B67422&lt;&gt;0,COUNTA($B$65637:B67422)," ")</f>
        <v xml:space="preserve"> </v>
      </c>
      <c r="F67422" s="491" t="str">
        <f t="shared" si="30"/>
        <v xml:space="preserve"> </v>
      </c>
      <c r="H67422" s="488">
        <f>IF(Admin!$B$14='Legit-Fans'!F67422,1,0)</f>
        <v>0</v>
      </c>
    </row>
    <row r="67423" spans="1:8">
      <c r="A67423" s="220" t="str">
        <f>IF(B67423&lt;&gt;0,COUNTA($B$65637:B67423)," ")</f>
        <v xml:space="preserve"> </v>
      </c>
      <c r="F67423" s="491" t="str">
        <f t="shared" si="30"/>
        <v xml:space="preserve"> </v>
      </c>
      <c r="H67423" s="488">
        <f>IF(Admin!$B$14='Legit-Fans'!F67423,1,0)</f>
        <v>0</v>
      </c>
    </row>
    <row r="67424" spans="1:8">
      <c r="A67424" s="220" t="str">
        <f>IF(B67424&lt;&gt;0,COUNTA($B$65637:B67424)," ")</f>
        <v xml:space="preserve"> </v>
      </c>
      <c r="F67424" s="491" t="str">
        <f t="shared" si="30"/>
        <v xml:space="preserve"> </v>
      </c>
      <c r="H67424" s="488">
        <f>IF(Admin!$B$14='Legit-Fans'!F67424,1,0)</f>
        <v>0</v>
      </c>
    </row>
    <row r="67425" spans="1:8">
      <c r="A67425" s="220" t="str">
        <f>IF(B67425&lt;&gt;0,COUNTA($B$65637:B67425)," ")</f>
        <v xml:space="preserve"> </v>
      </c>
      <c r="F67425" s="491" t="str">
        <f t="shared" si="30"/>
        <v xml:space="preserve"> </v>
      </c>
      <c r="H67425" s="488">
        <f>IF(Admin!$B$14='Legit-Fans'!F67425,1,0)</f>
        <v>0</v>
      </c>
    </row>
    <row r="67426" spans="1:8">
      <c r="A67426" s="220" t="str">
        <f>IF(B67426&lt;&gt;0,COUNTA($B$65637:B67426)," ")</f>
        <v xml:space="preserve"> </v>
      </c>
      <c r="F67426" s="491" t="str">
        <f t="shared" si="30"/>
        <v xml:space="preserve"> </v>
      </c>
      <c r="H67426" s="488">
        <f>IF(Admin!$B$14='Legit-Fans'!F67426,1,0)</f>
        <v>0</v>
      </c>
    </row>
    <row r="67427" spans="1:8">
      <c r="A67427" s="220" t="str">
        <f>IF(B67427&lt;&gt;0,COUNTA($B$65637:B67427)," ")</f>
        <v xml:space="preserve"> </v>
      </c>
      <c r="F67427" s="491" t="str">
        <f t="shared" si="30"/>
        <v xml:space="preserve"> </v>
      </c>
      <c r="H67427" s="488">
        <f>IF(Admin!$B$14='Legit-Fans'!F67427,1,0)</f>
        <v>0</v>
      </c>
    </row>
    <row r="67428" spans="1:8">
      <c r="A67428" s="220" t="str">
        <f>IF(B67428&lt;&gt;0,COUNTA($B$65637:B67428)," ")</f>
        <v xml:space="preserve"> </v>
      </c>
      <c r="F67428" s="491" t="str">
        <f t="shared" si="30"/>
        <v xml:space="preserve"> </v>
      </c>
      <c r="H67428" s="488">
        <f>IF(Admin!$B$14='Legit-Fans'!F67428,1,0)</f>
        <v>0</v>
      </c>
    </row>
    <row r="67429" spans="1:8">
      <c r="A67429" s="220" t="str">
        <f>IF(B67429&lt;&gt;0,COUNTA($B$65637:B67429)," ")</f>
        <v xml:space="preserve"> </v>
      </c>
      <c r="F67429" s="491" t="str">
        <f t="shared" si="30"/>
        <v xml:space="preserve"> </v>
      </c>
      <c r="H67429" s="488">
        <f>IF(Admin!$B$14='Legit-Fans'!F67429,1,0)</f>
        <v>0</v>
      </c>
    </row>
    <row r="67430" spans="1:8">
      <c r="A67430" s="220" t="str">
        <f>IF(B67430&lt;&gt;0,COUNTA($B$65637:B67430)," ")</f>
        <v xml:space="preserve"> </v>
      </c>
      <c r="F67430" s="491" t="str">
        <f t="shared" si="30"/>
        <v xml:space="preserve"> </v>
      </c>
      <c r="H67430" s="488">
        <f>IF(Admin!$B$14='Legit-Fans'!F67430,1,0)</f>
        <v>0</v>
      </c>
    </row>
    <row r="67431" spans="1:8">
      <c r="A67431" s="220" t="str">
        <f>IF(B67431&lt;&gt;0,COUNTA($B$65637:B67431)," ")</f>
        <v xml:space="preserve"> </v>
      </c>
      <c r="F67431" s="491" t="str">
        <f t="shared" si="30"/>
        <v xml:space="preserve"> </v>
      </c>
      <c r="H67431" s="488">
        <f>IF(Admin!$B$14='Legit-Fans'!F67431,1,0)</f>
        <v>0</v>
      </c>
    </row>
    <row r="67432" spans="1:8">
      <c r="A67432" s="220" t="str">
        <f>IF(B67432&lt;&gt;0,COUNTA($B$65637:B67432)," ")</f>
        <v xml:space="preserve"> </v>
      </c>
      <c r="F67432" s="491" t="str">
        <f t="shared" si="30"/>
        <v xml:space="preserve"> </v>
      </c>
      <c r="H67432" s="488">
        <f>IF(Admin!$B$14='Legit-Fans'!F67432,1,0)</f>
        <v>0</v>
      </c>
    </row>
    <row r="67433" spans="1:8">
      <c r="A67433" s="220" t="str">
        <f>IF(B67433&lt;&gt;0,COUNTA($B$65637:B67433)," ")</f>
        <v xml:space="preserve"> </v>
      </c>
      <c r="F67433" s="491" t="str">
        <f t="shared" si="30"/>
        <v xml:space="preserve"> </v>
      </c>
      <c r="H67433" s="488">
        <f>IF(Admin!$B$14='Legit-Fans'!F67433,1,0)</f>
        <v>0</v>
      </c>
    </row>
    <row r="67434" spans="1:8">
      <c r="A67434" s="220" t="str">
        <f>IF(B67434&lt;&gt;0,COUNTA($B$65637:B67434)," ")</f>
        <v xml:space="preserve"> </v>
      </c>
      <c r="F67434" s="491" t="str">
        <f t="shared" si="30"/>
        <v xml:space="preserve"> </v>
      </c>
      <c r="H67434" s="488">
        <f>IF(Admin!$B$14='Legit-Fans'!F67434,1,0)</f>
        <v>0</v>
      </c>
    </row>
    <row r="67435" spans="1:8">
      <c r="A67435" s="220" t="str">
        <f>IF(B67435&lt;&gt;0,COUNTA($B$65637:B67435)," ")</f>
        <v xml:space="preserve"> </v>
      </c>
      <c r="F67435" s="491" t="str">
        <f t="shared" si="30"/>
        <v xml:space="preserve"> </v>
      </c>
      <c r="H67435" s="488">
        <f>IF(Admin!$B$14='Legit-Fans'!F67435,1,0)</f>
        <v>0</v>
      </c>
    </row>
    <row r="67436" spans="1:8">
      <c r="A67436" s="220" t="str">
        <f>IF(B67436&lt;&gt;0,COUNTA($B$65637:B67436)," ")</f>
        <v xml:space="preserve"> </v>
      </c>
      <c r="F67436" s="491" t="str">
        <f t="shared" ref="F67436:F67499" si="31">B67436&amp;" "&amp;C67436</f>
        <v xml:space="preserve"> </v>
      </c>
      <c r="H67436" s="488">
        <f>IF(Admin!$B$14='Legit-Fans'!F67436,1,0)</f>
        <v>0</v>
      </c>
    </row>
    <row r="67437" spans="1:8">
      <c r="A67437" s="220" t="str">
        <f>IF(B67437&lt;&gt;0,COUNTA($B$65637:B67437)," ")</f>
        <v xml:space="preserve"> </v>
      </c>
      <c r="F67437" s="491" t="str">
        <f t="shared" si="31"/>
        <v xml:space="preserve"> </v>
      </c>
      <c r="H67437" s="488">
        <f>IF(Admin!$B$14='Legit-Fans'!F67437,1,0)</f>
        <v>0</v>
      </c>
    </row>
    <row r="67438" spans="1:8">
      <c r="A67438" s="220" t="str">
        <f>IF(B67438&lt;&gt;0,COUNTA($B$65637:B67438)," ")</f>
        <v xml:space="preserve"> </v>
      </c>
      <c r="F67438" s="491" t="str">
        <f t="shared" si="31"/>
        <v xml:space="preserve"> </v>
      </c>
      <c r="H67438" s="488">
        <f>IF(Admin!$B$14='Legit-Fans'!F67438,1,0)</f>
        <v>0</v>
      </c>
    </row>
    <row r="67439" spans="1:8">
      <c r="A67439" s="220" t="str">
        <f>IF(B67439&lt;&gt;0,COUNTA($B$65637:B67439)," ")</f>
        <v xml:space="preserve"> </v>
      </c>
      <c r="F67439" s="491" t="str">
        <f t="shared" si="31"/>
        <v xml:space="preserve"> </v>
      </c>
      <c r="H67439" s="488">
        <f>IF(Admin!$B$14='Legit-Fans'!F67439,1,0)</f>
        <v>0</v>
      </c>
    </row>
    <row r="67440" spans="1:8">
      <c r="A67440" s="220" t="str">
        <f>IF(B67440&lt;&gt;0,COUNTA($B$65637:B67440)," ")</f>
        <v xml:space="preserve"> </v>
      </c>
      <c r="F67440" s="491" t="str">
        <f t="shared" si="31"/>
        <v xml:space="preserve"> </v>
      </c>
      <c r="H67440" s="488">
        <f>IF(Admin!$B$14='Legit-Fans'!F67440,1,0)</f>
        <v>0</v>
      </c>
    </row>
    <row r="67441" spans="1:8">
      <c r="A67441" s="220" t="str">
        <f>IF(B67441&lt;&gt;0,COUNTA($B$65637:B67441)," ")</f>
        <v xml:space="preserve"> </v>
      </c>
      <c r="F67441" s="491" t="str">
        <f t="shared" si="31"/>
        <v xml:space="preserve"> </v>
      </c>
      <c r="H67441" s="488">
        <f>IF(Admin!$B$14='Legit-Fans'!F67441,1,0)</f>
        <v>0</v>
      </c>
    </row>
    <row r="67442" spans="1:8">
      <c r="A67442" s="220" t="str">
        <f>IF(B67442&lt;&gt;0,COUNTA($B$65637:B67442)," ")</f>
        <v xml:space="preserve"> </v>
      </c>
      <c r="F67442" s="491" t="str">
        <f t="shared" si="31"/>
        <v xml:space="preserve"> </v>
      </c>
      <c r="H67442" s="488">
        <f>IF(Admin!$B$14='Legit-Fans'!F67442,1,0)</f>
        <v>0</v>
      </c>
    </row>
    <row r="67443" spans="1:8">
      <c r="A67443" s="220" t="str">
        <f>IF(B67443&lt;&gt;0,COUNTA($B$65637:B67443)," ")</f>
        <v xml:space="preserve"> </v>
      </c>
      <c r="F67443" s="491" t="str">
        <f t="shared" si="31"/>
        <v xml:space="preserve"> </v>
      </c>
      <c r="H67443" s="488">
        <f>IF(Admin!$B$14='Legit-Fans'!F67443,1,0)</f>
        <v>0</v>
      </c>
    </row>
    <row r="67444" spans="1:8">
      <c r="A67444" s="220" t="str">
        <f>IF(B67444&lt;&gt;0,COUNTA($B$65637:B67444)," ")</f>
        <v xml:space="preserve"> </v>
      </c>
      <c r="F67444" s="491" t="str">
        <f t="shared" si="31"/>
        <v xml:space="preserve"> </v>
      </c>
      <c r="H67444" s="488">
        <f>IF(Admin!$B$14='Legit-Fans'!F67444,1,0)</f>
        <v>0</v>
      </c>
    </row>
    <row r="67445" spans="1:8">
      <c r="A67445" s="220" t="str">
        <f>IF(B67445&lt;&gt;0,COUNTA($B$65637:B67445)," ")</f>
        <v xml:space="preserve"> </v>
      </c>
      <c r="F67445" s="491" t="str">
        <f t="shared" si="31"/>
        <v xml:space="preserve"> </v>
      </c>
      <c r="H67445" s="488">
        <f>IF(Admin!$B$14='Legit-Fans'!F67445,1,0)</f>
        <v>0</v>
      </c>
    </row>
    <row r="67446" spans="1:8">
      <c r="A67446" s="220" t="str">
        <f>IF(B67446&lt;&gt;0,COUNTA($B$65637:B67446)," ")</f>
        <v xml:space="preserve"> </v>
      </c>
      <c r="F67446" s="491" t="str">
        <f t="shared" si="31"/>
        <v xml:space="preserve"> </v>
      </c>
      <c r="H67446" s="488">
        <f>IF(Admin!$B$14='Legit-Fans'!F67446,1,0)</f>
        <v>0</v>
      </c>
    </row>
    <row r="67447" spans="1:8">
      <c r="A67447" s="220" t="str">
        <f>IF(B67447&lt;&gt;0,COUNTA($B$65637:B67447)," ")</f>
        <v xml:space="preserve"> </v>
      </c>
      <c r="F67447" s="491" t="str">
        <f t="shared" si="31"/>
        <v xml:space="preserve"> </v>
      </c>
      <c r="H67447" s="488">
        <f>IF(Admin!$B$14='Legit-Fans'!F67447,1,0)</f>
        <v>0</v>
      </c>
    </row>
    <row r="67448" spans="1:8">
      <c r="A67448" s="220" t="str">
        <f>IF(B67448&lt;&gt;0,COUNTA($B$65637:B67448)," ")</f>
        <v xml:space="preserve"> </v>
      </c>
      <c r="F67448" s="491" t="str">
        <f t="shared" si="31"/>
        <v xml:space="preserve"> </v>
      </c>
      <c r="H67448" s="488">
        <f>IF(Admin!$B$14='Legit-Fans'!F67448,1,0)</f>
        <v>0</v>
      </c>
    </row>
    <row r="67449" spans="1:8">
      <c r="A67449" s="220" t="str">
        <f>IF(B67449&lt;&gt;0,COUNTA($B$65637:B67449)," ")</f>
        <v xml:space="preserve"> </v>
      </c>
      <c r="F67449" s="491" t="str">
        <f t="shared" si="31"/>
        <v xml:space="preserve"> </v>
      </c>
      <c r="H67449" s="488">
        <f>IF(Admin!$B$14='Legit-Fans'!F67449,1,0)</f>
        <v>0</v>
      </c>
    </row>
    <row r="67450" spans="1:8">
      <c r="A67450" s="220" t="str">
        <f>IF(B67450&lt;&gt;0,COUNTA($B$65637:B67450)," ")</f>
        <v xml:space="preserve"> </v>
      </c>
      <c r="F67450" s="491" t="str">
        <f t="shared" si="31"/>
        <v xml:space="preserve"> </v>
      </c>
      <c r="H67450" s="488">
        <f>IF(Admin!$B$14='Legit-Fans'!F67450,1,0)</f>
        <v>0</v>
      </c>
    </row>
    <row r="67451" spans="1:8">
      <c r="A67451" s="220" t="str">
        <f>IF(B67451&lt;&gt;0,COUNTA($B$65637:B67451)," ")</f>
        <v xml:space="preserve"> </v>
      </c>
      <c r="F67451" s="491" t="str">
        <f t="shared" si="31"/>
        <v xml:space="preserve"> </v>
      </c>
      <c r="H67451" s="488">
        <f>IF(Admin!$B$14='Legit-Fans'!F67451,1,0)</f>
        <v>0</v>
      </c>
    </row>
    <row r="67452" spans="1:8">
      <c r="A67452" s="220" t="str">
        <f>IF(B67452&lt;&gt;0,COUNTA($B$65637:B67452)," ")</f>
        <v xml:space="preserve"> </v>
      </c>
      <c r="F67452" s="491" t="str">
        <f t="shared" si="31"/>
        <v xml:space="preserve"> </v>
      </c>
      <c r="H67452" s="488">
        <f>IF(Admin!$B$14='Legit-Fans'!F67452,1,0)</f>
        <v>0</v>
      </c>
    </row>
    <row r="67453" spans="1:8">
      <c r="A67453" s="220" t="str">
        <f>IF(B67453&lt;&gt;0,COUNTA($B$65637:B67453)," ")</f>
        <v xml:space="preserve"> </v>
      </c>
      <c r="F67453" s="491" t="str">
        <f t="shared" si="31"/>
        <v xml:space="preserve"> </v>
      </c>
      <c r="H67453" s="488">
        <f>IF(Admin!$B$14='Legit-Fans'!F67453,1,0)</f>
        <v>0</v>
      </c>
    </row>
    <row r="67454" spans="1:8">
      <c r="A67454" s="220" t="str">
        <f>IF(B67454&lt;&gt;0,COUNTA($B$65637:B67454)," ")</f>
        <v xml:space="preserve"> </v>
      </c>
      <c r="F67454" s="491" t="str">
        <f t="shared" si="31"/>
        <v xml:space="preserve"> </v>
      </c>
      <c r="H67454" s="488">
        <f>IF(Admin!$B$14='Legit-Fans'!F67454,1,0)</f>
        <v>0</v>
      </c>
    </row>
    <row r="67455" spans="1:8">
      <c r="A67455" s="220" t="str">
        <f>IF(B67455&lt;&gt;0,COUNTA($B$65637:B67455)," ")</f>
        <v xml:space="preserve"> </v>
      </c>
      <c r="F67455" s="491" t="str">
        <f t="shared" si="31"/>
        <v xml:space="preserve"> </v>
      </c>
      <c r="H67455" s="488">
        <f>IF(Admin!$B$14='Legit-Fans'!F67455,1,0)</f>
        <v>0</v>
      </c>
    </row>
    <row r="67456" spans="1:8">
      <c r="A67456" s="220" t="str">
        <f>IF(B67456&lt;&gt;0,COUNTA($B$65637:B67456)," ")</f>
        <v xml:space="preserve"> </v>
      </c>
      <c r="F67456" s="491" t="str">
        <f t="shared" si="31"/>
        <v xml:space="preserve"> </v>
      </c>
      <c r="H67456" s="488">
        <f>IF(Admin!$B$14='Legit-Fans'!F67456,1,0)</f>
        <v>0</v>
      </c>
    </row>
    <row r="67457" spans="1:8">
      <c r="A67457" s="220" t="str">
        <f>IF(B67457&lt;&gt;0,COUNTA($B$65637:B67457)," ")</f>
        <v xml:space="preserve"> </v>
      </c>
      <c r="F67457" s="491" t="str">
        <f t="shared" si="31"/>
        <v xml:space="preserve"> </v>
      </c>
      <c r="H67457" s="488">
        <f>IF(Admin!$B$14='Legit-Fans'!F67457,1,0)</f>
        <v>0</v>
      </c>
    </row>
    <row r="67458" spans="1:8">
      <c r="A67458" s="220" t="str">
        <f>IF(B67458&lt;&gt;0,COUNTA($B$65637:B67458)," ")</f>
        <v xml:space="preserve"> </v>
      </c>
      <c r="F67458" s="491" t="str">
        <f t="shared" si="31"/>
        <v xml:space="preserve"> </v>
      </c>
      <c r="H67458" s="488">
        <f>IF(Admin!$B$14='Legit-Fans'!F67458,1,0)</f>
        <v>0</v>
      </c>
    </row>
    <row r="67459" spans="1:8">
      <c r="A67459" s="220" t="str">
        <f>IF(B67459&lt;&gt;0,COUNTA($B$65637:B67459)," ")</f>
        <v xml:space="preserve"> </v>
      </c>
      <c r="F67459" s="491" t="str">
        <f t="shared" si="31"/>
        <v xml:space="preserve"> </v>
      </c>
      <c r="H67459" s="488">
        <f>IF(Admin!$B$14='Legit-Fans'!F67459,1,0)</f>
        <v>0</v>
      </c>
    </row>
    <row r="67460" spans="1:8">
      <c r="A67460" s="220" t="str">
        <f>IF(B67460&lt;&gt;0,COUNTA($B$65637:B67460)," ")</f>
        <v xml:space="preserve"> </v>
      </c>
      <c r="F67460" s="491" t="str">
        <f t="shared" si="31"/>
        <v xml:space="preserve"> </v>
      </c>
      <c r="H67460" s="488">
        <f>IF(Admin!$B$14='Legit-Fans'!F67460,1,0)</f>
        <v>0</v>
      </c>
    </row>
    <row r="67461" spans="1:8">
      <c r="A67461" s="220" t="str">
        <f>IF(B67461&lt;&gt;0,COUNTA($B$65637:B67461)," ")</f>
        <v xml:space="preserve"> </v>
      </c>
      <c r="F67461" s="491" t="str">
        <f t="shared" si="31"/>
        <v xml:space="preserve"> </v>
      </c>
      <c r="H67461" s="488">
        <f>IF(Admin!$B$14='Legit-Fans'!F67461,1,0)</f>
        <v>0</v>
      </c>
    </row>
    <row r="67462" spans="1:8">
      <c r="A67462" s="220" t="str">
        <f>IF(B67462&lt;&gt;0,COUNTA($B$65637:B67462)," ")</f>
        <v xml:space="preserve"> </v>
      </c>
      <c r="F67462" s="491" t="str">
        <f t="shared" si="31"/>
        <v xml:space="preserve"> </v>
      </c>
      <c r="H67462" s="488">
        <f>IF(Admin!$B$14='Legit-Fans'!F67462,1,0)</f>
        <v>0</v>
      </c>
    </row>
    <row r="67463" spans="1:8">
      <c r="A67463" s="220" t="str">
        <f>IF(B67463&lt;&gt;0,COUNTA($B$65637:B67463)," ")</f>
        <v xml:space="preserve"> </v>
      </c>
      <c r="F67463" s="491" t="str">
        <f t="shared" si="31"/>
        <v xml:space="preserve"> </v>
      </c>
      <c r="H67463" s="488">
        <f>IF(Admin!$B$14='Legit-Fans'!F67463,1,0)</f>
        <v>0</v>
      </c>
    </row>
    <row r="67464" spans="1:8">
      <c r="A67464" s="220" t="str">
        <f>IF(B67464&lt;&gt;0,COUNTA($B$65637:B67464)," ")</f>
        <v xml:space="preserve"> </v>
      </c>
      <c r="F67464" s="491" t="str">
        <f t="shared" si="31"/>
        <v xml:space="preserve"> </v>
      </c>
      <c r="H67464" s="488">
        <f>IF(Admin!$B$14='Legit-Fans'!F67464,1,0)</f>
        <v>0</v>
      </c>
    </row>
    <row r="67465" spans="1:8">
      <c r="A67465" s="220" t="str">
        <f>IF(B67465&lt;&gt;0,COUNTA($B$65637:B67465)," ")</f>
        <v xml:space="preserve"> </v>
      </c>
      <c r="F67465" s="491" t="str">
        <f t="shared" si="31"/>
        <v xml:space="preserve"> </v>
      </c>
      <c r="H67465" s="488">
        <f>IF(Admin!$B$14='Legit-Fans'!F67465,1,0)</f>
        <v>0</v>
      </c>
    </row>
    <row r="67466" spans="1:8">
      <c r="A67466" s="220" t="str">
        <f>IF(B67466&lt;&gt;0,COUNTA($B$65637:B67466)," ")</f>
        <v xml:space="preserve"> </v>
      </c>
      <c r="F67466" s="491" t="str">
        <f t="shared" si="31"/>
        <v xml:space="preserve"> </v>
      </c>
      <c r="H67466" s="488">
        <f>IF(Admin!$B$14='Legit-Fans'!F67466,1,0)</f>
        <v>0</v>
      </c>
    </row>
    <row r="67467" spans="1:8">
      <c r="A67467" s="220" t="str">
        <f>IF(B67467&lt;&gt;0,COUNTA($B$65637:B67467)," ")</f>
        <v xml:space="preserve"> </v>
      </c>
      <c r="F67467" s="491" t="str">
        <f t="shared" si="31"/>
        <v xml:space="preserve"> </v>
      </c>
      <c r="H67467" s="488">
        <f>IF(Admin!$B$14='Legit-Fans'!F67467,1,0)</f>
        <v>0</v>
      </c>
    </row>
    <row r="67468" spans="1:8">
      <c r="A67468" s="220" t="str">
        <f>IF(B67468&lt;&gt;0,COUNTA($B$65637:B67468)," ")</f>
        <v xml:space="preserve"> </v>
      </c>
      <c r="F67468" s="491" t="str">
        <f t="shared" si="31"/>
        <v xml:space="preserve"> </v>
      </c>
      <c r="H67468" s="488">
        <f>IF(Admin!$B$14='Legit-Fans'!F67468,1,0)</f>
        <v>0</v>
      </c>
    </row>
    <row r="67469" spans="1:8">
      <c r="A67469" s="220" t="str">
        <f>IF(B67469&lt;&gt;0,COUNTA($B$65637:B67469)," ")</f>
        <v xml:space="preserve"> </v>
      </c>
      <c r="F67469" s="491" t="str">
        <f t="shared" si="31"/>
        <v xml:space="preserve"> </v>
      </c>
      <c r="H67469" s="488">
        <f>IF(Admin!$B$14='Legit-Fans'!F67469,1,0)</f>
        <v>0</v>
      </c>
    </row>
    <row r="67470" spans="1:8">
      <c r="A67470" s="220" t="str">
        <f>IF(B67470&lt;&gt;0,COUNTA($B$65637:B67470)," ")</f>
        <v xml:space="preserve"> </v>
      </c>
      <c r="F67470" s="491" t="str">
        <f t="shared" si="31"/>
        <v xml:space="preserve"> </v>
      </c>
      <c r="H67470" s="488">
        <f>IF(Admin!$B$14='Legit-Fans'!F67470,1,0)</f>
        <v>0</v>
      </c>
    </row>
    <row r="67471" spans="1:8">
      <c r="A67471" s="220" t="str">
        <f>IF(B67471&lt;&gt;0,COUNTA($B$65637:B67471)," ")</f>
        <v xml:space="preserve"> </v>
      </c>
      <c r="F67471" s="491" t="str">
        <f t="shared" si="31"/>
        <v xml:space="preserve"> </v>
      </c>
      <c r="H67471" s="488">
        <f>IF(Admin!$B$14='Legit-Fans'!F67471,1,0)</f>
        <v>0</v>
      </c>
    </row>
    <row r="67472" spans="1:8">
      <c r="A67472" s="220" t="str">
        <f>IF(B67472&lt;&gt;0,COUNTA($B$65637:B67472)," ")</f>
        <v xml:space="preserve"> </v>
      </c>
      <c r="F67472" s="491" t="str">
        <f t="shared" si="31"/>
        <v xml:space="preserve"> </v>
      </c>
      <c r="H67472" s="488">
        <f>IF(Admin!$B$14='Legit-Fans'!F67472,1,0)</f>
        <v>0</v>
      </c>
    </row>
    <row r="67473" spans="1:8">
      <c r="A67473" s="220" t="str">
        <f>IF(B67473&lt;&gt;0,COUNTA($B$65637:B67473)," ")</f>
        <v xml:space="preserve"> </v>
      </c>
      <c r="F67473" s="491" t="str">
        <f t="shared" si="31"/>
        <v xml:space="preserve"> </v>
      </c>
      <c r="H67473" s="488">
        <f>IF(Admin!$B$14='Legit-Fans'!F67473,1,0)</f>
        <v>0</v>
      </c>
    </row>
    <row r="67474" spans="1:8">
      <c r="A67474" s="220" t="str">
        <f>IF(B67474&lt;&gt;0,COUNTA($B$65637:B67474)," ")</f>
        <v xml:space="preserve"> </v>
      </c>
      <c r="F67474" s="491" t="str">
        <f t="shared" si="31"/>
        <v xml:space="preserve"> </v>
      </c>
      <c r="H67474" s="488">
        <f>IF(Admin!$B$14='Legit-Fans'!F67474,1,0)</f>
        <v>0</v>
      </c>
    </row>
    <row r="67475" spans="1:8">
      <c r="A67475" s="220" t="str">
        <f>IF(B67475&lt;&gt;0,COUNTA($B$65637:B67475)," ")</f>
        <v xml:space="preserve"> </v>
      </c>
      <c r="F67475" s="491" t="str">
        <f t="shared" si="31"/>
        <v xml:space="preserve"> </v>
      </c>
      <c r="H67475" s="488">
        <f>IF(Admin!$B$14='Legit-Fans'!F67475,1,0)</f>
        <v>0</v>
      </c>
    </row>
    <row r="67476" spans="1:8">
      <c r="A67476" s="220" t="str">
        <f>IF(B67476&lt;&gt;0,COUNTA($B$65637:B67476)," ")</f>
        <v xml:space="preserve"> </v>
      </c>
      <c r="F67476" s="491" t="str">
        <f t="shared" si="31"/>
        <v xml:space="preserve"> </v>
      </c>
      <c r="H67476" s="488">
        <f>IF(Admin!$B$14='Legit-Fans'!F67476,1,0)</f>
        <v>0</v>
      </c>
    </row>
    <row r="67477" spans="1:8">
      <c r="A67477" s="220" t="str">
        <f>IF(B67477&lt;&gt;0,COUNTA($B$65637:B67477)," ")</f>
        <v xml:space="preserve"> </v>
      </c>
      <c r="F67477" s="491" t="str">
        <f t="shared" si="31"/>
        <v xml:space="preserve"> </v>
      </c>
      <c r="H67477" s="488">
        <f>IF(Admin!$B$14='Legit-Fans'!F67477,1,0)</f>
        <v>0</v>
      </c>
    </row>
    <row r="67478" spans="1:8">
      <c r="A67478" s="220" t="str">
        <f>IF(B67478&lt;&gt;0,COUNTA($B$65637:B67478)," ")</f>
        <v xml:space="preserve"> </v>
      </c>
      <c r="F67478" s="491" t="str">
        <f t="shared" si="31"/>
        <v xml:space="preserve"> </v>
      </c>
      <c r="H67478" s="488">
        <f>IF(Admin!$B$14='Legit-Fans'!F67478,1,0)</f>
        <v>0</v>
      </c>
    </row>
    <row r="67479" spans="1:8">
      <c r="A67479" s="220" t="str">
        <f>IF(B67479&lt;&gt;0,COUNTA($B$65637:B67479)," ")</f>
        <v xml:space="preserve"> </v>
      </c>
      <c r="F67479" s="491" t="str">
        <f t="shared" si="31"/>
        <v xml:space="preserve"> </v>
      </c>
      <c r="H67479" s="488">
        <f>IF(Admin!$B$14='Legit-Fans'!F67479,1,0)</f>
        <v>0</v>
      </c>
    </row>
    <row r="67480" spans="1:8">
      <c r="A67480" s="220" t="str">
        <f>IF(B67480&lt;&gt;0,COUNTA($B$65637:B67480)," ")</f>
        <v xml:space="preserve"> </v>
      </c>
      <c r="F67480" s="491" t="str">
        <f t="shared" si="31"/>
        <v xml:space="preserve"> </v>
      </c>
      <c r="H67480" s="488">
        <f>IF(Admin!$B$14='Legit-Fans'!F67480,1,0)</f>
        <v>0</v>
      </c>
    </row>
    <row r="67481" spans="1:8">
      <c r="A67481" s="220" t="str">
        <f>IF(B67481&lt;&gt;0,COUNTA($B$65637:B67481)," ")</f>
        <v xml:space="preserve"> </v>
      </c>
      <c r="F67481" s="491" t="str">
        <f t="shared" si="31"/>
        <v xml:space="preserve"> </v>
      </c>
      <c r="H67481" s="488">
        <f>IF(Admin!$B$14='Legit-Fans'!F67481,1,0)</f>
        <v>0</v>
      </c>
    </row>
    <row r="67482" spans="1:8">
      <c r="A67482" s="220" t="str">
        <f>IF(B67482&lt;&gt;0,COUNTA($B$65637:B67482)," ")</f>
        <v xml:space="preserve"> </v>
      </c>
      <c r="F67482" s="491" t="str">
        <f t="shared" si="31"/>
        <v xml:space="preserve"> </v>
      </c>
      <c r="H67482" s="488">
        <f>IF(Admin!$B$14='Legit-Fans'!F67482,1,0)</f>
        <v>0</v>
      </c>
    </row>
    <row r="67483" spans="1:8">
      <c r="A67483" s="220" t="str">
        <f>IF(B67483&lt;&gt;0,COUNTA($B$65637:B67483)," ")</f>
        <v xml:space="preserve"> </v>
      </c>
      <c r="F67483" s="491" t="str">
        <f t="shared" si="31"/>
        <v xml:space="preserve"> </v>
      </c>
      <c r="H67483" s="488">
        <f>IF(Admin!$B$14='Legit-Fans'!F67483,1,0)</f>
        <v>0</v>
      </c>
    </row>
    <row r="67484" spans="1:8">
      <c r="A67484" s="220" t="str">
        <f>IF(B67484&lt;&gt;0,COUNTA($B$65637:B67484)," ")</f>
        <v xml:space="preserve"> </v>
      </c>
      <c r="F67484" s="491" t="str">
        <f t="shared" si="31"/>
        <v xml:space="preserve"> </v>
      </c>
      <c r="H67484" s="488">
        <f>IF(Admin!$B$14='Legit-Fans'!F67484,1,0)</f>
        <v>0</v>
      </c>
    </row>
    <row r="67485" spans="1:8">
      <c r="A67485" s="220" t="str">
        <f>IF(B67485&lt;&gt;0,COUNTA($B$65637:B67485)," ")</f>
        <v xml:space="preserve"> </v>
      </c>
      <c r="F67485" s="491" t="str">
        <f t="shared" si="31"/>
        <v xml:space="preserve"> </v>
      </c>
      <c r="H67485" s="488">
        <f>IF(Admin!$B$14='Legit-Fans'!F67485,1,0)</f>
        <v>0</v>
      </c>
    </row>
    <row r="67486" spans="1:8">
      <c r="A67486" s="220" t="str">
        <f>IF(B67486&lt;&gt;0,COUNTA($B$65637:B67486)," ")</f>
        <v xml:space="preserve"> </v>
      </c>
      <c r="F67486" s="491" t="str">
        <f t="shared" si="31"/>
        <v xml:space="preserve"> </v>
      </c>
      <c r="H67486" s="488">
        <f>IF(Admin!$B$14='Legit-Fans'!F67486,1,0)</f>
        <v>0</v>
      </c>
    </row>
    <row r="67487" spans="1:8">
      <c r="A67487" s="220" t="str">
        <f>IF(B67487&lt;&gt;0,COUNTA($B$65637:B67487)," ")</f>
        <v xml:space="preserve"> </v>
      </c>
      <c r="F67487" s="491" t="str">
        <f t="shared" si="31"/>
        <v xml:space="preserve"> </v>
      </c>
      <c r="H67487" s="488">
        <f>IF(Admin!$B$14='Legit-Fans'!F67487,1,0)</f>
        <v>0</v>
      </c>
    </row>
    <row r="67488" spans="1:8">
      <c r="A67488" s="220" t="str">
        <f>IF(B67488&lt;&gt;0,COUNTA($B$65637:B67488)," ")</f>
        <v xml:space="preserve"> </v>
      </c>
      <c r="F67488" s="491" t="str">
        <f t="shared" si="31"/>
        <v xml:space="preserve"> </v>
      </c>
      <c r="H67488" s="488">
        <f>IF(Admin!$B$14='Legit-Fans'!F67488,1,0)</f>
        <v>0</v>
      </c>
    </row>
    <row r="67489" spans="1:8">
      <c r="A67489" s="220" t="str">
        <f>IF(B67489&lt;&gt;0,COUNTA($B$65637:B67489)," ")</f>
        <v xml:space="preserve"> </v>
      </c>
      <c r="F67489" s="491" t="str">
        <f t="shared" si="31"/>
        <v xml:space="preserve"> </v>
      </c>
      <c r="H67489" s="488">
        <f>IF(Admin!$B$14='Legit-Fans'!F67489,1,0)</f>
        <v>0</v>
      </c>
    </row>
    <row r="67490" spans="1:8">
      <c r="A67490" s="220" t="str">
        <f>IF(B67490&lt;&gt;0,COUNTA($B$65637:B67490)," ")</f>
        <v xml:space="preserve"> </v>
      </c>
      <c r="F67490" s="491" t="str">
        <f t="shared" si="31"/>
        <v xml:space="preserve"> </v>
      </c>
      <c r="H67490" s="488">
        <f>IF(Admin!$B$14='Legit-Fans'!F67490,1,0)</f>
        <v>0</v>
      </c>
    </row>
    <row r="67491" spans="1:8">
      <c r="A67491" s="220" t="str">
        <f>IF(B67491&lt;&gt;0,COUNTA($B$65637:B67491)," ")</f>
        <v xml:space="preserve"> </v>
      </c>
      <c r="F67491" s="491" t="str">
        <f t="shared" si="31"/>
        <v xml:space="preserve"> </v>
      </c>
      <c r="H67491" s="488">
        <f>IF(Admin!$B$14='Legit-Fans'!F67491,1,0)</f>
        <v>0</v>
      </c>
    </row>
    <row r="67492" spans="1:8">
      <c r="A67492" s="220" t="str">
        <f>IF(B67492&lt;&gt;0,COUNTA($B$65637:B67492)," ")</f>
        <v xml:space="preserve"> </v>
      </c>
      <c r="F67492" s="491" t="str">
        <f t="shared" si="31"/>
        <v xml:space="preserve"> </v>
      </c>
      <c r="H67492" s="488">
        <f>IF(Admin!$B$14='Legit-Fans'!F67492,1,0)</f>
        <v>0</v>
      </c>
    </row>
    <row r="67493" spans="1:8">
      <c r="A67493" s="220" t="str">
        <f>IF(B67493&lt;&gt;0,COUNTA($B$65637:B67493)," ")</f>
        <v xml:space="preserve"> </v>
      </c>
      <c r="F67493" s="491" t="str">
        <f t="shared" si="31"/>
        <v xml:space="preserve"> </v>
      </c>
      <c r="H67493" s="488">
        <f>IF(Admin!$B$14='Legit-Fans'!F67493,1,0)</f>
        <v>0</v>
      </c>
    </row>
    <row r="67494" spans="1:8">
      <c r="A67494" s="220" t="str">
        <f>IF(B67494&lt;&gt;0,COUNTA($B$65637:B67494)," ")</f>
        <v xml:space="preserve"> </v>
      </c>
      <c r="F67494" s="491" t="str">
        <f t="shared" si="31"/>
        <v xml:space="preserve"> </v>
      </c>
      <c r="H67494" s="488">
        <f>IF(Admin!$B$14='Legit-Fans'!F67494,1,0)</f>
        <v>0</v>
      </c>
    </row>
    <row r="67495" spans="1:8">
      <c r="A67495" s="220" t="str">
        <f>IF(B67495&lt;&gt;0,COUNTA($B$65637:B67495)," ")</f>
        <v xml:space="preserve"> </v>
      </c>
      <c r="F67495" s="491" t="str">
        <f t="shared" si="31"/>
        <v xml:space="preserve"> </v>
      </c>
      <c r="H67495" s="488">
        <f>IF(Admin!$B$14='Legit-Fans'!F67495,1,0)</f>
        <v>0</v>
      </c>
    </row>
    <row r="67496" spans="1:8">
      <c r="A67496" s="220" t="str">
        <f>IF(B67496&lt;&gt;0,COUNTA($B$65637:B67496)," ")</f>
        <v xml:space="preserve"> </v>
      </c>
      <c r="F67496" s="491" t="str">
        <f t="shared" si="31"/>
        <v xml:space="preserve"> </v>
      </c>
      <c r="H67496" s="488">
        <f>IF(Admin!$B$14='Legit-Fans'!F67496,1,0)</f>
        <v>0</v>
      </c>
    </row>
    <row r="67497" spans="1:8">
      <c r="A67497" s="220" t="str">
        <f>IF(B67497&lt;&gt;0,COUNTA($B$65637:B67497)," ")</f>
        <v xml:space="preserve"> </v>
      </c>
      <c r="F67497" s="491" t="str">
        <f t="shared" si="31"/>
        <v xml:space="preserve"> </v>
      </c>
      <c r="H67497" s="488">
        <f>IF(Admin!$B$14='Legit-Fans'!F67497,1,0)</f>
        <v>0</v>
      </c>
    </row>
    <row r="67498" spans="1:8">
      <c r="A67498" s="220" t="str">
        <f>IF(B67498&lt;&gt;0,COUNTA($B$65637:B67498)," ")</f>
        <v xml:space="preserve"> </v>
      </c>
      <c r="F67498" s="491" t="str">
        <f t="shared" si="31"/>
        <v xml:space="preserve"> </v>
      </c>
      <c r="H67498" s="488">
        <f>IF(Admin!$B$14='Legit-Fans'!F67498,1,0)</f>
        <v>0</v>
      </c>
    </row>
    <row r="67499" spans="1:8">
      <c r="A67499" s="220" t="str">
        <f>IF(B67499&lt;&gt;0,COUNTA($B$65637:B67499)," ")</f>
        <v xml:space="preserve"> </v>
      </c>
      <c r="F67499" s="491" t="str">
        <f t="shared" si="31"/>
        <v xml:space="preserve"> </v>
      </c>
      <c r="H67499" s="488">
        <f>IF(Admin!$B$14='Legit-Fans'!F67499,1,0)</f>
        <v>0</v>
      </c>
    </row>
    <row r="67500" spans="1:8">
      <c r="A67500" s="220" t="str">
        <f>IF(B67500&lt;&gt;0,COUNTA($B$65637:B67500)," ")</f>
        <v xml:space="preserve"> </v>
      </c>
      <c r="F67500" s="491" t="str">
        <f t="shared" ref="F67500:F67563" si="32">B67500&amp;" "&amp;C67500</f>
        <v xml:space="preserve"> </v>
      </c>
      <c r="H67500" s="488">
        <f>IF(Admin!$B$14='Legit-Fans'!F67500,1,0)</f>
        <v>0</v>
      </c>
    </row>
    <row r="67501" spans="1:8">
      <c r="A67501" s="220" t="str">
        <f>IF(B67501&lt;&gt;0,COUNTA($B$65637:B67501)," ")</f>
        <v xml:space="preserve"> </v>
      </c>
      <c r="F67501" s="491" t="str">
        <f t="shared" si="32"/>
        <v xml:space="preserve"> </v>
      </c>
      <c r="H67501" s="488">
        <f>IF(Admin!$B$14='Legit-Fans'!F67501,1,0)</f>
        <v>0</v>
      </c>
    </row>
    <row r="67502" spans="1:8">
      <c r="A67502" s="220" t="str">
        <f>IF(B67502&lt;&gt;0,COUNTA($B$65637:B67502)," ")</f>
        <v xml:space="preserve"> </v>
      </c>
      <c r="F67502" s="491" t="str">
        <f t="shared" si="32"/>
        <v xml:space="preserve"> </v>
      </c>
      <c r="H67502" s="488">
        <f>IF(Admin!$B$14='Legit-Fans'!F67502,1,0)</f>
        <v>0</v>
      </c>
    </row>
    <row r="67503" spans="1:8">
      <c r="A67503" s="220" t="str">
        <f>IF(B67503&lt;&gt;0,COUNTA($B$65637:B67503)," ")</f>
        <v xml:space="preserve"> </v>
      </c>
      <c r="F67503" s="491" t="str">
        <f t="shared" si="32"/>
        <v xml:space="preserve"> </v>
      </c>
      <c r="H67503" s="488">
        <f>IF(Admin!$B$14='Legit-Fans'!F67503,1,0)</f>
        <v>0</v>
      </c>
    </row>
    <row r="67504" spans="1:8">
      <c r="A67504" s="220" t="str">
        <f>IF(B67504&lt;&gt;0,COUNTA($B$65637:B67504)," ")</f>
        <v xml:space="preserve"> </v>
      </c>
      <c r="F67504" s="491" t="str">
        <f t="shared" si="32"/>
        <v xml:space="preserve"> </v>
      </c>
      <c r="H67504" s="488">
        <f>IF(Admin!$B$14='Legit-Fans'!F67504,1,0)</f>
        <v>0</v>
      </c>
    </row>
    <row r="67505" spans="1:8">
      <c r="A67505" s="220" t="str">
        <f>IF(B67505&lt;&gt;0,COUNTA($B$65637:B67505)," ")</f>
        <v xml:space="preserve"> </v>
      </c>
      <c r="F67505" s="491" t="str">
        <f t="shared" si="32"/>
        <v xml:space="preserve"> </v>
      </c>
      <c r="H67505" s="488">
        <f>IF(Admin!$B$14='Legit-Fans'!F67505,1,0)</f>
        <v>0</v>
      </c>
    </row>
    <row r="67506" spans="1:8">
      <c r="A67506" s="220" t="str">
        <f>IF(B67506&lt;&gt;0,COUNTA($B$65637:B67506)," ")</f>
        <v xml:space="preserve"> </v>
      </c>
      <c r="F67506" s="491" t="str">
        <f t="shared" si="32"/>
        <v xml:space="preserve"> </v>
      </c>
      <c r="H67506" s="488">
        <f>IF(Admin!$B$14='Legit-Fans'!F67506,1,0)</f>
        <v>0</v>
      </c>
    </row>
    <row r="67507" spans="1:8">
      <c r="A67507" s="220" t="str">
        <f>IF(B67507&lt;&gt;0,COUNTA($B$65637:B67507)," ")</f>
        <v xml:space="preserve"> </v>
      </c>
      <c r="F67507" s="491" t="str">
        <f t="shared" si="32"/>
        <v xml:space="preserve"> </v>
      </c>
      <c r="H67507" s="488">
        <f>IF(Admin!$B$14='Legit-Fans'!F67507,1,0)</f>
        <v>0</v>
      </c>
    </row>
    <row r="67508" spans="1:8">
      <c r="A67508" s="220" t="str">
        <f>IF(B67508&lt;&gt;0,COUNTA($B$65637:B67508)," ")</f>
        <v xml:space="preserve"> </v>
      </c>
      <c r="F67508" s="491" t="str">
        <f t="shared" si="32"/>
        <v xml:space="preserve"> </v>
      </c>
      <c r="H67508" s="488">
        <f>IF(Admin!$B$14='Legit-Fans'!F67508,1,0)</f>
        <v>0</v>
      </c>
    </row>
    <row r="67509" spans="1:8">
      <c r="A67509" s="220" t="str">
        <f>IF(B67509&lt;&gt;0,COUNTA($B$65637:B67509)," ")</f>
        <v xml:space="preserve"> </v>
      </c>
      <c r="F67509" s="491" t="str">
        <f t="shared" si="32"/>
        <v xml:space="preserve"> </v>
      </c>
      <c r="H67509" s="488">
        <f>IF(Admin!$B$14='Legit-Fans'!F67509,1,0)</f>
        <v>0</v>
      </c>
    </row>
    <row r="67510" spans="1:8">
      <c r="A67510" s="220" t="str">
        <f>IF(B67510&lt;&gt;0,COUNTA($B$65637:B67510)," ")</f>
        <v xml:space="preserve"> </v>
      </c>
      <c r="F67510" s="491" t="str">
        <f t="shared" si="32"/>
        <v xml:space="preserve"> </v>
      </c>
      <c r="H67510" s="488">
        <f>IF(Admin!$B$14='Legit-Fans'!F67510,1,0)</f>
        <v>0</v>
      </c>
    </row>
    <row r="67511" spans="1:8">
      <c r="A67511" s="220" t="str">
        <f>IF(B67511&lt;&gt;0,COUNTA($B$65637:B67511)," ")</f>
        <v xml:space="preserve"> </v>
      </c>
      <c r="F67511" s="491" t="str">
        <f t="shared" si="32"/>
        <v xml:space="preserve"> </v>
      </c>
      <c r="H67511" s="488">
        <f>IF(Admin!$B$14='Legit-Fans'!F67511,1,0)</f>
        <v>0</v>
      </c>
    </row>
    <row r="67512" spans="1:8">
      <c r="A67512" s="220" t="str">
        <f>IF(B67512&lt;&gt;0,COUNTA($B$65637:B67512)," ")</f>
        <v xml:space="preserve"> </v>
      </c>
      <c r="F67512" s="491" t="str">
        <f t="shared" si="32"/>
        <v xml:space="preserve"> </v>
      </c>
      <c r="H67512" s="488">
        <f>IF(Admin!$B$14='Legit-Fans'!F67512,1,0)</f>
        <v>0</v>
      </c>
    </row>
    <row r="67513" spans="1:8">
      <c r="A67513" s="220" t="str">
        <f>IF(B67513&lt;&gt;0,COUNTA($B$65637:B67513)," ")</f>
        <v xml:space="preserve"> </v>
      </c>
      <c r="F67513" s="491" t="str">
        <f t="shared" si="32"/>
        <v xml:space="preserve"> </v>
      </c>
      <c r="H67513" s="488">
        <f>IF(Admin!$B$14='Legit-Fans'!F67513,1,0)</f>
        <v>0</v>
      </c>
    </row>
    <row r="67514" spans="1:8">
      <c r="A67514" s="220" t="str">
        <f>IF(B67514&lt;&gt;0,COUNTA($B$65637:B67514)," ")</f>
        <v xml:space="preserve"> </v>
      </c>
      <c r="F67514" s="491" t="str">
        <f t="shared" si="32"/>
        <v xml:space="preserve"> </v>
      </c>
      <c r="H67514" s="488">
        <f>IF(Admin!$B$14='Legit-Fans'!F67514,1,0)</f>
        <v>0</v>
      </c>
    </row>
    <row r="67515" spans="1:8">
      <c r="A67515" s="220" t="str">
        <f>IF(B67515&lt;&gt;0,COUNTA($B$65637:B67515)," ")</f>
        <v xml:space="preserve"> </v>
      </c>
      <c r="F67515" s="491" t="str">
        <f t="shared" si="32"/>
        <v xml:space="preserve"> </v>
      </c>
      <c r="H67515" s="488">
        <f>IF(Admin!$B$14='Legit-Fans'!F67515,1,0)</f>
        <v>0</v>
      </c>
    </row>
    <row r="67516" spans="1:8">
      <c r="A67516" s="220" t="str">
        <f>IF(B67516&lt;&gt;0,COUNTA($B$65637:B67516)," ")</f>
        <v xml:space="preserve"> </v>
      </c>
      <c r="F67516" s="491" t="str">
        <f t="shared" si="32"/>
        <v xml:space="preserve"> </v>
      </c>
      <c r="H67516" s="488">
        <f>IF(Admin!$B$14='Legit-Fans'!F67516,1,0)</f>
        <v>0</v>
      </c>
    </row>
    <row r="67517" spans="1:8">
      <c r="A67517" s="220" t="str">
        <f>IF(B67517&lt;&gt;0,COUNTA($B$65637:B67517)," ")</f>
        <v xml:space="preserve"> </v>
      </c>
      <c r="F67517" s="491" t="str">
        <f t="shared" si="32"/>
        <v xml:space="preserve"> </v>
      </c>
      <c r="H67517" s="488">
        <f>IF(Admin!$B$14='Legit-Fans'!F67517,1,0)</f>
        <v>0</v>
      </c>
    </row>
    <row r="67518" spans="1:8">
      <c r="A67518" s="220" t="str">
        <f>IF(B67518&lt;&gt;0,COUNTA($B$65637:B67518)," ")</f>
        <v xml:space="preserve"> </v>
      </c>
      <c r="F67518" s="491" t="str">
        <f t="shared" si="32"/>
        <v xml:space="preserve"> </v>
      </c>
      <c r="H67518" s="488">
        <f>IF(Admin!$B$14='Legit-Fans'!F67518,1,0)</f>
        <v>0</v>
      </c>
    </row>
    <row r="67519" spans="1:8">
      <c r="A67519" s="220" t="str">
        <f>IF(B67519&lt;&gt;0,COUNTA($B$65637:B67519)," ")</f>
        <v xml:space="preserve"> </v>
      </c>
      <c r="F67519" s="491" t="str">
        <f t="shared" si="32"/>
        <v xml:space="preserve"> </v>
      </c>
      <c r="H67519" s="488">
        <f>IF(Admin!$B$14='Legit-Fans'!F67519,1,0)</f>
        <v>0</v>
      </c>
    </row>
    <row r="67520" spans="1:8">
      <c r="A67520" s="220" t="str">
        <f>IF(B67520&lt;&gt;0,COUNTA($B$65637:B67520)," ")</f>
        <v xml:space="preserve"> </v>
      </c>
      <c r="F67520" s="491" t="str">
        <f t="shared" si="32"/>
        <v xml:space="preserve"> </v>
      </c>
      <c r="H67520" s="488">
        <f>IF(Admin!$B$14='Legit-Fans'!F67520,1,0)</f>
        <v>0</v>
      </c>
    </row>
    <row r="67521" spans="1:8">
      <c r="A67521" s="220" t="str">
        <f>IF(B67521&lt;&gt;0,COUNTA($B$65637:B67521)," ")</f>
        <v xml:space="preserve"> </v>
      </c>
      <c r="F67521" s="491" t="str">
        <f t="shared" si="32"/>
        <v xml:space="preserve"> </v>
      </c>
      <c r="H67521" s="488">
        <f>IF(Admin!$B$14='Legit-Fans'!F67521,1,0)</f>
        <v>0</v>
      </c>
    </row>
    <row r="67522" spans="1:8">
      <c r="A67522" s="220" t="str">
        <f>IF(B67522&lt;&gt;0,COUNTA($B$65637:B67522)," ")</f>
        <v xml:space="preserve"> </v>
      </c>
      <c r="F67522" s="491" t="str">
        <f t="shared" si="32"/>
        <v xml:space="preserve"> </v>
      </c>
      <c r="H67522" s="488">
        <f>IF(Admin!$B$14='Legit-Fans'!F67522,1,0)</f>
        <v>0</v>
      </c>
    </row>
    <row r="67523" spans="1:8">
      <c r="A67523" s="220" t="str">
        <f>IF(B67523&lt;&gt;0,COUNTA($B$65637:B67523)," ")</f>
        <v xml:space="preserve"> </v>
      </c>
      <c r="F67523" s="491" t="str">
        <f t="shared" si="32"/>
        <v xml:space="preserve"> </v>
      </c>
      <c r="H67523" s="488">
        <f>IF(Admin!$B$14='Legit-Fans'!F67523,1,0)</f>
        <v>0</v>
      </c>
    </row>
    <row r="67524" spans="1:8">
      <c r="A67524" s="220" t="str">
        <f>IF(B67524&lt;&gt;0,COUNTA($B$65637:B67524)," ")</f>
        <v xml:space="preserve"> </v>
      </c>
      <c r="F67524" s="491" t="str">
        <f t="shared" si="32"/>
        <v xml:space="preserve"> </v>
      </c>
      <c r="H67524" s="488">
        <f>IF(Admin!$B$14='Legit-Fans'!F67524,1,0)</f>
        <v>0</v>
      </c>
    </row>
    <row r="67525" spans="1:8">
      <c r="A67525" s="220" t="str">
        <f>IF(B67525&lt;&gt;0,COUNTA($B$65637:B67525)," ")</f>
        <v xml:space="preserve"> </v>
      </c>
      <c r="F67525" s="491" t="str">
        <f t="shared" si="32"/>
        <v xml:space="preserve"> </v>
      </c>
      <c r="H67525" s="488">
        <f>IF(Admin!$B$14='Legit-Fans'!F67525,1,0)</f>
        <v>0</v>
      </c>
    </row>
    <row r="67526" spans="1:8">
      <c r="A67526" s="220" t="str">
        <f>IF(B67526&lt;&gt;0,COUNTA($B$65637:B67526)," ")</f>
        <v xml:space="preserve"> </v>
      </c>
      <c r="F67526" s="491" t="str">
        <f t="shared" si="32"/>
        <v xml:space="preserve"> </v>
      </c>
      <c r="H67526" s="488">
        <f>IF(Admin!$B$14='Legit-Fans'!F67526,1,0)</f>
        <v>0</v>
      </c>
    </row>
    <row r="67527" spans="1:8">
      <c r="A67527" s="220" t="str">
        <f>IF(B67527&lt;&gt;0,COUNTA($B$65637:B67527)," ")</f>
        <v xml:space="preserve"> </v>
      </c>
      <c r="F67527" s="491" t="str">
        <f t="shared" si="32"/>
        <v xml:space="preserve"> </v>
      </c>
      <c r="H67527" s="488">
        <f>IF(Admin!$B$14='Legit-Fans'!F67527,1,0)</f>
        <v>0</v>
      </c>
    </row>
    <row r="67528" spans="1:8">
      <c r="A67528" s="220" t="str">
        <f>IF(B67528&lt;&gt;0,COUNTA($B$65637:B67528)," ")</f>
        <v xml:space="preserve"> </v>
      </c>
      <c r="F67528" s="491" t="str">
        <f t="shared" si="32"/>
        <v xml:space="preserve"> </v>
      </c>
      <c r="H67528" s="488">
        <f>IF(Admin!$B$14='Legit-Fans'!F67528,1,0)</f>
        <v>0</v>
      </c>
    </row>
    <row r="67529" spans="1:8">
      <c r="A67529" s="220" t="str">
        <f>IF(B67529&lt;&gt;0,COUNTA($B$65637:B67529)," ")</f>
        <v xml:space="preserve"> </v>
      </c>
      <c r="F67529" s="491" t="str">
        <f t="shared" si="32"/>
        <v xml:space="preserve"> </v>
      </c>
      <c r="H67529" s="488">
        <f>IF(Admin!$B$14='Legit-Fans'!F67529,1,0)</f>
        <v>0</v>
      </c>
    </row>
    <row r="67530" spans="1:8">
      <c r="A67530" s="220" t="str">
        <f>IF(B67530&lt;&gt;0,COUNTA($B$65637:B67530)," ")</f>
        <v xml:space="preserve"> </v>
      </c>
      <c r="F67530" s="491" t="str">
        <f t="shared" si="32"/>
        <v xml:space="preserve"> </v>
      </c>
      <c r="H67530" s="488">
        <f>IF(Admin!$B$14='Legit-Fans'!F67530,1,0)</f>
        <v>0</v>
      </c>
    </row>
    <row r="67531" spans="1:8">
      <c r="A67531" s="220" t="str">
        <f>IF(B67531&lt;&gt;0,COUNTA($B$65637:B67531)," ")</f>
        <v xml:space="preserve"> </v>
      </c>
      <c r="F67531" s="491" t="str">
        <f t="shared" si="32"/>
        <v xml:space="preserve"> </v>
      </c>
      <c r="H67531" s="488">
        <f>IF(Admin!$B$14='Legit-Fans'!F67531,1,0)</f>
        <v>0</v>
      </c>
    </row>
    <row r="67532" spans="1:8">
      <c r="A67532" s="220" t="str">
        <f>IF(B67532&lt;&gt;0,COUNTA($B$65637:B67532)," ")</f>
        <v xml:space="preserve"> </v>
      </c>
      <c r="F67532" s="491" t="str">
        <f t="shared" si="32"/>
        <v xml:space="preserve"> </v>
      </c>
      <c r="H67532" s="488">
        <f>IF(Admin!$B$14='Legit-Fans'!F67532,1,0)</f>
        <v>0</v>
      </c>
    </row>
    <row r="67533" spans="1:8">
      <c r="A67533" s="220" t="str">
        <f>IF(B67533&lt;&gt;0,COUNTA($B$65637:B67533)," ")</f>
        <v xml:space="preserve"> </v>
      </c>
      <c r="F67533" s="491" t="str">
        <f t="shared" si="32"/>
        <v xml:space="preserve"> </v>
      </c>
      <c r="H67533" s="488">
        <f>IF(Admin!$B$14='Legit-Fans'!F67533,1,0)</f>
        <v>0</v>
      </c>
    </row>
    <row r="67534" spans="1:8">
      <c r="A67534" s="220" t="str">
        <f>IF(B67534&lt;&gt;0,COUNTA($B$65637:B67534)," ")</f>
        <v xml:space="preserve"> </v>
      </c>
      <c r="F67534" s="491" t="str">
        <f t="shared" si="32"/>
        <v xml:space="preserve"> </v>
      </c>
      <c r="H67534" s="488">
        <f>IF(Admin!$B$14='Legit-Fans'!F67534,1,0)</f>
        <v>0</v>
      </c>
    </row>
    <row r="67535" spans="1:8">
      <c r="A67535" s="220" t="str">
        <f>IF(B67535&lt;&gt;0,COUNTA($B$65637:B67535)," ")</f>
        <v xml:space="preserve"> </v>
      </c>
      <c r="F67535" s="491" t="str">
        <f t="shared" si="32"/>
        <v xml:space="preserve"> </v>
      </c>
      <c r="H67535" s="488">
        <f>IF(Admin!$B$14='Legit-Fans'!F67535,1,0)</f>
        <v>0</v>
      </c>
    </row>
    <row r="67536" spans="1:8">
      <c r="A67536" s="220" t="str">
        <f>IF(B67536&lt;&gt;0,COUNTA($B$65637:B67536)," ")</f>
        <v xml:space="preserve"> </v>
      </c>
      <c r="F67536" s="491" t="str">
        <f t="shared" si="32"/>
        <v xml:space="preserve"> </v>
      </c>
      <c r="H67536" s="488">
        <f>IF(Admin!$B$14='Legit-Fans'!F67536,1,0)</f>
        <v>0</v>
      </c>
    </row>
    <row r="67537" spans="1:8">
      <c r="A67537" s="220" t="str">
        <f>IF(B67537&lt;&gt;0,COUNTA($B$65637:B67537)," ")</f>
        <v xml:space="preserve"> </v>
      </c>
      <c r="F67537" s="491" t="str">
        <f t="shared" si="32"/>
        <v xml:space="preserve"> </v>
      </c>
      <c r="H67537" s="488">
        <f>IF(Admin!$B$14='Legit-Fans'!F67537,1,0)</f>
        <v>0</v>
      </c>
    </row>
    <row r="67538" spans="1:8">
      <c r="A67538" s="220" t="str">
        <f>IF(B67538&lt;&gt;0,COUNTA($B$65637:B67538)," ")</f>
        <v xml:space="preserve"> </v>
      </c>
      <c r="F67538" s="491" t="str">
        <f t="shared" si="32"/>
        <v xml:space="preserve"> </v>
      </c>
      <c r="H67538" s="488">
        <f>IF(Admin!$B$14='Legit-Fans'!F67538,1,0)</f>
        <v>0</v>
      </c>
    </row>
    <row r="67539" spans="1:8">
      <c r="A67539" s="220" t="str">
        <f>IF(B67539&lt;&gt;0,COUNTA($B$65637:B67539)," ")</f>
        <v xml:space="preserve"> </v>
      </c>
      <c r="F67539" s="491" t="str">
        <f t="shared" si="32"/>
        <v xml:space="preserve"> </v>
      </c>
      <c r="H67539" s="488">
        <f>IF(Admin!$B$14='Legit-Fans'!F67539,1,0)</f>
        <v>0</v>
      </c>
    </row>
    <row r="67540" spans="1:8">
      <c r="A67540" s="220" t="str">
        <f>IF(B67540&lt;&gt;0,COUNTA($B$65637:B67540)," ")</f>
        <v xml:space="preserve"> </v>
      </c>
      <c r="F67540" s="491" t="str">
        <f t="shared" si="32"/>
        <v xml:space="preserve"> </v>
      </c>
      <c r="H67540" s="488">
        <f>IF(Admin!$B$14='Legit-Fans'!F67540,1,0)</f>
        <v>0</v>
      </c>
    </row>
    <row r="67541" spans="1:8">
      <c r="A67541" s="220" t="str">
        <f>IF(B67541&lt;&gt;0,COUNTA($B$65637:B67541)," ")</f>
        <v xml:space="preserve"> </v>
      </c>
      <c r="F67541" s="491" t="str">
        <f t="shared" si="32"/>
        <v xml:space="preserve"> </v>
      </c>
      <c r="H67541" s="488">
        <f>IF(Admin!$B$14='Legit-Fans'!F67541,1,0)</f>
        <v>0</v>
      </c>
    </row>
    <row r="67542" spans="1:8">
      <c r="A67542" s="220" t="str">
        <f>IF(B67542&lt;&gt;0,COUNTA($B$65637:B67542)," ")</f>
        <v xml:space="preserve"> </v>
      </c>
      <c r="F67542" s="491" t="str">
        <f t="shared" si="32"/>
        <v xml:space="preserve"> </v>
      </c>
      <c r="H67542" s="488">
        <f>IF(Admin!$B$14='Legit-Fans'!F67542,1,0)</f>
        <v>0</v>
      </c>
    </row>
    <row r="67543" spans="1:8">
      <c r="A67543" s="220" t="str">
        <f>IF(B67543&lt;&gt;0,COUNTA($B$65637:B67543)," ")</f>
        <v xml:space="preserve"> </v>
      </c>
      <c r="F67543" s="491" t="str">
        <f t="shared" si="32"/>
        <v xml:space="preserve"> </v>
      </c>
      <c r="H67543" s="488">
        <f>IF(Admin!$B$14='Legit-Fans'!F67543,1,0)</f>
        <v>0</v>
      </c>
    </row>
    <row r="67544" spans="1:8">
      <c r="A67544" s="220" t="str">
        <f>IF(B67544&lt;&gt;0,COUNTA($B$65637:B67544)," ")</f>
        <v xml:space="preserve"> </v>
      </c>
      <c r="F67544" s="491" t="str">
        <f t="shared" si="32"/>
        <v xml:space="preserve"> </v>
      </c>
      <c r="H67544" s="488">
        <f>IF(Admin!$B$14='Legit-Fans'!F67544,1,0)</f>
        <v>0</v>
      </c>
    </row>
    <row r="67545" spans="1:8">
      <c r="A67545" s="220" t="str">
        <f>IF(B67545&lt;&gt;0,COUNTA($B$65637:B67545)," ")</f>
        <v xml:space="preserve"> </v>
      </c>
      <c r="F67545" s="491" t="str">
        <f t="shared" si="32"/>
        <v xml:space="preserve"> </v>
      </c>
      <c r="H67545" s="488">
        <f>IF(Admin!$B$14='Legit-Fans'!F67545,1,0)</f>
        <v>0</v>
      </c>
    </row>
    <row r="67546" spans="1:8">
      <c r="A67546" s="220" t="str">
        <f>IF(B67546&lt;&gt;0,COUNTA($B$65637:B67546)," ")</f>
        <v xml:space="preserve"> </v>
      </c>
      <c r="F67546" s="491" t="str">
        <f t="shared" si="32"/>
        <v xml:space="preserve"> </v>
      </c>
      <c r="H67546" s="488">
        <f>IF(Admin!$B$14='Legit-Fans'!F67546,1,0)</f>
        <v>0</v>
      </c>
    </row>
    <row r="67547" spans="1:8">
      <c r="A67547" s="220" t="str">
        <f>IF(B67547&lt;&gt;0,COUNTA($B$65637:B67547)," ")</f>
        <v xml:space="preserve"> </v>
      </c>
      <c r="F67547" s="491" t="str">
        <f t="shared" si="32"/>
        <v xml:space="preserve"> </v>
      </c>
      <c r="H67547" s="488">
        <f>IF(Admin!$B$14='Legit-Fans'!F67547,1,0)</f>
        <v>0</v>
      </c>
    </row>
    <row r="67548" spans="1:8">
      <c r="A67548" s="220" t="str">
        <f>IF(B67548&lt;&gt;0,COUNTA($B$65637:B67548)," ")</f>
        <v xml:space="preserve"> </v>
      </c>
      <c r="F67548" s="491" t="str">
        <f t="shared" si="32"/>
        <v xml:space="preserve"> </v>
      </c>
      <c r="H67548" s="488">
        <f>IF(Admin!$B$14='Legit-Fans'!F67548,1,0)</f>
        <v>0</v>
      </c>
    </row>
    <row r="67549" spans="1:8">
      <c r="A67549" s="220" t="str">
        <f>IF(B67549&lt;&gt;0,COUNTA($B$65637:B67549)," ")</f>
        <v xml:space="preserve"> </v>
      </c>
      <c r="F67549" s="491" t="str">
        <f t="shared" si="32"/>
        <v xml:space="preserve"> </v>
      </c>
      <c r="H67549" s="488">
        <f>IF(Admin!$B$14='Legit-Fans'!F67549,1,0)</f>
        <v>0</v>
      </c>
    </row>
    <row r="67550" spans="1:8">
      <c r="A67550" s="220" t="str">
        <f>IF(B67550&lt;&gt;0,COUNTA($B$65637:B67550)," ")</f>
        <v xml:space="preserve"> </v>
      </c>
      <c r="F67550" s="491" t="str">
        <f t="shared" si="32"/>
        <v xml:space="preserve"> </v>
      </c>
      <c r="H67550" s="488">
        <f>IF(Admin!$B$14='Legit-Fans'!F67550,1,0)</f>
        <v>0</v>
      </c>
    </row>
    <row r="67551" spans="1:8">
      <c r="A67551" s="220" t="str">
        <f>IF(B67551&lt;&gt;0,COUNTA($B$65637:B67551)," ")</f>
        <v xml:space="preserve"> </v>
      </c>
      <c r="F67551" s="491" t="str">
        <f t="shared" si="32"/>
        <v xml:space="preserve"> </v>
      </c>
      <c r="H67551" s="488">
        <f>IF(Admin!$B$14='Legit-Fans'!F67551,1,0)</f>
        <v>0</v>
      </c>
    </row>
    <row r="67552" spans="1:8">
      <c r="A67552" s="220" t="str">
        <f>IF(B67552&lt;&gt;0,COUNTA($B$65637:B67552)," ")</f>
        <v xml:space="preserve"> </v>
      </c>
      <c r="F67552" s="491" t="str">
        <f t="shared" si="32"/>
        <v xml:space="preserve"> </v>
      </c>
      <c r="H67552" s="488">
        <f>IF(Admin!$B$14='Legit-Fans'!F67552,1,0)</f>
        <v>0</v>
      </c>
    </row>
    <row r="67553" spans="1:8">
      <c r="A67553" s="220" t="str">
        <f>IF(B67553&lt;&gt;0,COUNTA($B$65637:B67553)," ")</f>
        <v xml:space="preserve"> </v>
      </c>
      <c r="F67553" s="491" t="str">
        <f t="shared" si="32"/>
        <v xml:space="preserve"> </v>
      </c>
      <c r="H67553" s="488">
        <f>IF(Admin!$B$14='Legit-Fans'!F67553,1,0)</f>
        <v>0</v>
      </c>
    </row>
    <row r="67554" spans="1:8">
      <c r="A67554" s="220" t="str">
        <f>IF(B67554&lt;&gt;0,COUNTA($B$65637:B67554)," ")</f>
        <v xml:space="preserve"> </v>
      </c>
      <c r="F67554" s="491" t="str">
        <f t="shared" si="32"/>
        <v xml:space="preserve"> </v>
      </c>
      <c r="H67554" s="488">
        <f>IF(Admin!$B$14='Legit-Fans'!F67554,1,0)</f>
        <v>0</v>
      </c>
    </row>
    <row r="67555" spans="1:8">
      <c r="A67555" s="220" t="str">
        <f>IF(B67555&lt;&gt;0,COUNTA($B$65637:B67555)," ")</f>
        <v xml:space="preserve"> </v>
      </c>
      <c r="F67555" s="491" t="str">
        <f t="shared" si="32"/>
        <v xml:space="preserve"> </v>
      </c>
      <c r="H67555" s="488">
        <f>IF(Admin!$B$14='Legit-Fans'!F67555,1,0)</f>
        <v>0</v>
      </c>
    </row>
    <row r="67556" spans="1:8">
      <c r="A67556" s="220" t="str">
        <f>IF(B67556&lt;&gt;0,COUNTA($B$65637:B67556)," ")</f>
        <v xml:space="preserve"> </v>
      </c>
      <c r="F67556" s="491" t="str">
        <f t="shared" si="32"/>
        <v xml:space="preserve"> </v>
      </c>
      <c r="H67556" s="488">
        <f>IF(Admin!$B$14='Legit-Fans'!F67556,1,0)</f>
        <v>0</v>
      </c>
    </row>
    <row r="67557" spans="1:8">
      <c r="A67557" s="220" t="str">
        <f>IF(B67557&lt;&gt;0,COUNTA($B$65637:B67557)," ")</f>
        <v xml:space="preserve"> </v>
      </c>
      <c r="F67557" s="491" t="str">
        <f t="shared" si="32"/>
        <v xml:space="preserve"> </v>
      </c>
      <c r="H67557" s="488">
        <f>IF(Admin!$B$14='Legit-Fans'!F67557,1,0)</f>
        <v>0</v>
      </c>
    </row>
    <row r="67558" spans="1:8">
      <c r="A67558" s="220" t="str">
        <f>IF(B67558&lt;&gt;0,COUNTA($B$65637:B67558)," ")</f>
        <v xml:space="preserve"> </v>
      </c>
      <c r="F67558" s="491" t="str">
        <f t="shared" si="32"/>
        <v xml:space="preserve"> </v>
      </c>
      <c r="H67558" s="488">
        <f>IF(Admin!$B$14='Legit-Fans'!F67558,1,0)</f>
        <v>0</v>
      </c>
    </row>
    <row r="67559" spans="1:8">
      <c r="A67559" s="220" t="str">
        <f>IF(B67559&lt;&gt;0,COUNTA($B$65637:B67559)," ")</f>
        <v xml:space="preserve"> </v>
      </c>
      <c r="F67559" s="491" t="str">
        <f t="shared" si="32"/>
        <v xml:space="preserve"> </v>
      </c>
      <c r="H67559" s="488">
        <f>IF(Admin!$B$14='Legit-Fans'!F67559,1,0)</f>
        <v>0</v>
      </c>
    </row>
    <row r="67560" spans="1:8">
      <c r="A67560" s="220" t="str">
        <f>IF(B67560&lt;&gt;0,COUNTA($B$65637:B67560)," ")</f>
        <v xml:space="preserve"> </v>
      </c>
      <c r="F67560" s="491" t="str">
        <f t="shared" si="32"/>
        <v xml:space="preserve"> </v>
      </c>
      <c r="H67560" s="488">
        <f>IF(Admin!$B$14='Legit-Fans'!F67560,1,0)</f>
        <v>0</v>
      </c>
    </row>
    <row r="67561" spans="1:8">
      <c r="A67561" s="220" t="str">
        <f>IF(B67561&lt;&gt;0,COUNTA($B$65637:B67561)," ")</f>
        <v xml:space="preserve"> </v>
      </c>
      <c r="F67561" s="491" t="str">
        <f t="shared" si="32"/>
        <v xml:space="preserve"> </v>
      </c>
      <c r="H67561" s="488">
        <f>IF(Admin!$B$14='Legit-Fans'!F67561,1,0)</f>
        <v>0</v>
      </c>
    </row>
    <row r="67562" spans="1:8">
      <c r="A67562" s="220" t="str">
        <f>IF(B67562&lt;&gt;0,COUNTA($B$65637:B67562)," ")</f>
        <v xml:space="preserve"> </v>
      </c>
      <c r="F67562" s="491" t="str">
        <f t="shared" si="32"/>
        <v xml:space="preserve"> </v>
      </c>
      <c r="H67562" s="488">
        <f>IF(Admin!$B$14='Legit-Fans'!F67562,1,0)</f>
        <v>0</v>
      </c>
    </row>
    <row r="67563" spans="1:8">
      <c r="A67563" s="220" t="str">
        <f>IF(B67563&lt;&gt;0,COUNTA($B$65637:B67563)," ")</f>
        <v xml:space="preserve"> </v>
      </c>
      <c r="F67563" s="491" t="str">
        <f t="shared" si="32"/>
        <v xml:space="preserve"> </v>
      </c>
      <c r="H67563" s="488">
        <f>IF(Admin!$B$14='Legit-Fans'!F67563,1,0)</f>
        <v>0</v>
      </c>
    </row>
    <row r="67564" spans="1:8">
      <c r="A67564" s="220" t="str">
        <f>IF(B67564&lt;&gt;0,COUNTA($B$65637:B67564)," ")</f>
        <v xml:space="preserve"> </v>
      </c>
      <c r="F67564" s="491" t="str">
        <f t="shared" ref="F67564:F67627" si="33">B67564&amp;" "&amp;C67564</f>
        <v xml:space="preserve"> </v>
      </c>
      <c r="H67564" s="488">
        <f>IF(Admin!$B$14='Legit-Fans'!F67564,1,0)</f>
        <v>0</v>
      </c>
    </row>
    <row r="67565" spans="1:8">
      <c r="A67565" s="220" t="str">
        <f>IF(B67565&lt;&gt;0,COUNTA($B$65637:B67565)," ")</f>
        <v xml:space="preserve"> </v>
      </c>
      <c r="F67565" s="491" t="str">
        <f t="shared" si="33"/>
        <v xml:space="preserve"> </v>
      </c>
      <c r="H67565" s="488">
        <f>IF(Admin!$B$14='Legit-Fans'!F67565,1,0)</f>
        <v>0</v>
      </c>
    </row>
    <row r="67566" spans="1:8">
      <c r="A67566" s="220" t="str">
        <f>IF(B67566&lt;&gt;0,COUNTA($B$65637:B67566)," ")</f>
        <v xml:space="preserve"> </v>
      </c>
      <c r="F67566" s="491" t="str">
        <f t="shared" si="33"/>
        <v xml:space="preserve"> </v>
      </c>
      <c r="H67566" s="488">
        <f>IF(Admin!$B$14='Legit-Fans'!F67566,1,0)</f>
        <v>0</v>
      </c>
    </row>
    <row r="67567" spans="1:8">
      <c r="A67567" s="220" t="str">
        <f>IF(B67567&lt;&gt;0,COUNTA($B$65637:B67567)," ")</f>
        <v xml:space="preserve"> </v>
      </c>
      <c r="F67567" s="491" t="str">
        <f t="shared" si="33"/>
        <v xml:space="preserve"> </v>
      </c>
      <c r="H67567" s="488">
        <f>IF(Admin!$B$14='Legit-Fans'!F67567,1,0)</f>
        <v>0</v>
      </c>
    </row>
    <row r="67568" spans="1:8">
      <c r="A67568" s="220" t="str">
        <f>IF(B67568&lt;&gt;0,COUNTA($B$65637:B67568)," ")</f>
        <v xml:space="preserve"> </v>
      </c>
      <c r="F67568" s="491" t="str">
        <f t="shared" si="33"/>
        <v xml:space="preserve"> </v>
      </c>
      <c r="H67568" s="488">
        <f>IF(Admin!$B$14='Legit-Fans'!F67568,1,0)</f>
        <v>0</v>
      </c>
    </row>
    <row r="67569" spans="1:8">
      <c r="A67569" s="220" t="str">
        <f>IF(B67569&lt;&gt;0,COUNTA($B$65637:B67569)," ")</f>
        <v xml:space="preserve"> </v>
      </c>
      <c r="F67569" s="491" t="str">
        <f t="shared" si="33"/>
        <v xml:space="preserve"> </v>
      </c>
      <c r="H67569" s="488">
        <f>IF(Admin!$B$14='Legit-Fans'!F67569,1,0)</f>
        <v>0</v>
      </c>
    </row>
    <row r="67570" spans="1:8">
      <c r="A67570" s="220" t="str">
        <f>IF(B67570&lt;&gt;0,COUNTA($B$65637:B67570)," ")</f>
        <v xml:space="preserve"> </v>
      </c>
      <c r="F67570" s="491" t="str">
        <f t="shared" si="33"/>
        <v xml:space="preserve"> </v>
      </c>
      <c r="H67570" s="488">
        <f>IF(Admin!$B$14='Legit-Fans'!F67570,1,0)</f>
        <v>0</v>
      </c>
    </row>
    <row r="67571" spans="1:8">
      <c r="A67571" s="220" t="str">
        <f>IF(B67571&lt;&gt;0,COUNTA($B$65637:B67571)," ")</f>
        <v xml:space="preserve"> </v>
      </c>
      <c r="F67571" s="491" t="str">
        <f t="shared" si="33"/>
        <v xml:space="preserve"> </v>
      </c>
      <c r="H67571" s="488">
        <f>IF(Admin!$B$14='Legit-Fans'!F67571,1,0)</f>
        <v>0</v>
      </c>
    </row>
    <row r="67572" spans="1:8">
      <c r="A67572" s="220" t="str">
        <f>IF(B67572&lt;&gt;0,COUNTA($B$65637:B67572)," ")</f>
        <v xml:space="preserve"> </v>
      </c>
      <c r="F67572" s="491" t="str">
        <f t="shared" si="33"/>
        <v xml:space="preserve"> </v>
      </c>
      <c r="H67572" s="488">
        <f>IF(Admin!$B$14='Legit-Fans'!F67572,1,0)</f>
        <v>0</v>
      </c>
    </row>
    <row r="67573" spans="1:8">
      <c r="A67573" s="220" t="str">
        <f>IF(B67573&lt;&gt;0,COUNTA($B$65637:B67573)," ")</f>
        <v xml:space="preserve"> </v>
      </c>
      <c r="F67573" s="491" t="str">
        <f t="shared" si="33"/>
        <v xml:space="preserve"> </v>
      </c>
      <c r="H67573" s="488">
        <f>IF(Admin!$B$14='Legit-Fans'!F67573,1,0)</f>
        <v>0</v>
      </c>
    </row>
    <row r="67574" spans="1:8">
      <c r="A67574" s="220" t="str">
        <f>IF(B67574&lt;&gt;0,COUNTA($B$65637:B67574)," ")</f>
        <v xml:space="preserve"> </v>
      </c>
      <c r="F67574" s="491" t="str">
        <f t="shared" si="33"/>
        <v xml:space="preserve"> </v>
      </c>
      <c r="H67574" s="488">
        <f>IF(Admin!$B$14='Legit-Fans'!F67574,1,0)</f>
        <v>0</v>
      </c>
    </row>
    <row r="67575" spans="1:8">
      <c r="A67575" s="220" t="str">
        <f>IF(B67575&lt;&gt;0,COUNTA($B$65637:B67575)," ")</f>
        <v xml:space="preserve"> </v>
      </c>
      <c r="F67575" s="491" t="str">
        <f t="shared" si="33"/>
        <v xml:space="preserve"> </v>
      </c>
      <c r="H67575" s="488">
        <f>IF(Admin!$B$14='Legit-Fans'!F67575,1,0)</f>
        <v>0</v>
      </c>
    </row>
    <row r="67576" spans="1:8">
      <c r="A67576" s="220" t="str">
        <f>IF(B67576&lt;&gt;0,COUNTA($B$65637:B67576)," ")</f>
        <v xml:space="preserve"> </v>
      </c>
      <c r="F67576" s="491" t="str">
        <f t="shared" si="33"/>
        <v xml:space="preserve"> </v>
      </c>
      <c r="H67576" s="488">
        <f>IF(Admin!$B$14='Legit-Fans'!F67576,1,0)</f>
        <v>0</v>
      </c>
    </row>
    <row r="67577" spans="1:8">
      <c r="A67577" s="220" t="str">
        <f>IF(B67577&lt;&gt;0,COUNTA($B$65637:B67577)," ")</f>
        <v xml:space="preserve"> </v>
      </c>
      <c r="F67577" s="491" t="str">
        <f t="shared" si="33"/>
        <v xml:space="preserve"> </v>
      </c>
      <c r="H67577" s="488">
        <f>IF(Admin!$B$14='Legit-Fans'!F67577,1,0)</f>
        <v>0</v>
      </c>
    </row>
    <row r="67578" spans="1:8">
      <c r="A67578" s="220" t="str">
        <f>IF(B67578&lt;&gt;0,COUNTA($B$65637:B67578)," ")</f>
        <v xml:space="preserve"> </v>
      </c>
      <c r="F67578" s="491" t="str">
        <f t="shared" si="33"/>
        <v xml:space="preserve"> </v>
      </c>
      <c r="H67578" s="488">
        <f>IF(Admin!$B$14='Legit-Fans'!F67578,1,0)</f>
        <v>0</v>
      </c>
    </row>
    <row r="67579" spans="1:8">
      <c r="A67579" s="220" t="str">
        <f>IF(B67579&lt;&gt;0,COUNTA($B$65637:B67579)," ")</f>
        <v xml:space="preserve"> </v>
      </c>
      <c r="F67579" s="491" t="str">
        <f t="shared" si="33"/>
        <v xml:space="preserve"> </v>
      </c>
      <c r="H67579" s="488">
        <f>IF(Admin!$B$14='Legit-Fans'!F67579,1,0)</f>
        <v>0</v>
      </c>
    </row>
    <row r="67580" spans="1:8">
      <c r="A67580" s="220" t="str">
        <f>IF(B67580&lt;&gt;0,COUNTA($B$65637:B67580)," ")</f>
        <v xml:space="preserve"> </v>
      </c>
      <c r="F67580" s="491" t="str">
        <f t="shared" si="33"/>
        <v xml:space="preserve"> </v>
      </c>
      <c r="H67580" s="488">
        <f>IF(Admin!$B$14='Legit-Fans'!F67580,1,0)</f>
        <v>0</v>
      </c>
    </row>
    <row r="67581" spans="1:8">
      <c r="A67581" s="220" t="str">
        <f>IF(B67581&lt;&gt;0,COUNTA($B$65637:B67581)," ")</f>
        <v xml:space="preserve"> </v>
      </c>
      <c r="F67581" s="491" t="str">
        <f t="shared" si="33"/>
        <v xml:space="preserve"> </v>
      </c>
      <c r="H67581" s="488">
        <f>IF(Admin!$B$14='Legit-Fans'!F67581,1,0)</f>
        <v>0</v>
      </c>
    </row>
    <row r="67582" spans="1:8">
      <c r="A67582" s="220" t="str">
        <f>IF(B67582&lt;&gt;0,COUNTA($B$65637:B67582)," ")</f>
        <v xml:space="preserve"> </v>
      </c>
      <c r="F67582" s="491" t="str">
        <f t="shared" si="33"/>
        <v xml:space="preserve"> </v>
      </c>
      <c r="H67582" s="488">
        <f>IF(Admin!$B$14='Legit-Fans'!F67582,1,0)</f>
        <v>0</v>
      </c>
    </row>
    <row r="67583" spans="1:8">
      <c r="A67583" s="220" t="str">
        <f>IF(B67583&lt;&gt;0,COUNTA($B$65637:B67583)," ")</f>
        <v xml:space="preserve"> </v>
      </c>
      <c r="F67583" s="491" t="str">
        <f t="shared" si="33"/>
        <v xml:space="preserve"> </v>
      </c>
      <c r="H67583" s="488">
        <f>IF(Admin!$B$14='Legit-Fans'!F67583,1,0)</f>
        <v>0</v>
      </c>
    </row>
    <row r="67584" spans="1:8">
      <c r="A67584" s="220" t="str">
        <f>IF(B67584&lt;&gt;0,COUNTA($B$65637:B67584)," ")</f>
        <v xml:space="preserve"> </v>
      </c>
      <c r="F67584" s="491" t="str">
        <f t="shared" si="33"/>
        <v xml:space="preserve"> </v>
      </c>
      <c r="H67584" s="488">
        <f>IF(Admin!$B$14='Legit-Fans'!F67584,1,0)</f>
        <v>0</v>
      </c>
    </row>
    <row r="67585" spans="1:8">
      <c r="A67585" s="220" t="str">
        <f>IF(B67585&lt;&gt;0,COUNTA($B$65637:B67585)," ")</f>
        <v xml:space="preserve"> </v>
      </c>
      <c r="F67585" s="491" t="str">
        <f t="shared" si="33"/>
        <v xml:space="preserve"> </v>
      </c>
      <c r="H67585" s="488">
        <f>IF(Admin!$B$14='Legit-Fans'!F67585,1,0)</f>
        <v>0</v>
      </c>
    </row>
    <row r="67586" spans="1:8">
      <c r="A67586" s="220" t="str">
        <f>IF(B67586&lt;&gt;0,COUNTA($B$65637:B67586)," ")</f>
        <v xml:space="preserve"> </v>
      </c>
      <c r="F67586" s="491" t="str">
        <f t="shared" si="33"/>
        <v xml:space="preserve"> </v>
      </c>
      <c r="H67586" s="488">
        <f>IF(Admin!$B$14='Legit-Fans'!F67586,1,0)</f>
        <v>0</v>
      </c>
    </row>
    <row r="67587" spans="1:8">
      <c r="A67587" s="220" t="str">
        <f>IF(B67587&lt;&gt;0,COUNTA($B$65637:B67587)," ")</f>
        <v xml:space="preserve"> </v>
      </c>
      <c r="F67587" s="491" t="str">
        <f t="shared" si="33"/>
        <v xml:space="preserve"> </v>
      </c>
      <c r="H67587" s="488">
        <f>IF(Admin!$B$14='Legit-Fans'!F67587,1,0)</f>
        <v>0</v>
      </c>
    </row>
    <row r="67588" spans="1:8">
      <c r="A67588" s="220" t="str">
        <f>IF(B67588&lt;&gt;0,COUNTA($B$65637:B67588)," ")</f>
        <v xml:space="preserve"> </v>
      </c>
      <c r="F67588" s="491" t="str">
        <f t="shared" si="33"/>
        <v xml:space="preserve"> </v>
      </c>
      <c r="H67588" s="488">
        <f>IF(Admin!$B$14='Legit-Fans'!F67588,1,0)</f>
        <v>0</v>
      </c>
    </row>
    <row r="67589" spans="1:8">
      <c r="A67589" s="220" t="str">
        <f>IF(B67589&lt;&gt;0,COUNTA($B$65637:B67589)," ")</f>
        <v xml:space="preserve"> </v>
      </c>
      <c r="F67589" s="491" t="str">
        <f t="shared" si="33"/>
        <v xml:space="preserve"> </v>
      </c>
      <c r="H67589" s="488">
        <f>IF(Admin!$B$14='Legit-Fans'!F67589,1,0)</f>
        <v>0</v>
      </c>
    </row>
    <row r="67590" spans="1:8">
      <c r="A67590" s="220" t="str">
        <f>IF(B67590&lt;&gt;0,COUNTA($B$65637:B67590)," ")</f>
        <v xml:space="preserve"> </v>
      </c>
      <c r="F67590" s="491" t="str">
        <f t="shared" si="33"/>
        <v xml:space="preserve"> </v>
      </c>
      <c r="H67590" s="488">
        <f>IF(Admin!$B$14='Legit-Fans'!F67590,1,0)</f>
        <v>0</v>
      </c>
    </row>
    <row r="67591" spans="1:8">
      <c r="A67591" s="220" t="str">
        <f>IF(B67591&lt;&gt;0,COUNTA($B$65637:B67591)," ")</f>
        <v xml:space="preserve"> </v>
      </c>
      <c r="F67591" s="491" t="str">
        <f t="shared" si="33"/>
        <v xml:space="preserve"> </v>
      </c>
      <c r="H67591" s="488">
        <f>IF(Admin!$B$14='Legit-Fans'!F67591,1,0)</f>
        <v>0</v>
      </c>
    </row>
    <row r="67592" spans="1:8">
      <c r="A67592" s="220" t="str">
        <f>IF(B67592&lt;&gt;0,COUNTA($B$65637:B67592)," ")</f>
        <v xml:space="preserve"> </v>
      </c>
      <c r="F67592" s="491" t="str">
        <f t="shared" si="33"/>
        <v xml:space="preserve"> </v>
      </c>
      <c r="H67592" s="488">
        <f>IF(Admin!$B$14='Legit-Fans'!F67592,1,0)</f>
        <v>0</v>
      </c>
    </row>
    <row r="67593" spans="1:8">
      <c r="A67593" s="220" t="str">
        <f>IF(B67593&lt;&gt;0,COUNTA($B$65637:B67593)," ")</f>
        <v xml:space="preserve"> </v>
      </c>
      <c r="F67593" s="491" t="str">
        <f t="shared" si="33"/>
        <v xml:space="preserve"> </v>
      </c>
      <c r="H67593" s="488">
        <f>IF(Admin!$B$14='Legit-Fans'!F67593,1,0)</f>
        <v>0</v>
      </c>
    </row>
    <row r="67594" spans="1:8">
      <c r="A67594" s="220" t="str">
        <f>IF(B67594&lt;&gt;0,COUNTA($B$65637:B67594)," ")</f>
        <v xml:space="preserve"> </v>
      </c>
      <c r="F67594" s="491" t="str">
        <f t="shared" si="33"/>
        <v xml:space="preserve"> </v>
      </c>
      <c r="H67594" s="488">
        <f>IF(Admin!$B$14='Legit-Fans'!F67594,1,0)</f>
        <v>0</v>
      </c>
    </row>
    <row r="67595" spans="1:8">
      <c r="A67595" s="220" t="str">
        <f>IF(B67595&lt;&gt;0,COUNTA($B$65637:B67595)," ")</f>
        <v xml:space="preserve"> </v>
      </c>
      <c r="F67595" s="491" t="str">
        <f t="shared" si="33"/>
        <v xml:space="preserve"> </v>
      </c>
      <c r="H67595" s="488">
        <f>IF(Admin!$B$14='Legit-Fans'!F67595,1,0)</f>
        <v>0</v>
      </c>
    </row>
    <row r="67596" spans="1:8">
      <c r="A67596" s="220" t="str">
        <f>IF(B67596&lt;&gt;0,COUNTA($B$65637:B67596)," ")</f>
        <v xml:space="preserve"> </v>
      </c>
      <c r="F67596" s="491" t="str">
        <f t="shared" si="33"/>
        <v xml:space="preserve"> </v>
      </c>
      <c r="H67596" s="488">
        <f>IF(Admin!$B$14='Legit-Fans'!F67596,1,0)</f>
        <v>0</v>
      </c>
    </row>
    <row r="67597" spans="1:8">
      <c r="A67597" s="220" t="str">
        <f>IF(B67597&lt;&gt;0,COUNTA($B$65637:B67597)," ")</f>
        <v xml:space="preserve"> </v>
      </c>
      <c r="F67597" s="491" t="str">
        <f t="shared" si="33"/>
        <v xml:space="preserve"> </v>
      </c>
      <c r="H67597" s="488">
        <f>IF(Admin!$B$14='Legit-Fans'!F67597,1,0)</f>
        <v>0</v>
      </c>
    </row>
    <row r="67598" spans="1:8">
      <c r="A67598" s="220" t="str">
        <f>IF(B67598&lt;&gt;0,COUNTA($B$65637:B67598)," ")</f>
        <v xml:space="preserve"> </v>
      </c>
      <c r="F67598" s="491" t="str">
        <f t="shared" si="33"/>
        <v xml:space="preserve"> </v>
      </c>
      <c r="H67598" s="488">
        <f>IF(Admin!$B$14='Legit-Fans'!F67598,1,0)</f>
        <v>0</v>
      </c>
    </row>
    <row r="67599" spans="1:8">
      <c r="A67599" s="220" t="str">
        <f>IF(B67599&lt;&gt;0,COUNTA($B$65637:B67599)," ")</f>
        <v xml:space="preserve"> </v>
      </c>
      <c r="F67599" s="491" t="str">
        <f t="shared" si="33"/>
        <v xml:space="preserve"> </v>
      </c>
      <c r="H67599" s="488">
        <f>IF(Admin!$B$14='Legit-Fans'!F67599,1,0)</f>
        <v>0</v>
      </c>
    </row>
    <row r="67600" spans="1:8">
      <c r="A67600" s="220" t="str">
        <f>IF(B67600&lt;&gt;0,COUNTA($B$65637:B67600)," ")</f>
        <v xml:space="preserve"> </v>
      </c>
      <c r="F67600" s="491" t="str">
        <f t="shared" si="33"/>
        <v xml:space="preserve"> </v>
      </c>
      <c r="H67600" s="488">
        <f>IF(Admin!$B$14='Legit-Fans'!F67600,1,0)</f>
        <v>0</v>
      </c>
    </row>
    <row r="67601" spans="1:8">
      <c r="A67601" s="220" t="str">
        <f>IF(B67601&lt;&gt;0,COUNTA($B$65637:B67601)," ")</f>
        <v xml:space="preserve"> </v>
      </c>
      <c r="F67601" s="491" t="str">
        <f t="shared" si="33"/>
        <v xml:space="preserve"> </v>
      </c>
      <c r="H67601" s="488">
        <f>IF(Admin!$B$14='Legit-Fans'!F67601,1,0)</f>
        <v>0</v>
      </c>
    </row>
    <row r="67602" spans="1:8">
      <c r="A67602" s="220" t="str">
        <f>IF(B67602&lt;&gt;0,COUNTA($B$65637:B67602)," ")</f>
        <v xml:space="preserve"> </v>
      </c>
      <c r="F67602" s="491" t="str">
        <f t="shared" si="33"/>
        <v xml:space="preserve"> </v>
      </c>
      <c r="H67602" s="488">
        <f>IF(Admin!$B$14='Legit-Fans'!F67602,1,0)</f>
        <v>0</v>
      </c>
    </row>
    <row r="67603" spans="1:8">
      <c r="A67603" s="220" t="str">
        <f>IF(B67603&lt;&gt;0,COUNTA($B$65637:B67603)," ")</f>
        <v xml:space="preserve"> </v>
      </c>
      <c r="F67603" s="491" t="str">
        <f t="shared" si="33"/>
        <v xml:space="preserve"> </v>
      </c>
      <c r="H67603" s="488">
        <f>IF(Admin!$B$14='Legit-Fans'!F67603,1,0)</f>
        <v>0</v>
      </c>
    </row>
    <row r="67604" spans="1:8">
      <c r="A67604" s="220" t="str">
        <f>IF(B67604&lt;&gt;0,COUNTA($B$65637:B67604)," ")</f>
        <v xml:space="preserve"> </v>
      </c>
      <c r="F67604" s="491" t="str">
        <f t="shared" si="33"/>
        <v xml:space="preserve"> </v>
      </c>
      <c r="H67604" s="488">
        <f>IF(Admin!$B$14='Legit-Fans'!F67604,1,0)</f>
        <v>0</v>
      </c>
    </row>
    <row r="67605" spans="1:8">
      <c r="A67605" s="220" t="str">
        <f>IF(B67605&lt;&gt;0,COUNTA($B$65637:B67605)," ")</f>
        <v xml:space="preserve"> </v>
      </c>
      <c r="F67605" s="491" t="str">
        <f t="shared" si="33"/>
        <v xml:space="preserve"> </v>
      </c>
      <c r="H67605" s="488">
        <f>IF(Admin!$B$14='Legit-Fans'!F67605,1,0)</f>
        <v>0</v>
      </c>
    </row>
    <row r="67606" spans="1:8">
      <c r="A67606" s="220" t="str">
        <f>IF(B67606&lt;&gt;0,COUNTA($B$65637:B67606)," ")</f>
        <v xml:space="preserve"> </v>
      </c>
      <c r="F67606" s="491" t="str">
        <f t="shared" si="33"/>
        <v xml:space="preserve"> </v>
      </c>
      <c r="H67606" s="488">
        <f>IF(Admin!$B$14='Legit-Fans'!F67606,1,0)</f>
        <v>0</v>
      </c>
    </row>
    <row r="67607" spans="1:8">
      <c r="A67607" s="220" t="str">
        <f>IF(B67607&lt;&gt;0,COUNTA($B$65637:B67607)," ")</f>
        <v xml:space="preserve"> </v>
      </c>
      <c r="F67607" s="491" t="str">
        <f t="shared" si="33"/>
        <v xml:space="preserve"> </v>
      </c>
      <c r="H67607" s="488">
        <f>IF(Admin!$B$14='Legit-Fans'!F67607,1,0)</f>
        <v>0</v>
      </c>
    </row>
    <row r="67608" spans="1:8">
      <c r="A67608" s="220" t="str">
        <f>IF(B67608&lt;&gt;0,COUNTA($B$65637:B67608)," ")</f>
        <v xml:space="preserve"> </v>
      </c>
      <c r="F67608" s="491" t="str">
        <f t="shared" si="33"/>
        <v xml:space="preserve"> </v>
      </c>
      <c r="H67608" s="488">
        <f>IF(Admin!$B$14='Legit-Fans'!F67608,1,0)</f>
        <v>0</v>
      </c>
    </row>
    <row r="67609" spans="1:8">
      <c r="A67609" s="220" t="str">
        <f>IF(B67609&lt;&gt;0,COUNTA($B$65637:B67609)," ")</f>
        <v xml:space="preserve"> </v>
      </c>
      <c r="F67609" s="491" t="str">
        <f t="shared" si="33"/>
        <v xml:space="preserve"> </v>
      </c>
      <c r="H67609" s="488">
        <f>IF(Admin!$B$14='Legit-Fans'!F67609,1,0)</f>
        <v>0</v>
      </c>
    </row>
    <row r="67610" spans="1:8">
      <c r="A67610" s="220" t="str">
        <f>IF(B67610&lt;&gt;0,COUNTA($B$65637:B67610)," ")</f>
        <v xml:space="preserve"> </v>
      </c>
      <c r="F67610" s="491" t="str">
        <f t="shared" si="33"/>
        <v xml:space="preserve"> </v>
      </c>
      <c r="H67610" s="488">
        <f>IF(Admin!$B$14='Legit-Fans'!F67610,1,0)</f>
        <v>0</v>
      </c>
    </row>
    <row r="67611" spans="1:8">
      <c r="A67611" s="220" t="str">
        <f>IF(B67611&lt;&gt;0,COUNTA($B$65637:B67611)," ")</f>
        <v xml:space="preserve"> </v>
      </c>
      <c r="F67611" s="491" t="str">
        <f t="shared" si="33"/>
        <v xml:space="preserve"> </v>
      </c>
      <c r="H67611" s="488">
        <f>IF(Admin!$B$14='Legit-Fans'!F67611,1,0)</f>
        <v>0</v>
      </c>
    </row>
    <row r="67612" spans="1:8">
      <c r="A67612" s="220" t="str">
        <f>IF(B67612&lt;&gt;0,COUNTA($B$65637:B67612)," ")</f>
        <v xml:space="preserve"> </v>
      </c>
      <c r="F67612" s="491" t="str">
        <f t="shared" si="33"/>
        <v xml:space="preserve"> </v>
      </c>
      <c r="H67612" s="488">
        <f>IF(Admin!$B$14='Legit-Fans'!F67612,1,0)</f>
        <v>0</v>
      </c>
    </row>
    <row r="67613" spans="1:8">
      <c r="A67613" s="220" t="str">
        <f>IF(B67613&lt;&gt;0,COUNTA($B$65637:B67613)," ")</f>
        <v xml:space="preserve"> </v>
      </c>
      <c r="F67613" s="491" t="str">
        <f t="shared" si="33"/>
        <v xml:space="preserve"> </v>
      </c>
      <c r="H67613" s="488">
        <f>IF(Admin!$B$14='Legit-Fans'!F67613,1,0)</f>
        <v>0</v>
      </c>
    </row>
    <row r="67614" spans="1:8">
      <c r="A67614" s="220" t="str">
        <f>IF(B67614&lt;&gt;0,COUNTA($B$65637:B67614)," ")</f>
        <v xml:space="preserve"> </v>
      </c>
      <c r="F67614" s="491" t="str">
        <f t="shared" si="33"/>
        <v xml:space="preserve"> </v>
      </c>
      <c r="H67614" s="488">
        <f>IF(Admin!$B$14='Legit-Fans'!F67614,1,0)</f>
        <v>0</v>
      </c>
    </row>
    <row r="67615" spans="1:8">
      <c r="A67615" s="220" t="str">
        <f>IF(B67615&lt;&gt;0,COUNTA($B$65637:B67615)," ")</f>
        <v xml:space="preserve"> </v>
      </c>
      <c r="F67615" s="491" t="str">
        <f t="shared" si="33"/>
        <v xml:space="preserve"> </v>
      </c>
      <c r="H67615" s="488">
        <f>IF(Admin!$B$14='Legit-Fans'!F67615,1,0)</f>
        <v>0</v>
      </c>
    </row>
    <row r="67616" spans="1:8">
      <c r="A67616" s="220" t="str">
        <f>IF(B67616&lt;&gt;0,COUNTA($B$65637:B67616)," ")</f>
        <v xml:space="preserve"> </v>
      </c>
      <c r="F67616" s="491" t="str">
        <f t="shared" si="33"/>
        <v xml:space="preserve"> </v>
      </c>
      <c r="H67616" s="488">
        <f>IF(Admin!$B$14='Legit-Fans'!F67616,1,0)</f>
        <v>0</v>
      </c>
    </row>
    <row r="67617" spans="1:8">
      <c r="A67617" s="220" t="str">
        <f>IF(B67617&lt;&gt;0,COUNTA($B$65637:B67617)," ")</f>
        <v xml:space="preserve"> </v>
      </c>
      <c r="F67617" s="491" t="str">
        <f t="shared" si="33"/>
        <v xml:space="preserve"> </v>
      </c>
      <c r="H67617" s="488">
        <f>IF(Admin!$B$14='Legit-Fans'!F67617,1,0)</f>
        <v>0</v>
      </c>
    </row>
    <row r="67618" spans="1:8">
      <c r="A67618" s="220" t="str">
        <f>IF(B67618&lt;&gt;0,COUNTA($B$65637:B67618)," ")</f>
        <v xml:space="preserve"> </v>
      </c>
      <c r="F67618" s="491" t="str">
        <f t="shared" si="33"/>
        <v xml:space="preserve"> </v>
      </c>
      <c r="H67618" s="488">
        <f>IF(Admin!$B$14='Legit-Fans'!F67618,1,0)</f>
        <v>0</v>
      </c>
    </row>
    <row r="67619" spans="1:8">
      <c r="A67619" s="220" t="str">
        <f>IF(B67619&lt;&gt;0,COUNTA($B$65637:B67619)," ")</f>
        <v xml:space="preserve"> </v>
      </c>
      <c r="F67619" s="491" t="str">
        <f t="shared" si="33"/>
        <v xml:space="preserve"> </v>
      </c>
      <c r="H67619" s="488">
        <f>IF(Admin!$B$14='Legit-Fans'!F67619,1,0)</f>
        <v>0</v>
      </c>
    </row>
    <row r="67620" spans="1:8">
      <c r="A67620" s="220" t="str">
        <f>IF(B67620&lt;&gt;0,COUNTA($B$65637:B67620)," ")</f>
        <v xml:space="preserve"> </v>
      </c>
      <c r="F67620" s="491" t="str">
        <f t="shared" si="33"/>
        <v xml:space="preserve"> </v>
      </c>
      <c r="H67620" s="488">
        <f>IF(Admin!$B$14='Legit-Fans'!F67620,1,0)</f>
        <v>0</v>
      </c>
    </row>
    <row r="67621" spans="1:8">
      <c r="A67621" s="220" t="str">
        <f>IF(B67621&lt;&gt;0,COUNTA($B$65637:B67621)," ")</f>
        <v xml:space="preserve"> </v>
      </c>
      <c r="F67621" s="491" t="str">
        <f t="shared" si="33"/>
        <v xml:space="preserve"> </v>
      </c>
      <c r="H67621" s="488">
        <f>IF(Admin!$B$14='Legit-Fans'!F67621,1,0)</f>
        <v>0</v>
      </c>
    </row>
    <row r="67622" spans="1:8">
      <c r="A67622" s="220" t="str">
        <f>IF(B67622&lt;&gt;0,COUNTA($B$65637:B67622)," ")</f>
        <v xml:space="preserve"> </v>
      </c>
      <c r="F67622" s="491" t="str">
        <f t="shared" si="33"/>
        <v xml:space="preserve"> </v>
      </c>
      <c r="H67622" s="488">
        <f>IF(Admin!$B$14='Legit-Fans'!F67622,1,0)</f>
        <v>0</v>
      </c>
    </row>
    <row r="67623" spans="1:8">
      <c r="A67623" s="220" t="str">
        <f>IF(B67623&lt;&gt;0,COUNTA($B$65637:B67623)," ")</f>
        <v xml:space="preserve"> </v>
      </c>
      <c r="F67623" s="491" t="str">
        <f t="shared" si="33"/>
        <v xml:space="preserve"> </v>
      </c>
      <c r="H67623" s="488">
        <f>IF(Admin!$B$14='Legit-Fans'!F67623,1,0)</f>
        <v>0</v>
      </c>
    </row>
    <row r="67624" spans="1:8">
      <c r="A67624" s="220" t="str">
        <f>IF(B67624&lt;&gt;0,COUNTA($B$65637:B67624)," ")</f>
        <v xml:space="preserve"> </v>
      </c>
      <c r="F67624" s="491" t="str">
        <f t="shared" si="33"/>
        <v xml:space="preserve"> </v>
      </c>
      <c r="H67624" s="488">
        <f>IF(Admin!$B$14='Legit-Fans'!F67624,1,0)</f>
        <v>0</v>
      </c>
    </row>
    <row r="67625" spans="1:8">
      <c r="A67625" s="220" t="str">
        <f>IF(B67625&lt;&gt;0,COUNTA($B$65637:B67625)," ")</f>
        <v xml:space="preserve"> </v>
      </c>
      <c r="F67625" s="491" t="str">
        <f t="shared" si="33"/>
        <v xml:space="preserve"> </v>
      </c>
      <c r="H67625" s="488">
        <f>IF(Admin!$B$14='Legit-Fans'!F67625,1,0)</f>
        <v>0</v>
      </c>
    </row>
    <row r="67626" spans="1:8">
      <c r="A67626" s="220" t="str">
        <f>IF(B67626&lt;&gt;0,COUNTA($B$65637:B67626)," ")</f>
        <v xml:space="preserve"> </v>
      </c>
      <c r="F67626" s="491" t="str">
        <f t="shared" si="33"/>
        <v xml:space="preserve"> </v>
      </c>
      <c r="H67626" s="488">
        <f>IF(Admin!$B$14='Legit-Fans'!F67626,1,0)</f>
        <v>0</v>
      </c>
    </row>
    <row r="67627" spans="1:8">
      <c r="A67627" s="220" t="str">
        <f>IF(B67627&lt;&gt;0,COUNTA($B$65637:B67627)," ")</f>
        <v xml:space="preserve"> </v>
      </c>
      <c r="F67627" s="491" t="str">
        <f t="shared" si="33"/>
        <v xml:space="preserve"> </v>
      </c>
      <c r="H67627" s="488">
        <f>IF(Admin!$B$14='Legit-Fans'!F67627,1,0)</f>
        <v>0</v>
      </c>
    </row>
    <row r="67628" spans="1:8">
      <c r="A67628" s="220" t="str">
        <f>IF(B67628&lt;&gt;0,COUNTA($B$65637:B67628)," ")</f>
        <v xml:space="preserve"> </v>
      </c>
      <c r="F67628" s="491" t="str">
        <f t="shared" ref="F67628:F67691" si="34">B67628&amp;" "&amp;C67628</f>
        <v xml:space="preserve"> </v>
      </c>
      <c r="H67628" s="488">
        <f>IF(Admin!$B$14='Legit-Fans'!F67628,1,0)</f>
        <v>0</v>
      </c>
    </row>
    <row r="67629" spans="1:8">
      <c r="A67629" s="220" t="str">
        <f>IF(B67629&lt;&gt;0,COUNTA($B$65637:B67629)," ")</f>
        <v xml:space="preserve"> </v>
      </c>
      <c r="F67629" s="491" t="str">
        <f t="shared" si="34"/>
        <v xml:space="preserve"> </v>
      </c>
      <c r="H67629" s="488">
        <f>IF(Admin!$B$14='Legit-Fans'!F67629,1,0)</f>
        <v>0</v>
      </c>
    </row>
    <row r="67630" spans="1:8">
      <c r="A67630" s="220" t="str">
        <f>IF(B67630&lt;&gt;0,COUNTA($B$65637:B67630)," ")</f>
        <v xml:space="preserve"> </v>
      </c>
      <c r="F67630" s="491" t="str">
        <f t="shared" si="34"/>
        <v xml:space="preserve"> </v>
      </c>
      <c r="H67630" s="488">
        <f>IF(Admin!$B$14='Legit-Fans'!F67630,1,0)</f>
        <v>0</v>
      </c>
    </row>
    <row r="67631" spans="1:8">
      <c r="A67631" s="220" t="str">
        <f>IF(B67631&lt;&gt;0,COUNTA($B$65637:B67631)," ")</f>
        <v xml:space="preserve"> </v>
      </c>
      <c r="F67631" s="491" t="str">
        <f t="shared" si="34"/>
        <v xml:space="preserve"> </v>
      </c>
      <c r="H67631" s="488">
        <f>IF(Admin!$B$14='Legit-Fans'!F67631,1,0)</f>
        <v>0</v>
      </c>
    </row>
    <row r="67632" spans="1:8">
      <c r="A67632" s="220" t="str">
        <f>IF(B67632&lt;&gt;0,COUNTA($B$65637:B67632)," ")</f>
        <v xml:space="preserve"> </v>
      </c>
      <c r="F67632" s="491" t="str">
        <f t="shared" si="34"/>
        <v xml:space="preserve"> </v>
      </c>
      <c r="H67632" s="488">
        <f>IF(Admin!$B$14='Legit-Fans'!F67632,1,0)</f>
        <v>0</v>
      </c>
    </row>
    <row r="67633" spans="1:8">
      <c r="A67633" s="220" t="str">
        <f>IF(B67633&lt;&gt;0,COUNTA($B$65637:B67633)," ")</f>
        <v xml:space="preserve"> </v>
      </c>
      <c r="F67633" s="491" t="str">
        <f t="shared" si="34"/>
        <v xml:space="preserve"> </v>
      </c>
      <c r="H67633" s="488">
        <f>IF(Admin!$B$14='Legit-Fans'!F67633,1,0)</f>
        <v>0</v>
      </c>
    </row>
    <row r="67634" spans="1:8">
      <c r="A67634" s="220" t="str">
        <f>IF(B67634&lt;&gt;0,COUNTA($B$65637:B67634)," ")</f>
        <v xml:space="preserve"> </v>
      </c>
      <c r="F67634" s="491" t="str">
        <f t="shared" si="34"/>
        <v xml:space="preserve"> </v>
      </c>
      <c r="H67634" s="488">
        <f>IF(Admin!$B$14='Legit-Fans'!F67634,1,0)</f>
        <v>0</v>
      </c>
    </row>
    <row r="67635" spans="1:8">
      <c r="A67635" s="220" t="str">
        <f>IF(B67635&lt;&gt;0,COUNTA($B$65637:B67635)," ")</f>
        <v xml:space="preserve"> </v>
      </c>
      <c r="F67635" s="491" t="str">
        <f t="shared" si="34"/>
        <v xml:space="preserve"> </v>
      </c>
      <c r="H67635" s="488">
        <f>IF(Admin!$B$14='Legit-Fans'!F67635,1,0)</f>
        <v>0</v>
      </c>
    </row>
    <row r="67636" spans="1:8">
      <c r="A67636" s="220" t="str">
        <f>IF(B67636&lt;&gt;0,COUNTA($B$65637:B67636)," ")</f>
        <v xml:space="preserve"> </v>
      </c>
      <c r="F67636" s="491" t="str">
        <f t="shared" si="34"/>
        <v xml:space="preserve"> </v>
      </c>
      <c r="H67636" s="488">
        <f>IF(Admin!$B$14='Legit-Fans'!F67636,1,0)</f>
        <v>0</v>
      </c>
    </row>
    <row r="67637" spans="1:8">
      <c r="A67637" s="220" t="str">
        <f>IF(B67637&lt;&gt;0,COUNTA($B$65637:B67637)," ")</f>
        <v xml:space="preserve"> </v>
      </c>
      <c r="F67637" s="491" t="str">
        <f t="shared" si="34"/>
        <v xml:space="preserve"> </v>
      </c>
      <c r="H67637" s="488">
        <f>IF(Admin!$B$14='Legit-Fans'!F67637,1,0)</f>
        <v>0</v>
      </c>
    </row>
    <row r="67638" spans="1:8">
      <c r="A67638" s="220" t="str">
        <f>IF(B67638&lt;&gt;0,COUNTA($B$65637:B67638)," ")</f>
        <v xml:space="preserve"> </v>
      </c>
      <c r="F67638" s="491" t="str">
        <f t="shared" si="34"/>
        <v xml:space="preserve"> </v>
      </c>
      <c r="H67638" s="488">
        <f>IF(Admin!$B$14='Legit-Fans'!F67638,1,0)</f>
        <v>0</v>
      </c>
    </row>
    <row r="67639" spans="1:8">
      <c r="A67639" s="220" t="str">
        <f>IF(B67639&lt;&gt;0,COUNTA($B$65637:B67639)," ")</f>
        <v xml:space="preserve"> </v>
      </c>
      <c r="F67639" s="491" t="str">
        <f t="shared" si="34"/>
        <v xml:space="preserve"> </v>
      </c>
      <c r="H67639" s="488">
        <f>IF(Admin!$B$14='Legit-Fans'!F67639,1,0)</f>
        <v>0</v>
      </c>
    </row>
    <row r="67640" spans="1:8">
      <c r="A67640" s="220" t="str">
        <f>IF(B67640&lt;&gt;0,COUNTA($B$65637:B67640)," ")</f>
        <v xml:space="preserve"> </v>
      </c>
      <c r="F67640" s="491" t="str">
        <f t="shared" si="34"/>
        <v xml:space="preserve"> </v>
      </c>
      <c r="H67640" s="488">
        <f>IF(Admin!$B$14='Legit-Fans'!F67640,1,0)</f>
        <v>0</v>
      </c>
    </row>
    <row r="67641" spans="1:8">
      <c r="A67641" s="220" t="str">
        <f>IF(B67641&lt;&gt;0,COUNTA($B$65637:B67641)," ")</f>
        <v xml:space="preserve"> </v>
      </c>
      <c r="F67641" s="491" t="str">
        <f t="shared" si="34"/>
        <v xml:space="preserve"> </v>
      </c>
      <c r="H67641" s="488">
        <f>IF(Admin!$B$14='Legit-Fans'!F67641,1,0)</f>
        <v>0</v>
      </c>
    </row>
    <row r="67642" spans="1:8">
      <c r="A67642" s="220" t="str">
        <f>IF(B67642&lt;&gt;0,COUNTA($B$65637:B67642)," ")</f>
        <v xml:space="preserve"> </v>
      </c>
      <c r="F67642" s="491" t="str">
        <f t="shared" si="34"/>
        <v xml:space="preserve"> </v>
      </c>
      <c r="H67642" s="488">
        <f>IF(Admin!$B$14='Legit-Fans'!F67642,1,0)</f>
        <v>0</v>
      </c>
    </row>
    <row r="67643" spans="1:8">
      <c r="A67643" s="220" t="str">
        <f>IF(B67643&lt;&gt;0,COUNTA($B$65637:B67643)," ")</f>
        <v xml:space="preserve"> </v>
      </c>
      <c r="F67643" s="491" t="str">
        <f t="shared" si="34"/>
        <v xml:space="preserve"> </v>
      </c>
      <c r="H67643" s="488">
        <f>IF(Admin!$B$14='Legit-Fans'!F67643,1,0)</f>
        <v>0</v>
      </c>
    </row>
    <row r="67644" spans="1:8">
      <c r="A67644" s="220" t="str">
        <f>IF(B67644&lt;&gt;0,COUNTA($B$65637:B67644)," ")</f>
        <v xml:space="preserve"> </v>
      </c>
      <c r="F67644" s="491" t="str">
        <f t="shared" si="34"/>
        <v xml:space="preserve"> </v>
      </c>
      <c r="H67644" s="488">
        <f>IF(Admin!$B$14='Legit-Fans'!F67644,1,0)</f>
        <v>0</v>
      </c>
    </row>
    <row r="67645" spans="1:8">
      <c r="A67645" s="220" t="str">
        <f>IF(B67645&lt;&gt;0,COUNTA($B$65637:B67645)," ")</f>
        <v xml:space="preserve"> </v>
      </c>
      <c r="F67645" s="491" t="str">
        <f t="shared" si="34"/>
        <v xml:space="preserve"> </v>
      </c>
      <c r="H67645" s="488">
        <f>IF(Admin!$B$14='Legit-Fans'!F67645,1,0)</f>
        <v>0</v>
      </c>
    </row>
    <row r="67646" spans="1:8">
      <c r="A67646" s="220" t="str">
        <f>IF(B67646&lt;&gt;0,COUNTA($B$65637:B67646)," ")</f>
        <v xml:space="preserve"> </v>
      </c>
      <c r="F67646" s="491" t="str">
        <f t="shared" si="34"/>
        <v xml:space="preserve"> </v>
      </c>
      <c r="H67646" s="488">
        <f>IF(Admin!$B$14='Legit-Fans'!F67646,1,0)</f>
        <v>0</v>
      </c>
    </row>
    <row r="67647" spans="1:8">
      <c r="A67647" s="220" t="str">
        <f>IF(B67647&lt;&gt;0,COUNTA($B$65637:B67647)," ")</f>
        <v xml:space="preserve"> </v>
      </c>
      <c r="F67647" s="491" t="str">
        <f t="shared" si="34"/>
        <v xml:space="preserve"> </v>
      </c>
      <c r="H67647" s="488">
        <f>IF(Admin!$B$14='Legit-Fans'!F67647,1,0)</f>
        <v>0</v>
      </c>
    </row>
    <row r="67648" spans="1:8">
      <c r="A67648" s="220" t="str">
        <f>IF(B67648&lt;&gt;0,COUNTA($B$65637:B67648)," ")</f>
        <v xml:space="preserve"> </v>
      </c>
      <c r="F67648" s="491" t="str">
        <f t="shared" si="34"/>
        <v xml:space="preserve"> </v>
      </c>
      <c r="H67648" s="488">
        <f>IF(Admin!$B$14='Legit-Fans'!F67648,1,0)</f>
        <v>0</v>
      </c>
    </row>
    <row r="67649" spans="1:8">
      <c r="A67649" s="220" t="str">
        <f>IF(B67649&lt;&gt;0,COUNTA($B$65637:B67649)," ")</f>
        <v xml:space="preserve"> </v>
      </c>
      <c r="F67649" s="491" t="str">
        <f t="shared" si="34"/>
        <v xml:space="preserve"> </v>
      </c>
      <c r="H67649" s="488">
        <f>IF(Admin!$B$14='Legit-Fans'!F67649,1,0)</f>
        <v>0</v>
      </c>
    </row>
    <row r="67650" spans="1:8">
      <c r="A67650" s="220" t="str">
        <f>IF(B67650&lt;&gt;0,COUNTA($B$65637:B67650)," ")</f>
        <v xml:space="preserve"> </v>
      </c>
      <c r="F67650" s="491" t="str">
        <f t="shared" si="34"/>
        <v xml:space="preserve"> </v>
      </c>
      <c r="H67650" s="488">
        <f>IF(Admin!$B$14='Legit-Fans'!F67650,1,0)</f>
        <v>0</v>
      </c>
    </row>
    <row r="67651" spans="1:8">
      <c r="A67651" s="220" t="str">
        <f>IF(B67651&lt;&gt;0,COUNTA($B$65637:B67651)," ")</f>
        <v xml:space="preserve"> </v>
      </c>
      <c r="F67651" s="491" t="str">
        <f t="shared" si="34"/>
        <v xml:space="preserve"> </v>
      </c>
      <c r="H67651" s="488">
        <f>IF(Admin!$B$14='Legit-Fans'!F67651,1,0)</f>
        <v>0</v>
      </c>
    </row>
    <row r="67652" spans="1:8">
      <c r="A67652" s="220" t="str">
        <f>IF(B67652&lt;&gt;0,COUNTA($B$65637:B67652)," ")</f>
        <v xml:space="preserve"> </v>
      </c>
      <c r="F67652" s="491" t="str">
        <f t="shared" si="34"/>
        <v xml:space="preserve"> </v>
      </c>
      <c r="H67652" s="488">
        <f>IF(Admin!$B$14='Legit-Fans'!F67652,1,0)</f>
        <v>0</v>
      </c>
    </row>
    <row r="67653" spans="1:8">
      <c r="A67653" s="220" t="str">
        <f>IF(B67653&lt;&gt;0,COUNTA($B$65637:B67653)," ")</f>
        <v xml:space="preserve"> </v>
      </c>
      <c r="F67653" s="491" t="str">
        <f t="shared" si="34"/>
        <v xml:space="preserve"> </v>
      </c>
      <c r="H67653" s="488">
        <f>IF(Admin!$B$14='Legit-Fans'!F67653,1,0)</f>
        <v>0</v>
      </c>
    </row>
    <row r="67654" spans="1:8">
      <c r="A67654" s="220" t="str">
        <f>IF(B67654&lt;&gt;0,COUNTA($B$65637:B67654)," ")</f>
        <v xml:space="preserve"> </v>
      </c>
      <c r="F67654" s="491" t="str">
        <f t="shared" si="34"/>
        <v xml:space="preserve"> </v>
      </c>
      <c r="H67654" s="488">
        <f>IF(Admin!$B$14='Legit-Fans'!F67654,1,0)</f>
        <v>0</v>
      </c>
    </row>
    <row r="67655" spans="1:8">
      <c r="A67655" s="220" t="str">
        <f>IF(B67655&lt;&gt;0,COUNTA($B$65637:B67655)," ")</f>
        <v xml:space="preserve"> </v>
      </c>
      <c r="F67655" s="491" t="str">
        <f t="shared" si="34"/>
        <v xml:space="preserve"> </v>
      </c>
      <c r="H67655" s="488">
        <f>IF(Admin!$B$14='Legit-Fans'!F67655,1,0)</f>
        <v>0</v>
      </c>
    </row>
    <row r="67656" spans="1:8">
      <c r="A67656" s="220" t="str">
        <f>IF(B67656&lt;&gt;0,COUNTA($B$65637:B67656)," ")</f>
        <v xml:space="preserve"> </v>
      </c>
      <c r="F67656" s="491" t="str">
        <f t="shared" si="34"/>
        <v xml:space="preserve"> </v>
      </c>
      <c r="H67656" s="488">
        <f>IF(Admin!$B$14='Legit-Fans'!F67656,1,0)</f>
        <v>0</v>
      </c>
    </row>
    <row r="67657" spans="1:8">
      <c r="A67657" s="220" t="str">
        <f>IF(B67657&lt;&gt;0,COUNTA($B$65637:B67657)," ")</f>
        <v xml:space="preserve"> </v>
      </c>
      <c r="F67657" s="491" t="str">
        <f t="shared" si="34"/>
        <v xml:space="preserve"> </v>
      </c>
      <c r="H67657" s="488">
        <f>IF(Admin!$B$14='Legit-Fans'!F67657,1,0)</f>
        <v>0</v>
      </c>
    </row>
    <row r="67658" spans="1:8">
      <c r="A67658" s="220" t="str">
        <f>IF(B67658&lt;&gt;0,COUNTA($B$65637:B67658)," ")</f>
        <v xml:space="preserve"> </v>
      </c>
      <c r="F67658" s="491" t="str">
        <f t="shared" si="34"/>
        <v xml:space="preserve"> </v>
      </c>
      <c r="H67658" s="488">
        <f>IF(Admin!$B$14='Legit-Fans'!F67658,1,0)</f>
        <v>0</v>
      </c>
    </row>
    <row r="67659" spans="1:8">
      <c r="A67659" s="220" t="str">
        <f>IF(B67659&lt;&gt;0,COUNTA($B$65637:B67659)," ")</f>
        <v xml:space="preserve"> </v>
      </c>
      <c r="F67659" s="491" t="str">
        <f t="shared" si="34"/>
        <v xml:space="preserve"> </v>
      </c>
      <c r="H67659" s="488">
        <f>IF(Admin!$B$14='Legit-Fans'!F67659,1,0)</f>
        <v>0</v>
      </c>
    </row>
    <row r="67660" spans="1:8">
      <c r="A67660" s="220" t="str">
        <f>IF(B67660&lt;&gt;0,COUNTA($B$65637:B67660)," ")</f>
        <v xml:space="preserve"> </v>
      </c>
      <c r="F67660" s="491" t="str">
        <f t="shared" si="34"/>
        <v xml:space="preserve"> </v>
      </c>
      <c r="H67660" s="488">
        <f>IF(Admin!$B$14='Legit-Fans'!F67660,1,0)</f>
        <v>0</v>
      </c>
    </row>
    <row r="67661" spans="1:8">
      <c r="A67661" s="220" t="str">
        <f>IF(B67661&lt;&gt;0,COUNTA($B$65637:B67661)," ")</f>
        <v xml:space="preserve"> </v>
      </c>
      <c r="F67661" s="491" t="str">
        <f t="shared" si="34"/>
        <v xml:space="preserve"> </v>
      </c>
      <c r="H67661" s="488">
        <f>IF(Admin!$B$14='Legit-Fans'!F67661,1,0)</f>
        <v>0</v>
      </c>
    </row>
    <row r="67662" spans="1:8">
      <c r="A67662" s="220" t="str">
        <f>IF(B67662&lt;&gt;0,COUNTA($B$65637:B67662)," ")</f>
        <v xml:space="preserve"> </v>
      </c>
      <c r="F67662" s="491" t="str">
        <f t="shared" si="34"/>
        <v xml:space="preserve"> </v>
      </c>
      <c r="H67662" s="488">
        <f>IF(Admin!$B$14='Legit-Fans'!F67662,1,0)</f>
        <v>0</v>
      </c>
    </row>
    <row r="67663" spans="1:8">
      <c r="A67663" s="220" t="str">
        <f>IF(B67663&lt;&gt;0,COUNTA($B$65637:B67663)," ")</f>
        <v xml:space="preserve"> </v>
      </c>
      <c r="F67663" s="491" t="str">
        <f t="shared" si="34"/>
        <v xml:space="preserve"> </v>
      </c>
      <c r="H67663" s="488">
        <f>IF(Admin!$B$14='Legit-Fans'!F67663,1,0)</f>
        <v>0</v>
      </c>
    </row>
    <row r="67664" spans="1:8">
      <c r="A67664" s="220" t="str">
        <f>IF(B67664&lt;&gt;0,COUNTA($B$65637:B67664)," ")</f>
        <v xml:space="preserve"> </v>
      </c>
      <c r="F67664" s="491" t="str">
        <f t="shared" si="34"/>
        <v xml:space="preserve"> </v>
      </c>
      <c r="H67664" s="488">
        <f>IF(Admin!$B$14='Legit-Fans'!F67664,1,0)</f>
        <v>0</v>
      </c>
    </row>
    <row r="67665" spans="1:8">
      <c r="A67665" s="220" t="str">
        <f>IF(B67665&lt;&gt;0,COUNTA($B$65637:B67665)," ")</f>
        <v xml:space="preserve"> </v>
      </c>
      <c r="F67665" s="491" t="str">
        <f t="shared" si="34"/>
        <v xml:space="preserve"> </v>
      </c>
      <c r="H67665" s="488">
        <f>IF(Admin!$B$14='Legit-Fans'!F67665,1,0)</f>
        <v>0</v>
      </c>
    </row>
    <row r="67666" spans="1:8">
      <c r="A67666" s="220" t="str">
        <f>IF(B67666&lt;&gt;0,COUNTA($B$65637:B67666)," ")</f>
        <v xml:space="preserve"> </v>
      </c>
      <c r="F67666" s="491" t="str">
        <f t="shared" si="34"/>
        <v xml:space="preserve"> </v>
      </c>
      <c r="H67666" s="488">
        <f>IF(Admin!$B$14='Legit-Fans'!F67666,1,0)</f>
        <v>0</v>
      </c>
    </row>
    <row r="67667" spans="1:8">
      <c r="A67667" s="220" t="str">
        <f>IF(B67667&lt;&gt;0,COUNTA($B$65637:B67667)," ")</f>
        <v xml:space="preserve"> </v>
      </c>
      <c r="F67667" s="491" t="str">
        <f t="shared" si="34"/>
        <v xml:space="preserve"> </v>
      </c>
      <c r="H67667" s="488">
        <f>IF(Admin!$B$14='Legit-Fans'!F67667,1,0)</f>
        <v>0</v>
      </c>
    </row>
    <row r="67668" spans="1:8">
      <c r="A67668" s="220" t="str">
        <f>IF(B67668&lt;&gt;0,COUNTA($B$65637:B67668)," ")</f>
        <v xml:space="preserve"> </v>
      </c>
      <c r="F67668" s="491" t="str">
        <f t="shared" si="34"/>
        <v xml:space="preserve"> </v>
      </c>
      <c r="H67668" s="488">
        <f>IF(Admin!$B$14='Legit-Fans'!F67668,1,0)</f>
        <v>0</v>
      </c>
    </row>
    <row r="67669" spans="1:8">
      <c r="A67669" s="220" t="str">
        <f>IF(B67669&lt;&gt;0,COUNTA($B$65637:B67669)," ")</f>
        <v xml:space="preserve"> </v>
      </c>
      <c r="F67669" s="491" t="str">
        <f t="shared" si="34"/>
        <v xml:space="preserve"> </v>
      </c>
      <c r="H67669" s="488">
        <f>IF(Admin!$B$14='Legit-Fans'!F67669,1,0)</f>
        <v>0</v>
      </c>
    </row>
    <row r="67670" spans="1:8">
      <c r="A67670" s="220" t="str">
        <f>IF(B67670&lt;&gt;0,COUNTA($B$65637:B67670)," ")</f>
        <v xml:space="preserve"> </v>
      </c>
      <c r="F67670" s="491" t="str">
        <f t="shared" si="34"/>
        <v xml:space="preserve"> </v>
      </c>
      <c r="H67670" s="488">
        <f>IF(Admin!$B$14='Legit-Fans'!F67670,1,0)</f>
        <v>0</v>
      </c>
    </row>
    <row r="67671" spans="1:8">
      <c r="A67671" s="220" t="str">
        <f>IF(B67671&lt;&gt;0,COUNTA($B$65637:B67671)," ")</f>
        <v xml:space="preserve"> </v>
      </c>
      <c r="F67671" s="491" t="str">
        <f t="shared" si="34"/>
        <v xml:space="preserve"> </v>
      </c>
      <c r="H67671" s="488">
        <f>IF(Admin!$B$14='Legit-Fans'!F67671,1,0)</f>
        <v>0</v>
      </c>
    </row>
    <row r="67672" spans="1:8">
      <c r="A67672" s="220" t="str">
        <f>IF(B67672&lt;&gt;0,COUNTA($B$65637:B67672)," ")</f>
        <v xml:space="preserve"> </v>
      </c>
      <c r="F67672" s="491" t="str">
        <f t="shared" si="34"/>
        <v xml:space="preserve"> </v>
      </c>
      <c r="H67672" s="488">
        <f>IF(Admin!$B$14='Legit-Fans'!F67672,1,0)</f>
        <v>0</v>
      </c>
    </row>
    <row r="67673" spans="1:8">
      <c r="A67673" s="220" t="str">
        <f>IF(B67673&lt;&gt;0,COUNTA($B$65637:B67673)," ")</f>
        <v xml:space="preserve"> </v>
      </c>
      <c r="F67673" s="491" t="str">
        <f t="shared" si="34"/>
        <v xml:space="preserve"> </v>
      </c>
      <c r="H67673" s="488">
        <f>IF(Admin!$B$14='Legit-Fans'!F67673,1,0)</f>
        <v>0</v>
      </c>
    </row>
    <row r="67674" spans="1:8">
      <c r="A67674" s="220" t="str">
        <f>IF(B67674&lt;&gt;0,COUNTA($B$65637:B67674)," ")</f>
        <v xml:space="preserve"> </v>
      </c>
      <c r="F67674" s="491" t="str">
        <f t="shared" si="34"/>
        <v xml:space="preserve"> </v>
      </c>
      <c r="H67674" s="488">
        <f>IF(Admin!$B$14='Legit-Fans'!F67674,1,0)</f>
        <v>0</v>
      </c>
    </row>
    <row r="67675" spans="1:8">
      <c r="A67675" s="220" t="str">
        <f>IF(B67675&lt;&gt;0,COUNTA($B$65637:B67675)," ")</f>
        <v xml:space="preserve"> </v>
      </c>
      <c r="F67675" s="491" t="str">
        <f t="shared" si="34"/>
        <v xml:space="preserve"> </v>
      </c>
      <c r="H67675" s="488">
        <f>IF(Admin!$B$14='Legit-Fans'!F67675,1,0)</f>
        <v>0</v>
      </c>
    </row>
    <row r="67676" spans="1:8">
      <c r="A67676" s="220" t="str">
        <f>IF(B67676&lt;&gt;0,COUNTA($B$65637:B67676)," ")</f>
        <v xml:space="preserve"> </v>
      </c>
      <c r="F67676" s="491" t="str">
        <f t="shared" si="34"/>
        <v xml:space="preserve"> </v>
      </c>
      <c r="H67676" s="488">
        <f>IF(Admin!$B$14='Legit-Fans'!F67676,1,0)</f>
        <v>0</v>
      </c>
    </row>
    <row r="67677" spans="1:8">
      <c r="A67677" s="220" t="str">
        <f>IF(B67677&lt;&gt;0,COUNTA($B$65637:B67677)," ")</f>
        <v xml:space="preserve"> </v>
      </c>
      <c r="F67677" s="491" t="str">
        <f t="shared" si="34"/>
        <v xml:space="preserve"> </v>
      </c>
      <c r="H67677" s="488">
        <f>IF(Admin!$B$14='Legit-Fans'!F67677,1,0)</f>
        <v>0</v>
      </c>
    </row>
    <row r="67678" spans="1:8">
      <c r="A67678" s="220" t="str">
        <f>IF(B67678&lt;&gt;0,COUNTA($B$65637:B67678)," ")</f>
        <v xml:space="preserve"> </v>
      </c>
      <c r="F67678" s="491" t="str">
        <f t="shared" si="34"/>
        <v xml:space="preserve"> </v>
      </c>
      <c r="H67678" s="488">
        <f>IF(Admin!$B$14='Legit-Fans'!F67678,1,0)</f>
        <v>0</v>
      </c>
    </row>
    <row r="67679" spans="1:8">
      <c r="A67679" s="220" t="str">
        <f>IF(B67679&lt;&gt;0,COUNTA($B$65637:B67679)," ")</f>
        <v xml:space="preserve"> </v>
      </c>
      <c r="F67679" s="491" t="str">
        <f t="shared" si="34"/>
        <v xml:space="preserve"> </v>
      </c>
      <c r="H67679" s="488">
        <f>IF(Admin!$B$14='Legit-Fans'!F67679,1,0)</f>
        <v>0</v>
      </c>
    </row>
    <row r="67680" spans="1:8">
      <c r="A67680" s="220" t="str">
        <f>IF(B67680&lt;&gt;0,COUNTA($B$65637:B67680)," ")</f>
        <v xml:space="preserve"> </v>
      </c>
      <c r="F67680" s="491" t="str">
        <f t="shared" si="34"/>
        <v xml:space="preserve"> </v>
      </c>
      <c r="H67680" s="488">
        <f>IF(Admin!$B$14='Legit-Fans'!F67680,1,0)</f>
        <v>0</v>
      </c>
    </row>
    <row r="67681" spans="1:8">
      <c r="A67681" s="220" t="str">
        <f>IF(B67681&lt;&gt;0,COUNTA($B$65637:B67681)," ")</f>
        <v xml:space="preserve"> </v>
      </c>
      <c r="F67681" s="491" t="str">
        <f t="shared" si="34"/>
        <v xml:space="preserve"> </v>
      </c>
      <c r="H67681" s="488">
        <f>IF(Admin!$B$14='Legit-Fans'!F67681,1,0)</f>
        <v>0</v>
      </c>
    </row>
    <row r="67682" spans="1:8">
      <c r="A67682" s="220" t="str">
        <f>IF(B67682&lt;&gt;0,COUNTA($B$65637:B67682)," ")</f>
        <v xml:space="preserve"> </v>
      </c>
      <c r="F67682" s="491" t="str">
        <f t="shared" si="34"/>
        <v xml:space="preserve"> </v>
      </c>
      <c r="H67682" s="488">
        <f>IF(Admin!$B$14='Legit-Fans'!F67682,1,0)</f>
        <v>0</v>
      </c>
    </row>
    <row r="67683" spans="1:8">
      <c r="A67683" s="220" t="str">
        <f>IF(B67683&lt;&gt;0,COUNTA($B$65637:B67683)," ")</f>
        <v xml:space="preserve"> </v>
      </c>
      <c r="F67683" s="491" t="str">
        <f t="shared" si="34"/>
        <v xml:space="preserve"> </v>
      </c>
      <c r="H67683" s="488">
        <f>IF(Admin!$B$14='Legit-Fans'!F67683,1,0)</f>
        <v>0</v>
      </c>
    </row>
    <row r="67684" spans="1:8">
      <c r="A67684" s="220" t="str">
        <f>IF(B67684&lt;&gt;0,COUNTA($B$65637:B67684)," ")</f>
        <v xml:space="preserve"> </v>
      </c>
      <c r="F67684" s="491" t="str">
        <f t="shared" si="34"/>
        <v xml:space="preserve"> </v>
      </c>
      <c r="H67684" s="488">
        <f>IF(Admin!$B$14='Legit-Fans'!F67684,1,0)</f>
        <v>0</v>
      </c>
    </row>
    <row r="67685" spans="1:8">
      <c r="A67685" s="220" t="str">
        <f>IF(B67685&lt;&gt;0,COUNTA($B$65637:B67685)," ")</f>
        <v xml:space="preserve"> </v>
      </c>
      <c r="F67685" s="491" t="str">
        <f t="shared" si="34"/>
        <v xml:space="preserve"> </v>
      </c>
      <c r="H67685" s="488">
        <f>IF(Admin!$B$14='Legit-Fans'!F67685,1,0)</f>
        <v>0</v>
      </c>
    </row>
    <row r="67686" spans="1:8">
      <c r="A67686" s="220" t="str">
        <f>IF(B67686&lt;&gt;0,COUNTA($B$65637:B67686)," ")</f>
        <v xml:space="preserve"> </v>
      </c>
      <c r="F67686" s="491" t="str">
        <f t="shared" si="34"/>
        <v xml:space="preserve"> </v>
      </c>
      <c r="H67686" s="488">
        <f>IF(Admin!$B$14='Legit-Fans'!F67686,1,0)</f>
        <v>0</v>
      </c>
    </row>
    <row r="67687" spans="1:8">
      <c r="A67687" s="220" t="str">
        <f>IF(B67687&lt;&gt;0,COUNTA($B$65637:B67687)," ")</f>
        <v xml:space="preserve"> </v>
      </c>
      <c r="F67687" s="491" t="str">
        <f t="shared" si="34"/>
        <v xml:space="preserve"> </v>
      </c>
      <c r="H67687" s="488">
        <f>IF(Admin!$B$14='Legit-Fans'!F67687,1,0)</f>
        <v>0</v>
      </c>
    </row>
    <row r="67688" spans="1:8">
      <c r="A67688" s="220" t="str">
        <f>IF(B67688&lt;&gt;0,COUNTA($B$65637:B67688)," ")</f>
        <v xml:space="preserve"> </v>
      </c>
      <c r="F67688" s="491" t="str">
        <f t="shared" si="34"/>
        <v xml:space="preserve"> </v>
      </c>
      <c r="H67688" s="488">
        <f>IF(Admin!$B$14='Legit-Fans'!F67688,1,0)</f>
        <v>0</v>
      </c>
    </row>
    <row r="67689" spans="1:8">
      <c r="A67689" s="220" t="str">
        <f>IF(B67689&lt;&gt;0,COUNTA($B$65637:B67689)," ")</f>
        <v xml:space="preserve"> </v>
      </c>
      <c r="F67689" s="491" t="str">
        <f t="shared" si="34"/>
        <v xml:space="preserve"> </v>
      </c>
      <c r="H67689" s="488">
        <f>IF(Admin!$B$14='Legit-Fans'!F67689,1,0)</f>
        <v>0</v>
      </c>
    </row>
    <row r="67690" spans="1:8">
      <c r="A67690" s="220" t="str">
        <f>IF(B67690&lt;&gt;0,COUNTA($B$65637:B67690)," ")</f>
        <v xml:space="preserve"> </v>
      </c>
      <c r="F67690" s="491" t="str">
        <f t="shared" si="34"/>
        <v xml:space="preserve"> </v>
      </c>
      <c r="H67690" s="488">
        <f>IF(Admin!$B$14='Legit-Fans'!F67690,1,0)</f>
        <v>0</v>
      </c>
    </row>
    <row r="67691" spans="1:8">
      <c r="A67691" s="220" t="str">
        <f>IF(B67691&lt;&gt;0,COUNTA($B$65637:B67691)," ")</f>
        <v xml:space="preserve"> </v>
      </c>
      <c r="F67691" s="491" t="str">
        <f t="shared" si="34"/>
        <v xml:space="preserve"> </v>
      </c>
      <c r="H67691" s="488">
        <f>IF(Admin!$B$14='Legit-Fans'!F67691,1,0)</f>
        <v>0</v>
      </c>
    </row>
    <row r="67692" spans="1:8">
      <c r="A67692" s="220" t="str">
        <f>IF(B67692&lt;&gt;0,COUNTA($B$65637:B67692)," ")</f>
        <v xml:space="preserve"> </v>
      </c>
      <c r="F67692" s="491" t="str">
        <f t="shared" ref="F67692:F67755" si="35">B67692&amp;" "&amp;C67692</f>
        <v xml:space="preserve"> </v>
      </c>
      <c r="H67692" s="488">
        <f>IF(Admin!$B$14='Legit-Fans'!F67692,1,0)</f>
        <v>0</v>
      </c>
    </row>
    <row r="67693" spans="1:8">
      <c r="A67693" s="220" t="str">
        <f>IF(B67693&lt;&gt;0,COUNTA($B$65637:B67693)," ")</f>
        <v xml:space="preserve"> </v>
      </c>
      <c r="F67693" s="491" t="str">
        <f t="shared" si="35"/>
        <v xml:space="preserve"> </v>
      </c>
      <c r="H67693" s="488">
        <f>IF(Admin!$B$14='Legit-Fans'!F67693,1,0)</f>
        <v>0</v>
      </c>
    </row>
    <row r="67694" spans="1:8">
      <c r="A67694" s="220" t="str">
        <f>IF(B67694&lt;&gt;0,COUNTA($B$65637:B67694)," ")</f>
        <v xml:space="preserve"> </v>
      </c>
      <c r="F67694" s="491" t="str">
        <f t="shared" si="35"/>
        <v xml:space="preserve"> </v>
      </c>
      <c r="H67694" s="488">
        <f>IF(Admin!$B$14='Legit-Fans'!F67694,1,0)</f>
        <v>0</v>
      </c>
    </row>
    <row r="67695" spans="1:8">
      <c r="A67695" s="220" t="str">
        <f>IF(B67695&lt;&gt;0,COUNTA($B$65637:B67695)," ")</f>
        <v xml:space="preserve"> </v>
      </c>
      <c r="F67695" s="491" t="str">
        <f t="shared" si="35"/>
        <v xml:space="preserve"> </v>
      </c>
      <c r="H67695" s="488">
        <f>IF(Admin!$B$14='Legit-Fans'!F67695,1,0)</f>
        <v>0</v>
      </c>
    </row>
    <row r="67696" spans="1:8">
      <c r="A67696" s="220" t="str">
        <f>IF(B67696&lt;&gt;0,COUNTA($B$65637:B67696)," ")</f>
        <v xml:space="preserve"> </v>
      </c>
      <c r="F67696" s="491" t="str">
        <f t="shared" si="35"/>
        <v xml:space="preserve"> </v>
      </c>
      <c r="H67696" s="488">
        <f>IF(Admin!$B$14='Legit-Fans'!F67696,1,0)</f>
        <v>0</v>
      </c>
    </row>
    <row r="67697" spans="1:8">
      <c r="A67697" s="220" t="str">
        <f>IF(B67697&lt;&gt;0,COUNTA($B$65637:B67697)," ")</f>
        <v xml:space="preserve"> </v>
      </c>
      <c r="F67697" s="491" t="str">
        <f t="shared" si="35"/>
        <v xml:space="preserve"> </v>
      </c>
      <c r="H67697" s="488">
        <f>IF(Admin!$B$14='Legit-Fans'!F67697,1,0)</f>
        <v>0</v>
      </c>
    </row>
    <row r="67698" spans="1:8">
      <c r="A67698" s="220" t="str">
        <f>IF(B67698&lt;&gt;0,COUNTA($B$65637:B67698)," ")</f>
        <v xml:space="preserve"> </v>
      </c>
      <c r="F67698" s="491" t="str">
        <f t="shared" si="35"/>
        <v xml:space="preserve"> </v>
      </c>
      <c r="H67698" s="488">
        <f>IF(Admin!$B$14='Legit-Fans'!F67698,1,0)</f>
        <v>0</v>
      </c>
    </row>
    <row r="67699" spans="1:8">
      <c r="A67699" s="220" t="str">
        <f>IF(B67699&lt;&gt;0,COUNTA($B$65637:B67699)," ")</f>
        <v xml:space="preserve"> </v>
      </c>
      <c r="F67699" s="491" t="str">
        <f t="shared" si="35"/>
        <v xml:space="preserve"> </v>
      </c>
      <c r="H67699" s="488">
        <f>IF(Admin!$B$14='Legit-Fans'!F67699,1,0)</f>
        <v>0</v>
      </c>
    </row>
    <row r="67700" spans="1:8">
      <c r="A67700" s="220" t="str">
        <f>IF(B67700&lt;&gt;0,COUNTA($B$65637:B67700)," ")</f>
        <v xml:space="preserve"> </v>
      </c>
      <c r="F67700" s="491" t="str">
        <f t="shared" si="35"/>
        <v xml:space="preserve"> </v>
      </c>
      <c r="H67700" s="488">
        <f>IF(Admin!$B$14='Legit-Fans'!F67700,1,0)</f>
        <v>0</v>
      </c>
    </row>
    <row r="67701" spans="1:8">
      <c r="A67701" s="220" t="str">
        <f>IF(B67701&lt;&gt;0,COUNTA($B$65637:B67701)," ")</f>
        <v xml:space="preserve"> </v>
      </c>
      <c r="F67701" s="491" t="str">
        <f t="shared" si="35"/>
        <v xml:space="preserve"> </v>
      </c>
      <c r="H67701" s="488">
        <f>IF(Admin!$B$14='Legit-Fans'!F67701,1,0)</f>
        <v>0</v>
      </c>
    </row>
    <row r="67702" spans="1:8">
      <c r="A67702" s="220" t="str">
        <f>IF(B67702&lt;&gt;0,COUNTA($B$65637:B67702)," ")</f>
        <v xml:space="preserve"> </v>
      </c>
      <c r="F67702" s="491" t="str">
        <f t="shared" si="35"/>
        <v xml:space="preserve"> </v>
      </c>
      <c r="H67702" s="488">
        <f>IF(Admin!$B$14='Legit-Fans'!F67702,1,0)</f>
        <v>0</v>
      </c>
    </row>
    <row r="67703" spans="1:8">
      <c r="A67703" s="220" t="str">
        <f>IF(B67703&lt;&gt;0,COUNTA($B$65637:B67703)," ")</f>
        <v xml:space="preserve"> </v>
      </c>
      <c r="F67703" s="491" t="str">
        <f t="shared" si="35"/>
        <v xml:space="preserve"> </v>
      </c>
      <c r="H67703" s="488">
        <f>IF(Admin!$B$14='Legit-Fans'!F67703,1,0)</f>
        <v>0</v>
      </c>
    </row>
    <row r="67704" spans="1:8">
      <c r="A67704" s="220" t="str">
        <f>IF(B67704&lt;&gt;0,COUNTA($B$65637:B67704)," ")</f>
        <v xml:space="preserve"> </v>
      </c>
      <c r="F67704" s="491" t="str">
        <f t="shared" si="35"/>
        <v xml:space="preserve"> </v>
      </c>
      <c r="H67704" s="488">
        <f>IF(Admin!$B$14='Legit-Fans'!F67704,1,0)</f>
        <v>0</v>
      </c>
    </row>
    <row r="67705" spans="1:8">
      <c r="A67705" s="220" t="str">
        <f>IF(B67705&lt;&gt;0,COUNTA($B$65637:B67705)," ")</f>
        <v xml:space="preserve"> </v>
      </c>
      <c r="F67705" s="491" t="str">
        <f t="shared" si="35"/>
        <v xml:space="preserve"> </v>
      </c>
      <c r="H67705" s="488">
        <f>IF(Admin!$B$14='Legit-Fans'!F67705,1,0)</f>
        <v>0</v>
      </c>
    </row>
    <row r="67706" spans="1:8">
      <c r="A67706" s="220" t="str">
        <f>IF(B67706&lt;&gt;0,COUNTA($B$65637:B67706)," ")</f>
        <v xml:space="preserve"> </v>
      </c>
      <c r="F67706" s="491" t="str">
        <f t="shared" si="35"/>
        <v xml:space="preserve"> </v>
      </c>
      <c r="H67706" s="488">
        <f>IF(Admin!$B$14='Legit-Fans'!F67706,1,0)</f>
        <v>0</v>
      </c>
    </row>
    <row r="67707" spans="1:8">
      <c r="A67707" s="220" t="str">
        <f>IF(B67707&lt;&gt;0,COUNTA($B$65637:B67707)," ")</f>
        <v xml:space="preserve"> </v>
      </c>
      <c r="F67707" s="491" t="str">
        <f t="shared" si="35"/>
        <v xml:space="preserve"> </v>
      </c>
      <c r="H67707" s="488">
        <f>IF(Admin!$B$14='Legit-Fans'!F67707,1,0)</f>
        <v>0</v>
      </c>
    </row>
    <row r="67708" spans="1:8">
      <c r="A67708" s="220" t="str">
        <f>IF(B67708&lt;&gt;0,COUNTA($B$65637:B67708)," ")</f>
        <v xml:space="preserve"> </v>
      </c>
      <c r="F67708" s="491" t="str">
        <f t="shared" si="35"/>
        <v xml:space="preserve"> </v>
      </c>
      <c r="H67708" s="488">
        <f>IF(Admin!$B$14='Legit-Fans'!F67708,1,0)</f>
        <v>0</v>
      </c>
    </row>
    <row r="67709" spans="1:8">
      <c r="A67709" s="220" t="str">
        <f>IF(B67709&lt;&gt;0,COUNTA($B$65637:B67709)," ")</f>
        <v xml:space="preserve"> </v>
      </c>
      <c r="F67709" s="491" t="str">
        <f t="shared" si="35"/>
        <v xml:space="preserve"> </v>
      </c>
      <c r="H67709" s="488">
        <f>IF(Admin!$B$14='Legit-Fans'!F67709,1,0)</f>
        <v>0</v>
      </c>
    </row>
    <row r="67710" spans="1:8">
      <c r="A67710" s="220" t="str">
        <f>IF(B67710&lt;&gt;0,COUNTA($B$65637:B67710)," ")</f>
        <v xml:space="preserve"> </v>
      </c>
      <c r="F67710" s="491" t="str">
        <f t="shared" si="35"/>
        <v xml:space="preserve"> </v>
      </c>
      <c r="H67710" s="488">
        <f>IF(Admin!$B$14='Legit-Fans'!F67710,1,0)</f>
        <v>0</v>
      </c>
    </row>
    <row r="67711" spans="1:8">
      <c r="A67711" s="220" t="str">
        <f>IF(B67711&lt;&gt;0,COUNTA($B$65637:B67711)," ")</f>
        <v xml:space="preserve"> </v>
      </c>
      <c r="F67711" s="491" t="str">
        <f t="shared" si="35"/>
        <v xml:space="preserve"> </v>
      </c>
      <c r="H67711" s="488">
        <f>IF(Admin!$B$14='Legit-Fans'!F67711,1,0)</f>
        <v>0</v>
      </c>
    </row>
    <row r="67712" spans="1:8">
      <c r="A67712" s="220" t="str">
        <f>IF(B67712&lt;&gt;0,COUNTA($B$65637:B67712)," ")</f>
        <v xml:space="preserve"> </v>
      </c>
      <c r="F67712" s="491" t="str">
        <f t="shared" si="35"/>
        <v xml:space="preserve"> </v>
      </c>
      <c r="H67712" s="488">
        <f>IF(Admin!$B$14='Legit-Fans'!F67712,1,0)</f>
        <v>0</v>
      </c>
    </row>
    <row r="67713" spans="1:8">
      <c r="A67713" s="220" t="str">
        <f>IF(B67713&lt;&gt;0,COUNTA($B$65637:B67713)," ")</f>
        <v xml:space="preserve"> </v>
      </c>
      <c r="F67713" s="491" t="str">
        <f t="shared" si="35"/>
        <v xml:space="preserve"> </v>
      </c>
      <c r="H67713" s="488">
        <f>IF(Admin!$B$14='Legit-Fans'!F67713,1,0)</f>
        <v>0</v>
      </c>
    </row>
    <row r="67714" spans="1:8">
      <c r="A67714" s="220" t="str">
        <f>IF(B67714&lt;&gt;0,COUNTA($B$65637:B67714)," ")</f>
        <v xml:space="preserve"> </v>
      </c>
      <c r="F67714" s="491" t="str">
        <f t="shared" si="35"/>
        <v xml:space="preserve"> </v>
      </c>
      <c r="H67714" s="488">
        <f>IF(Admin!$B$14='Legit-Fans'!F67714,1,0)</f>
        <v>0</v>
      </c>
    </row>
    <row r="67715" spans="1:8">
      <c r="A67715" s="220" t="str">
        <f>IF(B67715&lt;&gt;0,COUNTA($B$65637:B67715)," ")</f>
        <v xml:space="preserve"> </v>
      </c>
      <c r="F67715" s="491" t="str">
        <f t="shared" si="35"/>
        <v xml:space="preserve"> </v>
      </c>
      <c r="H67715" s="488">
        <f>IF(Admin!$B$14='Legit-Fans'!F67715,1,0)</f>
        <v>0</v>
      </c>
    </row>
    <row r="67716" spans="1:8">
      <c r="A67716" s="220" t="str">
        <f>IF(B67716&lt;&gt;0,COUNTA($B$65637:B67716)," ")</f>
        <v xml:space="preserve"> </v>
      </c>
      <c r="F67716" s="491" t="str">
        <f t="shared" si="35"/>
        <v xml:space="preserve"> </v>
      </c>
      <c r="H67716" s="488">
        <f>IF(Admin!$B$14='Legit-Fans'!F67716,1,0)</f>
        <v>0</v>
      </c>
    </row>
    <row r="67717" spans="1:8">
      <c r="A67717" s="220" t="str">
        <f>IF(B67717&lt;&gt;0,COUNTA($B$65637:B67717)," ")</f>
        <v xml:space="preserve"> </v>
      </c>
      <c r="F67717" s="491" t="str">
        <f t="shared" si="35"/>
        <v xml:space="preserve"> </v>
      </c>
      <c r="H67717" s="488">
        <f>IF(Admin!$B$14='Legit-Fans'!F67717,1,0)</f>
        <v>0</v>
      </c>
    </row>
    <row r="67718" spans="1:8">
      <c r="A67718" s="220" t="str">
        <f>IF(B67718&lt;&gt;0,COUNTA($B$65637:B67718)," ")</f>
        <v xml:space="preserve"> </v>
      </c>
      <c r="F67718" s="491" t="str">
        <f t="shared" si="35"/>
        <v xml:space="preserve"> </v>
      </c>
      <c r="H67718" s="488">
        <f>IF(Admin!$B$14='Legit-Fans'!F67718,1,0)</f>
        <v>0</v>
      </c>
    </row>
    <row r="67719" spans="1:8">
      <c r="A67719" s="220" t="str">
        <f>IF(B67719&lt;&gt;0,COUNTA($B$65637:B67719)," ")</f>
        <v xml:space="preserve"> </v>
      </c>
      <c r="F67719" s="491" t="str">
        <f t="shared" si="35"/>
        <v xml:space="preserve"> </v>
      </c>
      <c r="H67719" s="488">
        <f>IF(Admin!$B$14='Legit-Fans'!F67719,1,0)</f>
        <v>0</v>
      </c>
    </row>
    <row r="67720" spans="1:8">
      <c r="A67720" s="220" t="str">
        <f>IF(B67720&lt;&gt;0,COUNTA($B$65637:B67720)," ")</f>
        <v xml:space="preserve"> </v>
      </c>
      <c r="F67720" s="491" t="str">
        <f t="shared" si="35"/>
        <v xml:space="preserve"> </v>
      </c>
      <c r="H67720" s="488">
        <f>IF(Admin!$B$14='Legit-Fans'!F67720,1,0)</f>
        <v>0</v>
      </c>
    </row>
    <row r="67721" spans="1:8">
      <c r="A67721" s="220" t="str">
        <f>IF(B67721&lt;&gt;0,COUNTA($B$65637:B67721)," ")</f>
        <v xml:space="preserve"> </v>
      </c>
      <c r="F67721" s="491" t="str">
        <f t="shared" si="35"/>
        <v xml:space="preserve"> </v>
      </c>
      <c r="H67721" s="488">
        <f>IF(Admin!$B$14='Legit-Fans'!F67721,1,0)</f>
        <v>0</v>
      </c>
    </row>
    <row r="67722" spans="1:8">
      <c r="A67722" s="220" t="str">
        <f>IF(B67722&lt;&gt;0,COUNTA($B$65637:B67722)," ")</f>
        <v xml:space="preserve"> </v>
      </c>
      <c r="F67722" s="491" t="str">
        <f t="shared" si="35"/>
        <v xml:space="preserve"> </v>
      </c>
      <c r="H67722" s="488">
        <f>IF(Admin!$B$14='Legit-Fans'!F67722,1,0)</f>
        <v>0</v>
      </c>
    </row>
    <row r="67723" spans="1:8">
      <c r="A67723" s="220" t="str">
        <f>IF(B67723&lt;&gt;0,COUNTA($B$65637:B67723)," ")</f>
        <v xml:space="preserve"> </v>
      </c>
      <c r="F67723" s="491" t="str">
        <f t="shared" si="35"/>
        <v xml:space="preserve"> </v>
      </c>
      <c r="H67723" s="488">
        <f>IF(Admin!$B$14='Legit-Fans'!F67723,1,0)</f>
        <v>0</v>
      </c>
    </row>
    <row r="67724" spans="1:8">
      <c r="A67724" s="220" t="str">
        <f>IF(B67724&lt;&gt;0,COUNTA($B$65637:B67724)," ")</f>
        <v xml:space="preserve"> </v>
      </c>
      <c r="F67724" s="491" t="str">
        <f t="shared" si="35"/>
        <v xml:space="preserve"> </v>
      </c>
      <c r="H67724" s="488">
        <f>IF(Admin!$B$14='Legit-Fans'!F67724,1,0)</f>
        <v>0</v>
      </c>
    </row>
    <row r="67725" spans="1:8">
      <c r="A67725" s="220" t="str">
        <f>IF(B67725&lt;&gt;0,COUNTA($B$65637:B67725)," ")</f>
        <v xml:space="preserve"> </v>
      </c>
      <c r="F67725" s="491" t="str">
        <f t="shared" si="35"/>
        <v xml:space="preserve"> </v>
      </c>
      <c r="H67725" s="488">
        <f>IF(Admin!$B$14='Legit-Fans'!F67725,1,0)</f>
        <v>0</v>
      </c>
    </row>
    <row r="67726" spans="1:8">
      <c r="A67726" s="220" t="str">
        <f>IF(B67726&lt;&gt;0,COUNTA($B$65637:B67726)," ")</f>
        <v xml:space="preserve"> </v>
      </c>
      <c r="F67726" s="491" t="str">
        <f t="shared" si="35"/>
        <v xml:space="preserve"> </v>
      </c>
      <c r="H67726" s="488">
        <f>IF(Admin!$B$14='Legit-Fans'!F67726,1,0)</f>
        <v>0</v>
      </c>
    </row>
    <row r="67727" spans="1:8">
      <c r="A67727" s="220" t="str">
        <f>IF(B67727&lt;&gt;0,COUNTA($B$65637:B67727)," ")</f>
        <v xml:space="preserve"> </v>
      </c>
      <c r="F67727" s="491" t="str">
        <f t="shared" si="35"/>
        <v xml:space="preserve"> </v>
      </c>
      <c r="H67727" s="488">
        <f>IF(Admin!$B$14='Legit-Fans'!F67727,1,0)</f>
        <v>0</v>
      </c>
    </row>
    <row r="67728" spans="1:8">
      <c r="A67728" s="220" t="str">
        <f>IF(B67728&lt;&gt;0,COUNTA($B$65637:B67728)," ")</f>
        <v xml:space="preserve"> </v>
      </c>
      <c r="F67728" s="491" t="str">
        <f t="shared" si="35"/>
        <v xml:space="preserve"> </v>
      </c>
      <c r="H67728" s="488">
        <f>IF(Admin!$B$14='Legit-Fans'!F67728,1,0)</f>
        <v>0</v>
      </c>
    </row>
    <row r="67729" spans="1:8">
      <c r="A67729" s="220" t="str">
        <f>IF(B67729&lt;&gt;0,COUNTA($B$65637:B67729)," ")</f>
        <v xml:space="preserve"> </v>
      </c>
      <c r="F67729" s="491" t="str">
        <f t="shared" si="35"/>
        <v xml:space="preserve"> </v>
      </c>
      <c r="H67729" s="488">
        <f>IF(Admin!$B$14='Legit-Fans'!F67729,1,0)</f>
        <v>0</v>
      </c>
    </row>
    <row r="67730" spans="1:8">
      <c r="A67730" s="220" t="str">
        <f>IF(B67730&lt;&gt;0,COUNTA($B$65637:B67730)," ")</f>
        <v xml:space="preserve"> </v>
      </c>
      <c r="F67730" s="491" t="str">
        <f t="shared" si="35"/>
        <v xml:space="preserve"> </v>
      </c>
      <c r="H67730" s="488">
        <f>IF(Admin!$B$14='Legit-Fans'!F67730,1,0)</f>
        <v>0</v>
      </c>
    </row>
    <row r="67731" spans="1:8">
      <c r="A67731" s="220" t="str">
        <f>IF(B67731&lt;&gt;0,COUNTA($B$65637:B67731)," ")</f>
        <v xml:space="preserve"> </v>
      </c>
      <c r="F67731" s="491" t="str">
        <f t="shared" si="35"/>
        <v xml:space="preserve"> </v>
      </c>
      <c r="H67731" s="488">
        <f>IF(Admin!$B$14='Legit-Fans'!F67731,1,0)</f>
        <v>0</v>
      </c>
    </row>
    <row r="67732" spans="1:8">
      <c r="A67732" s="220" t="str">
        <f>IF(B67732&lt;&gt;0,COUNTA($B$65637:B67732)," ")</f>
        <v xml:space="preserve"> </v>
      </c>
      <c r="F67732" s="491" t="str">
        <f t="shared" si="35"/>
        <v xml:space="preserve"> </v>
      </c>
      <c r="H67732" s="488">
        <f>IF(Admin!$B$14='Legit-Fans'!F67732,1,0)</f>
        <v>0</v>
      </c>
    </row>
    <row r="67733" spans="1:8">
      <c r="A67733" s="220" t="str">
        <f>IF(B67733&lt;&gt;0,COUNTA($B$65637:B67733)," ")</f>
        <v xml:space="preserve"> </v>
      </c>
      <c r="F67733" s="491" t="str">
        <f t="shared" si="35"/>
        <v xml:space="preserve"> </v>
      </c>
      <c r="H67733" s="488">
        <f>IF(Admin!$B$14='Legit-Fans'!F67733,1,0)</f>
        <v>0</v>
      </c>
    </row>
    <row r="67734" spans="1:8">
      <c r="A67734" s="220" t="str">
        <f>IF(B67734&lt;&gt;0,COUNTA($B$65637:B67734)," ")</f>
        <v xml:space="preserve"> </v>
      </c>
      <c r="F67734" s="491" t="str">
        <f t="shared" si="35"/>
        <v xml:space="preserve"> </v>
      </c>
      <c r="H67734" s="488">
        <f>IF(Admin!$B$14='Legit-Fans'!F67734,1,0)</f>
        <v>0</v>
      </c>
    </row>
    <row r="67735" spans="1:8">
      <c r="A67735" s="220" t="str">
        <f>IF(B67735&lt;&gt;0,COUNTA($B$65637:B67735)," ")</f>
        <v xml:space="preserve"> </v>
      </c>
      <c r="F67735" s="491" t="str">
        <f t="shared" si="35"/>
        <v xml:space="preserve"> </v>
      </c>
      <c r="H67735" s="488">
        <f>IF(Admin!$B$14='Legit-Fans'!F67735,1,0)</f>
        <v>0</v>
      </c>
    </row>
    <row r="67736" spans="1:8">
      <c r="A67736" s="220" t="str">
        <f>IF(B67736&lt;&gt;0,COUNTA($B$65637:B67736)," ")</f>
        <v xml:space="preserve"> </v>
      </c>
      <c r="F67736" s="491" t="str">
        <f t="shared" si="35"/>
        <v xml:space="preserve"> </v>
      </c>
      <c r="H67736" s="488">
        <f>IF(Admin!$B$14='Legit-Fans'!F67736,1,0)</f>
        <v>0</v>
      </c>
    </row>
    <row r="67737" spans="1:8">
      <c r="A67737" s="220" t="str">
        <f>IF(B67737&lt;&gt;0,COUNTA($B$65637:B67737)," ")</f>
        <v xml:space="preserve"> </v>
      </c>
      <c r="F67737" s="491" t="str">
        <f t="shared" si="35"/>
        <v xml:space="preserve"> </v>
      </c>
      <c r="H67737" s="488">
        <f>IF(Admin!$B$14='Legit-Fans'!F67737,1,0)</f>
        <v>0</v>
      </c>
    </row>
    <row r="67738" spans="1:8">
      <c r="A67738" s="220" t="str">
        <f>IF(B67738&lt;&gt;0,COUNTA($B$65637:B67738)," ")</f>
        <v xml:space="preserve"> </v>
      </c>
      <c r="F67738" s="491" t="str">
        <f t="shared" si="35"/>
        <v xml:space="preserve"> </v>
      </c>
      <c r="H67738" s="488">
        <f>IF(Admin!$B$14='Legit-Fans'!F67738,1,0)</f>
        <v>0</v>
      </c>
    </row>
    <row r="67739" spans="1:8">
      <c r="A67739" s="220" t="str">
        <f>IF(B67739&lt;&gt;0,COUNTA($B$65637:B67739)," ")</f>
        <v xml:space="preserve"> </v>
      </c>
      <c r="F67739" s="491" t="str">
        <f t="shared" si="35"/>
        <v xml:space="preserve"> </v>
      </c>
      <c r="H67739" s="488">
        <f>IF(Admin!$B$14='Legit-Fans'!F67739,1,0)</f>
        <v>0</v>
      </c>
    </row>
    <row r="67740" spans="1:8">
      <c r="A67740" s="220" t="str">
        <f>IF(B67740&lt;&gt;0,COUNTA($B$65637:B67740)," ")</f>
        <v xml:space="preserve"> </v>
      </c>
      <c r="F67740" s="491" t="str">
        <f t="shared" si="35"/>
        <v xml:space="preserve"> </v>
      </c>
      <c r="H67740" s="488">
        <f>IF(Admin!$B$14='Legit-Fans'!F67740,1,0)</f>
        <v>0</v>
      </c>
    </row>
    <row r="67741" spans="1:8">
      <c r="A67741" s="220" t="str">
        <f>IF(B67741&lt;&gt;0,COUNTA($B$65637:B67741)," ")</f>
        <v xml:space="preserve"> </v>
      </c>
      <c r="F67741" s="491" t="str">
        <f t="shared" si="35"/>
        <v xml:space="preserve"> </v>
      </c>
      <c r="H67741" s="488">
        <f>IF(Admin!$B$14='Legit-Fans'!F67741,1,0)</f>
        <v>0</v>
      </c>
    </row>
    <row r="67742" spans="1:8">
      <c r="A67742" s="220" t="str">
        <f>IF(B67742&lt;&gt;0,COUNTA($B$65637:B67742)," ")</f>
        <v xml:space="preserve"> </v>
      </c>
      <c r="F67742" s="491" t="str">
        <f t="shared" si="35"/>
        <v xml:space="preserve"> </v>
      </c>
      <c r="H67742" s="488">
        <f>IF(Admin!$B$14='Legit-Fans'!F67742,1,0)</f>
        <v>0</v>
      </c>
    </row>
    <row r="67743" spans="1:8">
      <c r="A67743" s="220" t="str">
        <f>IF(B67743&lt;&gt;0,COUNTA($B$65637:B67743)," ")</f>
        <v xml:space="preserve"> </v>
      </c>
      <c r="F67743" s="491" t="str">
        <f t="shared" si="35"/>
        <v xml:space="preserve"> </v>
      </c>
      <c r="H67743" s="488">
        <f>IF(Admin!$B$14='Legit-Fans'!F67743,1,0)</f>
        <v>0</v>
      </c>
    </row>
    <row r="67744" spans="1:8">
      <c r="A67744" s="220" t="str">
        <f>IF(B67744&lt;&gt;0,COUNTA($B$65637:B67744)," ")</f>
        <v xml:space="preserve"> </v>
      </c>
      <c r="F67744" s="491" t="str">
        <f t="shared" si="35"/>
        <v xml:space="preserve"> </v>
      </c>
      <c r="H67744" s="488">
        <f>IF(Admin!$B$14='Legit-Fans'!F67744,1,0)</f>
        <v>0</v>
      </c>
    </row>
    <row r="67745" spans="1:8">
      <c r="A67745" s="220" t="str">
        <f>IF(B67745&lt;&gt;0,COUNTA($B$65637:B67745)," ")</f>
        <v xml:space="preserve"> </v>
      </c>
      <c r="F67745" s="491" t="str">
        <f t="shared" si="35"/>
        <v xml:space="preserve"> </v>
      </c>
      <c r="H67745" s="488">
        <f>IF(Admin!$B$14='Legit-Fans'!F67745,1,0)</f>
        <v>0</v>
      </c>
    </row>
    <row r="67746" spans="1:8">
      <c r="A67746" s="220" t="str">
        <f>IF(B67746&lt;&gt;0,COUNTA($B$65637:B67746)," ")</f>
        <v xml:space="preserve"> </v>
      </c>
      <c r="F67746" s="491" t="str">
        <f t="shared" si="35"/>
        <v xml:space="preserve"> </v>
      </c>
      <c r="H67746" s="488">
        <f>IF(Admin!$B$14='Legit-Fans'!F67746,1,0)</f>
        <v>0</v>
      </c>
    </row>
    <row r="67747" spans="1:8">
      <c r="A67747" s="220" t="str">
        <f>IF(B67747&lt;&gt;0,COUNTA($B$65637:B67747)," ")</f>
        <v xml:space="preserve"> </v>
      </c>
      <c r="F67747" s="491" t="str">
        <f t="shared" si="35"/>
        <v xml:space="preserve"> </v>
      </c>
      <c r="H67747" s="488">
        <f>IF(Admin!$B$14='Legit-Fans'!F67747,1,0)</f>
        <v>0</v>
      </c>
    </row>
    <row r="67748" spans="1:8">
      <c r="A67748" s="220" t="str">
        <f>IF(B67748&lt;&gt;0,COUNTA($B$65637:B67748)," ")</f>
        <v xml:space="preserve"> </v>
      </c>
      <c r="F67748" s="491" t="str">
        <f t="shared" si="35"/>
        <v xml:space="preserve"> </v>
      </c>
      <c r="H67748" s="488">
        <f>IF(Admin!$B$14='Legit-Fans'!F67748,1,0)</f>
        <v>0</v>
      </c>
    </row>
    <row r="67749" spans="1:8">
      <c r="A67749" s="220" t="str">
        <f>IF(B67749&lt;&gt;0,COUNTA($B$65637:B67749)," ")</f>
        <v xml:space="preserve"> </v>
      </c>
      <c r="F67749" s="491" t="str">
        <f t="shared" si="35"/>
        <v xml:space="preserve"> </v>
      </c>
      <c r="H67749" s="488">
        <f>IF(Admin!$B$14='Legit-Fans'!F67749,1,0)</f>
        <v>0</v>
      </c>
    </row>
    <row r="67750" spans="1:8">
      <c r="A67750" s="220" t="str">
        <f>IF(B67750&lt;&gt;0,COUNTA($B$65637:B67750)," ")</f>
        <v xml:space="preserve"> </v>
      </c>
      <c r="F67750" s="491" t="str">
        <f t="shared" si="35"/>
        <v xml:space="preserve"> </v>
      </c>
      <c r="H67750" s="488">
        <f>IF(Admin!$B$14='Legit-Fans'!F67750,1,0)</f>
        <v>0</v>
      </c>
    </row>
    <row r="67751" spans="1:8">
      <c r="A67751" s="220" t="str">
        <f>IF(B67751&lt;&gt;0,COUNTA($B$65637:B67751)," ")</f>
        <v xml:space="preserve"> </v>
      </c>
      <c r="F67751" s="491" t="str">
        <f t="shared" si="35"/>
        <v xml:space="preserve"> </v>
      </c>
      <c r="H67751" s="488">
        <f>IF(Admin!$B$14='Legit-Fans'!F67751,1,0)</f>
        <v>0</v>
      </c>
    </row>
    <row r="67752" spans="1:8">
      <c r="A67752" s="220" t="str">
        <f>IF(B67752&lt;&gt;0,COUNTA($B$65637:B67752)," ")</f>
        <v xml:space="preserve"> </v>
      </c>
      <c r="F67752" s="491" t="str">
        <f t="shared" si="35"/>
        <v xml:space="preserve"> </v>
      </c>
      <c r="H67752" s="488">
        <f>IF(Admin!$B$14='Legit-Fans'!F67752,1,0)</f>
        <v>0</v>
      </c>
    </row>
    <row r="67753" spans="1:8">
      <c r="A67753" s="220" t="str">
        <f>IF(B67753&lt;&gt;0,COUNTA($B$65637:B67753)," ")</f>
        <v xml:space="preserve"> </v>
      </c>
      <c r="F67753" s="491" t="str">
        <f t="shared" si="35"/>
        <v xml:space="preserve"> </v>
      </c>
      <c r="H67753" s="488">
        <f>IF(Admin!$B$14='Legit-Fans'!F67753,1,0)</f>
        <v>0</v>
      </c>
    </row>
    <row r="67754" spans="1:8">
      <c r="A67754" s="220" t="str">
        <f>IF(B67754&lt;&gt;0,COUNTA($B$65637:B67754)," ")</f>
        <v xml:space="preserve"> </v>
      </c>
      <c r="F67754" s="491" t="str">
        <f t="shared" si="35"/>
        <v xml:space="preserve"> </v>
      </c>
      <c r="H67754" s="488">
        <f>IF(Admin!$B$14='Legit-Fans'!F67754,1,0)</f>
        <v>0</v>
      </c>
    </row>
    <row r="67755" spans="1:8">
      <c r="A67755" s="220" t="str">
        <f>IF(B67755&lt;&gt;0,COUNTA($B$65637:B67755)," ")</f>
        <v xml:space="preserve"> </v>
      </c>
      <c r="F67755" s="491" t="str">
        <f t="shared" si="35"/>
        <v xml:space="preserve"> </v>
      </c>
      <c r="H67755" s="488">
        <f>IF(Admin!$B$14='Legit-Fans'!F67755,1,0)</f>
        <v>0</v>
      </c>
    </row>
    <row r="67756" spans="1:8">
      <c r="A67756" s="220" t="str">
        <f>IF(B67756&lt;&gt;0,COUNTA($B$65637:B67756)," ")</f>
        <v xml:space="preserve"> </v>
      </c>
      <c r="F67756" s="491" t="str">
        <f t="shared" ref="F67756:F67819" si="36">B67756&amp;" "&amp;C67756</f>
        <v xml:space="preserve"> </v>
      </c>
      <c r="H67756" s="488">
        <f>IF(Admin!$B$14='Legit-Fans'!F67756,1,0)</f>
        <v>0</v>
      </c>
    </row>
    <row r="67757" spans="1:8">
      <c r="A67757" s="220" t="str">
        <f>IF(B67757&lt;&gt;0,COUNTA($B$65637:B67757)," ")</f>
        <v xml:space="preserve"> </v>
      </c>
      <c r="F67757" s="491" t="str">
        <f t="shared" si="36"/>
        <v xml:space="preserve"> </v>
      </c>
      <c r="H67757" s="488">
        <f>IF(Admin!$B$14='Legit-Fans'!F67757,1,0)</f>
        <v>0</v>
      </c>
    </row>
    <row r="67758" spans="1:8">
      <c r="A67758" s="220" t="str">
        <f>IF(B67758&lt;&gt;0,COUNTA($B$65637:B67758)," ")</f>
        <v xml:space="preserve"> </v>
      </c>
      <c r="F67758" s="491" t="str">
        <f t="shared" si="36"/>
        <v xml:space="preserve"> </v>
      </c>
      <c r="H67758" s="488">
        <f>IF(Admin!$B$14='Legit-Fans'!F67758,1,0)</f>
        <v>0</v>
      </c>
    </row>
    <row r="67759" spans="1:8">
      <c r="A67759" s="220" t="str">
        <f>IF(B67759&lt;&gt;0,COUNTA($B$65637:B67759)," ")</f>
        <v xml:space="preserve"> </v>
      </c>
      <c r="F67759" s="491" t="str">
        <f t="shared" si="36"/>
        <v xml:space="preserve"> </v>
      </c>
      <c r="H67759" s="488">
        <f>IF(Admin!$B$14='Legit-Fans'!F67759,1,0)</f>
        <v>0</v>
      </c>
    </row>
    <row r="67760" spans="1:8">
      <c r="A67760" s="220" t="str">
        <f>IF(B67760&lt;&gt;0,COUNTA($B$65637:B67760)," ")</f>
        <v xml:space="preserve"> </v>
      </c>
      <c r="F67760" s="491" t="str">
        <f t="shared" si="36"/>
        <v xml:space="preserve"> </v>
      </c>
      <c r="H67760" s="488">
        <f>IF(Admin!$B$14='Legit-Fans'!F67760,1,0)</f>
        <v>0</v>
      </c>
    </row>
    <row r="67761" spans="1:8">
      <c r="A67761" s="220" t="str">
        <f>IF(B67761&lt;&gt;0,COUNTA($B$65637:B67761)," ")</f>
        <v xml:space="preserve"> </v>
      </c>
      <c r="F67761" s="491" t="str">
        <f t="shared" si="36"/>
        <v xml:space="preserve"> </v>
      </c>
      <c r="H67761" s="488">
        <f>IF(Admin!$B$14='Legit-Fans'!F67761,1,0)</f>
        <v>0</v>
      </c>
    </row>
    <row r="67762" spans="1:8">
      <c r="A67762" s="220" t="str">
        <f>IF(B67762&lt;&gt;0,COUNTA($B$65637:B67762)," ")</f>
        <v xml:space="preserve"> </v>
      </c>
      <c r="F67762" s="491" t="str">
        <f t="shared" si="36"/>
        <v xml:space="preserve"> </v>
      </c>
      <c r="H67762" s="488">
        <f>IF(Admin!$B$14='Legit-Fans'!F67762,1,0)</f>
        <v>0</v>
      </c>
    </row>
    <row r="67763" spans="1:8">
      <c r="A67763" s="220" t="str">
        <f>IF(B67763&lt;&gt;0,COUNTA($B$65637:B67763)," ")</f>
        <v xml:space="preserve"> </v>
      </c>
      <c r="F67763" s="491" t="str">
        <f t="shared" si="36"/>
        <v xml:space="preserve"> </v>
      </c>
      <c r="H67763" s="488">
        <f>IF(Admin!$B$14='Legit-Fans'!F67763,1,0)</f>
        <v>0</v>
      </c>
    </row>
    <row r="67764" spans="1:8">
      <c r="A67764" s="220" t="str">
        <f>IF(B67764&lt;&gt;0,COUNTA($B$65637:B67764)," ")</f>
        <v xml:space="preserve"> </v>
      </c>
      <c r="F67764" s="491" t="str">
        <f t="shared" si="36"/>
        <v xml:space="preserve"> </v>
      </c>
      <c r="H67764" s="488">
        <f>IF(Admin!$B$14='Legit-Fans'!F67764,1,0)</f>
        <v>0</v>
      </c>
    </row>
    <row r="67765" spans="1:8">
      <c r="A67765" s="220" t="str">
        <f>IF(B67765&lt;&gt;0,COUNTA($B$65637:B67765)," ")</f>
        <v xml:space="preserve"> </v>
      </c>
      <c r="F67765" s="491" t="str">
        <f t="shared" si="36"/>
        <v xml:space="preserve"> </v>
      </c>
      <c r="H67765" s="488">
        <f>IF(Admin!$B$14='Legit-Fans'!F67765,1,0)</f>
        <v>0</v>
      </c>
    </row>
    <row r="67766" spans="1:8">
      <c r="A67766" s="220" t="str">
        <f>IF(B67766&lt;&gt;0,COUNTA($B$65637:B67766)," ")</f>
        <v xml:space="preserve"> </v>
      </c>
      <c r="F67766" s="491" t="str">
        <f t="shared" si="36"/>
        <v xml:space="preserve"> </v>
      </c>
      <c r="H67766" s="488">
        <f>IF(Admin!$B$14='Legit-Fans'!F67766,1,0)</f>
        <v>0</v>
      </c>
    </row>
    <row r="67767" spans="1:8">
      <c r="A67767" s="220" t="str">
        <f>IF(B67767&lt;&gt;0,COUNTA($B$65637:B67767)," ")</f>
        <v xml:space="preserve"> </v>
      </c>
      <c r="F67767" s="491" t="str">
        <f t="shared" si="36"/>
        <v xml:space="preserve"> </v>
      </c>
      <c r="H67767" s="488">
        <f>IF(Admin!$B$14='Legit-Fans'!F67767,1,0)</f>
        <v>0</v>
      </c>
    </row>
    <row r="67768" spans="1:8">
      <c r="A67768" s="220" t="str">
        <f>IF(B67768&lt;&gt;0,COUNTA($B$65637:B67768)," ")</f>
        <v xml:space="preserve"> </v>
      </c>
      <c r="F67768" s="491" t="str">
        <f t="shared" si="36"/>
        <v xml:space="preserve"> </v>
      </c>
      <c r="H67768" s="488">
        <f>IF(Admin!$B$14='Legit-Fans'!F67768,1,0)</f>
        <v>0</v>
      </c>
    </row>
    <row r="67769" spans="1:8">
      <c r="A67769" s="220" t="str">
        <f>IF(B67769&lt;&gt;0,COUNTA($B$65637:B67769)," ")</f>
        <v xml:space="preserve"> </v>
      </c>
      <c r="F67769" s="491" t="str">
        <f t="shared" si="36"/>
        <v xml:space="preserve"> </v>
      </c>
      <c r="H67769" s="488">
        <f>IF(Admin!$B$14='Legit-Fans'!F67769,1,0)</f>
        <v>0</v>
      </c>
    </row>
    <row r="67770" spans="1:8">
      <c r="A67770" s="220" t="str">
        <f>IF(B67770&lt;&gt;0,COUNTA($B$65637:B67770)," ")</f>
        <v xml:space="preserve"> </v>
      </c>
      <c r="F67770" s="491" t="str">
        <f t="shared" si="36"/>
        <v xml:space="preserve"> </v>
      </c>
      <c r="H67770" s="488">
        <f>IF(Admin!$B$14='Legit-Fans'!F67770,1,0)</f>
        <v>0</v>
      </c>
    </row>
    <row r="67771" spans="1:8">
      <c r="A67771" s="220" t="str">
        <f>IF(B67771&lt;&gt;0,COUNTA($B$65637:B67771)," ")</f>
        <v xml:space="preserve"> </v>
      </c>
      <c r="F67771" s="491" t="str">
        <f t="shared" si="36"/>
        <v xml:space="preserve"> </v>
      </c>
      <c r="H67771" s="488">
        <f>IF(Admin!$B$14='Legit-Fans'!F67771,1,0)</f>
        <v>0</v>
      </c>
    </row>
    <row r="67772" spans="1:8">
      <c r="A67772" s="220" t="str">
        <f>IF(B67772&lt;&gt;0,COUNTA($B$65637:B67772)," ")</f>
        <v xml:space="preserve"> </v>
      </c>
      <c r="F67772" s="491" t="str">
        <f t="shared" si="36"/>
        <v xml:space="preserve"> </v>
      </c>
      <c r="H67772" s="488">
        <f>IF(Admin!$B$14='Legit-Fans'!F67772,1,0)</f>
        <v>0</v>
      </c>
    </row>
    <row r="67773" spans="1:8">
      <c r="A67773" s="220" t="str">
        <f>IF(B67773&lt;&gt;0,COUNTA($B$65637:B67773)," ")</f>
        <v xml:space="preserve"> </v>
      </c>
      <c r="F67773" s="491" t="str">
        <f t="shared" si="36"/>
        <v xml:space="preserve"> </v>
      </c>
      <c r="H67773" s="488">
        <f>IF(Admin!$B$14='Legit-Fans'!F67773,1,0)</f>
        <v>0</v>
      </c>
    </row>
    <row r="67774" spans="1:8">
      <c r="A67774" s="220" t="str">
        <f>IF(B67774&lt;&gt;0,COUNTA($B$65637:B67774)," ")</f>
        <v xml:space="preserve"> </v>
      </c>
      <c r="F67774" s="491" t="str">
        <f t="shared" si="36"/>
        <v xml:space="preserve"> </v>
      </c>
      <c r="H67774" s="488">
        <f>IF(Admin!$B$14='Legit-Fans'!F67774,1,0)</f>
        <v>0</v>
      </c>
    </row>
    <row r="67775" spans="1:8">
      <c r="A67775" s="220" t="str">
        <f>IF(B67775&lt;&gt;0,COUNTA($B$65637:B67775)," ")</f>
        <v xml:space="preserve"> </v>
      </c>
      <c r="F67775" s="491" t="str">
        <f t="shared" si="36"/>
        <v xml:space="preserve"> </v>
      </c>
      <c r="H67775" s="488">
        <f>IF(Admin!$B$14='Legit-Fans'!F67775,1,0)</f>
        <v>0</v>
      </c>
    </row>
    <row r="67776" spans="1:8">
      <c r="A67776" s="220" t="str">
        <f>IF(B67776&lt;&gt;0,COUNTA($B$65637:B67776)," ")</f>
        <v xml:space="preserve"> </v>
      </c>
      <c r="F67776" s="491" t="str">
        <f t="shared" si="36"/>
        <v xml:space="preserve"> </v>
      </c>
      <c r="H67776" s="488">
        <f>IF(Admin!$B$14='Legit-Fans'!F67776,1,0)</f>
        <v>0</v>
      </c>
    </row>
    <row r="67777" spans="1:8">
      <c r="A67777" s="220" t="str">
        <f>IF(B67777&lt;&gt;0,COUNTA($B$65637:B67777)," ")</f>
        <v xml:space="preserve"> </v>
      </c>
      <c r="F67777" s="491" t="str">
        <f t="shared" si="36"/>
        <v xml:space="preserve"> </v>
      </c>
      <c r="H67777" s="488">
        <f>IF(Admin!$B$14='Legit-Fans'!F67777,1,0)</f>
        <v>0</v>
      </c>
    </row>
    <row r="67778" spans="1:8">
      <c r="A67778" s="220" t="str">
        <f>IF(B67778&lt;&gt;0,COUNTA($B$65637:B67778)," ")</f>
        <v xml:space="preserve"> </v>
      </c>
      <c r="F67778" s="491" t="str">
        <f t="shared" si="36"/>
        <v xml:space="preserve"> </v>
      </c>
      <c r="H67778" s="488">
        <f>IF(Admin!$B$14='Legit-Fans'!F67778,1,0)</f>
        <v>0</v>
      </c>
    </row>
    <row r="67779" spans="1:8">
      <c r="A67779" s="220" t="str">
        <f>IF(B67779&lt;&gt;0,COUNTA($B$65637:B67779)," ")</f>
        <v xml:space="preserve"> </v>
      </c>
      <c r="F67779" s="491" t="str">
        <f t="shared" si="36"/>
        <v xml:space="preserve"> </v>
      </c>
      <c r="H67779" s="488">
        <f>IF(Admin!$B$14='Legit-Fans'!F67779,1,0)</f>
        <v>0</v>
      </c>
    </row>
    <row r="67780" spans="1:8">
      <c r="A67780" s="220" t="str">
        <f>IF(B67780&lt;&gt;0,COUNTA($B$65637:B67780)," ")</f>
        <v xml:space="preserve"> </v>
      </c>
      <c r="F67780" s="491" t="str">
        <f t="shared" si="36"/>
        <v xml:space="preserve"> </v>
      </c>
      <c r="H67780" s="488">
        <f>IF(Admin!$B$14='Legit-Fans'!F67780,1,0)</f>
        <v>0</v>
      </c>
    </row>
    <row r="67781" spans="1:8">
      <c r="A67781" s="220" t="str">
        <f>IF(B67781&lt;&gt;0,COUNTA($B$65637:B67781)," ")</f>
        <v xml:space="preserve"> </v>
      </c>
      <c r="F67781" s="491" t="str">
        <f t="shared" si="36"/>
        <v xml:space="preserve"> </v>
      </c>
      <c r="H67781" s="488">
        <f>IF(Admin!$B$14='Legit-Fans'!F67781,1,0)</f>
        <v>0</v>
      </c>
    </row>
    <row r="67782" spans="1:8">
      <c r="A67782" s="220" t="str">
        <f>IF(B67782&lt;&gt;0,COUNTA($B$65637:B67782)," ")</f>
        <v xml:space="preserve"> </v>
      </c>
      <c r="F67782" s="491" t="str">
        <f t="shared" si="36"/>
        <v xml:space="preserve"> </v>
      </c>
      <c r="H67782" s="488">
        <f>IF(Admin!$B$14='Legit-Fans'!F67782,1,0)</f>
        <v>0</v>
      </c>
    </row>
    <row r="67783" spans="1:8">
      <c r="A67783" s="220" t="str">
        <f>IF(B67783&lt;&gt;0,COUNTA($B$65637:B67783)," ")</f>
        <v xml:space="preserve"> </v>
      </c>
      <c r="F67783" s="491" t="str">
        <f t="shared" si="36"/>
        <v xml:space="preserve"> </v>
      </c>
      <c r="H67783" s="488">
        <f>IF(Admin!$B$14='Legit-Fans'!F67783,1,0)</f>
        <v>0</v>
      </c>
    </row>
    <row r="67784" spans="1:8">
      <c r="A67784" s="220" t="str">
        <f>IF(B67784&lt;&gt;0,COUNTA($B$65637:B67784)," ")</f>
        <v xml:space="preserve"> </v>
      </c>
      <c r="F67784" s="491" t="str">
        <f t="shared" si="36"/>
        <v xml:space="preserve"> </v>
      </c>
      <c r="H67784" s="488">
        <f>IF(Admin!$B$14='Legit-Fans'!F67784,1,0)</f>
        <v>0</v>
      </c>
    </row>
    <row r="67785" spans="1:8">
      <c r="A67785" s="220" t="str">
        <f>IF(B67785&lt;&gt;0,COUNTA($B$65637:B67785)," ")</f>
        <v xml:space="preserve"> </v>
      </c>
      <c r="F67785" s="491" t="str">
        <f t="shared" si="36"/>
        <v xml:space="preserve"> </v>
      </c>
      <c r="H67785" s="488">
        <f>IF(Admin!$B$14='Legit-Fans'!F67785,1,0)</f>
        <v>0</v>
      </c>
    </row>
    <row r="67786" spans="1:8">
      <c r="A67786" s="220" t="str">
        <f>IF(B67786&lt;&gt;0,COUNTA($B$65637:B67786)," ")</f>
        <v xml:space="preserve"> </v>
      </c>
      <c r="F67786" s="491" t="str">
        <f t="shared" si="36"/>
        <v xml:space="preserve"> </v>
      </c>
      <c r="H67786" s="488">
        <f>IF(Admin!$B$14='Legit-Fans'!F67786,1,0)</f>
        <v>0</v>
      </c>
    </row>
    <row r="67787" spans="1:8">
      <c r="A67787" s="220" t="str">
        <f>IF(B67787&lt;&gt;0,COUNTA($B$65637:B67787)," ")</f>
        <v xml:space="preserve"> </v>
      </c>
      <c r="F67787" s="491" t="str">
        <f t="shared" si="36"/>
        <v xml:space="preserve"> </v>
      </c>
      <c r="H67787" s="488">
        <f>IF(Admin!$B$14='Legit-Fans'!F67787,1,0)</f>
        <v>0</v>
      </c>
    </row>
    <row r="67788" spans="1:8">
      <c r="A67788" s="220" t="str">
        <f>IF(B67788&lt;&gt;0,COUNTA($B$65637:B67788)," ")</f>
        <v xml:space="preserve"> </v>
      </c>
      <c r="F67788" s="491" t="str">
        <f t="shared" si="36"/>
        <v xml:space="preserve"> </v>
      </c>
      <c r="H67788" s="488">
        <f>IF(Admin!$B$14='Legit-Fans'!F67788,1,0)</f>
        <v>0</v>
      </c>
    </row>
    <row r="67789" spans="1:8">
      <c r="A67789" s="220" t="str">
        <f>IF(B67789&lt;&gt;0,COUNTA($B$65637:B67789)," ")</f>
        <v xml:space="preserve"> </v>
      </c>
      <c r="F67789" s="491" t="str">
        <f t="shared" si="36"/>
        <v xml:space="preserve"> </v>
      </c>
      <c r="H67789" s="488">
        <f>IF(Admin!$B$14='Legit-Fans'!F67789,1,0)</f>
        <v>0</v>
      </c>
    </row>
    <row r="67790" spans="1:8">
      <c r="A67790" s="220" t="str">
        <f>IF(B67790&lt;&gt;0,COUNTA($B$65637:B67790)," ")</f>
        <v xml:space="preserve"> </v>
      </c>
      <c r="F67790" s="491" t="str">
        <f t="shared" si="36"/>
        <v xml:space="preserve"> </v>
      </c>
      <c r="H67790" s="488">
        <f>IF(Admin!$B$14='Legit-Fans'!F67790,1,0)</f>
        <v>0</v>
      </c>
    </row>
    <row r="67791" spans="1:8">
      <c r="A67791" s="220" t="str">
        <f>IF(B67791&lt;&gt;0,COUNTA($B$65637:B67791)," ")</f>
        <v xml:space="preserve"> </v>
      </c>
      <c r="F67791" s="491" t="str">
        <f t="shared" si="36"/>
        <v xml:space="preserve"> </v>
      </c>
      <c r="H67791" s="488">
        <f>IF(Admin!$B$14='Legit-Fans'!F67791,1,0)</f>
        <v>0</v>
      </c>
    </row>
    <row r="67792" spans="1:8">
      <c r="A67792" s="220" t="str">
        <f>IF(B67792&lt;&gt;0,COUNTA($B$65637:B67792)," ")</f>
        <v xml:space="preserve"> </v>
      </c>
      <c r="F67792" s="491" t="str">
        <f t="shared" si="36"/>
        <v xml:space="preserve"> </v>
      </c>
      <c r="H67792" s="488">
        <f>IF(Admin!$B$14='Legit-Fans'!F67792,1,0)</f>
        <v>0</v>
      </c>
    </row>
    <row r="67793" spans="1:8">
      <c r="A67793" s="220" t="str">
        <f>IF(B67793&lt;&gt;0,COUNTA($B$65637:B67793)," ")</f>
        <v xml:space="preserve"> </v>
      </c>
      <c r="F67793" s="491" t="str">
        <f t="shared" si="36"/>
        <v xml:space="preserve"> </v>
      </c>
      <c r="H67793" s="488">
        <f>IF(Admin!$B$14='Legit-Fans'!F67793,1,0)</f>
        <v>0</v>
      </c>
    </row>
    <row r="67794" spans="1:8">
      <c r="A67794" s="220" t="str">
        <f>IF(B67794&lt;&gt;0,COUNTA($B$65637:B67794)," ")</f>
        <v xml:space="preserve"> </v>
      </c>
      <c r="F67794" s="491" t="str">
        <f t="shared" si="36"/>
        <v xml:space="preserve"> </v>
      </c>
      <c r="H67794" s="488">
        <f>IF(Admin!$B$14='Legit-Fans'!F67794,1,0)</f>
        <v>0</v>
      </c>
    </row>
    <row r="67795" spans="1:8">
      <c r="A67795" s="220" t="str">
        <f>IF(B67795&lt;&gt;0,COUNTA($B$65637:B67795)," ")</f>
        <v xml:space="preserve"> </v>
      </c>
      <c r="F67795" s="491" t="str">
        <f t="shared" si="36"/>
        <v xml:space="preserve"> </v>
      </c>
      <c r="H67795" s="488">
        <f>IF(Admin!$B$14='Legit-Fans'!F67795,1,0)</f>
        <v>0</v>
      </c>
    </row>
    <row r="67796" spans="1:8">
      <c r="A67796" s="220" t="str">
        <f>IF(B67796&lt;&gt;0,COUNTA($B$65637:B67796)," ")</f>
        <v xml:space="preserve"> </v>
      </c>
      <c r="F67796" s="491" t="str">
        <f t="shared" si="36"/>
        <v xml:space="preserve"> </v>
      </c>
      <c r="H67796" s="488">
        <f>IF(Admin!$B$14='Legit-Fans'!F67796,1,0)</f>
        <v>0</v>
      </c>
    </row>
    <row r="67797" spans="1:8">
      <c r="A67797" s="220" t="str">
        <f>IF(B67797&lt;&gt;0,COUNTA($B$65637:B67797)," ")</f>
        <v xml:space="preserve"> </v>
      </c>
      <c r="F67797" s="491" t="str">
        <f t="shared" si="36"/>
        <v xml:space="preserve"> </v>
      </c>
      <c r="H67797" s="488">
        <f>IF(Admin!$B$14='Legit-Fans'!F67797,1,0)</f>
        <v>0</v>
      </c>
    </row>
    <row r="67798" spans="1:8">
      <c r="A67798" s="220" t="str">
        <f>IF(B67798&lt;&gt;0,COUNTA($B$65637:B67798)," ")</f>
        <v xml:space="preserve"> </v>
      </c>
      <c r="F67798" s="491" t="str">
        <f t="shared" si="36"/>
        <v xml:space="preserve"> </v>
      </c>
      <c r="H67798" s="488">
        <f>IF(Admin!$B$14='Legit-Fans'!F67798,1,0)</f>
        <v>0</v>
      </c>
    </row>
    <row r="67799" spans="1:8">
      <c r="A67799" s="220" t="str">
        <f>IF(B67799&lt;&gt;0,COUNTA($B$65637:B67799)," ")</f>
        <v xml:space="preserve"> </v>
      </c>
      <c r="F67799" s="491" t="str">
        <f t="shared" si="36"/>
        <v xml:space="preserve"> </v>
      </c>
      <c r="H67799" s="488">
        <f>IF(Admin!$B$14='Legit-Fans'!F67799,1,0)</f>
        <v>0</v>
      </c>
    </row>
    <row r="67800" spans="1:8">
      <c r="A67800" s="220" t="str">
        <f>IF(B67800&lt;&gt;0,COUNTA($B$65637:B67800)," ")</f>
        <v xml:space="preserve"> </v>
      </c>
      <c r="F67800" s="491" t="str">
        <f t="shared" si="36"/>
        <v xml:space="preserve"> </v>
      </c>
      <c r="H67800" s="488">
        <f>IF(Admin!$B$14='Legit-Fans'!F67800,1,0)</f>
        <v>0</v>
      </c>
    </row>
    <row r="67801" spans="1:8">
      <c r="A67801" s="220" t="str">
        <f>IF(B67801&lt;&gt;0,COUNTA($B$65637:B67801)," ")</f>
        <v xml:space="preserve"> </v>
      </c>
      <c r="F67801" s="491" t="str">
        <f t="shared" si="36"/>
        <v xml:space="preserve"> </v>
      </c>
      <c r="H67801" s="488">
        <f>IF(Admin!$B$14='Legit-Fans'!F67801,1,0)</f>
        <v>0</v>
      </c>
    </row>
    <row r="67802" spans="1:8">
      <c r="A67802" s="220" t="str">
        <f>IF(B67802&lt;&gt;0,COUNTA($B$65637:B67802)," ")</f>
        <v xml:space="preserve"> </v>
      </c>
      <c r="F67802" s="491" t="str">
        <f t="shared" si="36"/>
        <v xml:space="preserve"> </v>
      </c>
      <c r="H67802" s="488">
        <f>IF(Admin!$B$14='Legit-Fans'!F67802,1,0)</f>
        <v>0</v>
      </c>
    </row>
    <row r="67803" spans="1:8">
      <c r="A67803" s="220" t="str">
        <f>IF(B67803&lt;&gt;0,COUNTA($B$65637:B67803)," ")</f>
        <v xml:space="preserve"> </v>
      </c>
      <c r="F67803" s="491" t="str">
        <f t="shared" si="36"/>
        <v xml:space="preserve"> </v>
      </c>
      <c r="H67803" s="488">
        <f>IF(Admin!$B$14='Legit-Fans'!F67803,1,0)</f>
        <v>0</v>
      </c>
    </row>
    <row r="67804" spans="1:8">
      <c r="A67804" s="220" t="str">
        <f>IF(B67804&lt;&gt;0,COUNTA($B$65637:B67804)," ")</f>
        <v xml:space="preserve"> </v>
      </c>
      <c r="F67804" s="491" t="str">
        <f t="shared" si="36"/>
        <v xml:space="preserve"> </v>
      </c>
      <c r="H67804" s="488">
        <f>IF(Admin!$B$14='Legit-Fans'!F67804,1,0)</f>
        <v>0</v>
      </c>
    </row>
    <row r="67805" spans="1:8">
      <c r="A67805" s="220" t="str">
        <f>IF(B67805&lt;&gt;0,COUNTA($B$65637:B67805)," ")</f>
        <v xml:space="preserve"> </v>
      </c>
      <c r="F67805" s="491" t="str">
        <f t="shared" si="36"/>
        <v xml:space="preserve"> </v>
      </c>
      <c r="H67805" s="488">
        <f>IF(Admin!$B$14='Legit-Fans'!F67805,1,0)</f>
        <v>0</v>
      </c>
    </row>
    <row r="67806" spans="1:8">
      <c r="A67806" s="220" t="str">
        <f>IF(B67806&lt;&gt;0,COUNTA($B$65637:B67806)," ")</f>
        <v xml:space="preserve"> </v>
      </c>
      <c r="F67806" s="491" t="str">
        <f t="shared" si="36"/>
        <v xml:space="preserve"> </v>
      </c>
      <c r="H67806" s="488">
        <f>IF(Admin!$B$14='Legit-Fans'!F67806,1,0)</f>
        <v>0</v>
      </c>
    </row>
    <row r="67807" spans="1:8">
      <c r="A67807" s="220" t="str">
        <f>IF(B67807&lt;&gt;0,COUNTA($B$65637:B67807)," ")</f>
        <v xml:space="preserve"> </v>
      </c>
      <c r="F67807" s="491" t="str">
        <f t="shared" si="36"/>
        <v xml:space="preserve"> </v>
      </c>
      <c r="H67807" s="488">
        <f>IF(Admin!$B$14='Legit-Fans'!F67807,1,0)</f>
        <v>0</v>
      </c>
    </row>
    <row r="67808" spans="1:8">
      <c r="A67808" s="220" t="str">
        <f>IF(B67808&lt;&gt;0,COUNTA($B$65637:B67808)," ")</f>
        <v xml:space="preserve"> </v>
      </c>
      <c r="F67808" s="491" t="str">
        <f t="shared" si="36"/>
        <v xml:space="preserve"> </v>
      </c>
      <c r="H67808" s="488">
        <f>IF(Admin!$B$14='Legit-Fans'!F67808,1,0)</f>
        <v>0</v>
      </c>
    </row>
    <row r="67809" spans="1:8">
      <c r="A67809" s="220" t="str">
        <f>IF(B67809&lt;&gt;0,COUNTA($B$65637:B67809)," ")</f>
        <v xml:space="preserve"> </v>
      </c>
      <c r="F67809" s="491" t="str">
        <f t="shared" si="36"/>
        <v xml:space="preserve"> </v>
      </c>
      <c r="H67809" s="488">
        <f>IF(Admin!$B$14='Legit-Fans'!F67809,1,0)</f>
        <v>0</v>
      </c>
    </row>
    <row r="67810" spans="1:8">
      <c r="A67810" s="220" t="str">
        <f>IF(B67810&lt;&gt;0,COUNTA($B$65637:B67810)," ")</f>
        <v xml:space="preserve"> </v>
      </c>
      <c r="F67810" s="491" t="str">
        <f t="shared" si="36"/>
        <v xml:space="preserve"> </v>
      </c>
      <c r="H67810" s="488">
        <f>IF(Admin!$B$14='Legit-Fans'!F67810,1,0)</f>
        <v>0</v>
      </c>
    </row>
    <row r="67811" spans="1:8">
      <c r="A67811" s="220" t="str">
        <f>IF(B67811&lt;&gt;0,COUNTA($B$65637:B67811)," ")</f>
        <v xml:space="preserve"> </v>
      </c>
      <c r="F67811" s="491" t="str">
        <f t="shared" si="36"/>
        <v xml:space="preserve"> </v>
      </c>
      <c r="H67811" s="488">
        <f>IF(Admin!$B$14='Legit-Fans'!F67811,1,0)</f>
        <v>0</v>
      </c>
    </row>
    <row r="67812" spans="1:8">
      <c r="A67812" s="220" t="str">
        <f>IF(B67812&lt;&gt;0,COUNTA($B$65637:B67812)," ")</f>
        <v xml:space="preserve"> </v>
      </c>
      <c r="F67812" s="491" t="str">
        <f t="shared" si="36"/>
        <v xml:space="preserve"> </v>
      </c>
      <c r="H67812" s="488">
        <f>IF(Admin!$B$14='Legit-Fans'!F67812,1,0)</f>
        <v>0</v>
      </c>
    </row>
    <row r="67813" spans="1:8">
      <c r="A67813" s="220" t="str">
        <f>IF(B67813&lt;&gt;0,COUNTA($B$65637:B67813)," ")</f>
        <v xml:space="preserve"> </v>
      </c>
      <c r="F67813" s="491" t="str">
        <f t="shared" si="36"/>
        <v xml:space="preserve"> </v>
      </c>
      <c r="H67813" s="488">
        <f>IF(Admin!$B$14='Legit-Fans'!F67813,1,0)</f>
        <v>0</v>
      </c>
    </row>
    <row r="67814" spans="1:8">
      <c r="A67814" s="220" t="str">
        <f>IF(B67814&lt;&gt;0,COUNTA($B$65637:B67814)," ")</f>
        <v xml:space="preserve"> </v>
      </c>
      <c r="F67814" s="491" t="str">
        <f t="shared" si="36"/>
        <v xml:space="preserve"> </v>
      </c>
      <c r="H67814" s="488">
        <f>IF(Admin!$B$14='Legit-Fans'!F67814,1,0)</f>
        <v>0</v>
      </c>
    </row>
    <row r="67815" spans="1:8">
      <c r="A67815" s="220" t="str">
        <f>IF(B67815&lt;&gt;0,COUNTA($B$65637:B67815)," ")</f>
        <v xml:space="preserve"> </v>
      </c>
      <c r="F67815" s="491" t="str">
        <f t="shared" si="36"/>
        <v xml:space="preserve"> </v>
      </c>
      <c r="H67815" s="488">
        <f>IF(Admin!$B$14='Legit-Fans'!F67815,1,0)</f>
        <v>0</v>
      </c>
    </row>
    <row r="67816" spans="1:8">
      <c r="A67816" s="220" t="str">
        <f>IF(B67816&lt;&gt;0,COUNTA($B$65637:B67816)," ")</f>
        <v xml:space="preserve"> </v>
      </c>
      <c r="F67816" s="491" t="str">
        <f t="shared" si="36"/>
        <v xml:space="preserve"> </v>
      </c>
      <c r="H67816" s="488">
        <f>IF(Admin!$B$14='Legit-Fans'!F67816,1,0)</f>
        <v>0</v>
      </c>
    </row>
    <row r="67817" spans="1:8">
      <c r="A67817" s="220" t="str">
        <f>IF(B67817&lt;&gt;0,COUNTA($B$65637:B67817)," ")</f>
        <v xml:space="preserve"> </v>
      </c>
      <c r="F67817" s="491" t="str">
        <f t="shared" si="36"/>
        <v xml:space="preserve"> </v>
      </c>
      <c r="H67817" s="488">
        <f>IF(Admin!$B$14='Legit-Fans'!F67817,1,0)</f>
        <v>0</v>
      </c>
    </row>
    <row r="67818" spans="1:8">
      <c r="A67818" s="220" t="str">
        <f>IF(B67818&lt;&gt;0,COUNTA($B$65637:B67818)," ")</f>
        <v xml:space="preserve"> </v>
      </c>
      <c r="F67818" s="491" t="str">
        <f t="shared" si="36"/>
        <v xml:space="preserve"> </v>
      </c>
      <c r="H67818" s="488">
        <f>IF(Admin!$B$14='Legit-Fans'!F67818,1,0)</f>
        <v>0</v>
      </c>
    </row>
    <row r="67819" spans="1:8">
      <c r="A67819" s="220" t="str">
        <f>IF(B67819&lt;&gt;0,COUNTA($B$65637:B67819)," ")</f>
        <v xml:space="preserve"> </v>
      </c>
      <c r="F67819" s="491" t="str">
        <f t="shared" si="36"/>
        <v xml:space="preserve"> </v>
      </c>
      <c r="H67819" s="488">
        <f>IF(Admin!$B$14='Legit-Fans'!F67819,1,0)</f>
        <v>0</v>
      </c>
    </row>
    <row r="67820" spans="1:8">
      <c r="A67820" s="220" t="str">
        <f>IF(B67820&lt;&gt;0,COUNTA($B$65637:B67820)," ")</f>
        <v xml:space="preserve"> </v>
      </c>
      <c r="F67820" s="491" t="str">
        <f t="shared" ref="F67820:F67883" si="37">B67820&amp;" "&amp;C67820</f>
        <v xml:space="preserve"> </v>
      </c>
      <c r="H67820" s="488">
        <f>IF(Admin!$B$14='Legit-Fans'!F67820,1,0)</f>
        <v>0</v>
      </c>
    </row>
    <row r="67821" spans="1:8">
      <c r="A67821" s="220" t="str">
        <f>IF(B67821&lt;&gt;0,COUNTA($B$65637:B67821)," ")</f>
        <v xml:space="preserve"> </v>
      </c>
      <c r="F67821" s="491" t="str">
        <f t="shared" si="37"/>
        <v xml:space="preserve"> </v>
      </c>
      <c r="H67821" s="488">
        <f>IF(Admin!$B$14='Legit-Fans'!F67821,1,0)</f>
        <v>0</v>
      </c>
    </row>
    <row r="67822" spans="1:8">
      <c r="A67822" s="220" t="str">
        <f>IF(B67822&lt;&gt;0,COUNTA($B$65637:B67822)," ")</f>
        <v xml:space="preserve"> </v>
      </c>
      <c r="F67822" s="491" t="str">
        <f t="shared" si="37"/>
        <v xml:space="preserve"> </v>
      </c>
      <c r="H67822" s="488">
        <f>IF(Admin!$B$14='Legit-Fans'!F67822,1,0)</f>
        <v>0</v>
      </c>
    </row>
    <row r="67823" spans="1:8">
      <c r="A67823" s="220" t="str">
        <f>IF(B67823&lt;&gt;0,COUNTA($B$65637:B67823)," ")</f>
        <v xml:space="preserve"> </v>
      </c>
      <c r="F67823" s="491" t="str">
        <f t="shared" si="37"/>
        <v xml:space="preserve"> </v>
      </c>
      <c r="H67823" s="488">
        <f>IF(Admin!$B$14='Legit-Fans'!F67823,1,0)</f>
        <v>0</v>
      </c>
    </row>
    <row r="67824" spans="1:8">
      <c r="A67824" s="220" t="str">
        <f>IF(B67824&lt;&gt;0,COUNTA($B$65637:B67824)," ")</f>
        <v xml:space="preserve"> </v>
      </c>
      <c r="F67824" s="491" t="str">
        <f t="shared" si="37"/>
        <v xml:space="preserve"> </v>
      </c>
      <c r="H67824" s="488">
        <f>IF(Admin!$B$14='Legit-Fans'!F67824,1,0)</f>
        <v>0</v>
      </c>
    </row>
    <row r="67825" spans="1:8">
      <c r="A67825" s="220" t="str">
        <f>IF(B67825&lt;&gt;0,COUNTA($B$65637:B67825)," ")</f>
        <v xml:space="preserve"> </v>
      </c>
      <c r="F67825" s="491" t="str">
        <f t="shared" si="37"/>
        <v xml:space="preserve"> </v>
      </c>
      <c r="H67825" s="488">
        <f>IF(Admin!$B$14='Legit-Fans'!F67825,1,0)</f>
        <v>0</v>
      </c>
    </row>
    <row r="67826" spans="1:8">
      <c r="A67826" s="220" t="str">
        <f>IF(B67826&lt;&gt;0,COUNTA($B$65637:B67826)," ")</f>
        <v xml:space="preserve"> </v>
      </c>
      <c r="F67826" s="491" t="str">
        <f t="shared" si="37"/>
        <v xml:space="preserve"> </v>
      </c>
      <c r="H67826" s="488">
        <f>IF(Admin!$B$14='Legit-Fans'!F67826,1,0)</f>
        <v>0</v>
      </c>
    </row>
    <row r="67827" spans="1:8">
      <c r="A67827" s="220" t="str">
        <f>IF(B67827&lt;&gt;0,COUNTA($B$65637:B67827)," ")</f>
        <v xml:space="preserve"> </v>
      </c>
      <c r="F67827" s="491" t="str">
        <f t="shared" si="37"/>
        <v xml:space="preserve"> </v>
      </c>
      <c r="H67827" s="488">
        <f>IF(Admin!$B$14='Legit-Fans'!F67827,1,0)</f>
        <v>0</v>
      </c>
    </row>
    <row r="67828" spans="1:8">
      <c r="A67828" s="220" t="str">
        <f>IF(B67828&lt;&gt;0,COUNTA($B$65637:B67828)," ")</f>
        <v xml:space="preserve"> </v>
      </c>
      <c r="F67828" s="491" t="str">
        <f t="shared" si="37"/>
        <v xml:space="preserve"> </v>
      </c>
      <c r="H67828" s="488">
        <f>IF(Admin!$B$14='Legit-Fans'!F67828,1,0)</f>
        <v>0</v>
      </c>
    </row>
    <row r="67829" spans="1:8">
      <c r="A67829" s="220" t="str">
        <f>IF(B67829&lt;&gt;0,COUNTA($B$65637:B67829)," ")</f>
        <v xml:space="preserve"> </v>
      </c>
      <c r="F67829" s="491" t="str">
        <f t="shared" si="37"/>
        <v xml:space="preserve"> </v>
      </c>
      <c r="H67829" s="488">
        <f>IF(Admin!$B$14='Legit-Fans'!F67829,1,0)</f>
        <v>0</v>
      </c>
    </row>
    <row r="67830" spans="1:8">
      <c r="A67830" s="220" t="str">
        <f>IF(B67830&lt;&gt;0,COUNTA($B$65637:B67830)," ")</f>
        <v xml:space="preserve"> </v>
      </c>
      <c r="F67830" s="491" t="str">
        <f t="shared" si="37"/>
        <v xml:space="preserve"> </v>
      </c>
      <c r="H67830" s="488">
        <f>IF(Admin!$B$14='Legit-Fans'!F67830,1,0)</f>
        <v>0</v>
      </c>
    </row>
    <row r="67831" spans="1:8">
      <c r="A67831" s="220" t="str">
        <f>IF(B67831&lt;&gt;0,COUNTA($B$65637:B67831)," ")</f>
        <v xml:space="preserve"> </v>
      </c>
      <c r="F67831" s="491" t="str">
        <f t="shared" si="37"/>
        <v xml:space="preserve"> </v>
      </c>
      <c r="H67831" s="488">
        <f>IF(Admin!$B$14='Legit-Fans'!F67831,1,0)</f>
        <v>0</v>
      </c>
    </row>
    <row r="67832" spans="1:8">
      <c r="A67832" s="220" t="str">
        <f>IF(B67832&lt;&gt;0,COUNTA($B$65637:B67832)," ")</f>
        <v xml:space="preserve"> </v>
      </c>
      <c r="F67832" s="491" t="str">
        <f t="shared" si="37"/>
        <v xml:space="preserve"> </v>
      </c>
      <c r="H67832" s="488">
        <f>IF(Admin!$B$14='Legit-Fans'!F67832,1,0)</f>
        <v>0</v>
      </c>
    </row>
    <row r="67833" spans="1:8">
      <c r="A67833" s="220" t="str">
        <f>IF(B67833&lt;&gt;0,COUNTA($B$65637:B67833)," ")</f>
        <v xml:space="preserve"> </v>
      </c>
      <c r="F67833" s="491" t="str">
        <f t="shared" si="37"/>
        <v xml:space="preserve"> </v>
      </c>
      <c r="H67833" s="488">
        <f>IF(Admin!$B$14='Legit-Fans'!F67833,1,0)</f>
        <v>0</v>
      </c>
    </row>
    <row r="67834" spans="1:8">
      <c r="A67834" s="220" t="str">
        <f>IF(B67834&lt;&gt;0,COUNTA($B$65637:B67834)," ")</f>
        <v xml:space="preserve"> </v>
      </c>
      <c r="F67834" s="491" t="str">
        <f t="shared" si="37"/>
        <v xml:space="preserve"> </v>
      </c>
      <c r="H67834" s="488">
        <f>IF(Admin!$B$14='Legit-Fans'!F67834,1,0)</f>
        <v>0</v>
      </c>
    </row>
    <row r="67835" spans="1:8">
      <c r="A67835" s="220" t="str">
        <f>IF(B67835&lt;&gt;0,COUNTA($B$65637:B67835)," ")</f>
        <v xml:space="preserve"> </v>
      </c>
      <c r="F67835" s="491" t="str">
        <f t="shared" si="37"/>
        <v xml:space="preserve"> </v>
      </c>
      <c r="H67835" s="488">
        <f>IF(Admin!$B$14='Legit-Fans'!F67835,1,0)</f>
        <v>0</v>
      </c>
    </row>
    <row r="67836" spans="1:8">
      <c r="A67836" s="220" t="str">
        <f>IF(B67836&lt;&gt;0,COUNTA($B$65637:B67836)," ")</f>
        <v xml:space="preserve"> </v>
      </c>
      <c r="F67836" s="491" t="str">
        <f t="shared" si="37"/>
        <v xml:space="preserve"> </v>
      </c>
      <c r="H67836" s="488">
        <f>IF(Admin!$B$14='Legit-Fans'!F67836,1,0)</f>
        <v>0</v>
      </c>
    </row>
    <row r="67837" spans="1:8">
      <c r="A67837" s="220" t="str">
        <f>IF(B67837&lt;&gt;0,COUNTA($B$65637:B67837)," ")</f>
        <v xml:space="preserve"> </v>
      </c>
      <c r="F67837" s="491" t="str">
        <f t="shared" si="37"/>
        <v xml:space="preserve"> </v>
      </c>
      <c r="H67837" s="488">
        <f>IF(Admin!$B$14='Legit-Fans'!F67837,1,0)</f>
        <v>0</v>
      </c>
    </row>
    <row r="67838" spans="1:8">
      <c r="A67838" s="220" t="str">
        <f>IF(B67838&lt;&gt;0,COUNTA($B$65637:B67838)," ")</f>
        <v xml:space="preserve"> </v>
      </c>
      <c r="F67838" s="491" t="str">
        <f t="shared" si="37"/>
        <v xml:space="preserve"> </v>
      </c>
      <c r="H67838" s="488">
        <f>IF(Admin!$B$14='Legit-Fans'!F67838,1,0)</f>
        <v>0</v>
      </c>
    </row>
    <row r="67839" spans="1:8">
      <c r="A67839" s="220" t="str">
        <f>IF(B67839&lt;&gt;0,COUNTA($B$65637:B67839)," ")</f>
        <v xml:space="preserve"> </v>
      </c>
      <c r="F67839" s="491" t="str">
        <f t="shared" si="37"/>
        <v xml:space="preserve"> </v>
      </c>
      <c r="H67839" s="488">
        <f>IF(Admin!$B$14='Legit-Fans'!F67839,1,0)</f>
        <v>0</v>
      </c>
    </row>
    <row r="67840" spans="1:8">
      <c r="A67840" s="220" t="str">
        <f>IF(B67840&lt;&gt;0,COUNTA($B$65637:B67840)," ")</f>
        <v xml:space="preserve"> </v>
      </c>
      <c r="F67840" s="491" t="str">
        <f t="shared" si="37"/>
        <v xml:space="preserve"> </v>
      </c>
      <c r="H67840" s="488">
        <f>IF(Admin!$B$14='Legit-Fans'!F67840,1,0)</f>
        <v>0</v>
      </c>
    </row>
    <row r="67841" spans="1:8">
      <c r="A67841" s="220" t="str">
        <f>IF(B67841&lt;&gt;0,COUNTA($B$65637:B67841)," ")</f>
        <v xml:space="preserve"> </v>
      </c>
      <c r="F67841" s="491" t="str">
        <f t="shared" si="37"/>
        <v xml:space="preserve"> </v>
      </c>
      <c r="H67841" s="488">
        <f>IF(Admin!$B$14='Legit-Fans'!F67841,1,0)</f>
        <v>0</v>
      </c>
    </row>
    <row r="67842" spans="1:8">
      <c r="A67842" s="220" t="str">
        <f>IF(B67842&lt;&gt;0,COUNTA($B$65637:B67842)," ")</f>
        <v xml:space="preserve"> </v>
      </c>
      <c r="F67842" s="491" t="str">
        <f t="shared" si="37"/>
        <v xml:space="preserve"> </v>
      </c>
      <c r="H67842" s="488">
        <f>IF(Admin!$B$14='Legit-Fans'!F67842,1,0)</f>
        <v>0</v>
      </c>
    </row>
    <row r="67843" spans="1:8">
      <c r="A67843" s="220" t="str">
        <f>IF(B67843&lt;&gt;0,COUNTA($B$65637:B67843)," ")</f>
        <v xml:space="preserve"> </v>
      </c>
      <c r="F67843" s="491" t="str">
        <f t="shared" si="37"/>
        <v xml:space="preserve"> </v>
      </c>
      <c r="H67843" s="488">
        <f>IF(Admin!$B$14='Legit-Fans'!F67843,1,0)</f>
        <v>0</v>
      </c>
    </row>
    <row r="67844" spans="1:8">
      <c r="A67844" s="220" t="str">
        <f>IF(B67844&lt;&gt;0,COUNTA($B$65637:B67844)," ")</f>
        <v xml:space="preserve"> </v>
      </c>
      <c r="F67844" s="491" t="str">
        <f t="shared" si="37"/>
        <v xml:space="preserve"> </v>
      </c>
      <c r="H67844" s="488">
        <f>IF(Admin!$B$14='Legit-Fans'!F67844,1,0)</f>
        <v>0</v>
      </c>
    </row>
    <row r="67845" spans="1:8">
      <c r="A67845" s="220" t="str">
        <f>IF(B67845&lt;&gt;0,COUNTA($B$65637:B67845)," ")</f>
        <v xml:space="preserve"> </v>
      </c>
      <c r="F67845" s="491" t="str">
        <f t="shared" si="37"/>
        <v xml:space="preserve"> </v>
      </c>
      <c r="H67845" s="488">
        <f>IF(Admin!$B$14='Legit-Fans'!F67845,1,0)</f>
        <v>0</v>
      </c>
    </row>
    <row r="67846" spans="1:8">
      <c r="A67846" s="220" t="str">
        <f>IF(B67846&lt;&gt;0,COUNTA($B$65637:B67846)," ")</f>
        <v xml:space="preserve"> </v>
      </c>
      <c r="F67846" s="491" t="str">
        <f t="shared" si="37"/>
        <v xml:space="preserve"> </v>
      </c>
      <c r="H67846" s="488">
        <f>IF(Admin!$B$14='Legit-Fans'!F67846,1,0)</f>
        <v>0</v>
      </c>
    </row>
    <row r="67847" spans="1:8">
      <c r="A67847" s="220" t="str">
        <f>IF(B67847&lt;&gt;0,COUNTA($B$65637:B67847)," ")</f>
        <v xml:space="preserve"> </v>
      </c>
      <c r="F67847" s="491" t="str">
        <f t="shared" si="37"/>
        <v xml:space="preserve"> </v>
      </c>
      <c r="H67847" s="488">
        <f>IF(Admin!$B$14='Legit-Fans'!F67847,1,0)</f>
        <v>0</v>
      </c>
    </row>
    <row r="67848" spans="1:8">
      <c r="A67848" s="220" t="str">
        <f>IF(B67848&lt;&gt;0,COUNTA($B$65637:B67848)," ")</f>
        <v xml:space="preserve"> </v>
      </c>
      <c r="F67848" s="491" t="str">
        <f t="shared" si="37"/>
        <v xml:space="preserve"> </v>
      </c>
      <c r="H67848" s="488">
        <f>IF(Admin!$B$14='Legit-Fans'!F67848,1,0)</f>
        <v>0</v>
      </c>
    </row>
    <row r="67849" spans="1:8">
      <c r="A67849" s="220" t="str">
        <f>IF(B67849&lt;&gt;0,COUNTA($B$65637:B67849)," ")</f>
        <v xml:space="preserve"> </v>
      </c>
      <c r="F67849" s="491" t="str">
        <f t="shared" si="37"/>
        <v xml:space="preserve"> </v>
      </c>
      <c r="H67849" s="488">
        <f>IF(Admin!$B$14='Legit-Fans'!F67849,1,0)</f>
        <v>0</v>
      </c>
    </row>
    <row r="67850" spans="1:8">
      <c r="A67850" s="220" t="str">
        <f>IF(B67850&lt;&gt;0,COUNTA($B$65637:B67850)," ")</f>
        <v xml:space="preserve"> </v>
      </c>
      <c r="F67850" s="491" t="str">
        <f t="shared" si="37"/>
        <v xml:space="preserve"> </v>
      </c>
      <c r="H67850" s="488">
        <f>IF(Admin!$B$14='Legit-Fans'!F67850,1,0)</f>
        <v>0</v>
      </c>
    </row>
    <row r="67851" spans="1:8">
      <c r="A67851" s="220" t="str">
        <f>IF(B67851&lt;&gt;0,COUNTA($B$65637:B67851)," ")</f>
        <v xml:space="preserve"> </v>
      </c>
      <c r="F67851" s="491" t="str">
        <f t="shared" si="37"/>
        <v xml:space="preserve"> </v>
      </c>
      <c r="H67851" s="488">
        <f>IF(Admin!$B$14='Legit-Fans'!F67851,1,0)</f>
        <v>0</v>
      </c>
    </row>
    <row r="67852" spans="1:8">
      <c r="A67852" s="220" t="str">
        <f>IF(B67852&lt;&gt;0,COUNTA($B$65637:B67852)," ")</f>
        <v xml:space="preserve"> </v>
      </c>
      <c r="F67852" s="491" t="str">
        <f t="shared" si="37"/>
        <v xml:space="preserve"> </v>
      </c>
      <c r="H67852" s="488">
        <f>IF(Admin!$B$14='Legit-Fans'!F67852,1,0)</f>
        <v>0</v>
      </c>
    </row>
    <row r="67853" spans="1:8">
      <c r="A67853" s="220" t="str">
        <f>IF(B67853&lt;&gt;0,COUNTA($B$65637:B67853)," ")</f>
        <v xml:space="preserve"> </v>
      </c>
      <c r="F67853" s="491" t="str">
        <f t="shared" si="37"/>
        <v xml:space="preserve"> </v>
      </c>
      <c r="H67853" s="488">
        <f>IF(Admin!$B$14='Legit-Fans'!F67853,1,0)</f>
        <v>0</v>
      </c>
    </row>
    <row r="67854" spans="1:8">
      <c r="A67854" s="220" t="str">
        <f>IF(B67854&lt;&gt;0,COUNTA($B$65637:B67854)," ")</f>
        <v xml:space="preserve"> </v>
      </c>
      <c r="F67854" s="491" t="str">
        <f t="shared" si="37"/>
        <v xml:space="preserve"> </v>
      </c>
      <c r="H67854" s="488">
        <f>IF(Admin!$B$14='Legit-Fans'!F67854,1,0)</f>
        <v>0</v>
      </c>
    </row>
    <row r="67855" spans="1:8">
      <c r="A67855" s="220" t="str">
        <f>IF(B67855&lt;&gt;0,COUNTA($B$65637:B67855)," ")</f>
        <v xml:space="preserve"> </v>
      </c>
      <c r="F67855" s="491" t="str">
        <f t="shared" si="37"/>
        <v xml:space="preserve"> </v>
      </c>
      <c r="H67855" s="488">
        <f>IF(Admin!$B$14='Legit-Fans'!F67855,1,0)</f>
        <v>0</v>
      </c>
    </row>
    <row r="67856" spans="1:8">
      <c r="A67856" s="220" t="str">
        <f>IF(B67856&lt;&gt;0,COUNTA($B$65637:B67856)," ")</f>
        <v xml:space="preserve"> </v>
      </c>
      <c r="F67856" s="491" t="str">
        <f t="shared" si="37"/>
        <v xml:space="preserve"> </v>
      </c>
      <c r="H67856" s="488">
        <f>IF(Admin!$B$14='Legit-Fans'!F67856,1,0)</f>
        <v>0</v>
      </c>
    </row>
    <row r="67857" spans="1:8">
      <c r="A67857" s="220" t="str">
        <f>IF(B67857&lt;&gt;0,COUNTA($B$65637:B67857)," ")</f>
        <v xml:space="preserve"> </v>
      </c>
      <c r="F67857" s="491" t="str">
        <f t="shared" si="37"/>
        <v xml:space="preserve"> </v>
      </c>
      <c r="H67857" s="488">
        <f>IF(Admin!$B$14='Legit-Fans'!F67857,1,0)</f>
        <v>0</v>
      </c>
    </row>
    <row r="67858" spans="1:8">
      <c r="A67858" s="220" t="str">
        <f>IF(B67858&lt;&gt;0,COUNTA($B$65637:B67858)," ")</f>
        <v xml:space="preserve"> </v>
      </c>
      <c r="F67858" s="491" t="str">
        <f t="shared" si="37"/>
        <v xml:space="preserve"> </v>
      </c>
      <c r="H67858" s="488">
        <f>IF(Admin!$B$14='Legit-Fans'!F67858,1,0)</f>
        <v>0</v>
      </c>
    </row>
    <row r="67859" spans="1:8">
      <c r="A67859" s="220" t="str">
        <f>IF(B67859&lt;&gt;0,COUNTA($B$65637:B67859)," ")</f>
        <v xml:space="preserve"> </v>
      </c>
      <c r="F67859" s="491" t="str">
        <f t="shared" si="37"/>
        <v xml:space="preserve"> </v>
      </c>
      <c r="H67859" s="488">
        <f>IF(Admin!$B$14='Legit-Fans'!F67859,1,0)</f>
        <v>0</v>
      </c>
    </row>
    <row r="67860" spans="1:8">
      <c r="A67860" s="220" t="str">
        <f>IF(B67860&lt;&gt;0,COUNTA($B$65637:B67860)," ")</f>
        <v xml:space="preserve"> </v>
      </c>
      <c r="F67860" s="491" t="str">
        <f t="shared" si="37"/>
        <v xml:space="preserve"> </v>
      </c>
      <c r="H67860" s="488">
        <f>IF(Admin!$B$14='Legit-Fans'!F67860,1,0)</f>
        <v>0</v>
      </c>
    </row>
    <row r="67861" spans="1:8">
      <c r="A67861" s="220" t="str">
        <f>IF(B67861&lt;&gt;0,COUNTA($B$65637:B67861)," ")</f>
        <v xml:space="preserve"> </v>
      </c>
      <c r="F67861" s="491" t="str">
        <f t="shared" si="37"/>
        <v xml:space="preserve"> </v>
      </c>
      <c r="H67861" s="488">
        <f>IF(Admin!$B$14='Legit-Fans'!F67861,1,0)</f>
        <v>0</v>
      </c>
    </row>
    <row r="67862" spans="1:8">
      <c r="A67862" s="220" t="str">
        <f>IF(B67862&lt;&gt;0,COUNTA($B$65637:B67862)," ")</f>
        <v xml:space="preserve"> </v>
      </c>
      <c r="F67862" s="491" t="str">
        <f t="shared" si="37"/>
        <v xml:space="preserve"> </v>
      </c>
      <c r="H67862" s="488">
        <f>IF(Admin!$B$14='Legit-Fans'!F67862,1,0)</f>
        <v>0</v>
      </c>
    </row>
    <row r="67863" spans="1:8">
      <c r="A67863" s="220" t="str">
        <f>IF(B67863&lt;&gt;0,COUNTA($B$65637:B67863)," ")</f>
        <v xml:space="preserve"> </v>
      </c>
      <c r="F67863" s="491" t="str">
        <f t="shared" si="37"/>
        <v xml:space="preserve"> </v>
      </c>
      <c r="H67863" s="488">
        <f>IF(Admin!$B$14='Legit-Fans'!F67863,1,0)</f>
        <v>0</v>
      </c>
    </row>
    <row r="67864" spans="1:8">
      <c r="A67864" s="220" t="str">
        <f>IF(B67864&lt;&gt;0,COUNTA($B$65637:B67864)," ")</f>
        <v xml:space="preserve"> </v>
      </c>
      <c r="F67864" s="491" t="str">
        <f t="shared" si="37"/>
        <v xml:space="preserve"> </v>
      </c>
      <c r="H67864" s="488">
        <f>IF(Admin!$B$14='Legit-Fans'!F67864,1,0)</f>
        <v>0</v>
      </c>
    </row>
    <row r="67865" spans="1:8">
      <c r="A67865" s="220" t="str">
        <f>IF(B67865&lt;&gt;0,COUNTA($B$65637:B67865)," ")</f>
        <v xml:space="preserve"> </v>
      </c>
      <c r="F67865" s="491" t="str">
        <f t="shared" si="37"/>
        <v xml:space="preserve"> </v>
      </c>
      <c r="H67865" s="488">
        <f>IF(Admin!$B$14='Legit-Fans'!F67865,1,0)</f>
        <v>0</v>
      </c>
    </row>
    <row r="67866" spans="1:8">
      <c r="A67866" s="220" t="str">
        <f>IF(B67866&lt;&gt;0,COUNTA($B$65637:B67866)," ")</f>
        <v xml:space="preserve"> </v>
      </c>
      <c r="F67866" s="491" t="str">
        <f t="shared" si="37"/>
        <v xml:space="preserve"> </v>
      </c>
      <c r="H67866" s="488">
        <f>IF(Admin!$B$14='Legit-Fans'!F67866,1,0)</f>
        <v>0</v>
      </c>
    </row>
    <row r="67867" spans="1:8">
      <c r="A67867" s="220" t="str">
        <f>IF(B67867&lt;&gt;0,COUNTA($B$65637:B67867)," ")</f>
        <v xml:space="preserve"> </v>
      </c>
      <c r="F67867" s="491" t="str">
        <f t="shared" si="37"/>
        <v xml:space="preserve"> </v>
      </c>
      <c r="H67867" s="488">
        <f>IF(Admin!$B$14='Legit-Fans'!F67867,1,0)</f>
        <v>0</v>
      </c>
    </row>
    <row r="67868" spans="1:8">
      <c r="A67868" s="220" t="str">
        <f>IF(B67868&lt;&gt;0,COUNTA($B$65637:B67868)," ")</f>
        <v xml:space="preserve"> </v>
      </c>
      <c r="F67868" s="491" t="str">
        <f t="shared" si="37"/>
        <v xml:space="preserve"> </v>
      </c>
      <c r="H67868" s="488">
        <f>IF(Admin!$B$14='Legit-Fans'!F67868,1,0)</f>
        <v>0</v>
      </c>
    </row>
    <row r="67869" spans="1:8">
      <c r="A67869" s="220" t="str">
        <f>IF(B67869&lt;&gt;0,COUNTA($B$65637:B67869)," ")</f>
        <v xml:space="preserve"> </v>
      </c>
      <c r="F67869" s="491" t="str">
        <f t="shared" si="37"/>
        <v xml:space="preserve"> </v>
      </c>
      <c r="H67869" s="488">
        <f>IF(Admin!$B$14='Legit-Fans'!F67869,1,0)</f>
        <v>0</v>
      </c>
    </row>
    <row r="67870" spans="1:8">
      <c r="A67870" s="220" t="str">
        <f>IF(B67870&lt;&gt;0,COUNTA($B$65637:B67870)," ")</f>
        <v xml:space="preserve"> </v>
      </c>
      <c r="F67870" s="491" t="str">
        <f t="shared" si="37"/>
        <v xml:space="preserve"> </v>
      </c>
      <c r="H67870" s="488">
        <f>IF(Admin!$B$14='Legit-Fans'!F67870,1,0)</f>
        <v>0</v>
      </c>
    </row>
    <row r="67871" spans="1:8">
      <c r="A67871" s="220" t="str">
        <f>IF(B67871&lt;&gt;0,COUNTA($B$65637:B67871)," ")</f>
        <v xml:space="preserve"> </v>
      </c>
      <c r="F67871" s="491" t="str">
        <f t="shared" si="37"/>
        <v xml:space="preserve"> </v>
      </c>
      <c r="H67871" s="488">
        <f>IF(Admin!$B$14='Legit-Fans'!F67871,1,0)</f>
        <v>0</v>
      </c>
    </row>
    <row r="67872" spans="1:8">
      <c r="A67872" s="220" t="str">
        <f>IF(B67872&lt;&gt;0,COUNTA($B$65637:B67872)," ")</f>
        <v xml:space="preserve"> </v>
      </c>
      <c r="F67872" s="491" t="str">
        <f t="shared" si="37"/>
        <v xml:space="preserve"> </v>
      </c>
      <c r="H67872" s="488">
        <f>IF(Admin!$B$14='Legit-Fans'!F67872,1,0)</f>
        <v>0</v>
      </c>
    </row>
    <row r="67873" spans="1:8">
      <c r="A67873" s="220" t="str">
        <f>IF(B67873&lt;&gt;0,COUNTA($B$65637:B67873)," ")</f>
        <v xml:space="preserve"> </v>
      </c>
      <c r="F67873" s="491" t="str">
        <f t="shared" si="37"/>
        <v xml:space="preserve"> </v>
      </c>
      <c r="H67873" s="488">
        <f>IF(Admin!$B$14='Legit-Fans'!F67873,1,0)</f>
        <v>0</v>
      </c>
    </row>
    <row r="67874" spans="1:8">
      <c r="A67874" s="220" t="str">
        <f>IF(B67874&lt;&gt;0,COUNTA($B$65637:B67874)," ")</f>
        <v xml:space="preserve"> </v>
      </c>
      <c r="F67874" s="491" t="str">
        <f t="shared" si="37"/>
        <v xml:space="preserve"> </v>
      </c>
      <c r="H67874" s="488">
        <f>IF(Admin!$B$14='Legit-Fans'!F67874,1,0)</f>
        <v>0</v>
      </c>
    </row>
    <row r="67875" spans="1:8">
      <c r="A67875" s="220" t="str">
        <f>IF(B67875&lt;&gt;0,COUNTA($B$65637:B67875)," ")</f>
        <v xml:space="preserve"> </v>
      </c>
      <c r="F67875" s="491" t="str">
        <f t="shared" si="37"/>
        <v xml:space="preserve"> </v>
      </c>
      <c r="H67875" s="488">
        <f>IF(Admin!$B$14='Legit-Fans'!F67875,1,0)</f>
        <v>0</v>
      </c>
    </row>
    <row r="67876" spans="1:8">
      <c r="A67876" s="220" t="str">
        <f>IF(B67876&lt;&gt;0,COUNTA($B$65637:B67876)," ")</f>
        <v xml:space="preserve"> </v>
      </c>
      <c r="F67876" s="491" t="str">
        <f t="shared" si="37"/>
        <v xml:space="preserve"> </v>
      </c>
      <c r="H67876" s="488">
        <f>IF(Admin!$B$14='Legit-Fans'!F67876,1,0)</f>
        <v>0</v>
      </c>
    </row>
    <row r="67877" spans="1:8">
      <c r="A67877" s="220" t="str">
        <f>IF(B67877&lt;&gt;0,COUNTA($B$65637:B67877)," ")</f>
        <v xml:space="preserve"> </v>
      </c>
      <c r="F67877" s="491" t="str">
        <f t="shared" si="37"/>
        <v xml:space="preserve"> </v>
      </c>
      <c r="H67877" s="488">
        <f>IF(Admin!$B$14='Legit-Fans'!F67877,1,0)</f>
        <v>0</v>
      </c>
    </row>
    <row r="67878" spans="1:8">
      <c r="A67878" s="220" t="str">
        <f>IF(B67878&lt;&gt;0,COUNTA($B$65637:B67878)," ")</f>
        <v xml:space="preserve"> </v>
      </c>
      <c r="F67878" s="491" t="str">
        <f t="shared" si="37"/>
        <v xml:space="preserve"> </v>
      </c>
      <c r="H67878" s="488">
        <f>IF(Admin!$B$14='Legit-Fans'!F67878,1,0)</f>
        <v>0</v>
      </c>
    </row>
    <row r="67879" spans="1:8">
      <c r="A67879" s="220" t="str">
        <f>IF(B67879&lt;&gt;0,COUNTA($B$65637:B67879)," ")</f>
        <v xml:space="preserve"> </v>
      </c>
      <c r="F67879" s="491" t="str">
        <f t="shared" si="37"/>
        <v xml:space="preserve"> </v>
      </c>
      <c r="H67879" s="488">
        <f>IF(Admin!$B$14='Legit-Fans'!F67879,1,0)</f>
        <v>0</v>
      </c>
    </row>
    <row r="67880" spans="1:8">
      <c r="A67880" s="220" t="str">
        <f>IF(B67880&lt;&gt;0,COUNTA($B$65637:B67880)," ")</f>
        <v xml:space="preserve"> </v>
      </c>
      <c r="F67880" s="491" t="str">
        <f t="shared" si="37"/>
        <v xml:space="preserve"> </v>
      </c>
      <c r="H67880" s="488">
        <f>IF(Admin!$B$14='Legit-Fans'!F67880,1,0)</f>
        <v>0</v>
      </c>
    </row>
    <row r="67881" spans="1:8">
      <c r="A67881" s="220" t="str">
        <f>IF(B67881&lt;&gt;0,COUNTA($B$65637:B67881)," ")</f>
        <v xml:space="preserve"> </v>
      </c>
      <c r="F67881" s="491" t="str">
        <f t="shared" si="37"/>
        <v xml:space="preserve"> </v>
      </c>
      <c r="H67881" s="488">
        <f>IF(Admin!$B$14='Legit-Fans'!F67881,1,0)</f>
        <v>0</v>
      </c>
    </row>
    <row r="67882" spans="1:8">
      <c r="A67882" s="220" t="str">
        <f>IF(B67882&lt;&gt;0,COUNTA($B$65637:B67882)," ")</f>
        <v xml:space="preserve"> </v>
      </c>
      <c r="F67882" s="491" t="str">
        <f t="shared" si="37"/>
        <v xml:space="preserve"> </v>
      </c>
      <c r="H67882" s="488">
        <f>IF(Admin!$B$14='Legit-Fans'!F67882,1,0)</f>
        <v>0</v>
      </c>
    </row>
    <row r="67883" spans="1:8">
      <c r="A67883" s="220" t="str">
        <f>IF(B67883&lt;&gt;0,COUNTA($B$65637:B67883)," ")</f>
        <v xml:space="preserve"> </v>
      </c>
      <c r="F67883" s="491" t="str">
        <f t="shared" si="37"/>
        <v xml:space="preserve"> </v>
      </c>
      <c r="H67883" s="488">
        <f>IF(Admin!$B$14='Legit-Fans'!F67883,1,0)</f>
        <v>0</v>
      </c>
    </row>
    <row r="67884" spans="1:8">
      <c r="A67884" s="220" t="str">
        <f>IF(B67884&lt;&gt;0,COUNTA($B$65637:B67884)," ")</f>
        <v xml:space="preserve"> </v>
      </c>
      <c r="F67884" s="491" t="str">
        <f t="shared" ref="F67884:F67947" si="38">B67884&amp;" "&amp;C67884</f>
        <v xml:space="preserve"> </v>
      </c>
      <c r="H67884" s="488">
        <f>IF(Admin!$B$14='Legit-Fans'!F67884,1,0)</f>
        <v>0</v>
      </c>
    </row>
    <row r="67885" spans="1:8">
      <c r="A67885" s="220" t="str">
        <f>IF(B67885&lt;&gt;0,COUNTA($B$65637:B67885)," ")</f>
        <v xml:space="preserve"> </v>
      </c>
      <c r="F67885" s="491" t="str">
        <f t="shared" si="38"/>
        <v xml:space="preserve"> </v>
      </c>
      <c r="H67885" s="488">
        <f>IF(Admin!$B$14='Legit-Fans'!F67885,1,0)</f>
        <v>0</v>
      </c>
    </row>
    <row r="67886" spans="1:8">
      <c r="A67886" s="220" t="str">
        <f>IF(B67886&lt;&gt;0,COUNTA($B$65637:B67886)," ")</f>
        <v xml:space="preserve"> </v>
      </c>
      <c r="F67886" s="491" t="str">
        <f t="shared" si="38"/>
        <v xml:space="preserve"> </v>
      </c>
      <c r="H67886" s="488">
        <f>IF(Admin!$B$14='Legit-Fans'!F67886,1,0)</f>
        <v>0</v>
      </c>
    </row>
    <row r="67887" spans="1:8">
      <c r="A67887" s="220" t="str">
        <f>IF(B67887&lt;&gt;0,COUNTA($B$65637:B67887)," ")</f>
        <v xml:space="preserve"> </v>
      </c>
      <c r="F67887" s="491" t="str">
        <f t="shared" si="38"/>
        <v xml:space="preserve"> </v>
      </c>
      <c r="H67887" s="488">
        <f>IF(Admin!$B$14='Legit-Fans'!F67887,1,0)</f>
        <v>0</v>
      </c>
    </row>
    <row r="67888" spans="1:8">
      <c r="A67888" s="220" t="str">
        <f>IF(B67888&lt;&gt;0,COUNTA($B$65637:B67888)," ")</f>
        <v xml:space="preserve"> </v>
      </c>
      <c r="F67888" s="491" t="str">
        <f t="shared" si="38"/>
        <v xml:space="preserve"> </v>
      </c>
      <c r="H67888" s="488">
        <f>IF(Admin!$B$14='Legit-Fans'!F67888,1,0)</f>
        <v>0</v>
      </c>
    </row>
    <row r="67889" spans="1:8">
      <c r="A67889" s="220" t="str">
        <f>IF(B67889&lt;&gt;0,COUNTA($B$65637:B67889)," ")</f>
        <v xml:space="preserve"> </v>
      </c>
      <c r="F67889" s="491" t="str">
        <f t="shared" si="38"/>
        <v xml:space="preserve"> </v>
      </c>
      <c r="H67889" s="488">
        <f>IF(Admin!$B$14='Legit-Fans'!F67889,1,0)</f>
        <v>0</v>
      </c>
    </row>
    <row r="67890" spans="1:8">
      <c r="A67890" s="220" t="str">
        <f>IF(B67890&lt;&gt;0,COUNTA($B$65637:B67890)," ")</f>
        <v xml:space="preserve"> </v>
      </c>
      <c r="F67890" s="491" t="str">
        <f t="shared" si="38"/>
        <v xml:space="preserve"> </v>
      </c>
      <c r="H67890" s="488">
        <f>IF(Admin!$B$14='Legit-Fans'!F67890,1,0)</f>
        <v>0</v>
      </c>
    </row>
    <row r="67891" spans="1:8">
      <c r="A67891" s="220" t="str">
        <f>IF(B67891&lt;&gt;0,COUNTA($B$65637:B67891)," ")</f>
        <v xml:space="preserve"> </v>
      </c>
      <c r="F67891" s="491" t="str">
        <f t="shared" si="38"/>
        <v xml:space="preserve"> </v>
      </c>
      <c r="H67891" s="488">
        <f>IF(Admin!$B$14='Legit-Fans'!F67891,1,0)</f>
        <v>0</v>
      </c>
    </row>
    <row r="67892" spans="1:8">
      <c r="A67892" s="220" t="str">
        <f>IF(B67892&lt;&gt;0,COUNTA($B$65637:B67892)," ")</f>
        <v xml:space="preserve"> </v>
      </c>
      <c r="F67892" s="491" t="str">
        <f t="shared" si="38"/>
        <v xml:space="preserve"> </v>
      </c>
      <c r="H67892" s="488">
        <f>IF(Admin!$B$14='Legit-Fans'!F67892,1,0)</f>
        <v>0</v>
      </c>
    </row>
    <row r="67893" spans="1:8">
      <c r="A67893" s="220" t="str">
        <f>IF(B67893&lt;&gt;0,COUNTA($B$65637:B67893)," ")</f>
        <v xml:space="preserve"> </v>
      </c>
      <c r="F67893" s="491" t="str">
        <f t="shared" si="38"/>
        <v xml:space="preserve"> </v>
      </c>
      <c r="H67893" s="488">
        <f>IF(Admin!$B$14='Legit-Fans'!F67893,1,0)</f>
        <v>0</v>
      </c>
    </row>
    <row r="67894" spans="1:8">
      <c r="A67894" s="220" t="str">
        <f>IF(B67894&lt;&gt;0,COUNTA($B$65637:B67894)," ")</f>
        <v xml:space="preserve"> </v>
      </c>
      <c r="F67894" s="491" t="str">
        <f t="shared" si="38"/>
        <v xml:space="preserve"> </v>
      </c>
      <c r="H67894" s="488">
        <f>IF(Admin!$B$14='Legit-Fans'!F67894,1,0)</f>
        <v>0</v>
      </c>
    </row>
    <row r="67895" spans="1:8">
      <c r="A67895" s="220" t="str">
        <f>IF(B67895&lt;&gt;0,COUNTA($B$65637:B67895)," ")</f>
        <v xml:space="preserve"> </v>
      </c>
      <c r="F67895" s="491" t="str">
        <f t="shared" si="38"/>
        <v xml:space="preserve"> </v>
      </c>
      <c r="H67895" s="488">
        <f>IF(Admin!$B$14='Legit-Fans'!F67895,1,0)</f>
        <v>0</v>
      </c>
    </row>
    <row r="67896" spans="1:8">
      <c r="A67896" s="220" t="str">
        <f>IF(B67896&lt;&gt;0,COUNTA($B$65637:B67896)," ")</f>
        <v xml:space="preserve"> </v>
      </c>
      <c r="F67896" s="491" t="str">
        <f t="shared" si="38"/>
        <v xml:space="preserve"> </v>
      </c>
      <c r="H67896" s="488">
        <f>IF(Admin!$B$14='Legit-Fans'!F67896,1,0)</f>
        <v>0</v>
      </c>
    </row>
    <row r="67897" spans="1:8">
      <c r="A67897" s="220" t="str">
        <f>IF(B67897&lt;&gt;0,COUNTA($B$65637:B67897)," ")</f>
        <v xml:space="preserve"> </v>
      </c>
      <c r="F67897" s="491" t="str">
        <f t="shared" si="38"/>
        <v xml:space="preserve"> </v>
      </c>
      <c r="H67897" s="488">
        <f>IF(Admin!$B$14='Legit-Fans'!F67897,1,0)</f>
        <v>0</v>
      </c>
    </row>
    <row r="67898" spans="1:8">
      <c r="A67898" s="220" t="str">
        <f>IF(B67898&lt;&gt;0,COUNTA($B$65637:B67898)," ")</f>
        <v xml:space="preserve"> </v>
      </c>
      <c r="F67898" s="491" t="str">
        <f t="shared" si="38"/>
        <v xml:space="preserve"> </v>
      </c>
      <c r="H67898" s="488">
        <f>IF(Admin!$B$14='Legit-Fans'!F67898,1,0)</f>
        <v>0</v>
      </c>
    </row>
    <row r="67899" spans="1:8">
      <c r="A67899" s="220" t="str">
        <f>IF(B67899&lt;&gt;0,COUNTA($B$65637:B67899)," ")</f>
        <v xml:space="preserve"> </v>
      </c>
      <c r="F67899" s="491" t="str">
        <f t="shared" si="38"/>
        <v xml:space="preserve"> </v>
      </c>
      <c r="H67899" s="488">
        <f>IF(Admin!$B$14='Legit-Fans'!F67899,1,0)</f>
        <v>0</v>
      </c>
    </row>
    <row r="67900" spans="1:8">
      <c r="A67900" s="220" t="str">
        <f>IF(B67900&lt;&gt;0,COUNTA($B$65637:B67900)," ")</f>
        <v xml:space="preserve"> </v>
      </c>
      <c r="F67900" s="491" t="str">
        <f t="shared" si="38"/>
        <v xml:space="preserve"> </v>
      </c>
      <c r="H67900" s="488">
        <f>IF(Admin!$B$14='Legit-Fans'!F67900,1,0)</f>
        <v>0</v>
      </c>
    </row>
    <row r="67901" spans="1:8">
      <c r="A67901" s="220" t="str">
        <f>IF(B67901&lt;&gt;0,COUNTA($B$65637:B67901)," ")</f>
        <v xml:space="preserve"> </v>
      </c>
      <c r="F67901" s="491" t="str">
        <f t="shared" si="38"/>
        <v xml:space="preserve"> </v>
      </c>
      <c r="H67901" s="488">
        <f>IF(Admin!$B$14='Legit-Fans'!F67901,1,0)</f>
        <v>0</v>
      </c>
    </row>
    <row r="67902" spans="1:8">
      <c r="A67902" s="220" t="str">
        <f>IF(B67902&lt;&gt;0,COUNTA($B$65637:B67902)," ")</f>
        <v xml:space="preserve"> </v>
      </c>
      <c r="F67902" s="491" t="str">
        <f t="shared" si="38"/>
        <v xml:space="preserve"> </v>
      </c>
      <c r="H67902" s="488">
        <f>IF(Admin!$B$14='Legit-Fans'!F67902,1,0)</f>
        <v>0</v>
      </c>
    </row>
    <row r="67903" spans="1:8">
      <c r="A67903" s="220" t="str">
        <f>IF(B67903&lt;&gt;0,COUNTA($B$65637:B67903)," ")</f>
        <v xml:space="preserve"> </v>
      </c>
      <c r="F67903" s="491" t="str">
        <f t="shared" si="38"/>
        <v xml:space="preserve"> </v>
      </c>
      <c r="H67903" s="488">
        <f>IF(Admin!$B$14='Legit-Fans'!F67903,1,0)</f>
        <v>0</v>
      </c>
    </row>
    <row r="67904" spans="1:8">
      <c r="A67904" s="220" t="str">
        <f>IF(B67904&lt;&gt;0,COUNTA($B$65637:B67904)," ")</f>
        <v xml:space="preserve"> </v>
      </c>
      <c r="F67904" s="491" t="str">
        <f t="shared" si="38"/>
        <v xml:space="preserve"> </v>
      </c>
      <c r="H67904" s="488">
        <f>IF(Admin!$B$14='Legit-Fans'!F67904,1,0)</f>
        <v>0</v>
      </c>
    </row>
    <row r="67905" spans="1:8">
      <c r="A67905" s="220" t="str">
        <f>IF(B67905&lt;&gt;0,COUNTA($B$65637:B67905)," ")</f>
        <v xml:space="preserve"> </v>
      </c>
      <c r="F67905" s="491" t="str">
        <f t="shared" si="38"/>
        <v xml:space="preserve"> </v>
      </c>
      <c r="H67905" s="488">
        <f>IF(Admin!$B$14='Legit-Fans'!F67905,1,0)</f>
        <v>0</v>
      </c>
    </row>
    <row r="67906" spans="1:8">
      <c r="A67906" s="220" t="str">
        <f>IF(B67906&lt;&gt;0,COUNTA($B$65637:B67906)," ")</f>
        <v xml:space="preserve"> </v>
      </c>
      <c r="F67906" s="491" t="str">
        <f t="shared" si="38"/>
        <v xml:space="preserve"> </v>
      </c>
      <c r="H67906" s="488">
        <f>IF(Admin!$B$14='Legit-Fans'!F67906,1,0)</f>
        <v>0</v>
      </c>
    </row>
    <row r="67907" spans="1:8">
      <c r="A67907" s="220" t="str">
        <f>IF(B67907&lt;&gt;0,COUNTA($B$65637:B67907)," ")</f>
        <v xml:space="preserve"> </v>
      </c>
      <c r="F67907" s="491" t="str">
        <f t="shared" si="38"/>
        <v xml:space="preserve"> </v>
      </c>
      <c r="H67907" s="488">
        <f>IF(Admin!$B$14='Legit-Fans'!F67907,1,0)</f>
        <v>0</v>
      </c>
    </row>
    <row r="67908" spans="1:8">
      <c r="A67908" s="220" t="str">
        <f>IF(B67908&lt;&gt;0,COUNTA($B$65637:B67908)," ")</f>
        <v xml:space="preserve"> </v>
      </c>
      <c r="F67908" s="491" t="str">
        <f t="shared" si="38"/>
        <v xml:space="preserve"> </v>
      </c>
      <c r="H67908" s="488">
        <f>IF(Admin!$B$14='Legit-Fans'!F67908,1,0)</f>
        <v>0</v>
      </c>
    </row>
    <row r="67909" spans="1:8">
      <c r="A67909" s="220" t="str">
        <f>IF(B67909&lt;&gt;0,COUNTA($B$65637:B67909)," ")</f>
        <v xml:space="preserve"> </v>
      </c>
      <c r="F67909" s="491" t="str">
        <f t="shared" si="38"/>
        <v xml:space="preserve"> </v>
      </c>
      <c r="H67909" s="488">
        <f>IF(Admin!$B$14='Legit-Fans'!F67909,1,0)</f>
        <v>0</v>
      </c>
    </row>
    <row r="67910" spans="1:8">
      <c r="A67910" s="220" t="str">
        <f>IF(B67910&lt;&gt;0,COUNTA($B$65637:B67910)," ")</f>
        <v xml:space="preserve"> </v>
      </c>
      <c r="F67910" s="491" t="str">
        <f t="shared" si="38"/>
        <v xml:space="preserve"> </v>
      </c>
      <c r="H67910" s="488">
        <f>IF(Admin!$B$14='Legit-Fans'!F67910,1,0)</f>
        <v>0</v>
      </c>
    </row>
    <row r="67911" spans="1:8">
      <c r="A67911" s="220" t="str">
        <f>IF(B67911&lt;&gt;0,COUNTA($B$65637:B67911)," ")</f>
        <v xml:space="preserve"> </v>
      </c>
      <c r="F67911" s="491" t="str">
        <f t="shared" si="38"/>
        <v xml:space="preserve"> </v>
      </c>
      <c r="H67911" s="488">
        <f>IF(Admin!$B$14='Legit-Fans'!F67911,1,0)</f>
        <v>0</v>
      </c>
    </row>
    <row r="67912" spans="1:8">
      <c r="A67912" s="220" t="str">
        <f>IF(B67912&lt;&gt;0,COUNTA($B$65637:B67912)," ")</f>
        <v xml:space="preserve"> </v>
      </c>
      <c r="F67912" s="491" t="str">
        <f t="shared" si="38"/>
        <v xml:space="preserve"> </v>
      </c>
      <c r="H67912" s="488">
        <f>IF(Admin!$B$14='Legit-Fans'!F67912,1,0)</f>
        <v>0</v>
      </c>
    </row>
    <row r="67913" spans="1:8">
      <c r="A67913" s="220" t="str">
        <f>IF(B67913&lt;&gt;0,COUNTA($B$65637:B67913)," ")</f>
        <v xml:space="preserve"> </v>
      </c>
      <c r="F67913" s="491" t="str">
        <f t="shared" si="38"/>
        <v xml:space="preserve"> </v>
      </c>
      <c r="H67913" s="488">
        <f>IF(Admin!$B$14='Legit-Fans'!F67913,1,0)</f>
        <v>0</v>
      </c>
    </row>
    <row r="67914" spans="1:8">
      <c r="A67914" s="220" t="str">
        <f>IF(B67914&lt;&gt;0,COUNTA($B$65637:B67914)," ")</f>
        <v xml:space="preserve"> </v>
      </c>
      <c r="F67914" s="491" t="str">
        <f t="shared" si="38"/>
        <v xml:space="preserve"> </v>
      </c>
      <c r="H67914" s="488">
        <f>IF(Admin!$B$14='Legit-Fans'!F67914,1,0)</f>
        <v>0</v>
      </c>
    </row>
    <row r="67915" spans="1:8">
      <c r="A67915" s="220" t="str">
        <f>IF(B67915&lt;&gt;0,COUNTA($B$65637:B67915)," ")</f>
        <v xml:space="preserve"> </v>
      </c>
      <c r="F67915" s="491" t="str">
        <f t="shared" si="38"/>
        <v xml:space="preserve"> </v>
      </c>
      <c r="H67915" s="488">
        <f>IF(Admin!$B$14='Legit-Fans'!F67915,1,0)</f>
        <v>0</v>
      </c>
    </row>
    <row r="67916" spans="1:8">
      <c r="A67916" s="220" t="str">
        <f>IF(B67916&lt;&gt;0,COUNTA($B$65637:B67916)," ")</f>
        <v xml:space="preserve"> </v>
      </c>
      <c r="F67916" s="491" t="str">
        <f t="shared" si="38"/>
        <v xml:space="preserve"> </v>
      </c>
      <c r="H67916" s="488">
        <f>IF(Admin!$B$14='Legit-Fans'!F67916,1,0)</f>
        <v>0</v>
      </c>
    </row>
    <row r="67917" spans="1:8">
      <c r="A67917" s="220" t="str">
        <f>IF(B67917&lt;&gt;0,COUNTA($B$65637:B67917)," ")</f>
        <v xml:space="preserve"> </v>
      </c>
      <c r="F67917" s="491" t="str">
        <f t="shared" si="38"/>
        <v xml:space="preserve"> </v>
      </c>
      <c r="H67917" s="488">
        <f>IF(Admin!$B$14='Legit-Fans'!F67917,1,0)</f>
        <v>0</v>
      </c>
    </row>
    <row r="67918" spans="1:8">
      <c r="A67918" s="220" t="str">
        <f>IF(B67918&lt;&gt;0,COUNTA($B$65637:B67918)," ")</f>
        <v xml:space="preserve"> </v>
      </c>
      <c r="F67918" s="491" t="str">
        <f t="shared" si="38"/>
        <v xml:space="preserve"> </v>
      </c>
      <c r="H67918" s="488">
        <f>IF(Admin!$B$14='Legit-Fans'!F67918,1,0)</f>
        <v>0</v>
      </c>
    </row>
    <row r="67919" spans="1:8">
      <c r="A67919" s="220" t="str">
        <f>IF(B67919&lt;&gt;0,COUNTA($B$65637:B67919)," ")</f>
        <v xml:space="preserve"> </v>
      </c>
      <c r="F67919" s="491" t="str">
        <f t="shared" si="38"/>
        <v xml:space="preserve"> </v>
      </c>
      <c r="H67919" s="488">
        <f>IF(Admin!$B$14='Legit-Fans'!F67919,1,0)</f>
        <v>0</v>
      </c>
    </row>
    <row r="67920" spans="1:8">
      <c r="A67920" s="220" t="str">
        <f>IF(B67920&lt;&gt;0,COUNTA($B$65637:B67920)," ")</f>
        <v xml:space="preserve"> </v>
      </c>
      <c r="F67920" s="491" t="str">
        <f t="shared" si="38"/>
        <v xml:space="preserve"> </v>
      </c>
      <c r="H67920" s="488">
        <f>IF(Admin!$B$14='Legit-Fans'!F67920,1,0)</f>
        <v>0</v>
      </c>
    </row>
    <row r="67921" spans="1:8">
      <c r="A67921" s="220" t="str">
        <f>IF(B67921&lt;&gt;0,COUNTA($B$65637:B67921)," ")</f>
        <v xml:space="preserve"> </v>
      </c>
      <c r="F67921" s="491" t="str">
        <f t="shared" si="38"/>
        <v xml:space="preserve"> </v>
      </c>
      <c r="H67921" s="488">
        <f>IF(Admin!$B$14='Legit-Fans'!F67921,1,0)</f>
        <v>0</v>
      </c>
    </row>
    <row r="67922" spans="1:8">
      <c r="A67922" s="220" t="str">
        <f>IF(B67922&lt;&gt;0,COUNTA($B$65637:B67922)," ")</f>
        <v xml:space="preserve"> </v>
      </c>
      <c r="F67922" s="491" t="str">
        <f t="shared" si="38"/>
        <v xml:space="preserve"> </v>
      </c>
      <c r="H67922" s="488">
        <f>IF(Admin!$B$14='Legit-Fans'!F67922,1,0)</f>
        <v>0</v>
      </c>
    </row>
    <row r="67923" spans="1:8">
      <c r="A67923" s="220" t="str">
        <f>IF(B67923&lt;&gt;0,COUNTA($B$65637:B67923)," ")</f>
        <v xml:space="preserve"> </v>
      </c>
      <c r="F67923" s="491" t="str">
        <f t="shared" si="38"/>
        <v xml:space="preserve"> </v>
      </c>
      <c r="H67923" s="488">
        <f>IF(Admin!$B$14='Legit-Fans'!F67923,1,0)</f>
        <v>0</v>
      </c>
    </row>
    <row r="67924" spans="1:8">
      <c r="A67924" s="220" t="str">
        <f>IF(B67924&lt;&gt;0,COUNTA($B$65637:B67924)," ")</f>
        <v xml:space="preserve"> </v>
      </c>
      <c r="F67924" s="491" t="str">
        <f t="shared" si="38"/>
        <v xml:space="preserve"> </v>
      </c>
      <c r="H67924" s="488">
        <f>IF(Admin!$B$14='Legit-Fans'!F67924,1,0)</f>
        <v>0</v>
      </c>
    </row>
    <row r="67925" spans="1:8">
      <c r="A67925" s="220" t="str">
        <f>IF(B67925&lt;&gt;0,COUNTA($B$65637:B67925)," ")</f>
        <v xml:space="preserve"> </v>
      </c>
      <c r="F67925" s="491" t="str">
        <f t="shared" si="38"/>
        <v xml:space="preserve"> </v>
      </c>
      <c r="H67925" s="488">
        <f>IF(Admin!$B$14='Legit-Fans'!F67925,1,0)</f>
        <v>0</v>
      </c>
    </row>
    <row r="67926" spans="1:8">
      <c r="A67926" s="220" t="str">
        <f>IF(B67926&lt;&gt;0,COUNTA($B$65637:B67926)," ")</f>
        <v xml:space="preserve"> </v>
      </c>
      <c r="F67926" s="491" t="str">
        <f t="shared" si="38"/>
        <v xml:space="preserve"> </v>
      </c>
      <c r="H67926" s="488">
        <f>IF(Admin!$B$14='Legit-Fans'!F67926,1,0)</f>
        <v>0</v>
      </c>
    </row>
    <row r="67927" spans="1:8">
      <c r="A67927" s="220" t="str">
        <f>IF(B67927&lt;&gt;0,COUNTA($B$65637:B67927)," ")</f>
        <v xml:space="preserve"> </v>
      </c>
      <c r="F67927" s="491" t="str">
        <f t="shared" si="38"/>
        <v xml:space="preserve"> </v>
      </c>
      <c r="H67927" s="488">
        <f>IF(Admin!$B$14='Legit-Fans'!F67927,1,0)</f>
        <v>0</v>
      </c>
    </row>
    <row r="67928" spans="1:8">
      <c r="A67928" s="220" t="str">
        <f>IF(B67928&lt;&gt;0,COUNTA($B$65637:B67928)," ")</f>
        <v xml:space="preserve"> </v>
      </c>
      <c r="F67928" s="491" t="str">
        <f t="shared" si="38"/>
        <v xml:space="preserve"> </v>
      </c>
      <c r="H67928" s="488">
        <f>IF(Admin!$B$14='Legit-Fans'!F67928,1,0)</f>
        <v>0</v>
      </c>
    </row>
    <row r="67929" spans="1:8">
      <c r="A67929" s="220" t="str">
        <f>IF(B67929&lt;&gt;0,COUNTA($B$65637:B67929)," ")</f>
        <v xml:space="preserve"> </v>
      </c>
      <c r="F67929" s="491" t="str">
        <f t="shared" si="38"/>
        <v xml:space="preserve"> </v>
      </c>
      <c r="H67929" s="488">
        <f>IF(Admin!$B$14='Legit-Fans'!F67929,1,0)</f>
        <v>0</v>
      </c>
    </row>
    <row r="67930" spans="1:8">
      <c r="A67930" s="220" t="str">
        <f>IF(B67930&lt;&gt;0,COUNTA($B$65637:B67930)," ")</f>
        <v xml:space="preserve"> </v>
      </c>
      <c r="F67930" s="491" t="str">
        <f t="shared" si="38"/>
        <v xml:space="preserve"> </v>
      </c>
      <c r="H67930" s="488">
        <f>IF(Admin!$B$14='Legit-Fans'!F67930,1,0)</f>
        <v>0</v>
      </c>
    </row>
    <row r="67931" spans="1:8">
      <c r="A67931" s="220" t="str">
        <f>IF(B67931&lt;&gt;0,COUNTA($B$65637:B67931)," ")</f>
        <v xml:space="preserve"> </v>
      </c>
      <c r="F67931" s="491" t="str">
        <f t="shared" si="38"/>
        <v xml:space="preserve"> </v>
      </c>
      <c r="H67931" s="488">
        <f>IF(Admin!$B$14='Legit-Fans'!F67931,1,0)</f>
        <v>0</v>
      </c>
    </row>
    <row r="67932" spans="1:8">
      <c r="A67932" s="220" t="str">
        <f>IF(B67932&lt;&gt;0,COUNTA($B$65637:B67932)," ")</f>
        <v xml:space="preserve"> </v>
      </c>
      <c r="F67932" s="491" t="str">
        <f t="shared" si="38"/>
        <v xml:space="preserve"> </v>
      </c>
      <c r="H67932" s="488">
        <f>IF(Admin!$B$14='Legit-Fans'!F67932,1,0)</f>
        <v>0</v>
      </c>
    </row>
    <row r="67933" spans="1:8">
      <c r="A67933" s="220" t="str">
        <f>IF(B67933&lt;&gt;0,COUNTA($B$65637:B67933)," ")</f>
        <v xml:space="preserve"> </v>
      </c>
      <c r="F67933" s="491" t="str">
        <f t="shared" si="38"/>
        <v xml:space="preserve"> </v>
      </c>
      <c r="H67933" s="488">
        <f>IF(Admin!$B$14='Legit-Fans'!F67933,1,0)</f>
        <v>0</v>
      </c>
    </row>
    <row r="67934" spans="1:8">
      <c r="A67934" s="220" t="str">
        <f>IF(B67934&lt;&gt;0,COUNTA($B$65637:B67934)," ")</f>
        <v xml:space="preserve"> </v>
      </c>
      <c r="F67934" s="491" t="str">
        <f t="shared" si="38"/>
        <v xml:space="preserve"> </v>
      </c>
      <c r="H67934" s="488">
        <f>IF(Admin!$B$14='Legit-Fans'!F67934,1,0)</f>
        <v>0</v>
      </c>
    </row>
    <row r="67935" spans="1:8">
      <c r="A67935" s="220" t="str">
        <f>IF(B67935&lt;&gt;0,COUNTA($B$65637:B67935)," ")</f>
        <v xml:space="preserve"> </v>
      </c>
      <c r="F67935" s="491" t="str">
        <f t="shared" si="38"/>
        <v xml:space="preserve"> </v>
      </c>
      <c r="H67935" s="488">
        <f>IF(Admin!$B$14='Legit-Fans'!F67935,1,0)</f>
        <v>0</v>
      </c>
    </row>
    <row r="67936" spans="1:8">
      <c r="A67936" s="220" t="str">
        <f>IF(B67936&lt;&gt;0,COUNTA($B$65637:B67936)," ")</f>
        <v xml:space="preserve"> </v>
      </c>
      <c r="F67936" s="491" t="str">
        <f t="shared" si="38"/>
        <v xml:space="preserve"> </v>
      </c>
      <c r="H67936" s="488">
        <f>IF(Admin!$B$14='Legit-Fans'!F67936,1,0)</f>
        <v>0</v>
      </c>
    </row>
    <row r="67937" spans="1:8">
      <c r="A67937" s="220" t="str">
        <f>IF(B67937&lt;&gt;0,COUNTA($B$65637:B67937)," ")</f>
        <v xml:space="preserve"> </v>
      </c>
      <c r="F67937" s="491" t="str">
        <f t="shared" si="38"/>
        <v xml:space="preserve"> </v>
      </c>
      <c r="H67937" s="488">
        <f>IF(Admin!$B$14='Legit-Fans'!F67937,1,0)</f>
        <v>0</v>
      </c>
    </row>
    <row r="67938" spans="1:8">
      <c r="A67938" s="220" t="str">
        <f>IF(B67938&lt;&gt;0,COUNTA($B$65637:B67938)," ")</f>
        <v xml:space="preserve"> </v>
      </c>
      <c r="F67938" s="491" t="str">
        <f t="shared" si="38"/>
        <v xml:space="preserve"> </v>
      </c>
      <c r="H67938" s="488">
        <f>IF(Admin!$B$14='Legit-Fans'!F67938,1,0)</f>
        <v>0</v>
      </c>
    </row>
    <row r="67939" spans="1:8">
      <c r="A67939" s="220" t="str">
        <f>IF(B67939&lt;&gt;0,COUNTA($B$65637:B67939)," ")</f>
        <v xml:space="preserve"> </v>
      </c>
      <c r="F67939" s="491" t="str">
        <f t="shared" si="38"/>
        <v xml:space="preserve"> </v>
      </c>
      <c r="H67939" s="488">
        <f>IF(Admin!$B$14='Legit-Fans'!F67939,1,0)</f>
        <v>0</v>
      </c>
    </row>
    <row r="67940" spans="1:8">
      <c r="A67940" s="220" t="str">
        <f>IF(B67940&lt;&gt;0,COUNTA($B$65637:B67940)," ")</f>
        <v xml:space="preserve"> </v>
      </c>
      <c r="F67940" s="491" t="str">
        <f t="shared" si="38"/>
        <v xml:space="preserve"> </v>
      </c>
      <c r="H67940" s="488">
        <f>IF(Admin!$B$14='Legit-Fans'!F67940,1,0)</f>
        <v>0</v>
      </c>
    </row>
    <row r="67941" spans="1:8">
      <c r="A67941" s="220" t="str">
        <f>IF(B67941&lt;&gt;0,COUNTA($B$65637:B67941)," ")</f>
        <v xml:space="preserve"> </v>
      </c>
      <c r="F67941" s="491" t="str">
        <f t="shared" si="38"/>
        <v xml:space="preserve"> </v>
      </c>
      <c r="H67941" s="488">
        <f>IF(Admin!$B$14='Legit-Fans'!F67941,1,0)</f>
        <v>0</v>
      </c>
    </row>
    <row r="67942" spans="1:8">
      <c r="A67942" s="220" t="str">
        <f>IF(B67942&lt;&gt;0,COUNTA($B$65637:B67942)," ")</f>
        <v xml:space="preserve"> </v>
      </c>
      <c r="F67942" s="491" t="str">
        <f t="shared" si="38"/>
        <v xml:space="preserve"> </v>
      </c>
      <c r="H67942" s="488">
        <f>IF(Admin!$B$14='Legit-Fans'!F67942,1,0)</f>
        <v>0</v>
      </c>
    </row>
    <row r="67943" spans="1:8">
      <c r="A67943" s="220" t="str">
        <f>IF(B67943&lt;&gt;0,COUNTA($B$65637:B67943)," ")</f>
        <v xml:space="preserve"> </v>
      </c>
      <c r="F67943" s="491" t="str">
        <f t="shared" si="38"/>
        <v xml:space="preserve"> </v>
      </c>
      <c r="H67943" s="488">
        <f>IF(Admin!$B$14='Legit-Fans'!F67943,1,0)</f>
        <v>0</v>
      </c>
    </row>
    <row r="67944" spans="1:8">
      <c r="A67944" s="220" t="str">
        <f>IF(B67944&lt;&gt;0,COUNTA($B$65637:B67944)," ")</f>
        <v xml:space="preserve"> </v>
      </c>
      <c r="F67944" s="491" t="str">
        <f t="shared" si="38"/>
        <v xml:space="preserve"> </v>
      </c>
      <c r="H67944" s="488">
        <f>IF(Admin!$B$14='Legit-Fans'!F67944,1,0)</f>
        <v>0</v>
      </c>
    </row>
    <row r="67945" spans="1:8">
      <c r="A67945" s="220" t="str">
        <f>IF(B67945&lt;&gt;0,COUNTA($B$65637:B67945)," ")</f>
        <v xml:space="preserve"> </v>
      </c>
      <c r="F67945" s="491" t="str">
        <f t="shared" si="38"/>
        <v xml:space="preserve"> </v>
      </c>
      <c r="H67945" s="488">
        <f>IF(Admin!$B$14='Legit-Fans'!F67945,1,0)</f>
        <v>0</v>
      </c>
    </row>
    <row r="67946" spans="1:8">
      <c r="A67946" s="220" t="str">
        <f>IF(B67946&lt;&gt;0,COUNTA($B$65637:B67946)," ")</f>
        <v xml:space="preserve"> </v>
      </c>
      <c r="F67946" s="491" t="str">
        <f t="shared" si="38"/>
        <v xml:space="preserve"> </v>
      </c>
      <c r="H67946" s="488">
        <f>IF(Admin!$B$14='Legit-Fans'!F67946,1,0)</f>
        <v>0</v>
      </c>
    </row>
    <row r="67947" spans="1:8">
      <c r="A67947" s="220" t="str">
        <f>IF(B67947&lt;&gt;0,COUNTA($B$65637:B67947)," ")</f>
        <v xml:space="preserve"> </v>
      </c>
      <c r="F67947" s="491" t="str">
        <f t="shared" si="38"/>
        <v xml:space="preserve"> </v>
      </c>
      <c r="H67947" s="488">
        <f>IF(Admin!$B$14='Legit-Fans'!F67947,1,0)</f>
        <v>0</v>
      </c>
    </row>
    <row r="67948" spans="1:8">
      <c r="A67948" s="220" t="str">
        <f>IF(B67948&lt;&gt;0,COUNTA($B$65637:B67948)," ")</f>
        <v xml:space="preserve"> </v>
      </c>
      <c r="F67948" s="491" t="str">
        <f t="shared" ref="F67948:F68011" si="39">B67948&amp;" "&amp;C67948</f>
        <v xml:space="preserve"> </v>
      </c>
      <c r="H67948" s="488">
        <f>IF(Admin!$B$14='Legit-Fans'!F67948,1,0)</f>
        <v>0</v>
      </c>
    </row>
    <row r="67949" spans="1:8">
      <c r="A67949" s="220" t="str">
        <f>IF(B67949&lt;&gt;0,COUNTA($B$65637:B67949)," ")</f>
        <v xml:space="preserve"> </v>
      </c>
      <c r="F67949" s="491" t="str">
        <f t="shared" si="39"/>
        <v xml:space="preserve"> </v>
      </c>
      <c r="H67949" s="488">
        <f>IF(Admin!$B$14='Legit-Fans'!F67949,1,0)</f>
        <v>0</v>
      </c>
    </row>
    <row r="67950" spans="1:8">
      <c r="A67950" s="220" t="str">
        <f>IF(B67950&lt;&gt;0,COUNTA($B$65637:B67950)," ")</f>
        <v xml:space="preserve"> </v>
      </c>
      <c r="F67950" s="491" t="str">
        <f t="shared" si="39"/>
        <v xml:space="preserve"> </v>
      </c>
      <c r="H67950" s="488">
        <f>IF(Admin!$B$14='Legit-Fans'!F67950,1,0)</f>
        <v>0</v>
      </c>
    </row>
    <row r="67951" spans="1:8">
      <c r="A67951" s="220" t="str">
        <f>IF(B67951&lt;&gt;0,COUNTA($B$65637:B67951)," ")</f>
        <v xml:space="preserve"> </v>
      </c>
      <c r="F67951" s="491" t="str">
        <f t="shared" si="39"/>
        <v xml:space="preserve"> </v>
      </c>
      <c r="H67951" s="488">
        <f>IF(Admin!$B$14='Legit-Fans'!F67951,1,0)</f>
        <v>0</v>
      </c>
    </row>
    <row r="67952" spans="1:8">
      <c r="A67952" s="220" t="str">
        <f>IF(B67952&lt;&gt;0,COUNTA($B$65637:B67952)," ")</f>
        <v xml:space="preserve"> </v>
      </c>
      <c r="F67952" s="491" t="str">
        <f t="shared" si="39"/>
        <v xml:space="preserve"> </v>
      </c>
      <c r="H67952" s="488">
        <f>IF(Admin!$B$14='Legit-Fans'!F67952,1,0)</f>
        <v>0</v>
      </c>
    </row>
    <row r="67953" spans="1:8">
      <c r="A67953" s="220" t="str">
        <f>IF(B67953&lt;&gt;0,COUNTA($B$65637:B67953)," ")</f>
        <v xml:space="preserve"> </v>
      </c>
      <c r="F67953" s="491" t="str">
        <f t="shared" si="39"/>
        <v xml:space="preserve"> </v>
      </c>
      <c r="H67953" s="488">
        <f>IF(Admin!$B$14='Legit-Fans'!F67953,1,0)</f>
        <v>0</v>
      </c>
    </row>
    <row r="67954" spans="1:8">
      <c r="A67954" s="220" t="str">
        <f>IF(B67954&lt;&gt;0,COUNTA($B$65637:B67954)," ")</f>
        <v xml:space="preserve"> </v>
      </c>
      <c r="F67954" s="491" t="str">
        <f t="shared" si="39"/>
        <v xml:space="preserve"> </v>
      </c>
      <c r="H67954" s="488">
        <f>IF(Admin!$B$14='Legit-Fans'!F67954,1,0)</f>
        <v>0</v>
      </c>
    </row>
    <row r="67955" spans="1:8">
      <c r="A67955" s="220" t="str">
        <f>IF(B67955&lt;&gt;0,COUNTA($B$65637:B67955)," ")</f>
        <v xml:space="preserve"> </v>
      </c>
      <c r="F67955" s="491" t="str">
        <f t="shared" si="39"/>
        <v xml:space="preserve"> </v>
      </c>
      <c r="H67955" s="488">
        <f>IF(Admin!$B$14='Legit-Fans'!F67955,1,0)</f>
        <v>0</v>
      </c>
    </row>
    <row r="67956" spans="1:8">
      <c r="A67956" s="220" t="str">
        <f>IF(B67956&lt;&gt;0,COUNTA($B$65637:B67956)," ")</f>
        <v xml:space="preserve"> </v>
      </c>
      <c r="F67956" s="491" t="str">
        <f t="shared" si="39"/>
        <v xml:space="preserve"> </v>
      </c>
      <c r="H67956" s="488">
        <f>IF(Admin!$B$14='Legit-Fans'!F67956,1,0)</f>
        <v>0</v>
      </c>
    </row>
    <row r="67957" spans="1:8">
      <c r="A67957" s="220" t="str">
        <f>IF(B67957&lt;&gt;0,COUNTA($B$65637:B67957)," ")</f>
        <v xml:space="preserve"> </v>
      </c>
      <c r="F67957" s="491" t="str">
        <f t="shared" si="39"/>
        <v xml:space="preserve"> </v>
      </c>
      <c r="H67957" s="488">
        <f>IF(Admin!$B$14='Legit-Fans'!F67957,1,0)</f>
        <v>0</v>
      </c>
    </row>
    <row r="67958" spans="1:8">
      <c r="A67958" s="220" t="str">
        <f>IF(B67958&lt;&gt;0,COUNTA($B$65637:B67958)," ")</f>
        <v xml:space="preserve"> </v>
      </c>
      <c r="F67958" s="491" t="str">
        <f t="shared" si="39"/>
        <v xml:space="preserve"> </v>
      </c>
      <c r="H67958" s="488">
        <f>IF(Admin!$B$14='Legit-Fans'!F67958,1,0)</f>
        <v>0</v>
      </c>
    </row>
    <row r="67959" spans="1:8">
      <c r="A67959" s="220" t="str">
        <f>IF(B67959&lt;&gt;0,COUNTA($B$65637:B67959)," ")</f>
        <v xml:space="preserve"> </v>
      </c>
      <c r="F67959" s="491" t="str">
        <f t="shared" si="39"/>
        <v xml:space="preserve"> </v>
      </c>
      <c r="H67959" s="488">
        <f>IF(Admin!$B$14='Legit-Fans'!F67959,1,0)</f>
        <v>0</v>
      </c>
    </row>
    <row r="67960" spans="1:8">
      <c r="A67960" s="220" t="str">
        <f>IF(B67960&lt;&gt;0,COUNTA($B$65637:B67960)," ")</f>
        <v xml:space="preserve"> </v>
      </c>
      <c r="F67960" s="491" t="str">
        <f t="shared" si="39"/>
        <v xml:space="preserve"> </v>
      </c>
      <c r="H67960" s="488">
        <f>IF(Admin!$B$14='Legit-Fans'!F67960,1,0)</f>
        <v>0</v>
      </c>
    </row>
    <row r="67961" spans="1:8">
      <c r="A67961" s="220" t="str">
        <f>IF(B67961&lt;&gt;0,COUNTA($B$65637:B67961)," ")</f>
        <v xml:space="preserve"> </v>
      </c>
      <c r="F67961" s="491" t="str">
        <f t="shared" si="39"/>
        <v xml:space="preserve"> </v>
      </c>
      <c r="H67961" s="488">
        <f>IF(Admin!$B$14='Legit-Fans'!F67961,1,0)</f>
        <v>0</v>
      </c>
    </row>
    <row r="67962" spans="1:8">
      <c r="A67962" s="220" t="str">
        <f>IF(B67962&lt;&gt;0,COUNTA($B$65637:B67962)," ")</f>
        <v xml:space="preserve"> </v>
      </c>
      <c r="F67962" s="491" t="str">
        <f t="shared" si="39"/>
        <v xml:space="preserve"> </v>
      </c>
      <c r="H67962" s="488">
        <f>IF(Admin!$B$14='Legit-Fans'!F67962,1,0)</f>
        <v>0</v>
      </c>
    </row>
    <row r="67963" spans="1:8">
      <c r="A67963" s="220" t="str">
        <f>IF(B67963&lt;&gt;0,COUNTA($B$65637:B67963)," ")</f>
        <v xml:space="preserve"> </v>
      </c>
      <c r="F67963" s="491" t="str">
        <f t="shared" si="39"/>
        <v xml:space="preserve"> </v>
      </c>
      <c r="H67963" s="488">
        <f>IF(Admin!$B$14='Legit-Fans'!F67963,1,0)</f>
        <v>0</v>
      </c>
    </row>
    <row r="67964" spans="1:8">
      <c r="A67964" s="220" t="str">
        <f>IF(B67964&lt;&gt;0,COUNTA($B$65637:B67964)," ")</f>
        <v xml:space="preserve"> </v>
      </c>
      <c r="F67964" s="491" t="str">
        <f t="shared" si="39"/>
        <v xml:space="preserve"> </v>
      </c>
      <c r="H67964" s="488">
        <f>IF(Admin!$B$14='Legit-Fans'!F67964,1,0)</f>
        <v>0</v>
      </c>
    </row>
    <row r="67965" spans="1:8">
      <c r="A67965" s="220" t="str">
        <f>IF(B67965&lt;&gt;0,COUNTA($B$65637:B67965)," ")</f>
        <v xml:space="preserve"> </v>
      </c>
      <c r="F67965" s="491" t="str">
        <f t="shared" si="39"/>
        <v xml:space="preserve"> </v>
      </c>
      <c r="H67965" s="488">
        <f>IF(Admin!$B$14='Legit-Fans'!F67965,1,0)</f>
        <v>0</v>
      </c>
    </row>
    <row r="67966" spans="1:8">
      <c r="A67966" s="220" t="str">
        <f>IF(B67966&lt;&gt;0,COUNTA($B$65637:B67966)," ")</f>
        <v xml:space="preserve"> </v>
      </c>
      <c r="F67966" s="491" t="str">
        <f t="shared" si="39"/>
        <v xml:space="preserve"> </v>
      </c>
      <c r="H67966" s="488">
        <f>IF(Admin!$B$14='Legit-Fans'!F67966,1,0)</f>
        <v>0</v>
      </c>
    </row>
    <row r="67967" spans="1:8">
      <c r="A67967" s="220" t="str">
        <f>IF(B67967&lt;&gt;0,COUNTA($B$65637:B67967)," ")</f>
        <v xml:space="preserve"> </v>
      </c>
      <c r="F67967" s="491" t="str">
        <f t="shared" si="39"/>
        <v xml:space="preserve"> </v>
      </c>
      <c r="H67967" s="488">
        <f>IF(Admin!$B$14='Legit-Fans'!F67967,1,0)</f>
        <v>0</v>
      </c>
    </row>
    <row r="67968" spans="1:8">
      <c r="A67968" s="220" t="str">
        <f>IF(B67968&lt;&gt;0,COUNTA($B$65637:B67968)," ")</f>
        <v xml:space="preserve"> </v>
      </c>
      <c r="F67968" s="491" t="str">
        <f t="shared" si="39"/>
        <v xml:space="preserve"> </v>
      </c>
      <c r="H67968" s="488">
        <f>IF(Admin!$B$14='Legit-Fans'!F67968,1,0)</f>
        <v>0</v>
      </c>
    </row>
    <row r="67969" spans="1:8">
      <c r="A67969" s="220" t="str">
        <f>IF(B67969&lt;&gt;0,COUNTA($B$65637:B67969)," ")</f>
        <v xml:space="preserve"> </v>
      </c>
      <c r="F67969" s="491" t="str">
        <f t="shared" si="39"/>
        <v xml:space="preserve"> </v>
      </c>
      <c r="H67969" s="488">
        <f>IF(Admin!$B$14='Legit-Fans'!F67969,1,0)</f>
        <v>0</v>
      </c>
    </row>
    <row r="67970" spans="1:8">
      <c r="A67970" s="220" t="str">
        <f>IF(B67970&lt;&gt;0,COUNTA($B$65637:B67970)," ")</f>
        <v xml:space="preserve"> </v>
      </c>
      <c r="F67970" s="491" t="str">
        <f t="shared" si="39"/>
        <v xml:space="preserve"> </v>
      </c>
      <c r="H67970" s="488">
        <f>IF(Admin!$B$14='Legit-Fans'!F67970,1,0)</f>
        <v>0</v>
      </c>
    </row>
    <row r="67971" spans="1:8">
      <c r="A67971" s="220" t="str">
        <f>IF(B67971&lt;&gt;0,COUNTA($B$65637:B67971)," ")</f>
        <v xml:space="preserve"> </v>
      </c>
      <c r="F67971" s="491" t="str">
        <f t="shared" si="39"/>
        <v xml:space="preserve"> </v>
      </c>
      <c r="H67971" s="488">
        <f>IF(Admin!$B$14='Legit-Fans'!F67971,1,0)</f>
        <v>0</v>
      </c>
    </row>
    <row r="67972" spans="1:8">
      <c r="A67972" s="220" t="str">
        <f>IF(B67972&lt;&gt;0,COUNTA($B$65637:B67972)," ")</f>
        <v xml:space="preserve"> </v>
      </c>
      <c r="F67972" s="491" t="str">
        <f t="shared" si="39"/>
        <v xml:space="preserve"> </v>
      </c>
      <c r="H67972" s="488">
        <f>IF(Admin!$B$14='Legit-Fans'!F67972,1,0)</f>
        <v>0</v>
      </c>
    </row>
    <row r="67973" spans="1:8">
      <c r="A67973" s="220" t="str">
        <f>IF(B67973&lt;&gt;0,COUNTA($B$65637:B67973)," ")</f>
        <v xml:space="preserve"> </v>
      </c>
      <c r="F67973" s="491" t="str">
        <f t="shared" si="39"/>
        <v xml:space="preserve"> </v>
      </c>
      <c r="H67973" s="488">
        <f>IF(Admin!$B$14='Legit-Fans'!F67973,1,0)</f>
        <v>0</v>
      </c>
    </row>
    <row r="67974" spans="1:8">
      <c r="A67974" s="220" t="str">
        <f>IF(B67974&lt;&gt;0,COUNTA($B$65637:B67974)," ")</f>
        <v xml:space="preserve"> </v>
      </c>
      <c r="F67974" s="491" t="str">
        <f t="shared" si="39"/>
        <v xml:space="preserve"> </v>
      </c>
      <c r="H67974" s="488">
        <f>IF(Admin!$B$14='Legit-Fans'!F67974,1,0)</f>
        <v>0</v>
      </c>
    </row>
    <row r="67975" spans="1:8">
      <c r="A67975" s="220" t="str">
        <f>IF(B67975&lt;&gt;0,COUNTA($B$65637:B67975)," ")</f>
        <v xml:space="preserve"> </v>
      </c>
      <c r="F67975" s="491" t="str">
        <f t="shared" si="39"/>
        <v xml:space="preserve"> </v>
      </c>
      <c r="H67975" s="488">
        <f>IF(Admin!$B$14='Legit-Fans'!F67975,1,0)</f>
        <v>0</v>
      </c>
    </row>
    <row r="67976" spans="1:8">
      <c r="A67976" s="220" t="str">
        <f>IF(B67976&lt;&gt;0,COUNTA($B$65637:B67976)," ")</f>
        <v xml:space="preserve"> </v>
      </c>
      <c r="F67976" s="491" t="str">
        <f t="shared" si="39"/>
        <v xml:space="preserve"> </v>
      </c>
      <c r="H67976" s="488">
        <f>IF(Admin!$B$14='Legit-Fans'!F67976,1,0)</f>
        <v>0</v>
      </c>
    </row>
    <row r="67977" spans="1:8">
      <c r="A67977" s="220" t="str">
        <f>IF(B67977&lt;&gt;0,COUNTA($B$65637:B67977)," ")</f>
        <v xml:space="preserve"> </v>
      </c>
      <c r="F67977" s="491" t="str">
        <f t="shared" si="39"/>
        <v xml:space="preserve"> </v>
      </c>
      <c r="H67977" s="488">
        <f>IF(Admin!$B$14='Legit-Fans'!F67977,1,0)</f>
        <v>0</v>
      </c>
    </row>
    <row r="67978" spans="1:8">
      <c r="A67978" s="220" t="str">
        <f>IF(B67978&lt;&gt;0,COUNTA($B$65637:B67978)," ")</f>
        <v xml:space="preserve"> </v>
      </c>
      <c r="F67978" s="491" t="str">
        <f t="shared" si="39"/>
        <v xml:space="preserve"> </v>
      </c>
      <c r="H67978" s="488">
        <f>IF(Admin!$B$14='Legit-Fans'!F67978,1,0)</f>
        <v>0</v>
      </c>
    </row>
    <row r="67979" spans="1:8">
      <c r="A67979" s="220" t="str">
        <f>IF(B67979&lt;&gt;0,COUNTA($B$65637:B67979)," ")</f>
        <v xml:space="preserve"> </v>
      </c>
      <c r="F67979" s="491" t="str">
        <f t="shared" si="39"/>
        <v xml:space="preserve"> </v>
      </c>
      <c r="H67979" s="488">
        <f>IF(Admin!$B$14='Legit-Fans'!F67979,1,0)</f>
        <v>0</v>
      </c>
    </row>
    <row r="67980" spans="1:8">
      <c r="A67980" s="220" t="str">
        <f>IF(B67980&lt;&gt;0,COUNTA($B$65637:B67980)," ")</f>
        <v xml:space="preserve"> </v>
      </c>
      <c r="F67980" s="491" t="str">
        <f t="shared" si="39"/>
        <v xml:space="preserve"> </v>
      </c>
      <c r="H67980" s="488">
        <f>IF(Admin!$B$14='Legit-Fans'!F67980,1,0)</f>
        <v>0</v>
      </c>
    </row>
    <row r="67981" spans="1:8">
      <c r="A67981" s="220" t="str">
        <f>IF(B67981&lt;&gt;0,COUNTA($B$65637:B67981)," ")</f>
        <v xml:space="preserve"> </v>
      </c>
      <c r="F67981" s="491" t="str">
        <f t="shared" si="39"/>
        <v xml:space="preserve"> </v>
      </c>
      <c r="H67981" s="488">
        <f>IF(Admin!$B$14='Legit-Fans'!F67981,1,0)</f>
        <v>0</v>
      </c>
    </row>
    <row r="67982" spans="1:8">
      <c r="A67982" s="220" t="str">
        <f>IF(B67982&lt;&gt;0,COUNTA($B$65637:B67982)," ")</f>
        <v xml:space="preserve"> </v>
      </c>
      <c r="F67982" s="491" t="str">
        <f t="shared" si="39"/>
        <v xml:space="preserve"> </v>
      </c>
      <c r="H67982" s="488">
        <f>IF(Admin!$B$14='Legit-Fans'!F67982,1,0)</f>
        <v>0</v>
      </c>
    </row>
    <row r="67983" spans="1:8">
      <c r="A67983" s="220" t="str">
        <f>IF(B67983&lt;&gt;0,COUNTA($B$65637:B67983)," ")</f>
        <v xml:space="preserve"> </v>
      </c>
      <c r="F67983" s="491" t="str">
        <f t="shared" si="39"/>
        <v xml:space="preserve"> </v>
      </c>
      <c r="H67983" s="488">
        <f>IF(Admin!$B$14='Legit-Fans'!F67983,1,0)</f>
        <v>0</v>
      </c>
    </row>
    <row r="67984" spans="1:8">
      <c r="A67984" s="220" t="str">
        <f>IF(B67984&lt;&gt;0,COUNTA($B$65637:B67984)," ")</f>
        <v xml:space="preserve"> </v>
      </c>
      <c r="F67984" s="491" t="str">
        <f t="shared" si="39"/>
        <v xml:space="preserve"> </v>
      </c>
      <c r="H67984" s="488">
        <f>IF(Admin!$B$14='Legit-Fans'!F67984,1,0)</f>
        <v>0</v>
      </c>
    </row>
    <row r="67985" spans="1:8">
      <c r="A67985" s="220" t="str">
        <f>IF(B67985&lt;&gt;0,COUNTA($B$65637:B67985)," ")</f>
        <v xml:space="preserve"> </v>
      </c>
      <c r="F67985" s="491" t="str">
        <f t="shared" si="39"/>
        <v xml:space="preserve"> </v>
      </c>
      <c r="H67985" s="488">
        <f>IF(Admin!$B$14='Legit-Fans'!F67985,1,0)</f>
        <v>0</v>
      </c>
    </row>
    <row r="67986" spans="1:8">
      <c r="A67986" s="220" t="str">
        <f>IF(B67986&lt;&gt;0,COUNTA($B$65637:B67986)," ")</f>
        <v xml:space="preserve"> </v>
      </c>
      <c r="F67986" s="491" t="str">
        <f t="shared" si="39"/>
        <v xml:space="preserve"> </v>
      </c>
      <c r="H67986" s="488">
        <f>IF(Admin!$B$14='Legit-Fans'!F67986,1,0)</f>
        <v>0</v>
      </c>
    </row>
    <row r="67987" spans="1:8">
      <c r="A67987" s="220" t="str">
        <f>IF(B67987&lt;&gt;0,COUNTA($B$65637:B67987)," ")</f>
        <v xml:space="preserve"> </v>
      </c>
      <c r="F67987" s="491" t="str">
        <f t="shared" si="39"/>
        <v xml:space="preserve"> </v>
      </c>
      <c r="H67987" s="488">
        <f>IF(Admin!$B$14='Legit-Fans'!F67987,1,0)</f>
        <v>0</v>
      </c>
    </row>
    <row r="67988" spans="1:8">
      <c r="A67988" s="220" t="str">
        <f>IF(B67988&lt;&gt;0,COUNTA($B$65637:B67988)," ")</f>
        <v xml:space="preserve"> </v>
      </c>
      <c r="F67988" s="491" t="str">
        <f t="shared" si="39"/>
        <v xml:space="preserve"> </v>
      </c>
      <c r="H67988" s="488">
        <f>IF(Admin!$B$14='Legit-Fans'!F67988,1,0)</f>
        <v>0</v>
      </c>
    </row>
    <row r="67989" spans="1:8">
      <c r="A67989" s="220" t="str">
        <f>IF(B67989&lt;&gt;0,COUNTA($B$65637:B67989)," ")</f>
        <v xml:space="preserve"> </v>
      </c>
      <c r="F67989" s="491" t="str">
        <f t="shared" si="39"/>
        <v xml:space="preserve"> </v>
      </c>
      <c r="H67989" s="488">
        <f>IF(Admin!$B$14='Legit-Fans'!F67989,1,0)</f>
        <v>0</v>
      </c>
    </row>
    <row r="67990" spans="1:8">
      <c r="A67990" s="220" t="str">
        <f>IF(B67990&lt;&gt;0,COUNTA($B$65637:B67990)," ")</f>
        <v xml:space="preserve"> </v>
      </c>
      <c r="F67990" s="491" t="str">
        <f t="shared" si="39"/>
        <v xml:space="preserve"> </v>
      </c>
      <c r="H67990" s="488">
        <f>IF(Admin!$B$14='Legit-Fans'!F67990,1,0)</f>
        <v>0</v>
      </c>
    </row>
    <row r="67991" spans="1:8">
      <c r="A67991" s="220" t="str">
        <f>IF(B67991&lt;&gt;0,COUNTA($B$65637:B67991)," ")</f>
        <v xml:space="preserve"> </v>
      </c>
      <c r="F67991" s="491" t="str">
        <f t="shared" si="39"/>
        <v xml:space="preserve"> </v>
      </c>
      <c r="H67991" s="488">
        <f>IF(Admin!$B$14='Legit-Fans'!F67991,1,0)</f>
        <v>0</v>
      </c>
    </row>
    <row r="67992" spans="1:8">
      <c r="A67992" s="220" t="str">
        <f>IF(B67992&lt;&gt;0,COUNTA($B$65637:B67992)," ")</f>
        <v xml:space="preserve"> </v>
      </c>
      <c r="F67992" s="491" t="str">
        <f t="shared" si="39"/>
        <v xml:space="preserve"> </v>
      </c>
      <c r="H67992" s="488">
        <f>IF(Admin!$B$14='Legit-Fans'!F67992,1,0)</f>
        <v>0</v>
      </c>
    </row>
    <row r="67993" spans="1:8">
      <c r="A67993" s="220" t="str">
        <f>IF(B67993&lt;&gt;0,COUNTA($B$65637:B67993)," ")</f>
        <v xml:space="preserve"> </v>
      </c>
      <c r="F67993" s="491" t="str">
        <f t="shared" si="39"/>
        <v xml:space="preserve"> </v>
      </c>
      <c r="H67993" s="488">
        <f>IF(Admin!$B$14='Legit-Fans'!F67993,1,0)</f>
        <v>0</v>
      </c>
    </row>
    <row r="67994" spans="1:8">
      <c r="A67994" s="220" t="str">
        <f>IF(B67994&lt;&gt;0,COUNTA($B$65637:B67994)," ")</f>
        <v xml:space="preserve"> </v>
      </c>
      <c r="F67994" s="491" t="str">
        <f t="shared" si="39"/>
        <v xml:space="preserve"> </v>
      </c>
      <c r="H67994" s="488">
        <f>IF(Admin!$B$14='Legit-Fans'!F67994,1,0)</f>
        <v>0</v>
      </c>
    </row>
    <row r="67995" spans="1:8">
      <c r="A67995" s="220" t="str">
        <f>IF(B67995&lt;&gt;0,COUNTA($B$65637:B67995)," ")</f>
        <v xml:space="preserve"> </v>
      </c>
      <c r="F67995" s="491" t="str">
        <f t="shared" si="39"/>
        <v xml:space="preserve"> </v>
      </c>
      <c r="H67995" s="488">
        <f>IF(Admin!$B$14='Legit-Fans'!F67995,1,0)</f>
        <v>0</v>
      </c>
    </row>
    <row r="67996" spans="1:8">
      <c r="A67996" s="220" t="str">
        <f>IF(B67996&lt;&gt;0,COUNTA($B$65637:B67996)," ")</f>
        <v xml:space="preserve"> </v>
      </c>
      <c r="F67996" s="491" t="str">
        <f t="shared" si="39"/>
        <v xml:space="preserve"> </v>
      </c>
      <c r="H67996" s="488">
        <f>IF(Admin!$B$14='Legit-Fans'!F67996,1,0)</f>
        <v>0</v>
      </c>
    </row>
    <row r="67997" spans="1:8">
      <c r="A67997" s="220" t="str">
        <f>IF(B67997&lt;&gt;0,COUNTA($B$65637:B67997)," ")</f>
        <v xml:space="preserve"> </v>
      </c>
      <c r="F67997" s="491" t="str">
        <f t="shared" si="39"/>
        <v xml:space="preserve"> </v>
      </c>
      <c r="H67997" s="488">
        <f>IF(Admin!$B$14='Legit-Fans'!F67997,1,0)</f>
        <v>0</v>
      </c>
    </row>
    <row r="67998" spans="1:8">
      <c r="A67998" s="220" t="str">
        <f>IF(B67998&lt;&gt;0,COUNTA($B$65637:B67998)," ")</f>
        <v xml:space="preserve"> </v>
      </c>
      <c r="F67998" s="491" t="str">
        <f t="shared" si="39"/>
        <v xml:space="preserve"> </v>
      </c>
      <c r="H67998" s="488">
        <f>IF(Admin!$B$14='Legit-Fans'!F67998,1,0)</f>
        <v>0</v>
      </c>
    </row>
    <row r="67999" spans="1:8">
      <c r="A67999" s="220" t="str">
        <f>IF(B67999&lt;&gt;0,COUNTA($B$65637:B67999)," ")</f>
        <v xml:space="preserve"> </v>
      </c>
      <c r="F67999" s="491" t="str">
        <f t="shared" si="39"/>
        <v xml:space="preserve"> </v>
      </c>
      <c r="H67999" s="488">
        <f>IF(Admin!$B$14='Legit-Fans'!F67999,1,0)</f>
        <v>0</v>
      </c>
    </row>
    <row r="68000" spans="1:8">
      <c r="A68000" s="220" t="str">
        <f>IF(B68000&lt;&gt;0,COUNTA($B$65637:B68000)," ")</f>
        <v xml:space="preserve"> </v>
      </c>
      <c r="F68000" s="491" t="str">
        <f t="shared" si="39"/>
        <v xml:space="preserve"> </v>
      </c>
      <c r="H68000" s="488">
        <f>IF(Admin!$B$14='Legit-Fans'!F68000,1,0)</f>
        <v>0</v>
      </c>
    </row>
    <row r="68001" spans="1:8">
      <c r="A68001" s="220" t="str">
        <f>IF(B68001&lt;&gt;0,COUNTA($B$65637:B68001)," ")</f>
        <v xml:space="preserve"> </v>
      </c>
      <c r="F68001" s="491" t="str">
        <f t="shared" si="39"/>
        <v xml:space="preserve"> </v>
      </c>
      <c r="H68001" s="488">
        <f>IF(Admin!$B$14='Legit-Fans'!F68001,1,0)</f>
        <v>0</v>
      </c>
    </row>
    <row r="68002" spans="1:8">
      <c r="A68002" s="220" t="str">
        <f>IF(B68002&lt;&gt;0,COUNTA($B$65637:B68002)," ")</f>
        <v xml:space="preserve"> </v>
      </c>
      <c r="F68002" s="491" t="str">
        <f t="shared" si="39"/>
        <v xml:space="preserve"> </v>
      </c>
      <c r="H68002" s="488">
        <f>IF(Admin!$B$14='Legit-Fans'!F68002,1,0)</f>
        <v>0</v>
      </c>
    </row>
    <row r="68003" spans="1:8">
      <c r="A68003" s="220" t="str">
        <f>IF(B68003&lt;&gt;0,COUNTA($B$65637:B68003)," ")</f>
        <v xml:space="preserve"> </v>
      </c>
      <c r="F68003" s="491" t="str">
        <f t="shared" si="39"/>
        <v xml:space="preserve"> </v>
      </c>
      <c r="H68003" s="488">
        <f>IF(Admin!$B$14='Legit-Fans'!F68003,1,0)</f>
        <v>0</v>
      </c>
    </row>
    <row r="68004" spans="1:8">
      <c r="A68004" s="220" t="str">
        <f>IF(B68004&lt;&gt;0,COUNTA($B$65637:B68004)," ")</f>
        <v xml:space="preserve"> </v>
      </c>
      <c r="F68004" s="491" t="str">
        <f t="shared" si="39"/>
        <v xml:space="preserve"> </v>
      </c>
      <c r="H68004" s="488">
        <f>IF(Admin!$B$14='Legit-Fans'!F68004,1,0)</f>
        <v>0</v>
      </c>
    </row>
    <row r="68005" spans="1:8">
      <c r="A68005" s="220" t="str">
        <f>IF(B68005&lt;&gt;0,COUNTA($B$65637:B68005)," ")</f>
        <v xml:space="preserve"> </v>
      </c>
      <c r="F68005" s="491" t="str">
        <f t="shared" si="39"/>
        <v xml:space="preserve"> </v>
      </c>
      <c r="H68005" s="488">
        <f>IF(Admin!$B$14='Legit-Fans'!F68005,1,0)</f>
        <v>0</v>
      </c>
    </row>
    <row r="68006" spans="1:8">
      <c r="A68006" s="220" t="str">
        <f>IF(B68006&lt;&gt;0,COUNTA($B$65637:B68006)," ")</f>
        <v xml:space="preserve"> </v>
      </c>
      <c r="F68006" s="491" t="str">
        <f t="shared" si="39"/>
        <v xml:space="preserve"> </v>
      </c>
      <c r="H68006" s="488">
        <f>IF(Admin!$B$14='Legit-Fans'!F68006,1,0)</f>
        <v>0</v>
      </c>
    </row>
    <row r="68007" spans="1:8">
      <c r="A68007" s="220" t="str">
        <f>IF(B68007&lt;&gt;0,COUNTA($B$65637:B68007)," ")</f>
        <v xml:space="preserve"> </v>
      </c>
      <c r="F68007" s="491" t="str">
        <f t="shared" si="39"/>
        <v xml:space="preserve"> </v>
      </c>
      <c r="H68007" s="488">
        <f>IF(Admin!$B$14='Legit-Fans'!F68007,1,0)</f>
        <v>0</v>
      </c>
    </row>
    <row r="68008" spans="1:8">
      <c r="A68008" s="220" t="str">
        <f>IF(B68008&lt;&gt;0,COUNTA($B$65637:B68008)," ")</f>
        <v xml:space="preserve"> </v>
      </c>
      <c r="F68008" s="491" t="str">
        <f t="shared" si="39"/>
        <v xml:space="preserve"> </v>
      </c>
      <c r="H68008" s="488">
        <f>IF(Admin!$B$14='Legit-Fans'!F68008,1,0)</f>
        <v>0</v>
      </c>
    </row>
    <row r="68009" spans="1:8">
      <c r="A68009" s="220" t="str">
        <f>IF(B68009&lt;&gt;0,COUNTA($B$65637:B68009)," ")</f>
        <v xml:space="preserve"> </v>
      </c>
      <c r="F68009" s="491" t="str">
        <f t="shared" si="39"/>
        <v xml:space="preserve"> </v>
      </c>
      <c r="H68009" s="488">
        <f>IF(Admin!$B$14='Legit-Fans'!F68009,1,0)</f>
        <v>0</v>
      </c>
    </row>
    <row r="68010" spans="1:8">
      <c r="A68010" s="220" t="str">
        <f>IF(B68010&lt;&gt;0,COUNTA($B$65637:B68010)," ")</f>
        <v xml:space="preserve"> </v>
      </c>
      <c r="F68010" s="491" t="str">
        <f t="shared" si="39"/>
        <v xml:space="preserve"> </v>
      </c>
      <c r="H68010" s="488">
        <f>IF(Admin!$B$14='Legit-Fans'!F68010,1,0)</f>
        <v>0</v>
      </c>
    </row>
    <row r="68011" spans="1:8">
      <c r="A68011" s="220" t="str">
        <f>IF(B68011&lt;&gt;0,COUNTA($B$65637:B68011)," ")</f>
        <v xml:space="preserve"> </v>
      </c>
      <c r="F68011" s="491" t="str">
        <f t="shared" si="39"/>
        <v xml:space="preserve"> </v>
      </c>
      <c r="H68011" s="488">
        <f>IF(Admin!$B$14='Legit-Fans'!F68011,1,0)</f>
        <v>0</v>
      </c>
    </row>
    <row r="68012" spans="1:8">
      <c r="A68012" s="220" t="str">
        <f>IF(B68012&lt;&gt;0,COUNTA($B$65637:B68012)," ")</f>
        <v xml:space="preserve"> </v>
      </c>
      <c r="F68012" s="491" t="str">
        <f t="shared" ref="F68012:F68075" si="40">B68012&amp;" "&amp;C68012</f>
        <v xml:space="preserve"> </v>
      </c>
      <c r="H68012" s="488">
        <f>IF(Admin!$B$14='Legit-Fans'!F68012,1,0)</f>
        <v>0</v>
      </c>
    </row>
    <row r="68013" spans="1:8">
      <c r="A68013" s="220" t="str">
        <f>IF(B68013&lt;&gt;0,COUNTA($B$65637:B68013)," ")</f>
        <v xml:space="preserve"> </v>
      </c>
      <c r="F68013" s="491" t="str">
        <f t="shared" si="40"/>
        <v xml:space="preserve"> </v>
      </c>
      <c r="H68013" s="488">
        <f>IF(Admin!$B$14='Legit-Fans'!F68013,1,0)</f>
        <v>0</v>
      </c>
    </row>
    <row r="68014" spans="1:8">
      <c r="A68014" s="220" t="str">
        <f>IF(B68014&lt;&gt;0,COUNTA($B$65637:B68014)," ")</f>
        <v xml:space="preserve"> </v>
      </c>
      <c r="F68014" s="491" t="str">
        <f t="shared" si="40"/>
        <v xml:space="preserve"> </v>
      </c>
      <c r="H68014" s="488">
        <f>IF(Admin!$B$14='Legit-Fans'!F68014,1,0)</f>
        <v>0</v>
      </c>
    </row>
    <row r="68015" spans="1:8">
      <c r="A68015" s="220" t="str">
        <f>IF(B68015&lt;&gt;0,COUNTA($B$65637:B68015)," ")</f>
        <v xml:space="preserve"> </v>
      </c>
      <c r="F68015" s="491" t="str">
        <f t="shared" si="40"/>
        <v xml:space="preserve"> </v>
      </c>
      <c r="H68015" s="488">
        <f>IF(Admin!$B$14='Legit-Fans'!F68015,1,0)</f>
        <v>0</v>
      </c>
    </row>
    <row r="68016" spans="1:8">
      <c r="A68016" s="220" t="str">
        <f>IF(B68016&lt;&gt;0,COUNTA($B$65637:B68016)," ")</f>
        <v xml:space="preserve"> </v>
      </c>
      <c r="F68016" s="491" t="str">
        <f t="shared" si="40"/>
        <v xml:space="preserve"> </v>
      </c>
      <c r="H68016" s="488">
        <f>IF(Admin!$B$14='Legit-Fans'!F68016,1,0)</f>
        <v>0</v>
      </c>
    </row>
    <row r="68017" spans="1:8">
      <c r="A68017" s="220" t="str">
        <f>IF(B68017&lt;&gt;0,COUNTA($B$65637:B68017)," ")</f>
        <v xml:space="preserve"> </v>
      </c>
      <c r="F68017" s="491" t="str">
        <f t="shared" si="40"/>
        <v xml:space="preserve"> </v>
      </c>
      <c r="H68017" s="488">
        <f>IF(Admin!$B$14='Legit-Fans'!F68017,1,0)</f>
        <v>0</v>
      </c>
    </row>
    <row r="68018" spans="1:8">
      <c r="A68018" s="220" t="str">
        <f>IF(B68018&lt;&gt;0,COUNTA($B$65637:B68018)," ")</f>
        <v xml:space="preserve"> </v>
      </c>
      <c r="F68018" s="491" t="str">
        <f t="shared" si="40"/>
        <v xml:space="preserve"> </v>
      </c>
      <c r="H68018" s="488">
        <f>IF(Admin!$B$14='Legit-Fans'!F68018,1,0)</f>
        <v>0</v>
      </c>
    </row>
    <row r="68019" spans="1:8">
      <c r="A68019" s="220" t="str">
        <f>IF(B68019&lt;&gt;0,COUNTA($B$65637:B68019)," ")</f>
        <v xml:space="preserve"> </v>
      </c>
      <c r="F68019" s="491" t="str">
        <f t="shared" si="40"/>
        <v xml:space="preserve"> </v>
      </c>
      <c r="H68019" s="488">
        <f>IF(Admin!$B$14='Legit-Fans'!F68019,1,0)</f>
        <v>0</v>
      </c>
    </row>
    <row r="68020" spans="1:8">
      <c r="A68020" s="220" t="str">
        <f>IF(B68020&lt;&gt;0,COUNTA($B$65637:B68020)," ")</f>
        <v xml:space="preserve"> </v>
      </c>
      <c r="F68020" s="491" t="str">
        <f t="shared" si="40"/>
        <v xml:space="preserve"> </v>
      </c>
      <c r="H68020" s="488">
        <f>IF(Admin!$B$14='Legit-Fans'!F68020,1,0)</f>
        <v>0</v>
      </c>
    </row>
    <row r="68021" spans="1:8">
      <c r="A68021" s="220" t="str">
        <f>IF(B68021&lt;&gt;0,COUNTA($B$65637:B68021)," ")</f>
        <v xml:space="preserve"> </v>
      </c>
      <c r="F68021" s="491" t="str">
        <f t="shared" si="40"/>
        <v xml:space="preserve"> </v>
      </c>
      <c r="H68021" s="488">
        <f>IF(Admin!$B$14='Legit-Fans'!F68021,1,0)</f>
        <v>0</v>
      </c>
    </row>
    <row r="68022" spans="1:8">
      <c r="A68022" s="220" t="str">
        <f>IF(B68022&lt;&gt;0,COUNTA($B$65637:B68022)," ")</f>
        <v xml:space="preserve"> </v>
      </c>
      <c r="F68022" s="491" t="str">
        <f t="shared" si="40"/>
        <v xml:space="preserve"> </v>
      </c>
      <c r="H68022" s="488">
        <f>IF(Admin!$B$14='Legit-Fans'!F68022,1,0)</f>
        <v>0</v>
      </c>
    </row>
    <row r="68023" spans="1:8">
      <c r="A68023" s="220" t="str">
        <f>IF(B68023&lt;&gt;0,COUNTA($B$65637:B68023)," ")</f>
        <v xml:space="preserve"> </v>
      </c>
      <c r="F68023" s="491" t="str">
        <f t="shared" si="40"/>
        <v xml:space="preserve"> </v>
      </c>
      <c r="H68023" s="488">
        <f>IF(Admin!$B$14='Legit-Fans'!F68023,1,0)</f>
        <v>0</v>
      </c>
    </row>
    <row r="68024" spans="1:8">
      <c r="A68024" s="220" t="str">
        <f>IF(B68024&lt;&gt;0,COUNTA($B$65637:B68024)," ")</f>
        <v xml:space="preserve"> </v>
      </c>
      <c r="F68024" s="491" t="str">
        <f t="shared" si="40"/>
        <v xml:space="preserve"> </v>
      </c>
      <c r="H68024" s="488">
        <f>IF(Admin!$B$14='Legit-Fans'!F68024,1,0)</f>
        <v>0</v>
      </c>
    </row>
    <row r="68025" spans="1:8">
      <c r="A68025" s="220" t="str">
        <f>IF(B68025&lt;&gt;0,COUNTA($B$65637:B68025)," ")</f>
        <v xml:space="preserve"> </v>
      </c>
      <c r="F68025" s="491" t="str">
        <f t="shared" si="40"/>
        <v xml:space="preserve"> </v>
      </c>
      <c r="H68025" s="488">
        <f>IF(Admin!$B$14='Legit-Fans'!F68025,1,0)</f>
        <v>0</v>
      </c>
    </row>
    <row r="68026" spans="1:8">
      <c r="A68026" s="220" t="str">
        <f>IF(B68026&lt;&gt;0,COUNTA($B$65637:B68026)," ")</f>
        <v xml:space="preserve"> </v>
      </c>
      <c r="F68026" s="491" t="str">
        <f t="shared" si="40"/>
        <v xml:space="preserve"> </v>
      </c>
      <c r="H68026" s="488">
        <f>IF(Admin!$B$14='Legit-Fans'!F68026,1,0)</f>
        <v>0</v>
      </c>
    </row>
    <row r="68027" spans="1:8">
      <c r="A68027" s="220" t="str">
        <f>IF(B68027&lt;&gt;0,COUNTA($B$65637:B68027)," ")</f>
        <v xml:space="preserve"> </v>
      </c>
      <c r="F68027" s="491" t="str">
        <f t="shared" si="40"/>
        <v xml:space="preserve"> </v>
      </c>
      <c r="H68027" s="488">
        <f>IF(Admin!$B$14='Legit-Fans'!F68027,1,0)</f>
        <v>0</v>
      </c>
    </row>
    <row r="68028" spans="1:8">
      <c r="A68028" s="220" t="str">
        <f>IF(B68028&lt;&gt;0,COUNTA($B$65637:B68028)," ")</f>
        <v xml:space="preserve"> </v>
      </c>
      <c r="F68028" s="491" t="str">
        <f t="shared" si="40"/>
        <v xml:space="preserve"> </v>
      </c>
      <c r="H68028" s="488">
        <f>IF(Admin!$B$14='Legit-Fans'!F68028,1,0)</f>
        <v>0</v>
      </c>
    </row>
    <row r="68029" spans="1:8">
      <c r="A68029" s="220" t="str">
        <f>IF(B68029&lt;&gt;0,COUNTA($B$65637:B68029)," ")</f>
        <v xml:space="preserve"> </v>
      </c>
      <c r="F68029" s="491" t="str">
        <f t="shared" si="40"/>
        <v xml:space="preserve"> </v>
      </c>
      <c r="H68029" s="488">
        <f>IF(Admin!$B$14='Legit-Fans'!F68029,1,0)</f>
        <v>0</v>
      </c>
    </row>
    <row r="68030" spans="1:8">
      <c r="A68030" s="220" t="str">
        <f>IF(B68030&lt;&gt;0,COUNTA($B$65637:B68030)," ")</f>
        <v xml:space="preserve"> </v>
      </c>
      <c r="F68030" s="491" t="str">
        <f t="shared" si="40"/>
        <v xml:space="preserve"> </v>
      </c>
      <c r="H68030" s="488">
        <f>IF(Admin!$B$14='Legit-Fans'!F68030,1,0)</f>
        <v>0</v>
      </c>
    </row>
    <row r="68031" spans="1:8">
      <c r="A68031" s="220" t="str">
        <f>IF(B68031&lt;&gt;0,COUNTA($B$65637:B68031)," ")</f>
        <v xml:space="preserve"> </v>
      </c>
      <c r="F68031" s="491" t="str">
        <f t="shared" si="40"/>
        <v xml:space="preserve"> </v>
      </c>
      <c r="H68031" s="488">
        <f>IF(Admin!$B$14='Legit-Fans'!F68031,1,0)</f>
        <v>0</v>
      </c>
    </row>
    <row r="68032" spans="1:8">
      <c r="A68032" s="220" t="str">
        <f>IF(B68032&lt;&gt;0,COUNTA($B$65637:B68032)," ")</f>
        <v xml:space="preserve"> </v>
      </c>
      <c r="F68032" s="491" t="str">
        <f t="shared" si="40"/>
        <v xml:space="preserve"> </v>
      </c>
      <c r="H68032" s="488">
        <f>IF(Admin!$B$14='Legit-Fans'!F68032,1,0)</f>
        <v>0</v>
      </c>
    </row>
    <row r="68033" spans="1:8">
      <c r="A68033" s="220" t="str">
        <f>IF(B68033&lt;&gt;0,COUNTA($B$65637:B68033)," ")</f>
        <v xml:space="preserve"> </v>
      </c>
      <c r="F68033" s="491" t="str">
        <f t="shared" si="40"/>
        <v xml:space="preserve"> </v>
      </c>
      <c r="H68033" s="488">
        <f>IF(Admin!$B$14='Legit-Fans'!F68033,1,0)</f>
        <v>0</v>
      </c>
    </row>
    <row r="68034" spans="1:8">
      <c r="A68034" s="220" t="str">
        <f>IF(B68034&lt;&gt;0,COUNTA($B$65637:B68034)," ")</f>
        <v xml:space="preserve"> </v>
      </c>
      <c r="F68034" s="491" t="str">
        <f t="shared" si="40"/>
        <v xml:space="preserve"> </v>
      </c>
      <c r="H68034" s="488">
        <f>IF(Admin!$B$14='Legit-Fans'!F68034,1,0)</f>
        <v>0</v>
      </c>
    </row>
    <row r="68035" spans="1:8">
      <c r="A68035" s="220" t="str">
        <f>IF(B68035&lt;&gt;0,COUNTA($B$65637:B68035)," ")</f>
        <v xml:space="preserve"> </v>
      </c>
      <c r="F68035" s="491" t="str">
        <f t="shared" si="40"/>
        <v xml:space="preserve"> </v>
      </c>
      <c r="H68035" s="488">
        <f>IF(Admin!$B$14='Legit-Fans'!F68035,1,0)</f>
        <v>0</v>
      </c>
    </row>
    <row r="68036" spans="1:8">
      <c r="A68036" s="220" t="str">
        <f>IF(B68036&lt;&gt;0,COUNTA($B$65637:B68036)," ")</f>
        <v xml:space="preserve"> </v>
      </c>
      <c r="F68036" s="491" t="str">
        <f t="shared" si="40"/>
        <v xml:space="preserve"> </v>
      </c>
      <c r="H68036" s="488">
        <f>IF(Admin!$B$14='Legit-Fans'!F68036,1,0)</f>
        <v>0</v>
      </c>
    </row>
    <row r="68037" spans="1:8">
      <c r="A68037" s="220" t="str">
        <f>IF(B68037&lt;&gt;0,COUNTA($B$65637:B68037)," ")</f>
        <v xml:space="preserve"> </v>
      </c>
      <c r="F68037" s="491" t="str">
        <f t="shared" si="40"/>
        <v xml:space="preserve"> </v>
      </c>
      <c r="H68037" s="488">
        <f>IF(Admin!$B$14='Legit-Fans'!F68037,1,0)</f>
        <v>0</v>
      </c>
    </row>
    <row r="68038" spans="1:8">
      <c r="A68038" s="220" t="str">
        <f>IF(B68038&lt;&gt;0,COUNTA($B$65637:B68038)," ")</f>
        <v xml:space="preserve"> </v>
      </c>
      <c r="F68038" s="491" t="str">
        <f t="shared" si="40"/>
        <v xml:space="preserve"> </v>
      </c>
      <c r="H68038" s="488">
        <f>IF(Admin!$B$14='Legit-Fans'!F68038,1,0)</f>
        <v>0</v>
      </c>
    </row>
    <row r="68039" spans="1:8">
      <c r="A68039" s="220" t="str">
        <f>IF(B68039&lt;&gt;0,COUNTA($B$65637:B68039)," ")</f>
        <v xml:space="preserve"> </v>
      </c>
      <c r="F68039" s="491" t="str">
        <f t="shared" si="40"/>
        <v xml:space="preserve"> </v>
      </c>
      <c r="H68039" s="488">
        <f>IF(Admin!$B$14='Legit-Fans'!F68039,1,0)</f>
        <v>0</v>
      </c>
    </row>
    <row r="68040" spans="1:8">
      <c r="A68040" s="220" t="str">
        <f>IF(B68040&lt;&gt;0,COUNTA($B$65637:B68040)," ")</f>
        <v xml:space="preserve"> </v>
      </c>
      <c r="F68040" s="491" t="str">
        <f t="shared" si="40"/>
        <v xml:space="preserve"> </v>
      </c>
      <c r="H68040" s="488">
        <f>IF(Admin!$B$14='Legit-Fans'!F68040,1,0)</f>
        <v>0</v>
      </c>
    </row>
    <row r="68041" spans="1:8">
      <c r="A68041" s="220" t="str">
        <f>IF(B68041&lt;&gt;0,COUNTA($B$65637:B68041)," ")</f>
        <v xml:space="preserve"> </v>
      </c>
      <c r="F68041" s="491" t="str">
        <f t="shared" si="40"/>
        <v xml:space="preserve"> </v>
      </c>
      <c r="H68041" s="488">
        <f>IF(Admin!$B$14='Legit-Fans'!F68041,1,0)</f>
        <v>0</v>
      </c>
    </row>
    <row r="68042" spans="1:8">
      <c r="A68042" s="220" t="str">
        <f>IF(B68042&lt;&gt;0,COUNTA($B$65637:B68042)," ")</f>
        <v xml:space="preserve"> </v>
      </c>
      <c r="F68042" s="491" t="str">
        <f t="shared" si="40"/>
        <v xml:space="preserve"> </v>
      </c>
      <c r="H68042" s="488">
        <f>IF(Admin!$B$14='Legit-Fans'!F68042,1,0)</f>
        <v>0</v>
      </c>
    </row>
    <row r="68043" spans="1:8">
      <c r="A68043" s="220" t="str">
        <f>IF(B68043&lt;&gt;0,COUNTA($B$65637:B68043)," ")</f>
        <v xml:space="preserve"> </v>
      </c>
      <c r="F68043" s="491" t="str">
        <f t="shared" si="40"/>
        <v xml:space="preserve"> </v>
      </c>
      <c r="H68043" s="488">
        <f>IF(Admin!$B$14='Legit-Fans'!F68043,1,0)</f>
        <v>0</v>
      </c>
    </row>
    <row r="68044" spans="1:8">
      <c r="A68044" s="220" t="str">
        <f>IF(B68044&lt;&gt;0,COUNTA($B$65637:B68044)," ")</f>
        <v xml:space="preserve"> </v>
      </c>
      <c r="F68044" s="491" t="str">
        <f t="shared" si="40"/>
        <v xml:space="preserve"> </v>
      </c>
      <c r="H68044" s="488">
        <f>IF(Admin!$B$14='Legit-Fans'!F68044,1,0)</f>
        <v>0</v>
      </c>
    </row>
    <row r="68045" spans="1:8">
      <c r="A68045" s="220" t="str">
        <f>IF(B68045&lt;&gt;0,COUNTA($B$65637:B68045)," ")</f>
        <v xml:space="preserve"> </v>
      </c>
      <c r="F68045" s="491" t="str">
        <f t="shared" si="40"/>
        <v xml:space="preserve"> </v>
      </c>
      <c r="H68045" s="488">
        <f>IF(Admin!$B$14='Legit-Fans'!F68045,1,0)</f>
        <v>0</v>
      </c>
    </row>
    <row r="68046" spans="1:8">
      <c r="A68046" s="220" t="str">
        <f>IF(B68046&lt;&gt;0,COUNTA($B$65637:B68046)," ")</f>
        <v xml:space="preserve"> </v>
      </c>
      <c r="F68046" s="491" t="str">
        <f t="shared" si="40"/>
        <v xml:space="preserve"> </v>
      </c>
      <c r="H68046" s="488">
        <f>IF(Admin!$B$14='Legit-Fans'!F68046,1,0)</f>
        <v>0</v>
      </c>
    </row>
    <row r="68047" spans="1:8">
      <c r="A68047" s="220" t="str">
        <f>IF(B68047&lt;&gt;0,COUNTA($B$65637:B68047)," ")</f>
        <v xml:space="preserve"> </v>
      </c>
      <c r="F68047" s="491" t="str">
        <f t="shared" si="40"/>
        <v xml:space="preserve"> </v>
      </c>
      <c r="H68047" s="488">
        <f>IF(Admin!$B$14='Legit-Fans'!F68047,1,0)</f>
        <v>0</v>
      </c>
    </row>
    <row r="68048" spans="1:8">
      <c r="A68048" s="220" t="str">
        <f>IF(B68048&lt;&gt;0,COUNTA($B$65637:B68048)," ")</f>
        <v xml:space="preserve"> </v>
      </c>
      <c r="F68048" s="491" t="str">
        <f t="shared" si="40"/>
        <v xml:space="preserve"> </v>
      </c>
      <c r="H68048" s="488">
        <f>IF(Admin!$B$14='Legit-Fans'!F68048,1,0)</f>
        <v>0</v>
      </c>
    </row>
    <row r="68049" spans="1:8">
      <c r="A68049" s="220" t="str">
        <f>IF(B68049&lt;&gt;0,COUNTA($B$65637:B68049)," ")</f>
        <v xml:space="preserve"> </v>
      </c>
      <c r="F68049" s="491" t="str">
        <f t="shared" si="40"/>
        <v xml:space="preserve"> </v>
      </c>
      <c r="H68049" s="488">
        <f>IF(Admin!$B$14='Legit-Fans'!F68049,1,0)</f>
        <v>0</v>
      </c>
    </row>
    <row r="68050" spans="1:8">
      <c r="A68050" s="220" t="str">
        <f>IF(B68050&lt;&gt;0,COUNTA($B$65637:B68050)," ")</f>
        <v xml:space="preserve"> </v>
      </c>
      <c r="F68050" s="491" t="str">
        <f t="shared" si="40"/>
        <v xml:space="preserve"> </v>
      </c>
      <c r="H68050" s="488">
        <f>IF(Admin!$B$14='Legit-Fans'!F68050,1,0)</f>
        <v>0</v>
      </c>
    </row>
    <row r="68051" spans="1:8">
      <c r="A68051" s="220" t="str">
        <f>IF(B68051&lt;&gt;0,COUNTA($B$65637:B68051)," ")</f>
        <v xml:space="preserve"> </v>
      </c>
      <c r="F68051" s="491" t="str">
        <f t="shared" si="40"/>
        <v xml:space="preserve"> </v>
      </c>
      <c r="H68051" s="488">
        <f>IF(Admin!$B$14='Legit-Fans'!F68051,1,0)</f>
        <v>0</v>
      </c>
    </row>
    <row r="68052" spans="1:8">
      <c r="A68052" s="220" t="str">
        <f>IF(B68052&lt;&gt;0,COUNTA($B$65637:B68052)," ")</f>
        <v xml:space="preserve"> </v>
      </c>
      <c r="F68052" s="491" t="str">
        <f t="shared" si="40"/>
        <v xml:space="preserve"> </v>
      </c>
      <c r="H68052" s="488">
        <f>IF(Admin!$B$14='Legit-Fans'!F68052,1,0)</f>
        <v>0</v>
      </c>
    </row>
    <row r="68053" spans="1:8">
      <c r="A68053" s="220" t="str">
        <f>IF(B68053&lt;&gt;0,COUNTA($B$65637:B68053)," ")</f>
        <v xml:space="preserve"> </v>
      </c>
      <c r="F68053" s="491" t="str">
        <f t="shared" si="40"/>
        <v xml:space="preserve"> </v>
      </c>
      <c r="H68053" s="488">
        <f>IF(Admin!$B$14='Legit-Fans'!F68053,1,0)</f>
        <v>0</v>
      </c>
    </row>
    <row r="68054" spans="1:8">
      <c r="A68054" s="220" t="str">
        <f>IF(B68054&lt;&gt;0,COUNTA($B$65637:B68054)," ")</f>
        <v xml:space="preserve"> </v>
      </c>
      <c r="F68054" s="491" t="str">
        <f t="shared" si="40"/>
        <v xml:space="preserve"> </v>
      </c>
      <c r="H68054" s="488">
        <f>IF(Admin!$B$14='Legit-Fans'!F68054,1,0)</f>
        <v>0</v>
      </c>
    </row>
    <row r="68055" spans="1:8">
      <c r="A68055" s="220" t="str">
        <f>IF(B68055&lt;&gt;0,COUNTA($B$65637:B68055)," ")</f>
        <v xml:space="preserve"> </v>
      </c>
      <c r="F68055" s="491" t="str">
        <f t="shared" si="40"/>
        <v xml:space="preserve"> </v>
      </c>
      <c r="H68055" s="488">
        <f>IF(Admin!$B$14='Legit-Fans'!F68055,1,0)</f>
        <v>0</v>
      </c>
    </row>
    <row r="68056" spans="1:8">
      <c r="A68056" s="220" t="str">
        <f>IF(B68056&lt;&gt;0,COUNTA($B$65637:B68056)," ")</f>
        <v xml:space="preserve"> </v>
      </c>
      <c r="F68056" s="491" t="str">
        <f t="shared" si="40"/>
        <v xml:space="preserve"> </v>
      </c>
      <c r="H68056" s="488">
        <f>IF(Admin!$B$14='Legit-Fans'!F68056,1,0)</f>
        <v>0</v>
      </c>
    </row>
    <row r="68057" spans="1:8">
      <c r="A68057" s="220" t="str">
        <f>IF(B68057&lt;&gt;0,COUNTA($B$65637:B68057)," ")</f>
        <v xml:space="preserve"> </v>
      </c>
      <c r="F68057" s="491" t="str">
        <f t="shared" si="40"/>
        <v xml:space="preserve"> </v>
      </c>
      <c r="H68057" s="488">
        <f>IF(Admin!$B$14='Legit-Fans'!F68057,1,0)</f>
        <v>0</v>
      </c>
    </row>
    <row r="68058" spans="1:8">
      <c r="A68058" s="220" t="str">
        <f>IF(B68058&lt;&gt;0,COUNTA($B$65637:B68058)," ")</f>
        <v xml:space="preserve"> </v>
      </c>
      <c r="F68058" s="491" t="str">
        <f t="shared" si="40"/>
        <v xml:space="preserve"> </v>
      </c>
      <c r="H68058" s="488">
        <f>IF(Admin!$B$14='Legit-Fans'!F68058,1,0)</f>
        <v>0</v>
      </c>
    </row>
    <row r="68059" spans="1:8">
      <c r="A68059" s="220" t="str">
        <f>IF(B68059&lt;&gt;0,COUNTA($B$65637:B68059)," ")</f>
        <v xml:space="preserve"> </v>
      </c>
      <c r="F68059" s="491" t="str">
        <f t="shared" si="40"/>
        <v xml:space="preserve"> </v>
      </c>
      <c r="H68059" s="488">
        <f>IF(Admin!$B$14='Legit-Fans'!F68059,1,0)</f>
        <v>0</v>
      </c>
    </row>
    <row r="68060" spans="1:8">
      <c r="A68060" s="220" t="str">
        <f>IF(B68060&lt;&gt;0,COUNTA($B$65637:B68060)," ")</f>
        <v xml:space="preserve"> </v>
      </c>
      <c r="F68060" s="491" t="str">
        <f t="shared" si="40"/>
        <v xml:space="preserve"> </v>
      </c>
      <c r="H68060" s="488">
        <f>IF(Admin!$B$14='Legit-Fans'!F68060,1,0)</f>
        <v>0</v>
      </c>
    </row>
    <row r="68061" spans="1:8">
      <c r="A68061" s="220" t="str">
        <f>IF(B68061&lt;&gt;0,COUNTA($B$65637:B68061)," ")</f>
        <v xml:space="preserve"> </v>
      </c>
      <c r="F68061" s="491" t="str">
        <f t="shared" si="40"/>
        <v xml:space="preserve"> </v>
      </c>
      <c r="H68061" s="488">
        <f>IF(Admin!$B$14='Legit-Fans'!F68061,1,0)</f>
        <v>0</v>
      </c>
    </row>
    <row r="68062" spans="1:8">
      <c r="A68062" s="220" t="str">
        <f>IF(B68062&lt;&gt;0,COUNTA($B$65637:B68062)," ")</f>
        <v xml:space="preserve"> </v>
      </c>
      <c r="F68062" s="491" t="str">
        <f t="shared" si="40"/>
        <v xml:space="preserve"> </v>
      </c>
      <c r="H68062" s="488">
        <f>IF(Admin!$B$14='Legit-Fans'!F68062,1,0)</f>
        <v>0</v>
      </c>
    </row>
    <row r="68063" spans="1:8">
      <c r="A68063" s="220" t="str">
        <f>IF(B68063&lt;&gt;0,COUNTA($B$65637:B68063)," ")</f>
        <v xml:space="preserve"> </v>
      </c>
      <c r="F68063" s="491" t="str">
        <f t="shared" si="40"/>
        <v xml:space="preserve"> </v>
      </c>
      <c r="H68063" s="488">
        <f>IF(Admin!$B$14='Legit-Fans'!F68063,1,0)</f>
        <v>0</v>
      </c>
    </row>
    <row r="68064" spans="1:8">
      <c r="A68064" s="220" t="str">
        <f>IF(B68064&lt;&gt;0,COUNTA($B$65637:B68064)," ")</f>
        <v xml:space="preserve"> </v>
      </c>
      <c r="F68064" s="491" t="str">
        <f t="shared" si="40"/>
        <v xml:space="preserve"> </v>
      </c>
      <c r="H68064" s="488">
        <f>IF(Admin!$B$14='Legit-Fans'!F68064,1,0)</f>
        <v>0</v>
      </c>
    </row>
    <row r="68065" spans="1:8">
      <c r="A68065" s="220" t="str">
        <f>IF(B68065&lt;&gt;0,COUNTA($B$65637:B68065)," ")</f>
        <v xml:space="preserve"> </v>
      </c>
      <c r="F68065" s="491" t="str">
        <f t="shared" si="40"/>
        <v xml:space="preserve"> </v>
      </c>
      <c r="H68065" s="488">
        <f>IF(Admin!$B$14='Legit-Fans'!F68065,1,0)</f>
        <v>0</v>
      </c>
    </row>
    <row r="68066" spans="1:8">
      <c r="A68066" s="220" t="str">
        <f>IF(B68066&lt;&gt;0,COUNTA($B$65637:B68066)," ")</f>
        <v xml:space="preserve"> </v>
      </c>
      <c r="F68066" s="491" t="str">
        <f t="shared" si="40"/>
        <v xml:space="preserve"> </v>
      </c>
      <c r="H68066" s="488">
        <f>IF(Admin!$B$14='Legit-Fans'!F68066,1,0)</f>
        <v>0</v>
      </c>
    </row>
    <row r="68067" spans="1:8">
      <c r="A68067" s="220" t="str">
        <f>IF(B68067&lt;&gt;0,COUNTA($B$65637:B68067)," ")</f>
        <v xml:space="preserve"> </v>
      </c>
      <c r="F68067" s="491" t="str">
        <f t="shared" si="40"/>
        <v xml:space="preserve"> </v>
      </c>
      <c r="H68067" s="488">
        <f>IF(Admin!$B$14='Legit-Fans'!F68067,1,0)</f>
        <v>0</v>
      </c>
    </row>
    <row r="68068" spans="1:8">
      <c r="A68068" s="220" t="str">
        <f>IF(B68068&lt;&gt;0,COUNTA($B$65637:B68068)," ")</f>
        <v xml:space="preserve"> </v>
      </c>
      <c r="F68068" s="491" t="str">
        <f t="shared" si="40"/>
        <v xml:space="preserve"> </v>
      </c>
      <c r="H68068" s="488">
        <f>IF(Admin!$B$14='Legit-Fans'!F68068,1,0)</f>
        <v>0</v>
      </c>
    </row>
    <row r="68069" spans="1:8">
      <c r="A68069" s="220" t="str">
        <f>IF(B68069&lt;&gt;0,COUNTA($B$65637:B68069)," ")</f>
        <v xml:space="preserve"> </v>
      </c>
      <c r="F68069" s="491" t="str">
        <f t="shared" si="40"/>
        <v xml:space="preserve"> </v>
      </c>
      <c r="H68069" s="488">
        <f>IF(Admin!$B$14='Legit-Fans'!F68069,1,0)</f>
        <v>0</v>
      </c>
    </row>
    <row r="68070" spans="1:8">
      <c r="A68070" s="220" t="str">
        <f>IF(B68070&lt;&gt;0,COUNTA($B$65637:B68070)," ")</f>
        <v xml:space="preserve"> </v>
      </c>
      <c r="F68070" s="491" t="str">
        <f t="shared" si="40"/>
        <v xml:space="preserve"> </v>
      </c>
      <c r="H68070" s="488">
        <f>IF(Admin!$B$14='Legit-Fans'!F68070,1,0)</f>
        <v>0</v>
      </c>
    </row>
    <row r="68071" spans="1:8">
      <c r="A68071" s="220" t="str">
        <f>IF(B68071&lt;&gt;0,COUNTA($B$65637:B68071)," ")</f>
        <v xml:space="preserve"> </v>
      </c>
      <c r="F68071" s="491" t="str">
        <f t="shared" si="40"/>
        <v xml:space="preserve"> </v>
      </c>
      <c r="H68071" s="488">
        <f>IF(Admin!$B$14='Legit-Fans'!F68071,1,0)</f>
        <v>0</v>
      </c>
    </row>
    <row r="68072" spans="1:8">
      <c r="A68072" s="220" t="str">
        <f>IF(B68072&lt;&gt;0,COUNTA($B$65637:B68072)," ")</f>
        <v xml:space="preserve"> </v>
      </c>
      <c r="F68072" s="491" t="str">
        <f t="shared" si="40"/>
        <v xml:space="preserve"> </v>
      </c>
      <c r="H68072" s="488">
        <f>IF(Admin!$B$14='Legit-Fans'!F68072,1,0)</f>
        <v>0</v>
      </c>
    </row>
    <row r="68073" spans="1:8">
      <c r="A68073" s="220" t="str">
        <f>IF(B68073&lt;&gt;0,COUNTA($B$65637:B68073)," ")</f>
        <v xml:space="preserve"> </v>
      </c>
      <c r="F68073" s="491" t="str">
        <f t="shared" si="40"/>
        <v xml:space="preserve"> </v>
      </c>
      <c r="H68073" s="488">
        <f>IF(Admin!$B$14='Legit-Fans'!F68073,1,0)</f>
        <v>0</v>
      </c>
    </row>
    <row r="68074" spans="1:8">
      <c r="A68074" s="220" t="str">
        <f>IF(B68074&lt;&gt;0,COUNTA($B$65637:B68074)," ")</f>
        <v xml:space="preserve"> </v>
      </c>
      <c r="F68074" s="491" t="str">
        <f t="shared" si="40"/>
        <v xml:space="preserve"> </v>
      </c>
      <c r="H68074" s="488">
        <f>IF(Admin!$B$14='Legit-Fans'!F68074,1,0)</f>
        <v>0</v>
      </c>
    </row>
    <row r="68075" spans="1:8">
      <c r="A68075" s="220" t="str">
        <f>IF(B68075&lt;&gt;0,COUNTA($B$65637:B68075)," ")</f>
        <v xml:space="preserve"> </v>
      </c>
      <c r="F68075" s="491" t="str">
        <f t="shared" si="40"/>
        <v xml:space="preserve"> </v>
      </c>
      <c r="H68075" s="488">
        <f>IF(Admin!$B$14='Legit-Fans'!F68075,1,0)</f>
        <v>0</v>
      </c>
    </row>
    <row r="68076" spans="1:8">
      <c r="A68076" s="220" t="str">
        <f>IF(B68076&lt;&gt;0,COUNTA($B$65637:B68076)," ")</f>
        <v xml:space="preserve"> </v>
      </c>
      <c r="F68076" s="491" t="str">
        <f t="shared" ref="F68076:F68139" si="41">B68076&amp;" "&amp;C68076</f>
        <v xml:space="preserve"> </v>
      </c>
      <c r="H68076" s="488">
        <f>IF(Admin!$B$14='Legit-Fans'!F68076,1,0)</f>
        <v>0</v>
      </c>
    </row>
    <row r="68077" spans="1:8">
      <c r="A68077" s="220" t="str">
        <f>IF(B68077&lt;&gt;0,COUNTA($B$65637:B68077)," ")</f>
        <v xml:space="preserve"> </v>
      </c>
      <c r="F68077" s="491" t="str">
        <f t="shared" si="41"/>
        <v xml:space="preserve"> </v>
      </c>
      <c r="H68077" s="488">
        <f>IF(Admin!$B$14='Legit-Fans'!F68077,1,0)</f>
        <v>0</v>
      </c>
    </row>
    <row r="68078" spans="1:8">
      <c r="A68078" s="220" t="str">
        <f>IF(B68078&lt;&gt;0,COUNTA($B$65637:B68078)," ")</f>
        <v xml:space="preserve"> </v>
      </c>
      <c r="F68078" s="491" t="str">
        <f t="shared" si="41"/>
        <v xml:space="preserve"> </v>
      </c>
      <c r="H68078" s="488">
        <f>IF(Admin!$B$14='Legit-Fans'!F68078,1,0)</f>
        <v>0</v>
      </c>
    </row>
    <row r="68079" spans="1:8">
      <c r="A68079" s="220" t="str">
        <f>IF(B68079&lt;&gt;0,COUNTA($B$65637:B68079)," ")</f>
        <v xml:space="preserve"> </v>
      </c>
      <c r="F68079" s="491" t="str">
        <f t="shared" si="41"/>
        <v xml:space="preserve"> </v>
      </c>
      <c r="H68079" s="488">
        <f>IF(Admin!$B$14='Legit-Fans'!F68079,1,0)</f>
        <v>0</v>
      </c>
    </row>
    <row r="68080" spans="1:8">
      <c r="A68080" s="220" t="str">
        <f>IF(B68080&lt;&gt;0,COUNTA($B$65637:B68080)," ")</f>
        <v xml:space="preserve"> </v>
      </c>
      <c r="F68080" s="491" t="str">
        <f t="shared" si="41"/>
        <v xml:space="preserve"> </v>
      </c>
      <c r="H68080" s="488">
        <f>IF(Admin!$B$14='Legit-Fans'!F68080,1,0)</f>
        <v>0</v>
      </c>
    </row>
    <row r="68081" spans="1:8">
      <c r="A68081" s="220" t="str">
        <f>IF(B68081&lt;&gt;0,COUNTA($B$65637:B68081)," ")</f>
        <v xml:space="preserve"> </v>
      </c>
      <c r="F68081" s="491" t="str">
        <f t="shared" si="41"/>
        <v xml:space="preserve"> </v>
      </c>
      <c r="H68081" s="488">
        <f>IF(Admin!$B$14='Legit-Fans'!F68081,1,0)</f>
        <v>0</v>
      </c>
    </row>
    <row r="68082" spans="1:8">
      <c r="A68082" s="220" t="str">
        <f>IF(B68082&lt;&gt;0,COUNTA($B$65637:B68082)," ")</f>
        <v xml:space="preserve"> </v>
      </c>
      <c r="F68082" s="491" t="str">
        <f t="shared" si="41"/>
        <v xml:space="preserve"> </v>
      </c>
      <c r="H68082" s="488">
        <f>IF(Admin!$B$14='Legit-Fans'!F68082,1,0)</f>
        <v>0</v>
      </c>
    </row>
    <row r="68083" spans="1:8">
      <c r="A68083" s="220" t="str">
        <f>IF(B68083&lt;&gt;0,COUNTA($B$65637:B68083)," ")</f>
        <v xml:space="preserve"> </v>
      </c>
      <c r="F68083" s="491" t="str">
        <f t="shared" si="41"/>
        <v xml:space="preserve"> </v>
      </c>
      <c r="H68083" s="488">
        <f>IF(Admin!$B$14='Legit-Fans'!F68083,1,0)</f>
        <v>0</v>
      </c>
    </row>
    <row r="68084" spans="1:8">
      <c r="A68084" s="220" t="str">
        <f>IF(B68084&lt;&gt;0,COUNTA($B$65637:B68084)," ")</f>
        <v xml:space="preserve"> </v>
      </c>
      <c r="F68084" s="491" t="str">
        <f t="shared" si="41"/>
        <v xml:space="preserve"> </v>
      </c>
      <c r="H68084" s="488">
        <f>IF(Admin!$B$14='Legit-Fans'!F68084,1,0)</f>
        <v>0</v>
      </c>
    </row>
    <row r="68085" spans="1:8">
      <c r="A68085" s="220" t="str">
        <f>IF(B68085&lt;&gt;0,COUNTA($B$65637:B68085)," ")</f>
        <v xml:space="preserve"> </v>
      </c>
      <c r="F68085" s="491" t="str">
        <f t="shared" si="41"/>
        <v xml:space="preserve"> </v>
      </c>
      <c r="H68085" s="488">
        <f>IF(Admin!$B$14='Legit-Fans'!F68085,1,0)</f>
        <v>0</v>
      </c>
    </row>
    <row r="68086" spans="1:8">
      <c r="A68086" s="220" t="str">
        <f>IF(B68086&lt;&gt;0,COUNTA($B$65637:B68086)," ")</f>
        <v xml:space="preserve"> </v>
      </c>
      <c r="F68086" s="491" t="str">
        <f t="shared" si="41"/>
        <v xml:space="preserve"> </v>
      </c>
      <c r="H68086" s="488">
        <f>IF(Admin!$B$14='Legit-Fans'!F68086,1,0)</f>
        <v>0</v>
      </c>
    </row>
    <row r="68087" spans="1:8">
      <c r="A68087" s="220" t="str">
        <f>IF(B68087&lt;&gt;0,COUNTA($B$65637:B68087)," ")</f>
        <v xml:space="preserve"> </v>
      </c>
      <c r="F68087" s="491" t="str">
        <f t="shared" si="41"/>
        <v xml:space="preserve"> </v>
      </c>
      <c r="H68087" s="488">
        <f>IF(Admin!$B$14='Legit-Fans'!F68087,1,0)</f>
        <v>0</v>
      </c>
    </row>
    <row r="68088" spans="1:8">
      <c r="A68088" s="220" t="str">
        <f>IF(B68088&lt;&gt;0,COUNTA($B$65637:B68088)," ")</f>
        <v xml:space="preserve"> </v>
      </c>
      <c r="F68088" s="491" t="str">
        <f t="shared" si="41"/>
        <v xml:space="preserve"> </v>
      </c>
      <c r="H68088" s="488">
        <f>IF(Admin!$B$14='Legit-Fans'!F68088,1,0)</f>
        <v>0</v>
      </c>
    </row>
    <row r="68089" spans="1:8">
      <c r="A68089" s="220" t="str">
        <f>IF(B68089&lt;&gt;0,COUNTA($B$65637:B68089)," ")</f>
        <v xml:space="preserve"> </v>
      </c>
      <c r="F68089" s="491" t="str">
        <f t="shared" si="41"/>
        <v xml:space="preserve"> </v>
      </c>
      <c r="H68089" s="488">
        <f>IF(Admin!$B$14='Legit-Fans'!F68089,1,0)</f>
        <v>0</v>
      </c>
    </row>
    <row r="68090" spans="1:8">
      <c r="A68090" s="220" t="str">
        <f>IF(B68090&lt;&gt;0,COUNTA($B$65637:B68090)," ")</f>
        <v xml:space="preserve"> </v>
      </c>
      <c r="F68090" s="491" t="str">
        <f t="shared" si="41"/>
        <v xml:space="preserve"> </v>
      </c>
      <c r="H68090" s="488">
        <f>IF(Admin!$B$14='Legit-Fans'!F68090,1,0)</f>
        <v>0</v>
      </c>
    </row>
    <row r="68091" spans="1:8">
      <c r="A68091" s="220" t="str">
        <f>IF(B68091&lt;&gt;0,COUNTA($B$65637:B68091)," ")</f>
        <v xml:space="preserve"> </v>
      </c>
      <c r="F68091" s="491" t="str">
        <f t="shared" si="41"/>
        <v xml:space="preserve"> </v>
      </c>
      <c r="H68091" s="488">
        <f>IF(Admin!$B$14='Legit-Fans'!F68091,1,0)</f>
        <v>0</v>
      </c>
    </row>
    <row r="68092" spans="1:8">
      <c r="A68092" s="220" t="str">
        <f>IF(B68092&lt;&gt;0,COUNTA($B$65637:B68092)," ")</f>
        <v xml:space="preserve"> </v>
      </c>
      <c r="F68092" s="491" t="str">
        <f t="shared" si="41"/>
        <v xml:space="preserve"> </v>
      </c>
      <c r="H68092" s="488">
        <f>IF(Admin!$B$14='Legit-Fans'!F68092,1,0)</f>
        <v>0</v>
      </c>
    </row>
    <row r="68093" spans="1:8">
      <c r="A68093" s="220" t="str">
        <f>IF(B68093&lt;&gt;0,COUNTA($B$65637:B68093)," ")</f>
        <v xml:space="preserve"> </v>
      </c>
      <c r="F68093" s="491" t="str">
        <f t="shared" si="41"/>
        <v xml:space="preserve"> </v>
      </c>
      <c r="H68093" s="488">
        <f>IF(Admin!$B$14='Legit-Fans'!F68093,1,0)</f>
        <v>0</v>
      </c>
    </row>
    <row r="68094" spans="1:8">
      <c r="A68094" s="220" t="str">
        <f>IF(B68094&lt;&gt;0,COUNTA($B$65637:B68094)," ")</f>
        <v xml:space="preserve"> </v>
      </c>
      <c r="F68094" s="491" t="str">
        <f t="shared" si="41"/>
        <v xml:space="preserve"> </v>
      </c>
      <c r="H68094" s="488">
        <f>IF(Admin!$B$14='Legit-Fans'!F68094,1,0)</f>
        <v>0</v>
      </c>
    </row>
    <row r="68095" spans="1:8">
      <c r="A68095" s="220" t="str">
        <f>IF(B68095&lt;&gt;0,COUNTA($B$65637:B68095)," ")</f>
        <v xml:space="preserve"> </v>
      </c>
      <c r="F68095" s="491" t="str">
        <f t="shared" si="41"/>
        <v xml:space="preserve"> </v>
      </c>
      <c r="H68095" s="488">
        <f>IF(Admin!$B$14='Legit-Fans'!F68095,1,0)</f>
        <v>0</v>
      </c>
    </row>
    <row r="68096" spans="1:8">
      <c r="A68096" s="220" t="str">
        <f>IF(B68096&lt;&gt;0,COUNTA($B$65637:B68096)," ")</f>
        <v xml:space="preserve"> </v>
      </c>
      <c r="F68096" s="491" t="str">
        <f t="shared" si="41"/>
        <v xml:space="preserve"> </v>
      </c>
      <c r="H68096" s="488">
        <f>IF(Admin!$B$14='Legit-Fans'!F68096,1,0)</f>
        <v>0</v>
      </c>
    </row>
    <row r="68097" spans="1:8">
      <c r="A68097" s="220" t="str">
        <f>IF(B68097&lt;&gt;0,COUNTA($B$65637:B68097)," ")</f>
        <v xml:space="preserve"> </v>
      </c>
      <c r="F68097" s="491" t="str">
        <f t="shared" si="41"/>
        <v xml:space="preserve"> </v>
      </c>
      <c r="H68097" s="488">
        <f>IF(Admin!$B$14='Legit-Fans'!F68097,1,0)</f>
        <v>0</v>
      </c>
    </row>
    <row r="68098" spans="1:8">
      <c r="A68098" s="220" t="str">
        <f>IF(B68098&lt;&gt;0,COUNTA($B$65637:B68098)," ")</f>
        <v xml:space="preserve"> </v>
      </c>
      <c r="F68098" s="491" t="str">
        <f t="shared" si="41"/>
        <v xml:space="preserve"> </v>
      </c>
      <c r="H68098" s="488">
        <f>IF(Admin!$B$14='Legit-Fans'!F68098,1,0)</f>
        <v>0</v>
      </c>
    </row>
    <row r="68099" spans="1:8">
      <c r="A68099" s="220" t="str">
        <f>IF(B68099&lt;&gt;0,COUNTA($B$65637:B68099)," ")</f>
        <v xml:space="preserve"> </v>
      </c>
      <c r="F68099" s="491" t="str">
        <f t="shared" si="41"/>
        <v xml:space="preserve"> </v>
      </c>
      <c r="H68099" s="488">
        <f>IF(Admin!$B$14='Legit-Fans'!F68099,1,0)</f>
        <v>0</v>
      </c>
    </row>
    <row r="68100" spans="1:8">
      <c r="A68100" s="220" t="str">
        <f>IF(B68100&lt;&gt;0,COUNTA($B$65637:B68100)," ")</f>
        <v xml:space="preserve"> </v>
      </c>
      <c r="F68100" s="491" t="str">
        <f t="shared" si="41"/>
        <v xml:space="preserve"> </v>
      </c>
      <c r="H68100" s="488">
        <f>IF(Admin!$B$14='Legit-Fans'!F68100,1,0)</f>
        <v>0</v>
      </c>
    </row>
    <row r="68101" spans="1:8">
      <c r="A68101" s="220" t="str">
        <f>IF(B68101&lt;&gt;0,COUNTA($B$65637:B68101)," ")</f>
        <v xml:space="preserve"> </v>
      </c>
      <c r="F68101" s="491" t="str">
        <f t="shared" si="41"/>
        <v xml:space="preserve"> </v>
      </c>
      <c r="H68101" s="488">
        <f>IF(Admin!$B$14='Legit-Fans'!F68101,1,0)</f>
        <v>0</v>
      </c>
    </row>
    <row r="68102" spans="1:8">
      <c r="A68102" s="220" t="str">
        <f>IF(B68102&lt;&gt;0,COUNTA($B$65637:B68102)," ")</f>
        <v xml:space="preserve"> </v>
      </c>
      <c r="F68102" s="491" t="str">
        <f t="shared" si="41"/>
        <v xml:space="preserve"> </v>
      </c>
      <c r="H68102" s="488">
        <f>IF(Admin!$B$14='Legit-Fans'!F68102,1,0)</f>
        <v>0</v>
      </c>
    </row>
    <row r="68103" spans="1:8">
      <c r="A68103" s="220" t="str">
        <f>IF(B68103&lt;&gt;0,COUNTA($B$65637:B68103)," ")</f>
        <v xml:space="preserve"> </v>
      </c>
      <c r="F68103" s="491" t="str">
        <f t="shared" si="41"/>
        <v xml:space="preserve"> </v>
      </c>
      <c r="H68103" s="488">
        <f>IF(Admin!$B$14='Legit-Fans'!F68103,1,0)</f>
        <v>0</v>
      </c>
    </row>
    <row r="68104" spans="1:8">
      <c r="A68104" s="220" t="str">
        <f>IF(B68104&lt;&gt;0,COUNTA($B$65637:B68104)," ")</f>
        <v xml:space="preserve"> </v>
      </c>
      <c r="F68104" s="491" t="str">
        <f t="shared" si="41"/>
        <v xml:space="preserve"> </v>
      </c>
      <c r="H68104" s="488">
        <f>IF(Admin!$B$14='Legit-Fans'!F68104,1,0)</f>
        <v>0</v>
      </c>
    </row>
    <row r="68105" spans="1:8">
      <c r="A68105" s="220" t="str">
        <f>IF(B68105&lt;&gt;0,COUNTA($B$65637:B68105)," ")</f>
        <v xml:space="preserve"> </v>
      </c>
      <c r="F68105" s="491" t="str">
        <f t="shared" si="41"/>
        <v xml:space="preserve"> </v>
      </c>
      <c r="H68105" s="488">
        <f>IF(Admin!$B$14='Legit-Fans'!F68105,1,0)</f>
        <v>0</v>
      </c>
    </row>
    <row r="68106" spans="1:8">
      <c r="A68106" s="220" t="str">
        <f>IF(B68106&lt;&gt;0,COUNTA($B$65637:B68106)," ")</f>
        <v xml:space="preserve"> </v>
      </c>
      <c r="F68106" s="491" t="str">
        <f t="shared" si="41"/>
        <v xml:space="preserve"> </v>
      </c>
      <c r="H68106" s="488">
        <f>IF(Admin!$B$14='Legit-Fans'!F68106,1,0)</f>
        <v>0</v>
      </c>
    </row>
    <row r="68107" spans="1:8">
      <c r="A68107" s="220" t="str">
        <f>IF(B68107&lt;&gt;0,COUNTA($B$65637:B68107)," ")</f>
        <v xml:space="preserve"> </v>
      </c>
      <c r="F68107" s="491" t="str">
        <f t="shared" si="41"/>
        <v xml:space="preserve"> </v>
      </c>
      <c r="H68107" s="488">
        <f>IF(Admin!$B$14='Legit-Fans'!F68107,1,0)</f>
        <v>0</v>
      </c>
    </row>
    <row r="68108" spans="1:8">
      <c r="A68108" s="220" t="str">
        <f>IF(B68108&lt;&gt;0,COUNTA($B$65637:B68108)," ")</f>
        <v xml:space="preserve"> </v>
      </c>
      <c r="F68108" s="491" t="str">
        <f t="shared" si="41"/>
        <v xml:space="preserve"> </v>
      </c>
      <c r="H68108" s="488">
        <f>IF(Admin!$B$14='Legit-Fans'!F68108,1,0)</f>
        <v>0</v>
      </c>
    </row>
    <row r="68109" spans="1:8">
      <c r="A68109" s="220" t="str">
        <f>IF(B68109&lt;&gt;0,COUNTA($B$65637:B68109)," ")</f>
        <v xml:space="preserve"> </v>
      </c>
      <c r="F68109" s="491" t="str">
        <f t="shared" si="41"/>
        <v xml:space="preserve"> </v>
      </c>
      <c r="H68109" s="488">
        <f>IF(Admin!$B$14='Legit-Fans'!F68109,1,0)</f>
        <v>0</v>
      </c>
    </row>
    <row r="68110" spans="1:8">
      <c r="A68110" s="220" t="str">
        <f>IF(B68110&lt;&gt;0,COUNTA($B$65637:B68110)," ")</f>
        <v xml:space="preserve"> </v>
      </c>
      <c r="F68110" s="491" t="str">
        <f t="shared" si="41"/>
        <v xml:space="preserve"> </v>
      </c>
      <c r="H68110" s="488">
        <f>IF(Admin!$B$14='Legit-Fans'!F68110,1,0)</f>
        <v>0</v>
      </c>
    </row>
    <row r="68111" spans="1:8">
      <c r="A68111" s="220" t="str">
        <f>IF(B68111&lt;&gt;0,COUNTA($B$65637:B68111)," ")</f>
        <v xml:space="preserve"> </v>
      </c>
      <c r="F68111" s="491" t="str">
        <f t="shared" si="41"/>
        <v xml:space="preserve"> </v>
      </c>
      <c r="H68111" s="488">
        <f>IF(Admin!$B$14='Legit-Fans'!F68111,1,0)</f>
        <v>0</v>
      </c>
    </row>
    <row r="68112" spans="1:8">
      <c r="A68112" s="220" t="str">
        <f>IF(B68112&lt;&gt;0,COUNTA($B$65637:B68112)," ")</f>
        <v xml:space="preserve"> </v>
      </c>
      <c r="F68112" s="491" t="str">
        <f t="shared" si="41"/>
        <v xml:space="preserve"> </v>
      </c>
      <c r="H68112" s="488">
        <f>IF(Admin!$B$14='Legit-Fans'!F68112,1,0)</f>
        <v>0</v>
      </c>
    </row>
    <row r="68113" spans="1:8">
      <c r="A68113" s="220" t="str">
        <f>IF(B68113&lt;&gt;0,COUNTA($B$65637:B68113)," ")</f>
        <v xml:space="preserve"> </v>
      </c>
      <c r="F68113" s="491" t="str">
        <f t="shared" si="41"/>
        <v xml:space="preserve"> </v>
      </c>
      <c r="H68113" s="488">
        <f>IF(Admin!$B$14='Legit-Fans'!F68113,1,0)</f>
        <v>0</v>
      </c>
    </row>
    <row r="68114" spans="1:8">
      <c r="A68114" s="220" t="str">
        <f>IF(B68114&lt;&gt;0,COUNTA($B$65637:B68114)," ")</f>
        <v xml:space="preserve"> </v>
      </c>
      <c r="F68114" s="491" t="str">
        <f t="shared" si="41"/>
        <v xml:space="preserve"> </v>
      </c>
      <c r="H68114" s="488">
        <f>IF(Admin!$B$14='Legit-Fans'!F68114,1,0)</f>
        <v>0</v>
      </c>
    </row>
    <row r="68115" spans="1:8">
      <c r="A68115" s="220" t="str">
        <f>IF(B68115&lt;&gt;0,COUNTA($B$65637:B68115)," ")</f>
        <v xml:space="preserve"> </v>
      </c>
      <c r="F68115" s="491" t="str">
        <f t="shared" si="41"/>
        <v xml:space="preserve"> </v>
      </c>
      <c r="H68115" s="488">
        <f>IF(Admin!$B$14='Legit-Fans'!F68115,1,0)</f>
        <v>0</v>
      </c>
    </row>
    <row r="68116" spans="1:8">
      <c r="A68116" s="220" t="str">
        <f>IF(B68116&lt;&gt;0,COUNTA($B$65637:B68116)," ")</f>
        <v xml:space="preserve"> </v>
      </c>
      <c r="F68116" s="491" t="str">
        <f t="shared" si="41"/>
        <v xml:space="preserve"> </v>
      </c>
      <c r="H68116" s="488">
        <f>IF(Admin!$B$14='Legit-Fans'!F68116,1,0)</f>
        <v>0</v>
      </c>
    </row>
    <row r="68117" spans="1:8">
      <c r="A68117" s="220" t="str">
        <f>IF(B68117&lt;&gt;0,COUNTA($B$65637:B68117)," ")</f>
        <v xml:space="preserve"> </v>
      </c>
      <c r="F68117" s="491" t="str">
        <f t="shared" si="41"/>
        <v xml:space="preserve"> </v>
      </c>
      <c r="H68117" s="488">
        <f>IF(Admin!$B$14='Legit-Fans'!F68117,1,0)</f>
        <v>0</v>
      </c>
    </row>
    <row r="68118" spans="1:8">
      <c r="A68118" s="220" t="str">
        <f>IF(B68118&lt;&gt;0,COUNTA($B$65637:B68118)," ")</f>
        <v xml:space="preserve"> </v>
      </c>
      <c r="F68118" s="491" t="str">
        <f t="shared" si="41"/>
        <v xml:space="preserve"> </v>
      </c>
      <c r="H68118" s="488">
        <f>IF(Admin!$B$14='Legit-Fans'!F68118,1,0)</f>
        <v>0</v>
      </c>
    </row>
    <row r="68119" spans="1:8">
      <c r="A68119" s="220" t="str">
        <f>IF(B68119&lt;&gt;0,COUNTA($B$65637:B68119)," ")</f>
        <v xml:space="preserve"> </v>
      </c>
      <c r="F68119" s="491" t="str">
        <f t="shared" si="41"/>
        <v xml:space="preserve"> </v>
      </c>
      <c r="H68119" s="488">
        <f>IF(Admin!$B$14='Legit-Fans'!F68119,1,0)</f>
        <v>0</v>
      </c>
    </row>
    <row r="68120" spans="1:8">
      <c r="A68120" s="220" t="str">
        <f>IF(B68120&lt;&gt;0,COUNTA($B$65637:B68120)," ")</f>
        <v xml:space="preserve"> </v>
      </c>
      <c r="F68120" s="491" t="str">
        <f t="shared" si="41"/>
        <v xml:space="preserve"> </v>
      </c>
      <c r="H68120" s="488">
        <f>IF(Admin!$B$14='Legit-Fans'!F68120,1,0)</f>
        <v>0</v>
      </c>
    </row>
    <row r="68121" spans="1:8">
      <c r="A68121" s="220" t="str">
        <f>IF(B68121&lt;&gt;0,COUNTA($B$65637:B68121)," ")</f>
        <v xml:space="preserve"> </v>
      </c>
      <c r="F68121" s="491" t="str">
        <f t="shared" si="41"/>
        <v xml:space="preserve"> </v>
      </c>
      <c r="H68121" s="488">
        <f>IF(Admin!$B$14='Legit-Fans'!F68121,1,0)</f>
        <v>0</v>
      </c>
    </row>
    <row r="68122" spans="1:8">
      <c r="A68122" s="220" t="str">
        <f>IF(B68122&lt;&gt;0,COUNTA($B$65637:B68122)," ")</f>
        <v xml:space="preserve"> </v>
      </c>
      <c r="F68122" s="491" t="str">
        <f t="shared" si="41"/>
        <v xml:space="preserve"> </v>
      </c>
      <c r="H68122" s="488">
        <f>IF(Admin!$B$14='Legit-Fans'!F68122,1,0)</f>
        <v>0</v>
      </c>
    </row>
    <row r="68123" spans="1:8">
      <c r="A68123" s="220" t="str">
        <f>IF(B68123&lt;&gt;0,COUNTA($B$65637:B68123)," ")</f>
        <v xml:space="preserve"> </v>
      </c>
      <c r="F68123" s="491" t="str">
        <f t="shared" si="41"/>
        <v xml:space="preserve"> </v>
      </c>
      <c r="H68123" s="488">
        <f>IF(Admin!$B$14='Legit-Fans'!F68123,1,0)</f>
        <v>0</v>
      </c>
    </row>
    <row r="68124" spans="1:8">
      <c r="A68124" s="220" t="str">
        <f>IF(B68124&lt;&gt;0,COUNTA($B$65637:B68124)," ")</f>
        <v xml:space="preserve"> </v>
      </c>
      <c r="F68124" s="491" t="str">
        <f t="shared" si="41"/>
        <v xml:space="preserve"> </v>
      </c>
      <c r="H68124" s="488">
        <f>IF(Admin!$B$14='Legit-Fans'!F68124,1,0)</f>
        <v>0</v>
      </c>
    </row>
    <row r="68125" spans="1:8">
      <c r="A68125" s="220" t="str">
        <f>IF(B68125&lt;&gt;0,COUNTA($B$65637:B68125)," ")</f>
        <v xml:space="preserve"> </v>
      </c>
      <c r="F68125" s="491" t="str">
        <f t="shared" si="41"/>
        <v xml:space="preserve"> </v>
      </c>
      <c r="H68125" s="488">
        <f>IF(Admin!$B$14='Legit-Fans'!F68125,1,0)</f>
        <v>0</v>
      </c>
    </row>
    <row r="68126" spans="1:8">
      <c r="A68126" s="220" t="str">
        <f>IF(B68126&lt;&gt;0,COUNTA($B$65637:B68126)," ")</f>
        <v xml:space="preserve"> </v>
      </c>
      <c r="F68126" s="491" t="str">
        <f t="shared" si="41"/>
        <v xml:space="preserve"> </v>
      </c>
      <c r="H68126" s="488">
        <f>IF(Admin!$B$14='Legit-Fans'!F68126,1,0)</f>
        <v>0</v>
      </c>
    </row>
    <row r="68127" spans="1:8">
      <c r="A68127" s="220" t="str">
        <f>IF(B68127&lt;&gt;0,COUNTA($B$65637:B68127)," ")</f>
        <v xml:space="preserve"> </v>
      </c>
      <c r="F68127" s="491" t="str">
        <f t="shared" si="41"/>
        <v xml:space="preserve"> </v>
      </c>
      <c r="H68127" s="488">
        <f>IF(Admin!$B$14='Legit-Fans'!F68127,1,0)</f>
        <v>0</v>
      </c>
    </row>
    <row r="68128" spans="1:8">
      <c r="A68128" s="220" t="str">
        <f>IF(B68128&lt;&gt;0,COUNTA($B$65637:B68128)," ")</f>
        <v xml:space="preserve"> </v>
      </c>
      <c r="F68128" s="491" t="str">
        <f t="shared" si="41"/>
        <v xml:space="preserve"> </v>
      </c>
      <c r="H68128" s="488">
        <f>IF(Admin!$B$14='Legit-Fans'!F68128,1,0)</f>
        <v>0</v>
      </c>
    </row>
    <row r="68129" spans="1:8">
      <c r="A68129" s="220" t="str">
        <f>IF(B68129&lt;&gt;0,COUNTA($B$65637:B68129)," ")</f>
        <v xml:space="preserve"> </v>
      </c>
      <c r="F68129" s="491" t="str">
        <f t="shared" si="41"/>
        <v xml:space="preserve"> </v>
      </c>
      <c r="H68129" s="488">
        <f>IF(Admin!$B$14='Legit-Fans'!F68129,1,0)</f>
        <v>0</v>
      </c>
    </row>
    <row r="68130" spans="1:8">
      <c r="A68130" s="220" t="str">
        <f>IF(B68130&lt;&gt;0,COUNTA($B$65637:B68130)," ")</f>
        <v xml:space="preserve"> </v>
      </c>
      <c r="F68130" s="491" t="str">
        <f t="shared" si="41"/>
        <v xml:space="preserve"> </v>
      </c>
      <c r="H68130" s="488">
        <f>IF(Admin!$B$14='Legit-Fans'!F68130,1,0)</f>
        <v>0</v>
      </c>
    </row>
    <row r="68131" spans="1:8">
      <c r="A68131" s="220" t="str">
        <f>IF(B68131&lt;&gt;0,COUNTA($B$65637:B68131)," ")</f>
        <v xml:space="preserve"> </v>
      </c>
      <c r="F68131" s="491" t="str">
        <f t="shared" si="41"/>
        <v xml:space="preserve"> </v>
      </c>
      <c r="H68131" s="488">
        <f>IF(Admin!$B$14='Legit-Fans'!F68131,1,0)</f>
        <v>0</v>
      </c>
    </row>
    <row r="68132" spans="1:8">
      <c r="A68132" s="220" t="str">
        <f>IF(B68132&lt;&gt;0,COUNTA($B$65637:B68132)," ")</f>
        <v xml:space="preserve"> </v>
      </c>
      <c r="F68132" s="491" t="str">
        <f t="shared" si="41"/>
        <v xml:space="preserve"> </v>
      </c>
      <c r="H68132" s="488">
        <f>IF(Admin!$B$14='Legit-Fans'!F68132,1,0)</f>
        <v>0</v>
      </c>
    </row>
    <row r="68133" spans="1:8">
      <c r="A68133" s="220" t="str">
        <f>IF(B68133&lt;&gt;0,COUNTA($B$65637:B68133)," ")</f>
        <v xml:space="preserve"> </v>
      </c>
      <c r="F68133" s="491" t="str">
        <f t="shared" si="41"/>
        <v xml:space="preserve"> </v>
      </c>
      <c r="H68133" s="488">
        <f>IF(Admin!$B$14='Legit-Fans'!F68133,1,0)</f>
        <v>0</v>
      </c>
    </row>
    <row r="68134" spans="1:8">
      <c r="A68134" s="220" t="str">
        <f>IF(B68134&lt;&gt;0,COUNTA($B$65637:B68134)," ")</f>
        <v xml:space="preserve"> </v>
      </c>
      <c r="F68134" s="491" t="str">
        <f t="shared" si="41"/>
        <v xml:space="preserve"> </v>
      </c>
      <c r="H68134" s="488">
        <f>IF(Admin!$B$14='Legit-Fans'!F68134,1,0)</f>
        <v>0</v>
      </c>
    </row>
    <row r="68135" spans="1:8">
      <c r="A68135" s="220" t="str">
        <f>IF(B68135&lt;&gt;0,COUNTA($B$65637:B68135)," ")</f>
        <v xml:space="preserve"> </v>
      </c>
      <c r="F68135" s="491" t="str">
        <f t="shared" si="41"/>
        <v xml:space="preserve"> </v>
      </c>
      <c r="H68135" s="488">
        <f>IF(Admin!$B$14='Legit-Fans'!F68135,1,0)</f>
        <v>0</v>
      </c>
    </row>
    <row r="68136" spans="1:8">
      <c r="A68136" s="220" t="str">
        <f>IF(B68136&lt;&gt;0,COUNTA($B$65637:B68136)," ")</f>
        <v xml:space="preserve"> </v>
      </c>
      <c r="F68136" s="491" t="str">
        <f t="shared" si="41"/>
        <v xml:space="preserve"> </v>
      </c>
      <c r="H68136" s="488">
        <f>IF(Admin!$B$14='Legit-Fans'!F68136,1,0)</f>
        <v>0</v>
      </c>
    </row>
    <row r="68137" spans="1:8">
      <c r="A68137" s="220" t="str">
        <f>IF(B68137&lt;&gt;0,COUNTA($B$65637:B68137)," ")</f>
        <v xml:space="preserve"> </v>
      </c>
      <c r="F68137" s="491" t="str">
        <f t="shared" si="41"/>
        <v xml:space="preserve"> </v>
      </c>
      <c r="H68137" s="488">
        <f>IF(Admin!$B$14='Legit-Fans'!F68137,1,0)</f>
        <v>0</v>
      </c>
    </row>
    <row r="68138" spans="1:8">
      <c r="A68138" s="220" t="str">
        <f>IF(B68138&lt;&gt;0,COUNTA($B$65637:B68138)," ")</f>
        <v xml:space="preserve"> </v>
      </c>
      <c r="F68138" s="491" t="str">
        <f t="shared" si="41"/>
        <v xml:space="preserve"> </v>
      </c>
      <c r="H68138" s="488">
        <f>IF(Admin!$B$14='Legit-Fans'!F68138,1,0)</f>
        <v>0</v>
      </c>
    </row>
    <row r="68139" spans="1:8">
      <c r="A68139" s="220" t="str">
        <f>IF(B68139&lt;&gt;0,COUNTA($B$65637:B68139)," ")</f>
        <v xml:space="preserve"> </v>
      </c>
      <c r="F68139" s="491" t="str">
        <f t="shared" si="41"/>
        <v xml:space="preserve"> </v>
      </c>
      <c r="H68139" s="488">
        <f>IF(Admin!$B$14='Legit-Fans'!F68139,1,0)</f>
        <v>0</v>
      </c>
    </row>
    <row r="68140" spans="1:8">
      <c r="A68140" s="220" t="str">
        <f>IF(B68140&lt;&gt;0,COUNTA($B$65637:B68140)," ")</f>
        <v xml:space="preserve"> </v>
      </c>
      <c r="F68140" s="491" t="str">
        <f t="shared" ref="F68140:F68203" si="42">B68140&amp;" "&amp;C68140</f>
        <v xml:space="preserve"> </v>
      </c>
      <c r="H68140" s="488">
        <f>IF(Admin!$B$14='Legit-Fans'!F68140,1,0)</f>
        <v>0</v>
      </c>
    </row>
    <row r="68141" spans="1:8">
      <c r="A68141" s="220" t="str">
        <f>IF(B68141&lt;&gt;0,COUNTA($B$65637:B68141)," ")</f>
        <v xml:space="preserve"> </v>
      </c>
      <c r="F68141" s="491" t="str">
        <f t="shared" si="42"/>
        <v xml:space="preserve"> </v>
      </c>
      <c r="H68141" s="488">
        <f>IF(Admin!$B$14='Legit-Fans'!F68141,1,0)</f>
        <v>0</v>
      </c>
    </row>
    <row r="68142" spans="1:8">
      <c r="A68142" s="220" t="str">
        <f>IF(B68142&lt;&gt;0,COUNTA($B$65637:B68142)," ")</f>
        <v xml:space="preserve"> </v>
      </c>
      <c r="F68142" s="491" t="str">
        <f t="shared" si="42"/>
        <v xml:space="preserve"> </v>
      </c>
      <c r="H68142" s="488">
        <f>IF(Admin!$B$14='Legit-Fans'!F68142,1,0)</f>
        <v>0</v>
      </c>
    </row>
    <row r="68143" spans="1:8">
      <c r="A68143" s="220" t="str">
        <f>IF(B68143&lt;&gt;0,COUNTA($B$65637:B68143)," ")</f>
        <v xml:space="preserve"> </v>
      </c>
      <c r="F68143" s="491" t="str">
        <f t="shared" si="42"/>
        <v xml:space="preserve"> </v>
      </c>
      <c r="H68143" s="488">
        <f>IF(Admin!$B$14='Legit-Fans'!F68143,1,0)</f>
        <v>0</v>
      </c>
    </row>
    <row r="68144" spans="1:8">
      <c r="A68144" s="220" t="str">
        <f>IF(B68144&lt;&gt;0,COUNTA($B$65637:B68144)," ")</f>
        <v xml:space="preserve"> </v>
      </c>
      <c r="F68144" s="491" t="str">
        <f t="shared" si="42"/>
        <v xml:space="preserve"> </v>
      </c>
      <c r="H68144" s="488">
        <f>IF(Admin!$B$14='Legit-Fans'!F68144,1,0)</f>
        <v>0</v>
      </c>
    </row>
    <row r="68145" spans="1:8">
      <c r="A68145" s="220" t="str">
        <f>IF(B68145&lt;&gt;0,COUNTA($B$65637:B68145)," ")</f>
        <v xml:space="preserve"> </v>
      </c>
      <c r="F68145" s="491" t="str">
        <f t="shared" si="42"/>
        <v xml:space="preserve"> </v>
      </c>
      <c r="H68145" s="488">
        <f>IF(Admin!$B$14='Legit-Fans'!F68145,1,0)</f>
        <v>0</v>
      </c>
    </row>
    <row r="68146" spans="1:8">
      <c r="A68146" s="220" t="str">
        <f>IF(B68146&lt;&gt;0,COUNTA($B$65637:B68146)," ")</f>
        <v xml:space="preserve"> </v>
      </c>
      <c r="F68146" s="491" t="str">
        <f t="shared" si="42"/>
        <v xml:space="preserve"> </v>
      </c>
      <c r="H68146" s="488">
        <f>IF(Admin!$B$14='Legit-Fans'!F68146,1,0)</f>
        <v>0</v>
      </c>
    </row>
    <row r="68147" spans="1:8">
      <c r="A68147" s="220" t="str">
        <f>IF(B68147&lt;&gt;0,COUNTA($B$65637:B68147)," ")</f>
        <v xml:space="preserve"> </v>
      </c>
      <c r="F68147" s="491" t="str">
        <f t="shared" si="42"/>
        <v xml:space="preserve"> </v>
      </c>
      <c r="H68147" s="488">
        <f>IF(Admin!$B$14='Legit-Fans'!F68147,1,0)</f>
        <v>0</v>
      </c>
    </row>
    <row r="68148" spans="1:8">
      <c r="A68148" s="220" t="str">
        <f>IF(B68148&lt;&gt;0,COUNTA($B$65637:B68148)," ")</f>
        <v xml:space="preserve"> </v>
      </c>
      <c r="F68148" s="491" t="str">
        <f t="shared" si="42"/>
        <v xml:space="preserve"> </v>
      </c>
      <c r="H68148" s="488">
        <f>IF(Admin!$B$14='Legit-Fans'!F68148,1,0)</f>
        <v>0</v>
      </c>
    </row>
    <row r="68149" spans="1:8">
      <c r="A68149" s="220" t="str">
        <f>IF(B68149&lt;&gt;0,COUNTA($B$65637:B68149)," ")</f>
        <v xml:space="preserve"> </v>
      </c>
      <c r="F68149" s="491" t="str">
        <f t="shared" si="42"/>
        <v xml:space="preserve"> </v>
      </c>
      <c r="H68149" s="488">
        <f>IF(Admin!$B$14='Legit-Fans'!F68149,1,0)</f>
        <v>0</v>
      </c>
    </row>
    <row r="68150" spans="1:8">
      <c r="A68150" s="220" t="str">
        <f>IF(B68150&lt;&gt;0,COUNTA($B$65637:B68150)," ")</f>
        <v xml:space="preserve"> </v>
      </c>
      <c r="F68150" s="491" t="str">
        <f t="shared" si="42"/>
        <v xml:space="preserve"> </v>
      </c>
      <c r="H68150" s="488">
        <f>IF(Admin!$B$14='Legit-Fans'!F68150,1,0)</f>
        <v>0</v>
      </c>
    </row>
    <row r="68151" spans="1:8">
      <c r="A68151" s="220" t="str">
        <f>IF(B68151&lt;&gt;0,COUNTA($B$65637:B68151)," ")</f>
        <v xml:space="preserve"> </v>
      </c>
      <c r="F68151" s="491" t="str">
        <f t="shared" si="42"/>
        <v xml:space="preserve"> </v>
      </c>
      <c r="H68151" s="488">
        <f>IF(Admin!$B$14='Legit-Fans'!F68151,1,0)</f>
        <v>0</v>
      </c>
    </row>
    <row r="68152" spans="1:8">
      <c r="A68152" s="220" t="str">
        <f>IF(B68152&lt;&gt;0,COUNTA($B$65637:B68152)," ")</f>
        <v xml:space="preserve"> </v>
      </c>
      <c r="F68152" s="491" t="str">
        <f t="shared" si="42"/>
        <v xml:space="preserve"> </v>
      </c>
      <c r="H68152" s="488">
        <f>IF(Admin!$B$14='Legit-Fans'!F68152,1,0)</f>
        <v>0</v>
      </c>
    </row>
    <row r="68153" spans="1:8">
      <c r="A68153" s="220" t="str">
        <f>IF(B68153&lt;&gt;0,COUNTA($B$65637:B68153)," ")</f>
        <v xml:space="preserve"> </v>
      </c>
      <c r="F68153" s="491" t="str">
        <f t="shared" si="42"/>
        <v xml:space="preserve"> </v>
      </c>
      <c r="H68153" s="488">
        <f>IF(Admin!$B$14='Legit-Fans'!F68153,1,0)</f>
        <v>0</v>
      </c>
    </row>
    <row r="68154" spans="1:8">
      <c r="A68154" s="220" t="str">
        <f>IF(B68154&lt;&gt;0,COUNTA($B$65637:B68154)," ")</f>
        <v xml:space="preserve"> </v>
      </c>
      <c r="F68154" s="491" t="str">
        <f t="shared" si="42"/>
        <v xml:space="preserve"> </v>
      </c>
      <c r="H68154" s="488">
        <f>IF(Admin!$B$14='Legit-Fans'!F68154,1,0)</f>
        <v>0</v>
      </c>
    </row>
    <row r="68155" spans="1:8">
      <c r="A68155" s="220" t="str">
        <f>IF(B68155&lt;&gt;0,COUNTA($B$65637:B68155)," ")</f>
        <v xml:space="preserve"> </v>
      </c>
      <c r="F68155" s="491" t="str">
        <f t="shared" si="42"/>
        <v xml:space="preserve"> </v>
      </c>
      <c r="H68155" s="488">
        <f>IF(Admin!$B$14='Legit-Fans'!F68155,1,0)</f>
        <v>0</v>
      </c>
    </row>
    <row r="68156" spans="1:8">
      <c r="A68156" s="220" t="str">
        <f>IF(B68156&lt;&gt;0,COUNTA($B$65637:B68156)," ")</f>
        <v xml:space="preserve"> </v>
      </c>
      <c r="F68156" s="491" t="str">
        <f t="shared" si="42"/>
        <v xml:space="preserve"> </v>
      </c>
      <c r="H68156" s="488">
        <f>IF(Admin!$B$14='Legit-Fans'!F68156,1,0)</f>
        <v>0</v>
      </c>
    </row>
    <row r="68157" spans="1:8">
      <c r="A68157" s="220" t="str">
        <f>IF(B68157&lt;&gt;0,COUNTA($B$65637:B68157)," ")</f>
        <v xml:space="preserve"> </v>
      </c>
      <c r="F68157" s="491" t="str">
        <f t="shared" si="42"/>
        <v xml:space="preserve"> </v>
      </c>
      <c r="H68157" s="488">
        <f>IF(Admin!$B$14='Legit-Fans'!F68157,1,0)</f>
        <v>0</v>
      </c>
    </row>
    <row r="68158" spans="1:8">
      <c r="A68158" s="220" t="str">
        <f>IF(B68158&lt;&gt;0,COUNTA($B$65637:B68158)," ")</f>
        <v xml:space="preserve"> </v>
      </c>
      <c r="F68158" s="491" t="str">
        <f t="shared" si="42"/>
        <v xml:space="preserve"> </v>
      </c>
      <c r="H68158" s="488">
        <f>IF(Admin!$B$14='Legit-Fans'!F68158,1,0)</f>
        <v>0</v>
      </c>
    </row>
    <row r="68159" spans="1:8">
      <c r="A68159" s="220" t="str">
        <f>IF(B68159&lt;&gt;0,COUNTA($B$65637:B68159)," ")</f>
        <v xml:space="preserve"> </v>
      </c>
      <c r="F68159" s="491" t="str">
        <f t="shared" si="42"/>
        <v xml:space="preserve"> </v>
      </c>
      <c r="H68159" s="488">
        <f>IF(Admin!$B$14='Legit-Fans'!F68159,1,0)</f>
        <v>0</v>
      </c>
    </row>
    <row r="68160" spans="1:8">
      <c r="A68160" s="220" t="str">
        <f>IF(B68160&lt;&gt;0,COUNTA($B$65637:B68160)," ")</f>
        <v xml:space="preserve"> </v>
      </c>
      <c r="F68160" s="491" t="str">
        <f t="shared" si="42"/>
        <v xml:space="preserve"> </v>
      </c>
      <c r="H68160" s="488">
        <f>IF(Admin!$B$14='Legit-Fans'!F68160,1,0)</f>
        <v>0</v>
      </c>
    </row>
    <row r="68161" spans="1:8">
      <c r="A68161" s="220" t="str">
        <f>IF(B68161&lt;&gt;0,COUNTA($B$65637:B68161)," ")</f>
        <v xml:space="preserve"> </v>
      </c>
      <c r="F68161" s="491" t="str">
        <f t="shared" si="42"/>
        <v xml:space="preserve"> </v>
      </c>
      <c r="H68161" s="488">
        <f>IF(Admin!$B$14='Legit-Fans'!F68161,1,0)</f>
        <v>0</v>
      </c>
    </row>
    <row r="68162" spans="1:8">
      <c r="A68162" s="220" t="str">
        <f>IF(B68162&lt;&gt;0,COUNTA($B$65637:B68162)," ")</f>
        <v xml:space="preserve"> </v>
      </c>
      <c r="F68162" s="491" t="str">
        <f t="shared" si="42"/>
        <v xml:space="preserve"> </v>
      </c>
      <c r="H68162" s="488">
        <f>IF(Admin!$B$14='Legit-Fans'!F68162,1,0)</f>
        <v>0</v>
      </c>
    </row>
    <row r="68163" spans="1:8">
      <c r="A68163" s="220" t="str">
        <f>IF(B68163&lt;&gt;0,COUNTA($B$65637:B68163)," ")</f>
        <v xml:space="preserve"> </v>
      </c>
      <c r="F68163" s="491" t="str">
        <f t="shared" si="42"/>
        <v xml:space="preserve"> </v>
      </c>
      <c r="H68163" s="488">
        <f>IF(Admin!$B$14='Legit-Fans'!F68163,1,0)</f>
        <v>0</v>
      </c>
    </row>
    <row r="68164" spans="1:8">
      <c r="A68164" s="220" t="str">
        <f>IF(B68164&lt;&gt;0,COUNTA($B$65637:B68164)," ")</f>
        <v xml:space="preserve"> </v>
      </c>
      <c r="F68164" s="491" t="str">
        <f t="shared" si="42"/>
        <v xml:space="preserve"> </v>
      </c>
      <c r="H68164" s="488">
        <f>IF(Admin!$B$14='Legit-Fans'!F68164,1,0)</f>
        <v>0</v>
      </c>
    </row>
    <row r="68165" spans="1:8">
      <c r="A68165" s="220" t="str">
        <f>IF(B68165&lt;&gt;0,COUNTA($B$65637:B68165)," ")</f>
        <v xml:space="preserve"> </v>
      </c>
      <c r="F68165" s="491" t="str">
        <f t="shared" si="42"/>
        <v xml:space="preserve"> </v>
      </c>
      <c r="H68165" s="488">
        <f>IF(Admin!$B$14='Legit-Fans'!F68165,1,0)</f>
        <v>0</v>
      </c>
    </row>
    <row r="68166" spans="1:8">
      <c r="A68166" s="220" t="str">
        <f>IF(B68166&lt;&gt;0,COUNTA($B$65637:B68166)," ")</f>
        <v xml:space="preserve"> </v>
      </c>
      <c r="F68166" s="491" t="str">
        <f t="shared" si="42"/>
        <v xml:space="preserve"> </v>
      </c>
      <c r="H68166" s="488">
        <f>IF(Admin!$B$14='Legit-Fans'!F68166,1,0)</f>
        <v>0</v>
      </c>
    </row>
    <row r="68167" spans="1:8">
      <c r="A68167" s="220" t="str">
        <f>IF(B68167&lt;&gt;0,COUNTA($B$65637:B68167)," ")</f>
        <v xml:space="preserve"> </v>
      </c>
      <c r="F68167" s="491" t="str">
        <f t="shared" si="42"/>
        <v xml:space="preserve"> </v>
      </c>
      <c r="H68167" s="488">
        <f>IF(Admin!$B$14='Legit-Fans'!F68167,1,0)</f>
        <v>0</v>
      </c>
    </row>
    <row r="68168" spans="1:8">
      <c r="A68168" s="220" t="str">
        <f>IF(B68168&lt;&gt;0,COUNTA($B$65637:B68168)," ")</f>
        <v xml:space="preserve"> </v>
      </c>
      <c r="F68168" s="491" t="str">
        <f t="shared" si="42"/>
        <v xml:space="preserve"> </v>
      </c>
      <c r="H68168" s="488">
        <f>IF(Admin!$B$14='Legit-Fans'!F68168,1,0)</f>
        <v>0</v>
      </c>
    </row>
    <row r="68169" spans="1:8">
      <c r="A68169" s="220" t="str">
        <f>IF(B68169&lt;&gt;0,COUNTA($B$65637:B68169)," ")</f>
        <v xml:space="preserve"> </v>
      </c>
      <c r="F68169" s="491" t="str">
        <f t="shared" si="42"/>
        <v xml:space="preserve"> </v>
      </c>
      <c r="H68169" s="488">
        <f>IF(Admin!$B$14='Legit-Fans'!F68169,1,0)</f>
        <v>0</v>
      </c>
    </row>
    <row r="68170" spans="1:8">
      <c r="A68170" s="220" t="str">
        <f>IF(B68170&lt;&gt;0,COUNTA($B$65637:B68170)," ")</f>
        <v xml:space="preserve"> </v>
      </c>
      <c r="F68170" s="491" t="str">
        <f t="shared" si="42"/>
        <v xml:space="preserve"> </v>
      </c>
      <c r="H68170" s="488">
        <f>IF(Admin!$B$14='Legit-Fans'!F68170,1,0)</f>
        <v>0</v>
      </c>
    </row>
    <row r="68171" spans="1:8">
      <c r="A68171" s="220" t="str">
        <f>IF(B68171&lt;&gt;0,COUNTA($B$65637:B68171)," ")</f>
        <v xml:space="preserve"> </v>
      </c>
      <c r="F68171" s="491" t="str">
        <f t="shared" si="42"/>
        <v xml:space="preserve"> </v>
      </c>
      <c r="H68171" s="488">
        <f>IF(Admin!$B$14='Legit-Fans'!F68171,1,0)</f>
        <v>0</v>
      </c>
    </row>
    <row r="68172" spans="1:8">
      <c r="A68172" s="220" t="str">
        <f>IF(B68172&lt;&gt;0,COUNTA($B$65637:B68172)," ")</f>
        <v xml:space="preserve"> </v>
      </c>
      <c r="F68172" s="491" t="str">
        <f t="shared" si="42"/>
        <v xml:space="preserve"> </v>
      </c>
      <c r="H68172" s="488">
        <f>IF(Admin!$B$14='Legit-Fans'!F68172,1,0)</f>
        <v>0</v>
      </c>
    </row>
    <row r="68173" spans="1:8">
      <c r="A68173" s="220" t="str">
        <f>IF(B68173&lt;&gt;0,COUNTA($B$65637:B68173)," ")</f>
        <v xml:space="preserve"> </v>
      </c>
      <c r="F68173" s="491" t="str">
        <f t="shared" si="42"/>
        <v xml:space="preserve"> </v>
      </c>
      <c r="H68173" s="488">
        <f>IF(Admin!$B$14='Legit-Fans'!F68173,1,0)</f>
        <v>0</v>
      </c>
    </row>
    <row r="68174" spans="1:8">
      <c r="A68174" s="220" t="str">
        <f>IF(B68174&lt;&gt;0,COUNTA($B$65637:B68174)," ")</f>
        <v xml:space="preserve"> </v>
      </c>
      <c r="F68174" s="491" t="str">
        <f t="shared" si="42"/>
        <v xml:space="preserve"> </v>
      </c>
      <c r="H68174" s="488">
        <f>IF(Admin!$B$14='Legit-Fans'!F68174,1,0)</f>
        <v>0</v>
      </c>
    </row>
    <row r="68175" spans="1:8">
      <c r="A68175" s="220" t="str">
        <f>IF(B68175&lt;&gt;0,COUNTA($B$65637:B68175)," ")</f>
        <v xml:space="preserve"> </v>
      </c>
      <c r="F68175" s="491" t="str">
        <f t="shared" si="42"/>
        <v xml:space="preserve"> </v>
      </c>
      <c r="H68175" s="488">
        <f>IF(Admin!$B$14='Legit-Fans'!F68175,1,0)</f>
        <v>0</v>
      </c>
    </row>
    <row r="68176" spans="1:8">
      <c r="A68176" s="220" t="str">
        <f>IF(B68176&lt;&gt;0,COUNTA($B$65637:B68176)," ")</f>
        <v xml:space="preserve"> </v>
      </c>
      <c r="F68176" s="491" t="str">
        <f t="shared" si="42"/>
        <v xml:space="preserve"> </v>
      </c>
      <c r="H68176" s="488">
        <f>IF(Admin!$B$14='Legit-Fans'!F68176,1,0)</f>
        <v>0</v>
      </c>
    </row>
    <row r="68177" spans="1:8">
      <c r="A68177" s="220" t="str">
        <f>IF(B68177&lt;&gt;0,COUNTA($B$65637:B68177)," ")</f>
        <v xml:space="preserve"> </v>
      </c>
      <c r="F68177" s="491" t="str">
        <f t="shared" si="42"/>
        <v xml:space="preserve"> </v>
      </c>
      <c r="H68177" s="488">
        <f>IF(Admin!$B$14='Legit-Fans'!F68177,1,0)</f>
        <v>0</v>
      </c>
    </row>
    <row r="68178" spans="1:8">
      <c r="A68178" s="220" t="str">
        <f>IF(B68178&lt;&gt;0,COUNTA($B$65637:B68178)," ")</f>
        <v xml:space="preserve"> </v>
      </c>
      <c r="F68178" s="491" t="str">
        <f t="shared" si="42"/>
        <v xml:space="preserve"> </v>
      </c>
      <c r="H68178" s="488">
        <f>IF(Admin!$B$14='Legit-Fans'!F68178,1,0)</f>
        <v>0</v>
      </c>
    </row>
    <row r="68179" spans="1:8">
      <c r="A68179" s="220" t="str">
        <f>IF(B68179&lt;&gt;0,COUNTA($B$65637:B68179)," ")</f>
        <v xml:space="preserve"> </v>
      </c>
      <c r="F68179" s="491" t="str">
        <f t="shared" si="42"/>
        <v xml:space="preserve"> </v>
      </c>
      <c r="H68179" s="488">
        <f>IF(Admin!$B$14='Legit-Fans'!F68179,1,0)</f>
        <v>0</v>
      </c>
    </row>
    <row r="68180" spans="1:8">
      <c r="A68180" s="220" t="str">
        <f>IF(B68180&lt;&gt;0,COUNTA($B$65637:B68180)," ")</f>
        <v xml:space="preserve"> </v>
      </c>
      <c r="F68180" s="491" t="str">
        <f t="shared" si="42"/>
        <v xml:space="preserve"> </v>
      </c>
      <c r="H68180" s="488">
        <f>IF(Admin!$B$14='Legit-Fans'!F68180,1,0)</f>
        <v>0</v>
      </c>
    </row>
    <row r="68181" spans="1:8">
      <c r="A68181" s="220" t="str">
        <f>IF(B68181&lt;&gt;0,COUNTA($B$65637:B68181)," ")</f>
        <v xml:space="preserve"> </v>
      </c>
      <c r="F68181" s="491" t="str">
        <f t="shared" si="42"/>
        <v xml:space="preserve"> </v>
      </c>
      <c r="H68181" s="488">
        <f>IF(Admin!$B$14='Legit-Fans'!F68181,1,0)</f>
        <v>0</v>
      </c>
    </row>
    <row r="68182" spans="1:8">
      <c r="A68182" s="220" t="str">
        <f>IF(B68182&lt;&gt;0,COUNTA($B$65637:B68182)," ")</f>
        <v xml:space="preserve"> </v>
      </c>
      <c r="F68182" s="491" t="str">
        <f t="shared" si="42"/>
        <v xml:space="preserve"> </v>
      </c>
      <c r="H68182" s="488">
        <f>IF(Admin!$B$14='Legit-Fans'!F68182,1,0)</f>
        <v>0</v>
      </c>
    </row>
    <row r="68183" spans="1:8">
      <c r="A68183" s="220" t="str">
        <f>IF(B68183&lt;&gt;0,COUNTA($B$65637:B68183)," ")</f>
        <v xml:space="preserve"> </v>
      </c>
      <c r="F68183" s="491" t="str">
        <f t="shared" si="42"/>
        <v xml:space="preserve"> </v>
      </c>
      <c r="H68183" s="488">
        <f>IF(Admin!$B$14='Legit-Fans'!F68183,1,0)</f>
        <v>0</v>
      </c>
    </row>
    <row r="68184" spans="1:8">
      <c r="A68184" s="220" t="str">
        <f>IF(B68184&lt;&gt;0,COUNTA($B$65637:B68184)," ")</f>
        <v xml:space="preserve"> </v>
      </c>
      <c r="F68184" s="491" t="str">
        <f t="shared" si="42"/>
        <v xml:space="preserve"> </v>
      </c>
      <c r="H68184" s="488">
        <f>IF(Admin!$B$14='Legit-Fans'!F68184,1,0)</f>
        <v>0</v>
      </c>
    </row>
    <row r="68185" spans="1:8">
      <c r="A68185" s="220" t="str">
        <f>IF(B68185&lt;&gt;0,COUNTA($B$65637:B68185)," ")</f>
        <v xml:space="preserve"> </v>
      </c>
      <c r="F68185" s="491" t="str">
        <f t="shared" si="42"/>
        <v xml:space="preserve"> </v>
      </c>
      <c r="H68185" s="488">
        <f>IF(Admin!$B$14='Legit-Fans'!F68185,1,0)</f>
        <v>0</v>
      </c>
    </row>
    <row r="68186" spans="1:8">
      <c r="A68186" s="220" t="str">
        <f>IF(B68186&lt;&gt;0,COUNTA($B$65637:B68186)," ")</f>
        <v xml:space="preserve"> </v>
      </c>
      <c r="F68186" s="491" t="str">
        <f t="shared" si="42"/>
        <v xml:space="preserve"> </v>
      </c>
      <c r="H68186" s="488">
        <f>IF(Admin!$B$14='Legit-Fans'!F68186,1,0)</f>
        <v>0</v>
      </c>
    </row>
    <row r="68187" spans="1:8">
      <c r="A68187" s="220" t="str">
        <f>IF(B68187&lt;&gt;0,COUNTA($B$65637:B68187)," ")</f>
        <v xml:space="preserve"> </v>
      </c>
      <c r="F68187" s="491" t="str">
        <f t="shared" si="42"/>
        <v xml:space="preserve"> </v>
      </c>
      <c r="H68187" s="488">
        <f>IF(Admin!$B$14='Legit-Fans'!F68187,1,0)</f>
        <v>0</v>
      </c>
    </row>
    <row r="68188" spans="1:8">
      <c r="A68188" s="220" t="str">
        <f>IF(B68188&lt;&gt;0,COUNTA($B$65637:B68188)," ")</f>
        <v xml:space="preserve"> </v>
      </c>
      <c r="F68188" s="491" t="str">
        <f t="shared" si="42"/>
        <v xml:space="preserve"> </v>
      </c>
      <c r="H68188" s="488">
        <f>IF(Admin!$B$14='Legit-Fans'!F68188,1,0)</f>
        <v>0</v>
      </c>
    </row>
    <row r="68189" spans="1:8">
      <c r="A68189" s="220" t="str">
        <f>IF(B68189&lt;&gt;0,COUNTA($B$65637:B68189)," ")</f>
        <v xml:space="preserve"> </v>
      </c>
      <c r="F68189" s="491" t="str">
        <f t="shared" si="42"/>
        <v xml:space="preserve"> </v>
      </c>
      <c r="H68189" s="488">
        <f>IF(Admin!$B$14='Legit-Fans'!F68189,1,0)</f>
        <v>0</v>
      </c>
    </row>
    <row r="68190" spans="1:8">
      <c r="A68190" s="220" t="str">
        <f>IF(B68190&lt;&gt;0,COUNTA($B$65637:B68190)," ")</f>
        <v xml:space="preserve"> </v>
      </c>
      <c r="F68190" s="491" t="str">
        <f t="shared" si="42"/>
        <v xml:space="preserve"> </v>
      </c>
      <c r="H68190" s="488">
        <f>IF(Admin!$B$14='Legit-Fans'!F68190,1,0)</f>
        <v>0</v>
      </c>
    </row>
    <row r="68191" spans="1:8">
      <c r="A68191" s="220" t="str">
        <f>IF(B68191&lt;&gt;0,COUNTA($B$65637:B68191)," ")</f>
        <v xml:space="preserve"> </v>
      </c>
      <c r="F68191" s="491" t="str">
        <f t="shared" si="42"/>
        <v xml:space="preserve"> </v>
      </c>
      <c r="H68191" s="488">
        <f>IF(Admin!$B$14='Legit-Fans'!F68191,1,0)</f>
        <v>0</v>
      </c>
    </row>
    <row r="68192" spans="1:8">
      <c r="A68192" s="220" t="str">
        <f>IF(B68192&lt;&gt;0,COUNTA($B$65637:B68192)," ")</f>
        <v xml:space="preserve"> </v>
      </c>
      <c r="F68192" s="491" t="str">
        <f t="shared" si="42"/>
        <v xml:space="preserve"> </v>
      </c>
      <c r="H68192" s="488">
        <f>IF(Admin!$B$14='Legit-Fans'!F68192,1,0)</f>
        <v>0</v>
      </c>
    </row>
    <row r="68193" spans="1:8">
      <c r="A68193" s="220" t="str">
        <f>IF(B68193&lt;&gt;0,COUNTA($B$65637:B68193)," ")</f>
        <v xml:space="preserve"> </v>
      </c>
      <c r="F68193" s="491" t="str">
        <f t="shared" si="42"/>
        <v xml:space="preserve"> </v>
      </c>
      <c r="H68193" s="488">
        <f>IF(Admin!$B$14='Legit-Fans'!F68193,1,0)</f>
        <v>0</v>
      </c>
    </row>
    <row r="68194" spans="1:8">
      <c r="A68194" s="220" t="str">
        <f>IF(B68194&lt;&gt;0,COUNTA($B$65637:B68194)," ")</f>
        <v xml:space="preserve"> </v>
      </c>
      <c r="F68194" s="491" t="str">
        <f t="shared" si="42"/>
        <v xml:space="preserve"> </v>
      </c>
      <c r="H68194" s="488">
        <f>IF(Admin!$B$14='Legit-Fans'!F68194,1,0)</f>
        <v>0</v>
      </c>
    </row>
    <row r="68195" spans="1:8">
      <c r="A68195" s="220" t="str">
        <f>IF(B68195&lt;&gt;0,COUNTA($B$65637:B68195)," ")</f>
        <v xml:space="preserve"> </v>
      </c>
      <c r="F68195" s="491" t="str">
        <f t="shared" si="42"/>
        <v xml:space="preserve"> </v>
      </c>
      <c r="H68195" s="488">
        <f>IF(Admin!$B$14='Legit-Fans'!F68195,1,0)</f>
        <v>0</v>
      </c>
    </row>
    <row r="68196" spans="1:8">
      <c r="A68196" s="220" t="str">
        <f>IF(B68196&lt;&gt;0,COUNTA($B$65637:B68196)," ")</f>
        <v xml:space="preserve"> </v>
      </c>
      <c r="F68196" s="491" t="str">
        <f t="shared" si="42"/>
        <v xml:space="preserve"> </v>
      </c>
      <c r="H68196" s="488">
        <f>IF(Admin!$B$14='Legit-Fans'!F68196,1,0)</f>
        <v>0</v>
      </c>
    </row>
    <row r="68197" spans="1:8">
      <c r="A68197" s="220" t="str">
        <f>IF(B68197&lt;&gt;0,COUNTA($B$65637:B68197)," ")</f>
        <v xml:space="preserve"> </v>
      </c>
      <c r="F68197" s="491" t="str">
        <f t="shared" si="42"/>
        <v xml:space="preserve"> </v>
      </c>
      <c r="H68197" s="488">
        <f>IF(Admin!$B$14='Legit-Fans'!F68197,1,0)</f>
        <v>0</v>
      </c>
    </row>
    <row r="68198" spans="1:8">
      <c r="A68198" s="220" t="str">
        <f>IF(B68198&lt;&gt;0,COUNTA($B$65637:B68198)," ")</f>
        <v xml:space="preserve"> </v>
      </c>
      <c r="F68198" s="491" t="str">
        <f t="shared" si="42"/>
        <v xml:space="preserve"> </v>
      </c>
      <c r="H68198" s="488">
        <f>IF(Admin!$B$14='Legit-Fans'!F68198,1,0)</f>
        <v>0</v>
      </c>
    </row>
    <row r="68199" spans="1:8">
      <c r="A68199" s="220" t="str">
        <f>IF(B68199&lt;&gt;0,COUNTA($B$65637:B68199)," ")</f>
        <v xml:space="preserve"> </v>
      </c>
      <c r="F68199" s="491" t="str">
        <f t="shared" si="42"/>
        <v xml:space="preserve"> </v>
      </c>
      <c r="H68199" s="488">
        <f>IF(Admin!$B$14='Legit-Fans'!F68199,1,0)</f>
        <v>0</v>
      </c>
    </row>
    <row r="68200" spans="1:8">
      <c r="A68200" s="220" t="str">
        <f>IF(B68200&lt;&gt;0,COUNTA($B$65637:B68200)," ")</f>
        <v xml:space="preserve"> </v>
      </c>
      <c r="F68200" s="491" t="str">
        <f t="shared" si="42"/>
        <v xml:space="preserve"> </v>
      </c>
      <c r="H68200" s="488">
        <f>IF(Admin!$B$14='Legit-Fans'!F68200,1,0)</f>
        <v>0</v>
      </c>
    </row>
    <row r="68201" spans="1:8">
      <c r="A68201" s="220" t="str">
        <f>IF(B68201&lt;&gt;0,COUNTA($B$65637:B68201)," ")</f>
        <v xml:space="preserve"> </v>
      </c>
      <c r="F68201" s="491" t="str">
        <f t="shared" si="42"/>
        <v xml:space="preserve"> </v>
      </c>
      <c r="H68201" s="488">
        <f>IF(Admin!$B$14='Legit-Fans'!F68201,1,0)</f>
        <v>0</v>
      </c>
    </row>
    <row r="68202" spans="1:8">
      <c r="A68202" s="220" t="str">
        <f>IF(B68202&lt;&gt;0,COUNTA($B$65637:B68202)," ")</f>
        <v xml:space="preserve"> </v>
      </c>
      <c r="F68202" s="491" t="str">
        <f t="shared" si="42"/>
        <v xml:space="preserve"> </v>
      </c>
      <c r="H68202" s="488">
        <f>IF(Admin!$B$14='Legit-Fans'!F68202,1,0)</f>
        <v>0</v>
      </c>
    </row>
    <row r="68203" spans="1:8">
      <c r="A68203" s="220" t="str">
        <f>IF(B68203&lt;&gt;0,COUNTA($B$65637:B68203)," ")</f>
        <v xml:space="preserve"> </v>
      </c>
      <c r="F68203" s="491" t="str">
        <f t="shared" si="42"/>
        <v xml:space="preserve"> </v>
      </c>
      <c r="H68203" s="488">
        <f>IF(Admin!$B$14='Legit-Fans'!F68203,1,0)</f>
        <v>0</v>
      </c>
    </row>
    <row r="68204" spans="1:8">
      <c r="A68204" s="220" t="str">
        <f>IF(B68204&lt;&gt;0,COUNTA($B$65637:B68204)," ")</f>
        <v xml:space="preserve"> </v>
      </c>
      <c r="F68204" s="491" t="str">
        <f t="shared" ref="F68204:F68267" si="43">B68204&amp;" "&amp;C68204</f>
        <v xml:space="preserve"> </v>
      </c>
      <c r="H68204" s="488">
        <f>IF(Admin!$B$14='Legit-Fans'!F68204,1,0)</f>
        <v>0</v>
      </c>
    </row>
    <row r="68205" spans="1:8">
      <c r="A68205" s="220" t="str">
        <f>IF(B68205&lt;&gt;0,COUNTA($B$65637:B68205)," ")</f>
        <v xml:space="preserve"> </v>
      </c>
      <c r="F68205" s="491" t="str">
        <f t="shared" si="43"/>
        <v xml:space="preserve"> </v>
      </c>
      <c r="H68205" s="488">
        <f>IF(Admin!$B$14='Legit-Fans'!F68205,1,0)</f>
        <v>0</v>
      </c>
    </row>
    <row r="68206" spans="1:8">
      <c r="A68206" s="220" t="str">
        <f>IF(B68206&lt;&gt;0,COUNTA($B$65637:B68206)," ")</f>
        <v xml:space="preserve"> </v>
      </c>
      <c r="F68206" s="491" t="str">
        <f t="shared" si="43"/>
        <v xml:space="preserve"> </v>
      </c>
      <c r="H68206" s="488">
        <f>IF(Admin!$B$14='Legit-Fans'!F68206,1,0)</f>
        <v>0</v>
      </c>
    </row>
    <row r="68207" spans="1:8">
      <c r="A68207" s="220" t="str">
        <f>IF(B68207&lt;&gt;0,COUNTA($B$65637:B68207)," ")</f>
        <v xml:space="preserve"> </v>
      </c>
      <c r="F68207" s="491" t="str">
        <f t="shared" si="43"/>
        <v xml:space="preserve"> </v>
      </c>
      <c r="H68207" s="488">
        <f>IF(Admin!$B$14='Legit-Fans'!F68207,1,0)</f>
        <v>0</v>
      </c>
    </row>
    <row r="68208" spans="1:8">
      <c r="A68208" s="220" t="str">
        <f>IF(B68208&lt;&gt;0,COUNTA($B$65637:B68208)," ")</f>
        <v xml:space="preserve"> </v>
      </c>
      <c r="F68208" s="491" t="str">
        <f t="shared" si="43"/>
        <v xml:space="preserve"> </v>
      </c>
      <c r="H68208" s="488">
        <f>IF(Admin!$B$14='Legit-Fans'!F68208,1,0)</f>
        <v>0</v>
      </c>
    </row>
    <row r="68209" spans="1:8">
      <c r="A68209" s="220" t="str">
        <f>IF(B68209&lt;&gt;0,COUNTA($B$65637:B68209)," ")</f>
        <v xml:space="preserve"> </v>
      </c>
      <c r="F68209" s="491" t="str">
        <f t="shared" si="43"/>
        <v xml:space="preserve"> </v>
      </c>
      <c r="H68209" s="488">
        <f>IF(Admin!$B$14='Legit-Fans'!F68209,1,0)</f>
        <v>0</v>
      </c>
    </row>
    <row r="68210" spans="1:8">
      <c r="A68210" s="220" t="str">
        <f>IF(B68210&lt;&gt;0,COUNTA($B$65637:B68210)," ")</f>
        <v xml:space="preserve"> </v>
      </c>
      <c r="F68210" s="491" t="str">
        <f t="shared" si="43"/>
        <v xml:space="preserve"> </v>
      </c>
      <c r="H68210" s="488">
        <f>IF(Admin!$B$14='Legit-Fans'!F68210,1,0)</f>
        <v>0</v>
      </c>
    </row>
    <row r="68211" spans="1:8">
      <c r="A68211" s="220" t="str">
        <f>IF(B68211&lt;&gt;0,COUNTA($B$65637:B68211)," ")</f>
        <v xml:space="preserve"> </v>
      </c>
      <c r="F68211" s="491" t="str">
        <f t="shared" si="43"/>
        <v xml:space="preserve"> </v>
      </c>
      <c r="H68211" s="488">
        <f>IF(Admin!$B$14='Legit-Fans'!F68211,1,0)</f>
        <v>0</v>
      </c>
    </row>
    <row r="68212" spans="1:8">
      <c r="A68212" s="220" t="str">
        <f>IF(B68212&lt;&gt;0,COUNTA($B$65637:B68212)," ")</f>
        <v xml:space="preserve"> </v>
      </c>
      <c r="F68212" s="491" t="str">
        <f t="shared" si="43"/>
        <v xml:space="preserve"> </v>
      </c>
      <c r="H68212" s="488">
        <f>IF(Admin!$B$14='Legit-Fans'!F68212,1,0)</f>
        <v>0</v>
      </c>
    </row>
    <row r="68213" spans="1:8">
      <c r="A68213" s="220" t="str">
        <f>IF(B68213&lt;&gt;0,COUNTA($B$65637:B68213)," ")</f>
        <v xml:space="preserve"> </v>
      </c>
      <c r="F68213" s="491" t="str">
        <f t="shared" si="43"/>
        <v xml:space="preserve"> </v>
      </c>
      <c r="H68213" s="488">
        <f>IF(Admin!$B$14='Legit-Fans'!F68213,1,0)</f>
        <v>0</v>
      </c>
    </row>
    <row r="68214" spans="1:8">
      <c r="A68214" s="220" t="str">
        <f>IF(B68214&lt;&gt;0,COUNTA($B$65637:B68214)," ")</f>
        <v xml:space="preserve"> </v>
      </c>
      <c r="F68214" s="491" t="str">
        <f t="shared" si="43"/>
        <v xml:space="preserve"> </v>
      </c>
      <c r="H68214" s="488">
        <f>IF(Admin!$B$14='Legit-Fans'!F68214,1,0)</f>
        <v>0</v>
      </c>
    </row>
    <row r="68215" spans="1:8">
      <c r="A68215" s="220" t="str">
        <f>IF(B68215&lt;&gt;0,COUNTA($B$65637:B68215)," ")</f>
        <v xml:space="preserve"> </v>
      </c>
      <c r="F68215" s="491" t="str">
        <f t="shared" si="43"/>
        <v xml:space="preserve"> </v>
      </c>
      <c r="H68215" s="488">
        <f>IF(Admin!$B$14='Legit-Fans'!F68215,1,0)</f>
        <v>0</v>
      </c>
    </row>
    <row r="68216" spans="1:8">
      <c r="A68216" s="220" t="str">
        <f>IF(B68216&lt;&gt;0,COUNTA($B$65637:B68216)," ")</f>
        <v xml:space="preserve"> </v>
      </c>
      <c r="F68216" s="491" t="str">
        <f t="shared" si="43"/>
        <v xml:space="preserve"> </v>
      </c>
      <c r="H68216" s="488">
        <f>IF(Admin!$B$14='Legit-Fans'!F68216,1,0)</f>
        <v>0</v>
      </c>
    </row>
    <row r="68217" spans="1:8">
      <c r="A68217" s="220" t="str">
        <f>IF(B68217&lt;&gt;0,COUNTA($B$65637:B68217)," ")</f>
        <v xml:space="preserve"> </v>
      </c>
      <c r="F68217" s="491" t="str">
        <f t="shared" si="43"/>
        <v xml:space="preserve"> </v>
      </c>
      <c r="H68217" s="488">
        <f>IF(Admin!$B$14='Legit-Fans'!F68217,1,0)</f>
        <v>0</v>
      </c>
    </row>
    <row r="68218" spans="1:8">
      <c r="A68218" s="220" t="str">
        <f>IF(B68218&lt;&gt;0,COUNTA($B$65637:B68218)," ")</f>
        <v xml:space="preserve"> </v>
      </c>
      <c r="F68218" s="491" t="str">
        <f t="shared" si="43"/>
        <v xml:space="preserve"> </v>
      </c>
      <c r="H68218" s="488">
        <f>IF(Admin!$B$14='Legit-Fans'!F68218,1,0)</f>
        <v>0</v>
      </c>
    </row>
    <row r="68219" spans="1:8">
      <c r="A68219" s="220" t="str">
        <f>IF(B68219&lt;&gt;0,COUNTA($B$65637:B68219)," ")</f>
        <v xml:space="preserve"> </v>
      </c>
      <c r="F68219" s="491" t="str">
        <f t="shared" si="43"/>
        <v xml:space="preserve"> </v>
      </c>
      <c r="H68219" s="488">
        <f>IF(Admin!$B$14='Legit-Fans'!F68219,1,0)</f>
        <v>0</v>
      </c>
    </row>
    <row r="68220" spans="1:8">
      <c r="A68220" s="220" t="str">
        <f>IF(B68220&lt;&gt;0,COUNTA($B$65637:B68220)," ")</f>
        <v xml:space="preserve"> </v>
      </c>
      <c r="F68220" s="491" t="str">
        <f t="shared" si="43"/>
        <v xml:space="preserve"> </v>
      </c>
      <c r="H68220" s="488">
        <f>IF(Admin!$B$14='Legit-Fans'!F68220,1,0)</f>
        <v>0</v>
      </c>
    </row>
    <row r="68221" spans="1:8">
      <c r="A68221" s="220" t="str">
        <f>IF(B68221&lt;&gt;0,COUNTA($B$65637:B68221)," ")</f>
        <v xml:space="preserve"> </v>
      </c>
      <c r="F68221" s="491" t="str">
        <f t="shared" si="43"/>
        <v xml:space="preserve"> </v>
      </c>
      <c r="H68221" s="488">
        <f>IF(Admin!$B$14='Legit-Fans'!F68221,1,0)</f>
        <v>0</v>
      </c>
    </row>
    <row r="68222" spans="1:8">
      <c r="A68222" s="220" t="str">
        <f>IF(B68222&lt;&gt;0,COUNTA($B$65637:B68222)," ")</f>
        <v xml:space="preserve"> </v>
      </c>
      <c r="F68222" s="491" t="str">
        <f t="shared" si="43"/>
        <v xml:space="preserve"> </v>
      </c>
      <c r="H68222" s="488">
        <f>IF(Admin!$B$14='Legit-Fans'!F68222,1,0)</f>
        <v>0</v>
      </c>
    </row>
    <row r="68223" spans="1:8">
      <c r="A68223" s="220" t="str">
        <f>IF(B68223&lt;&gt;0,COUNTA($B$65637:B68223)," ")</f>
        <v xml:space="preserve"> </v>
      </c>
      <c r="F68223" s="491" t="str">
        <f t="shared" si="43"/>
        <v xml:space="preserve"> </v>
      </c>
      <c r="H68223" s="488">
        <f>IF(Admin!$B$14='Legit-Fans'!F68223,1,0)</f>
        <v>0</v>
      </c>
    </row>
    <row r="68224" spans="1:8">
      <c r="A68224" s="220" t="str">
        <f>IF(B68224&lt;&gt;0,COUNTA($B$65637:B68224)," ")</f>
        <v xml:space="preserve"> </v>
      </c>
      <c r="F68224" s="491" t="str">
        <f t="shared" si="43"/>
        <v xml:space="preserve"> </v>
      </c>
      <c r="H68224" s="488">
        <f>IF(Admin!$B$14='Legit-Fans'!F68224,1,0)</f>
        <v>0</v>
      </c>
    </row>
    <row r="68225" spans="1:8">
      <c r="A68225" s="220" t="str">
        <f>IF(B68225&lt;&gt;0,COUNTA($B$65637:B68225)," ")</f>
        <v xml:space="preserve"> </v>
      </c>
      <c r="F68225" s="491" t="str">
        <f t="shared" si="43"/>
        <v xml:space="preserve"> </v>
      </c>
      <c r="H68225" s="488">
        <f>IF(Admin!$B$14='Legit-Fans'!F68225,1,0)</f>
        <v>0</v>
      </c>
    </row>
    <row r="68226" spans="1:8">
      <c r="A68226" s="220" t="str">
        <f>IF(B68226&lt;&gt;0,COUNTA($B$65637:B68226)," ")</f>
        <v xml:space="preserve"> </v>
      </c>
      <c r="F68226" s="491" t="str">
        <f t="shared" si="43"/>
        <v xml:space="preserve"> </v>
      </c>
      <c r="H68226" s="488">
        <f>IF(Admin!$B$14='Legit-Fans'!F68226,1,0)</f>
        <v>0</v>
      </c>
    </row>
    <row r="68227" spans="1:8">
      <c r="A68227" s="220" t="str">
        <f>IF(B68227&lt;&gt;0,COUNTA($B$65637:B68227)," ")</f>
        <v xml:space="preserve"> </v>
      </c>
      <c r="F68227" s="491" t="str">
        <f t="shared" si="43"/>
        <v xml:space="preserve"> </v>
      </c>
      <c r="H68227" s="488">
        <f>IF(Admin!$B$14='Legit-Fans'!F68227,1,0)</f>
        <v>0</v>
      </c>
    </row>
    <row r="68228" spans="1:8">
      <c r="A68228" s="220" t="str">
        <f>IF(B68228&lt;&gt;0,COUNTA($B$65637:B68228)," ")</f>
        <v xml:space="preserve"> </v>
      </c>
      <c r="F68228" s="491" t="str">
        <f t="shared" si="43"/>
        <v xml:space="preserve"> </v>
      </c>
      <c r="H68228" s="488">
        <f>IF(Admin!$B$14='Legit-Fans'!F68228,1,0)</f>
        <v>0</v>
      </c>
    </row>
    <row r="68229" spans="1:8">
      <c r="A68229" s="220" t="str">
        <f>IF(B68229&lt;&gt;0,COUNTA($B$65637:B68229)," ")</f>
        <v xml:space="preserve"> </v>
      </c>
      <c r="F68229" s="491" t="str">
        <f t="shared" si="43"/>
        <v xml:space="preserve"> </v>
      </c>
      <c r="H68229" s="488">
        <f>IF(Admin!$B$14='Legit-Fans'!F68229,1,0)</f>
        <v>0</v>
      </c>
    </row>
    <row r="68230" spans="1:8">
      <c r="A68230" s="220" t="str">
        <f>IF(B68230&lt;&gt;0,COUNTA($B$65637:B68230)," ")</f>
        <v xml:space="preserve"> </v>
      </c>
      <c r="F68230" s="491" t="str">
        <f t="shared" si="43"/>
        <v xml:space="preserve"> </v>
      </c>
      <c r="H68230" s="488">
        <f>IF(Admin!$B$14='Legit-Fans'!F68230,1,0)</f>
        <v>0</v>
      </c>
    </row>
    <row r="68231" spans="1:8">
      <c r="A68231" s="220" t="str">
        <f>IF(B68231&lt;&gt;0,COUNTA($B$65637:B68231)," ")</f>
        <v xml:space="preserve"> </v>
      </c>
      <c r="F68231" s="491" t="str">
        <f t="shared" si="43"/>
        <v xml:space="preserve"> </v>
      </c>
      <c r="H68231" s="488">
        <f>IF(Admin!$B$14='Legit-Fans'!F68231,1,0)</f>
        <v>0</v>
      </c>
    </row>
    <row r="68232" spans="1:8">
      <c r="A68232" s="220" t="str">
        <f>IF(B68232&lt;&gt;0,COUNTA($B$65637:B68232)," ")</f>
        <v xml:space="preserve"> </v>
      </c>
      <c r="F68232" s="491" t="str">
        <f t="shared" si="43"/>
        <v xml:space="preserve"> </v>
      </c>
      <c r="H68232" s="488">
        <f>IF(Admin!$B$14='Legit-Fans'!F68232,1,0)</f>
        <v>0</v>
      </c>
    </row>
    <row r="68233" spans="1:8">
      <c r="A68233" s="220" t="str">
        <f>IF(B68233&lt;&gt;0,COUNTA($B$65637:B68233)," ")</f>
        <v xml:space="preserve"> </v>
      </c>
      <c r="F68233" s="491" t="str">
        <f t="shared" si="43"/>
        <v xml:space="preserve"> </v>
      </c>
      <c r="H68233" s="488">
        <f>IF(Admin!$B$14='Legit-Fans'!F68233,1,0)</f>
        <v>0</v>
      </c>
    </row>
    <row r="68234" spans="1:8">
      <c r="A68234" s="220" t="str">
        <f>IF(B68234&lt;&gt;0,COUNTA($B$65637:B68234)," ")</f>
        <v xml:space="preserve"> </v>
      </c>
      <c r="F68234" s="491" t="str">
        <f t="shared" si="43"/>
        <v xml:space="preserve"> </v>
      </c>
      <c r="H68234" s="488">
        <f>IF(Admin!$B$14='Legit-Fans'!F68234,1,0)</f>
        <v>0</v>
      </c>
    </row>
    <row r="68235" spans="1:8">
      <c r="A68235" s="220" t="str">
        <f>IF(B68235&lt;&gt;0,COUNTA($B$65637:B68235)," ")</f>
        <v xml:space="preserve"> </v>
      </c>
      <c r="F68235" s="491" t="str">
        <f t="shared" si="43"/>
        <v xml:space="preserve"> </v>
      </c>
      <c r="H68235" s="488">
        <f>IF(Admin!$B$14='Legit-Fans'!F68235,1,0)</f>
        <v>0</v>
      </c>
    </row>
    <row r="68236" spans="1:8">
      <c r="A68236" s="220" t="str">
        <f>IF(B68236&lt;&gt;0,COUNTA($B$65637:B68236)," ")</f>
        <v xml:space="preserve"> </v>
      </c>
      <c r="F68236" s="491" t="str">
        <f t="shared" si="43"/>
        <v xml:space="preserve"> </v>
      </c>
      <c r="H68236" s="488">
        <f>IF(Admin!$B$14='Legit-Fans'!F68236,1,0)</f>
        <v>0</v>
      </c>
    </row>
    <row r="68237" spans="1:8">
      <c r="A68237" s="220" t="str">
        <f>IF(B68237&lt;&gt;0,COUNTA($B$65637:B68237)," ")</f>
        <v xml:space="preserve"> </v>
      </c>
      <c r="F68237" s="491" t="str">
        <f t="shared" si="43"/>
        <v xml:space="preserve"> </v>
      </c>
      <c r="H68237" s="488">
        <f>IF(Admin!$B$14='Legit-Fans'!F68237,1,0)</f>
        <v>0</v>
      </c>
    </row>
    <row r="68238" spans="1:8">
      <c r="A68238" s="220" t="str">
        <f>IF(B68238&lt;&gt;0,COUNTA($B$65637:B68238)," ")</f>
        <v xml:space="preserve"> </v>
      </c>
      <c r="F68238" s="491" t="str">
        <f t="shared" si="43"/>
        <v xml:space="preserve"> </v>
      </c>
      <c r="H68238" s="488">
        <f>IF(Admin!$B$14='Legit-Fans'!F68238,1,0)</f>
        <v>0</v>
      </c>
    </row>
    <row r="68239" spans="1:8">
      <c r="A68239" s="220" t="str">
        <f>IF(B68239&lt;&gt;0,COUNTA($B$65637:B68239)," ")</f>
        <v xml:space="preserve"> </v>
      </c>
      <c r="F68239" s="491" t="str">
        <f t="shared" si="43"/>
        <v xml:space="preserve"> </v>
      </c>
      <c r="H68239" s="488">
        <f>IF(Admin!$B$14='Legit-Fans'!F68239,1,0)</f>
        <v>0</v>
      </c>
    </row>
    <row r="68240" spans="1:8">
      <c r="A68240" s="220" t="str">
        <f>IF(B68240&lt;&gt;0,COUNTA($B$65637:B68240)," ")</f>
        <v xml:space="preserve"> </v>
      </c>
      <c r="F68240" s="491" t="str">
        <f t="shared" si="43"/>
        <v xml:space="preserve"> </v>
      </c>
      <c r="H68240" s="488">
        <f>IF(Admin!$B$14='Legit-Fans'!F68240,1,0)</f>
        <v>0</v>
      </c>
    </row>
    <row r="68241" spans="1:8">
      <c r="A68241" s="220" t="str">
        <f>IF(B68241&lt;&gt;0,COUNTA($B$65637:B68241)," ")</f>
        <v xml:space="preserve"> </v>
      </c>
      <c r="F68241" s="491" t="str">
        <f t="shared" si="43"/>
        <v xml:space="preserve"> </v>
      </c>
      <c r="H68241" s="488">
        <f>IF(Admin!$B$14='Legit-Fans'!F68241,1,0)</f>
        <v>0</v>
      </c>
    </row>
    <row r="68242" spans="1:8">
      <c r="A68242" s="220" t="str">
        <f>IF(B68242&lt;&gt;0,COUNTA($B$65637:B68242)," ")</f>
        <v xml:space="preserve"> </v>
      </c>
      <c r="F68242" s="491" t="str">
        <f t="shared" si="43"/>
        <v xml:space="preserve"> </v>
      </c>
      <c r="H68242" s="488">
        <f>IF(Admin!$B$14='Legit-Fans'!F68242,1,0)</f>
        <v>0</v>
      </c>
    </row>
    <row r="68243" spans="1:8">
      <c r="A68243" s="220" t="str">
        <f>IF(B68243&lt;&gt;0,COUNTA($B$65637:B68243)," ")</f>
        <v xml:space="preserve"> </v>
      </c>
      <c r="F68243" s="491" t="str">
        <f t="shared" si="43"/>
        <v xml:space="preserve"> </v>
      </c>
      <c r="H68243" s="488">
        <f>IF(Admin!$B$14='Legit-Fans'!F68243,1,0)</f>
        <v>0</v>
      </c>
    </row>
    <row r="68244" spans="1:8">
      <c r="A68244" s="220" t="str">
        <f>IF(B68244&lt;&gt;0,COUNTA($B$65637:B68244)," ")</f>
        <v xml:space="preserve"> </v>
      </c>
      <c r="F68244" s="491" t="str">
        <f t="shared" si="43"/>
        <v xml:space="preserve"> </v>
      </c>
      <c r="H68244" s="488">
        <f>IF(Admin!$B$14='Legit-Fans'!F68244,1,0)</f>
        <v>0</v>
      </c>
    </row>
    <row r="68245" spans="1:8">
      <c r="A68245" s="220" t="str">
        <f>IF(B68245&lt;&gt;0,COUNTA($B$65637:B68245)," ")</f>
        <v xml:space="preserve"> </v>
      </c>
      <c r="F68245" s="491" t="str">
        <f t="shared" si="43"/>
        <v xml:space="preserve"> </v>
      </c>
      <c r="H68245" s="488">
        <f>IF(Admin!$B$14='Legit-Fans'!F68245,1,0)</f>
        <v>0</v>
      </c>
    </row>
    <row r="68246" spans="1:8">
      <c r="A68246" s="220" t="str">
        <f>IF(B68246&lt;&gt;0,COUNTA($B$65637:B68246)," ")</f>
        <v xml:space="preserve"> </v>
      </c>
      <c r="F68246" s="491" t="str">
        <f t="shared" si="43"/>
        <v xml:space="preserve"> </v>
      </c>
      <c r="H68246" s="488">
        <f>IF(Admin!$B$14='Legit-Fans'!F68246,1,0)</f>
        <v>0</v>
      </c>
    </row>
    <row r="68247" spans="1:8">
      <c r="A68247" s="220" t="str">
        <f>IF(B68247&lt;&gt;0,COUNTA($B$65637:B68247)," ")</f>
        <v xml:space="preserve"> </v>
      </c>
      <c r="F68247" s="491" t="str">
        <f t="shared" si="43"/>
        <v xml:space="preserve"> </v>
      </c>
      <c r="H68247" s="488">
        <f>IF(Admin!$B$14='Legit-Fans'!F68247,1,0)</f>
        <v>0</v>
      </c>
    </row>
    <row r="68248" spans="1:8">
      <c r="A68248" s="220" t="str">
        <f>IF(B68248&lt;&gt;0,COUNTA($B$65637:B68248)," ")</f>
        <v xml:space="preserve"> </v>
      </c>
      <c r="F68248" s="491" t="str">
        <f t="shared" si="43"/>
        <v xml:space="preserve"> </v>
      </c>
      <c r="H68248" s="488">
        <f>IF(Admin!$B$14='Legit-Fans'!F68248,1,0)</f>
        <v>0</v>
      </c>
    </row>
    <row r="68249" spans="1:8">
      <c r="A68249" s="220" t="str">
        <f>IF(B68249&lt;&gt;0,COUNTA($B$65637:B68249)," ")</f>
        <v xml:space="preserve"> </v>
      </c>
      <c r="F68249" s="491" t="str">
        <f t="shared" si="43"/>
        <v xml:space="preserve"> </v>
      </c>
      <c r="H68249" s="488">
        <f>IF(Admin!$B$14='Legit-Fans'!F68249,1,0)</f>
        <v>0</v>
      </c>
    </row>
    <row r="68250" spans="1:8">
      <c r="A68250" s="220" t="str">
        <f>IF(B68250&lt;&gt;0,COUNTA($B$65637:B68250)," ")</f>
        <v xml:space="preserve"> </v>
      </c>
      <c r="F68250" s="491" t="str">
        <f t="shared" si="43"/>
        <v xml:space="preserve"> </v>
      </c>
      <c r="H68250" s="488">
        <f>IF(Admin!$B$14='Legit-Fans'!F68250,1,0)</f>
        <v>0</v>
      </c>
    </row>
    <row r="68251" spans="1:8">
      <c r="A68251" s="220" t="str">
        <f>IF(B68251&lt;&gt;0,COUNTA($B$65637:B68251)," ")</f>
        <v xml:space="preserve"> </v>
      </c>
      <c r="F68251" s="491" t="str">
        <f t="shared" si="43"/>
        <v xml:space="preserve"> </v>
      </c>
      <c r="H68251" s="488">
        <f>IF(Admin!$B$14='Legit-Fans'!F68251,1,0)</f>
        <v>0</v>
      </c>
    </row>
    <row r="68252" spans="1:8">
      <c r="A68252" s="220" t="str">
        <f>IF(B68252&lt;&gt;0,COUNTA($B$65637:B68252)," ")</f>
        <v xml:space="preserve"> </v>
      </c>
      <c r="F68252" s="491" t="str">
        <f t="shared" si="43"/>
        <v xml:space="preserve"> </v>
      </c>
      <c r="H68252" s="488">
        <f>IF(Admin!$B$14='Legit-Fans'!F68252,1,0)</f>
        <v>0</v>
      </c>
    </row>
    <row r="68253" spans="1:8">
      <c r="A68253" s="220" t="str">
        <f>IF(B68253&lt;&gt;0,COUNTA($B$65637:B68253)," ")</f>
        <v xml:space="preserve"> </v>
      </c>
      <c r="F68253" s="491" t="str">
        <f t="shared" si="43"/>
        <v xml:space="preserve"> </v>
      </c>
      <c r="H68253" s="488">
        <f>IF(Admin!$B$14='Legit-Fans'!F68253,1,0)</f>
        <v>0</v>
      </c>
    </row>
    <row r="68254" spans="1:8">
      <c r="A68254" s="220" t="str">
        <f>IF(B68254&lt;&gt;0,COUNTA($B$65637:B68254)," ")</f>
        <v xml:space="preserve"> </v>
      </c>
      <c r="F68254" s="491" t="str">
        <f t="shared" si="43"/>
        <v xml:space="preserve"> </v>
      </c>
      <c r="H68254" s="488">
        <f>IF(Admin!$B$14='Legit-Fans'!F68254,1,0)</f>
        <v>0</v>
      </c>
    </row>
    <row r="68255" spans="1:8">
      <c r="A68255" s="220" t="str">
        <f>IF(B68255&lt;&gt;0,COUNTA($B$65637:B68255)," ")</f>
        <v xml:space="preserve"> </v>
      </c>
      <c r="F68255" s="491" t="str">
        <f t="shared" si="43"/>
        <v xml:space="preserve"> </v>
      </c>
      <c r="H68255" s="488">
        <f>IF(Admin!$B$14='Legit-Fans'!F68255,1,0)</f>
        <v>0</v>
      </c>
    </row>
    <row r="68256" spans="1:8">
      <c r="A68256" s="220" t="str">
        <f>IF(B68256&lt;&gt;0,COUNTA($B$65637:B68256)," ")</f>
        <v xml:space="preserve"> </v>
      </c>
      <c r="F68256" s="491" t="str">
        <f t="shared" si="43"/>
        <v xml:space="preserve"> </v>
      </c>
      <c r="H68256" s="488">
        <f>IF(Admin!$B$14='Legit-Fans'!F68256,1,0)</f>
        <v>0</v>
      </c>
    </row>
    <row r="68257" spans="1:8">
      <c r="A68257" s="220" t="str">
        <f>IF(B68257&lt;&gt;0,COUNTA($B$65637:B68257)," ")</f>
        <v xml:space="preserve"> </v>
      </c>
      <c r="F68257" s="491" t="str">
        <f t="shared" si="43"/>
        <v xml:space="preserve"> </v>
      </c>
      <c r="H68257" s="488">
        <f>IF(Admin!$B$14='Legit-Fans'!F68257,1,0)</f>
        <v>0</v>
      </c>
    </row>
    <row r="68258" spans="1:8">
      <c r="A68258" s="220" t="str">
        <f>IF(B68258&lt;&gt;0,COUNTA($B$65637:B68258)," ")</f>
        <v xml:space="preserve"> </v>
      </c>
      <c r="F68258" s="491" t="str">
        <f t="shared" si="43"/>
        <v xml:space="preserve"> </v>
      </c>
      <c r="H68258" s="488">
        <f>IF(Admin!$B$14='Legit-Fans'!F68258,1,0)</f>
        <v>0</v>
      </c>
    </row>
    <row r="68259" spans="1:8">
      <c r="A68259" s="220" t="str">
        <f>IF(B68259&lt;&gt;0,COUNTA($B$65637:B68259)," ")</f>
        <v xml:space="preserve"> </v>
      </c>
      <c r="F68259" s="491" t="str">
        <f t="shared" si="43"/>
        <v xml:space="preserve"> </v>
      </c>
      <c r="H68259" s="488">
        <f>IF(Admin!$B$14='Legit-Fans'!F68259,1,0)</f>
        <v>0</v>
      </c>
    </row>
    <row r="68260" spans="1:8">
      <c r="A68260" s="220" t="str">
        <f>IF(B68260&lt;&gt;0,COUNTA($B$65637:B68260)," ")</f>
        <v xml:space="preserve"> </v>
      </c>
      <c r="F68260" s="491" t="str">
        <f t="shared" si="43"/>
        <v xml:space="preserve"> </v>
      </c>
      <c r="H68260" s="488">
        <f>IF(Admin!$B$14='Legit-Fans'!F68260,1,0)</f>
        <v>0</v>
      </c>
    </row>
    <row r="68261" spans="1:8">
      <c r="A68261" s="220" t="str">
        <f>IF(B68261&lt;&gt;0,COUNTA($B$65637:B68261)," ")</f>
        <v xml:space="preserve"> </v>
      </c>
      <c r="F68261" s="491" t="str">
        <f t="shared" si="43"/>
        <v xml:space="preserve"> </v>
      </c>
      <c r="H68261" s="488">
        <f>IF(Admin!$B$14='Legit-Fans'!F68261,1,0)</f>
        <v>0</v>
      </c>
    </row>
    <row r="68262" spans="1:8">
      <c r="A68262" s="220" t="str">
        <f>IF(B68262&lt;&gt;0,COUNTA($B$65637:B68262)," ")</f>
        <v xml:space="preserve"> </v>
      </c>
      <c r="F68262" s="491" t="str">
        <f t="shared" si="43"/>
        <v xml:space="preserve"> </v>
      </c>
      <c r="H68262" s="488">
        <f>IF(Admin!$B$14='Legit-Fans'!F68262,1,0)</f>
        <v>0</v>
      </c>
    </row>
    <row r="68263" spans="1:8">
      <c r="A68263" s="220" t="str">
        <f>IF(B68263&lt;&gt;0,COUNTA($B$65637:B68263)," ")</f>
        <v xml:space="preserve"> </v>
      </c>
      <c r="F68263" s="491" t="str">
        <f t="shared" si="43"/>
        <v xml:space="preserve"> </v>
      </c>
      <c r="H68263" s="488">
        <f>IF(Admin!$B$14='Legit-Fans'!F68263,1,0)</f>
        <v>0</v>
      </c>
    </row>
    <row r="68264" spans="1:8">
      <c r="A68264" s="220" t="str">
        <f>IF(B68264&lt;&gt;0,COUNTA($B$65637:B68264)," ")</f>
        <v xml:space="preserve"> </v>
      </c>
      <c r="F68264" s="491" t="str">
        <f t="shared" si="43"/>
        <v xml:space="preserve"> </v>
      </c>
      <c r="H68264" s="488">
        <f>IF(Admin!$B$14='Legit-Fans'!F68264,1,0)</f>
        <v>0</v>
      </c>
    </row>
    <row r="68265" spans="1:8">
      <c r="A68265" s="220" t="str">
        <f>IF(B68265&lt;&gt;0,COUNTA($B$65637:B68265)," ")</f>
        <v xml:space="preserve"> </v>
      </c>
      <c r="F68265" s="491" t="str">
        <f t="shared" si="43"/>
        <v xml:space="preserve"> </v>
      </c>
      <c r="H68265" s="488">
        <f>IF(Admin!$B$14='Legit-Fans'!F68265,1,0)</f>
        <v>0</v>
      </c>
    </row>
    <row r="68266" spans="1:8">
      <c r="A68266" s="220" t="str">
        <f>IF(B68266&lt;&gt;0,COUNTA($B$65637:B68266)," ")</f>
        <v xml:space="preserve"> </v>
      </c>
      <c r="F68266" s="491" t="str">
        <f t="shared" si="43"/>
        <v xml:space="preserve"> </v>
      </c>
      <c r="H68266" s="488">
        <f>IF(Admin!$B$14='Legit-Fans'!F68266,1,0)</f>
        <v>0</v>
      </c>
    </row>
    <row r="68267" spans="1:8">
      <c r="A68267" s="220" t="str">
        <f>IF(B68267&lt;&gt;0,COUNTA($B$65637:B68267)," ")</f>
        <v xml:space="preserve"> </v>
      </c>
      <c r="F68267" s="491" t="str">
        <f t="shared" si="43"/>
        <v xml:space="preserve"> </v>
      </c>
      <c r="H68267" s="488">
        <f>IF(Admin!$B$14='Legit-Fans'!F68267,1,0)</f>
        <v>0</v>
      </c>
    </row>
    <row r="68268" spans="1:8">
      <c r="A68268" s="220" t="str">
        <f>IF(B68268&lt;&gt;0,COUNTA($B$65637:B68268)," ")</f>
        <v xml:space="preserve"> </v>
      </c>
      <c r="F68268" s="491" t="str">
        <f t="shared" ref="F68268:F68331" si="44">B68268&amp;" "&amp;C68268</f>
        <v xml:space="preserve"> </v>
      </c>
      <c r="H68268" s="488">
        <f>IF(Admin!$B$14='Legit-Fans'!F68268,1,0)</f>
        <v>0</v>
      </c>
    </row>
    <row r="68269" spans="1:8">
      <c r="A68269" s="220" t="str">
        <f>IF(B68269&lt;&gt;0,COUNTA($B$65637:B68269)," ")</f>
        <v xml:space="preserve"> </v>
      </c>
      <c r="F68269" s="491" t="str">
        <f t="shared" si="44"/>
        <v xml:space="preserve"> </v>
      </c>
      <c r="H68269" s="488">
        <f>IF(Admin!$B$14='Legit-Fans'!F68269,1,0)</f>
        <v>0</v>
      </c>
    </row>
    <row r="68270" spans="1:8">
      <c r="A68270" s="220" t="str">
        <f>IF(B68270&lt;&gt;0,COUNTA($B$65637:B68270)," ")</f>
        <v xml:space="preserve"> </v>
      </c>
      <c r="F68270" s="491" t="str">
        <f t="shared" si="44"/>
        <v xml:space="preserve"> </v>
      </c>
      <c r="H68270" s="488">
        <f>IF(Admin!$B$14='Legit-Fans'!F68270,1,0)</f>
        <v>0</v>
      </c>
    </row>
    <row r="68271" spans="1:8">
      <c r="A68271" s="220" t="str">
        <f>IF(B68271&lt;&gt;0,COUNTA($B$65637:B68271)," ")</f>
        <v xml:space="preserve"> </v>
      </c>
      <c r="F68271" s="491" t="str">
        <f t="shared" si="44"/>
        <v xml:space="preserve"> </v>
      </c>
      <c r="H68271" s="488">
        <f>IF(Admin!$B$14='Legit-Fans'!F68271,1,0)</f>
        <v>0</v>
      </c>
    </row>
    <row r="68272" spans="1:8">
      <c r="A68272" s="220" t="str">
        <f>IF(B68272&lt;&gt;0,COUNTA($B$65637:B68272)," ")</f>
        <v xml:space="preserve"> </v>
      </c>
      <c r="F68272" s="491" t="str">
        <f t="shared" si="44"/>
        <v xml:space="preserve"> </v>
      </c>
      <c r="H68272" s="488">
        <f>IF(Admin!$B$14='Legit-Fans'!F68272,1,0)</f>
        <v>0</v>
      </c>
    </row>
    <row r="68273" spans="1:8">
      <c r="A68273" s="220" t="str">
        <f>IF(B68273&lt;&gt;0,COUNTA($B$65637:B68273)," ")</f>
        <v xml:space="preserve"> </v>
      </c>
      <c r="F68273" s="491" t="str">
        <f t="shared" si="44"/>
        <v xml:space="preserve"> </v>
      </c>
      <c r="H68273" s="488">
        <f>IF(Admin!$B$14='Legit-Fans'!F68273,1,0)</f>
        <v>0</v>
      </c>
    </row>
    <row r="68274" spans="1:8">
      <c r="A68274" s="220" t="str">
        <f>IF(B68274&lt;&gt;0,COUNTA($B$65637:B68274)," ")</f>
        <v xml:space="preserve"> </v>
      </c>
      <c r="F68274" s="491" t="str">
        <f t="shared" si="44"/>
        <v xml:space="preserve"> </v>
      </c>
      <c r="H68274" s="488">
        <f>IF(Admin!$B$14='Legit-Fans'!F68274,1,0)</f>
        <v>0</v>
      </c>
    </row>
    <row r="68275" spans="1:8">
      <c r="A68275" s="220" t="str">
        <f>IF(B68275&lt;&gt;0,COUNTA($B$65637:B68275)," ")</f>
        <v xml:space="preserve"> </v>
      </c>
      <c r="F68275" s="491" t="str">
        <f t="shared" si="44"/>
        <v xml:space="preserve"> </v>
      </c>
      <c r="H68275" s="488">
        <f>IF(Admin!$B$14='Legit-Fans'!F68275,1,0)</f>
        <v>0</v>
      </c>
    </row>
    <row r="68276" spans="1:8">
      <c r="A68276" s="220" t="str">
        <f>IF(B68276&lt;&gt;0,COUNTA($B$65637:B68276)," ")</f>
        <v xml:space="preserve"> </v>
      </c>
      <c r="F68276" s="491" t="str">
        <f t="shared" si="44"/>
        <v xml:space="preserve"> </v>
      </c>
      <c r="H68276" s="488">
        <f>IF(Admin!$B$14='Legit-Fans'!F68276,1,0)</f>
        <v>0</v>
      </c>
    </row>
    <row r="68277" spans="1:8">
      <c r="A68277" s="220" t="str">
        <f>IF(B68277&lt;&gt;0,COUNTA($B$65637:B68277)," ")</f>
        <v xml:space="preserve"> </v>
      </c>
      <c r="F68277" s="491" t="str">
        <f t="shared" si="44"/>
        <v xml:space="preserve"> </v>
      </c>
      <c r="H68277" s="488">
        <f>IF(Admin!$B$14='Legit-Fans'!F68277,1,0)</f>
        <v>0</v>
      </c>
    </row>
    <row r="68278" spans="1:8">
      <c r="A68278" s="220" t="str">
        <f>IF(B68278&lt;&gt;0,COUNTA($B$65637:B68278)," ")</f>
        <v xml:space="preserve"> </v>
      </c>
      <c r="F68278" s="491" t="str">
        <f t="shared" si="44"/>
        <v xml:space="preserve"> </v>
      </c>
      <c r="H68278" s="488">
        <f>IF(Admin!$B$14='Legit-Fans'!F68278,1,0)</f>
        <v>0</v>
      </c>
    </row>
    <row r="68279" spans="1:8">
      <c r="A68279" s="220" t="str">
        <f>IF(B68279&lt;&gt;0,COUNTA($B$65637:B68279)," ")</f>
        <v xml:space="preserve"> </v>
      </c>
      <c r="F68279" s="491" t="str">
        <f t="shared" si="44"/>
        <v xml:space="preserve"> </v>
      </c>
      <c r="H68279" s="488">
        <f>IF(Admin!$B$14='Legit-Fans'!F68279,1,0)</f>
        <v>0</v>
      </c>
    </row>
    <row r="68280" spans="1:8">
      <c r="A68280" s="220" t="str">
        <f>IF(B68280&lt;&gt;0,COUNTA($B$65637:B68280)," ")</f>
        <v xml:space="preserve"> </v>
      </c>
      <c r="F68280" s="491" t="str">
        <f t="shared" si="44"/>
        <v xml:space="preserve"> </v>
      </c>
      <c r="H68280" s="488">
        <f>IF(Admin!$B$14='Legit-Fans'!F68280,1,0)</f>
        <v>0</v>
      </c>
    </row>
    <row r="68281" spans="1:8">
      <c r="A68281" s="220" t="str">
        <f>IF(B68281&lt;&gt;0,COUNTA($B$65637:B68281)," ")</f>
        <v xml:space="preserve"> </v>
      </c>
      <c r="F68281" s="491" t="str">
        <f t="shared" si="44"/>
        <v xml:space="preserve"> </v>
      </c>
      <c r="H68281" s="488">
        <f>IF(Admin!$B$14='Legit-Fans'!F68281,1,0)</f>
        <v>0</v>
      </c>
    </row>
    <row r="68282" spans="1:8">
      <c r="A68282" s="220" t="str">
        <f>IF(B68282&lt;&gt;0,COUNTA($B$65637:B68282)," ")</f>
        <v xml:space="preserve"> </v>
      </c>
      <c r="F68282" s="491" t="str">
        <f t="shared" si="44"/>
        <v xml:space="preserve"> </v>
      </c>
      <c r="H68282" s="488">
        <f>IF(Admin!$B$14='Legit-Fans'!F68282,1,0)</f>
        <v>0</v>
      </c>
    </row>
    <row r="68283" spans="1:8">
      <c r="A68283" s="220" t="str">
        <f>IF(B68283&lt;&gt;0,COUNTA($B$65637:B68283)," ")</f>
        <v xml:space="preserve"> </v>
      </c>
      <c r="F68283" s="491" t="str">
        <f t="shared" si="44"/>
        <v xml:space="preserve"> </v>
      </c>
      <c r="H68283" s="488">
        <f>IF(Admin!$B$14='Legit-Fans'!F68283,1,0)</f>
        <v>0</v>
      </c>
    </row>
    <row r="68284" spans="1:8">
      <c r="A68284" s="220" t="str">
        <f>IF(B68284&lt;&gt;0,COUNTA($B$65637:B68284)," ")</f>
        <v xml:space="preserve"> </v>
      </c>
      <c r="F68284" s="491" t="str">
        <f t="shared" si="44"/>
        <v xml:space="preserve"> </v>
      </c>
      <c r="H68284" s="488">
        <f>IF(Admin!$B$14='Legit-Fans'!F68284,1,0)</f>
        <v>0</v>
      </c>
    </row>
    <row r="68285" spans="1:8">
      <c r="A68285" s="220" t="str">
        <f>IF(B68285&lt;&gt;0,COUNTA($B$65637:B68285)," ")</f>
        <v xml:space="preserve"> </v>
      </c>
      <c r="F68285" s="491" t="str">
        <f t="shared" si="44"/>
        <v xml:space="preserve"> </v>
      </c>
      <c r="H68285" s="488">
        <f>IF(Admin!$B$14='Legit-Fans'!F68285,1,0)</f>
        <v>0</v>
      </c>
    </row>
    <row r="68286" spans="1:8">
      <c r="A68286" s="220" t="str">
        <f>IF(B68286&lt;&gt;0,COUNTA($B$65637:B68286)," ")</f>
        <v xml:space="preserve"> </v>
      </c>
      <c r="F68286" s="491" t="str">
        <f t="shared" si="44"/>
        <v xml:space="preserve"> </v>
      </c>
      <c r="H68286" s="488">
        <f>IF(Admin!$B$14='Legit-Fans'!F68286,1,0)</f>
        <v>0</v>
      </c>
    </row>
    <row r="68287" spans="1:8">
      <c r="A68287" s="220" t="str">
        <f>IF(B68287&lt;&gt;0,COUNTA($B$65637:B68287)," ")</f>
        <v xml:space="preserve"> </v>
      </c>
      <c r="F68287" s="491" t="str">
        <f t="shared" si="44"/>
        <v xml:space="preserve"> </v>
      </c>
      <c r="H68287" s="488">
        <f>IF(Admin!$B$14='Legit-Fans'!F68287,1,0)</f>
        <v>0</v>
      </c>
    </row>
    <row r="68288" spans="1:8">
      <c r="A68288" s="220" t="str">
        <f>IF(B68288&lt;&gt;0,COUNTA($B$65637:B68288)," ")</f>
        <v xml:space="preserve"> </v>
      </c>
      <c r="F68288" s="491" t="str">
        <f t="shared" si="44"/>
        <v xml:space="preserve"> </v>
      </c>
      <c r="H68288" s="488">
        <f>IF(Admin!$B$14='Legit-Fans'!F68288,1,0)</f>
        <v>0</v>
      </c>
    </row>
    <row r="68289" spans="1:8">
      <c r="A68289" s="220" t="str">
        <f>IF(B68289&lt;&gt;0,COUNTA($B$65637:B68289)," ")</f>
        <v xml:space="preserve"> </v>
      </c>
      <c r="F68289" s="491" t="str">
        <f t="shared" si="44"/>
        <v xml:space="preserve"> </v>
      </c>
      <c r="H68289" s="488">
        <f>IF(Admin!$B$14='Legit-Fans'!F68289,1,0)</f>
        <v>0</v>
      </c>
    </row>
    <row r="68290" spans="1:8">
      <c r="A68290" s="220" t="str">
        <f>IF(B68290&lt;&gt;0,COUNTA($B$65637:B68290)," ")</f>
        <v xml:space="preserve"> </v>
      </c>
      <c r="F68290" s="491" t="str">
        <f t="shared" si="44"/>
        <v xml:space="preserve"> </v>
      </c>
      <c r="H68290" s="488">
        <f>IF(Admin!$B$14='Legit-Fans'!F68290,1,0)</f>
        <v>0</v>
      </c>
    </row>
    <row r="68291" spans="1:8">
      <c r="A68291" s="220" t="str">
        <f>IF(B68291&lt;&gt;0,COUNTA($B$65637:B68291)," ")</f>
        <v xml:space="preserve"> </v>
      </c>
      <c r="F68291" s="491" t="str">
        <f t="shared" si="44"/>
        <v xml:space="preserve"> </v>
      </c>
      <c r="H68291" s="488">
        <f>IF(Admin!$B$14='Legit-Fans'!F68291,1,0)</f>
        <v>0</v>
      </c>
    </row>
    <row r="68292" spans="1:8">
      <c r="A68292" s="220" t="str">
        <f>IF(B68292&lt;&gt;0,COUNTA($B$65637:B68292)," ")</f>
        <v xml:space="preserve"> </v>
      </c>
      <c r="F68292" s="491" t="str">
        <f t="shared" si="44"/>
        <v xml:space="preserve"> </v>
      </c>
      <c r="H68292" s="488">
        <f>IF(Admin!$B$14='Legit-Fans'!F68292,1,0)</f>
        <v>0</v>
      </c>
    </row>
    <row r="68293" spans="1:8">
      <c r="A68293" s="220" t="str">
        <f>IF(B68293&lt;&gt;0,COUNTA($B$65637:B68293)," ")</f>
        <v xml:space="preserve"> </v>
      </c>
      <c r="F68293" s="491" t="str">
        <f t="shared" si="44"/>
        <v xml:space="preserve"> </v>
      </c>
      <c r="H68293" s="488">
        <f>IF(Admin!$B$14='Legit-Fans'!F68293,1,0)</f>
        <v>0</v>
      </c>
    </row>
    <row r="68294" spans="1:8">
      <c r="A68294" s="220" t="str">
        <f>IF(B68294&lt;&gt;0,COUNTA($B$65637:B68294)," ")</f>
        <v xml:space="preserve"> </v>
      </c>
      <c r="F68294" s="491" t="str">
        <f t="shared" si="44"/>
        <v xml:space="preserve"> </v>
      </c>
      <c r="H68294" s="488">
        <f>IF(Admin!$B$14='Legit-Fans'!F68294,1,0)</f>
        <v>0</v>
      </c>
    </row>
    <row r="68295" spans="1:8">
      <c r="A68295" s="220" t="str">
        <f>IF(B68295&lt;&gt;0,COUNTA($B$65637:B68295)," ")</f>
        <v xml:space="preserve"> </v>
      </c>
      <c r="F68295" s="491" t="str">
        <f t="shared" si="44"/>
        <v xml:space="preserve"> </v>
      </c>
      <c r="H68295" s="488">
        <f>IF(Admin!$B$14='Legit-Fans'!F68295,1,0)</f>
        <v>0</v>
      </c>
    </row>
    <row r="68296" spans="1:8">
      <c r="A68296" s="220" t="str">
        <f>IF(B68296&lt;&gt;0,COUNTA($B$65637:B68296)," ")</f>
        <v xml:space="preserve"> </v>
      </c>
      <c r="F68296" s="491" t="str">
        <f t="shared" si="44"/>
        <v xml:space="preserve"> </v>
      </c>
      <c r="H68296" s="488">
        <f>IF(Admin!$B$14='Legit-Fans'!F68296,1,0)</f>
        <v>0</v>
      </c>
    </row>
    <row r="68297" spans="1:8">
      <c r="A68297" s="220" t="str">
        <f>IF(B68297&lt;&gt;0,COUNTA($B$65637:B68297)," ")</f>
        <v xml:space="preserve"> </v>
      </c>
      <c r="F68297" s="491" t="str">
        <f t="shared" si="44"/>
        <v xml:space="preserve"> </v>
      </c>
      <c r="H68297" s="488">
        <f>IF(Admin!$B$14='Legit-Fans'!F68297,1,0)</f>
        <v>0</v>
      </c>
    </row>
    <row r="68298" spans="1:8">
      <c r="A68298" s="220" t="str">
        <f>IF(B68298&lt;&gt;0,COUNTA($B$65637:B68298)," ")</f>
        <v xml:space="preserve"> </v>
      </c>
      <c r="F68298" s="491" t="str">
        <f t="shared" si="44"/>
        <v xml:space="preserve"> </v>
      </c>
      <c r="H68298" s="488">
        <f>IF(Admin!$B$14='Legit-Fans'!F68298,1,0)</f>
        <v>0</v>
      </c>
    </row>
    <row r="68299" spans="1:8">
      <c r="A68299" s="220" t="str">
        <f>IF(B68299&lt;&gt;0,COUNTA($B$65637:B68299)," ")</f>
        <v xml:space="preserve"> </v>
      </c>
      <c r="F68299" s="491" t="str">
        <f t="shared" si="44"/>
        <v xml:space="preserve"> </v>
      </c>
      <c r="H68299" s="488">
        <f>IF(Admin!$B$14='Legit-Fans'!F68299,1,0)</f>
        <v>0</v>
      </c>
    </row>
    <row r="68300" spans="1:8">
      <c r="A68300" s="220" t="str">
        <f>IF(B68300&lt;&gt;0,COUNTA($B$65637:B68300)," ")</f>
        <v xml:space="preserve"> </v>
      </c>
      <c r="F68300" s="491" t="str">
        <f t="shared" si="44"/>
        <v xml:space="preserve"> </v>
      </c>
      <c r="H68300" s="488">
        <f>IF(Admin!$B$14='Legit-Fans'!F68300,1,0)</f>
        <v>0</v>
      </c>
    </row>
    <row r="68301" spans="1:8">
      <c r="A68301" s="220" t="str">
        <f>IF(B68301&lt;&gt;0,COUNTA($B$65637:B68301)," ")</f>
        <v xml:space="preserve"> </v>
      </c>
      <c r="F68301" s="491" t="str">
        <f t="shared" si="44"/>
        <v xml:space="preserve"> </v>
      </c>
      <c r="H68301" s="488">
        <f>IF(Admin!$B$14='Legit-Fans'!F68301,1,0)</f>
        <v>0</v>
      </c>
    </row>
    <row r="68302" spans="1:8">
      <c r="A68302" s="220" t="str">
        <f>IF(B68302&lt;&gt;0,COUNTA($B$65637:B68302)," ")</f>
        <v xml:space="preserve"> </v>
      </c>
      <c r="F68302" s="491" t="str">
        <f t="shared" si="44"/>
        <v xml:space="preserve"> </v>
      </c>
      <c r="H68302" s="488">
        <f>IF(Admin!$B$14='Legit-Fans'!F68302,1,0)</f>
        <v>0</v>
      </c>
    </row>
    <row r="68303" spans="1:8">
      <c r="A68303" s="220" t="str">
        <f>IF(B68303&lt;&gt;0,COUNTA($B$65637:B68303)," ")</f>
        <v xml:space="preserve"> </v>
      </c>
      <c r="F68303" s="491" t="str">
        <f t="shared" si="44"/>
        <v xml:space="preserve"> </v>
      </c>
      <c r="H68303" s="488">
        <f>IF(Admin!$B$14='Legit-Fans'!F68303,1,0)</f>
        <v>0</v>
      </c>
    </row>
    <row r="68304" spans="1:8">
      <c r="A68304" s="220" t="str">
        <f>IF(B68304&lt;&gt;0,COUNTA($B$65637:B68304)," ")</f>
        <v xml:space="preserve"> </v>
      </c>
      <c r="F68304" s="491" t="str">
        <f t="shared" si="44"/>
        <v xml:space="preserve"> </v>
      </c>
      <c r="H68304" s="488">
        <f>IF(Admin!$B$14='Legit-Fans'!F68304,1,0)</f>
        <v>0</v>
      </c>
    </row>
    <row r="68305" spans="1:8">
      <c r="A68305" s="220" t="str">
        <f>IF(B68305&lt;&gt;0,COUNTA($B$65637:B68305)," ")</f>
        <v xml:space="preserve"> </v>
      </c>
      <c r="F68305" s="491" t="str">
        <f t="shared" si="44"/>
        <v xml:space="preserve"> </v>
      </c>
      <c r="H68305" s="488">
        <f>IF(Admin!$B$14='Legit-Fans'!F68305,1,0)</f>
        <v>0</v>
      </c>
    </row>
    <row r="68306" spans="1:8">
      <c r="A68306" s="220" t="str">
        <f>IF(B68306&lt;&gt;0,COUNTA($B$65637:B68306)," ")</f>
        <v xml:space="preserve"> </v>
      </c>
      <c r="F68306" s="491" t="str">
        <f t="shared" si="44"/>
        <v xml:space="preserve"> </v>
      </c>
      <c r="H68306" s="488">
        <f>IF(Admin!$B$14='Legit-Fans'!F68306,1,0)</f>
        <v>0</v>
      </c>
    </row>
    <row r="68307" spans="1:8">
      <c r="A68307" s="220" t="str">
        <f>IF(B68307&lt;&gt;0,COUNTA($B$65637:B68307)," ")</f>
        <v xml:space="preserve"> </v>
      </c>
      <c r="F68307" s="491" t="str">
        <f t="shared" si="44"/>
        <v xml:space="preserve"> </v>
      </c>
      <c r="H68307" s="488">
        <f>IF(Admin!$B$14='Legit-Fans'!F68307,1,0)</f>
        <v>0</v>
      </c>
    </row>
    <row r="68308" spans="1:8">
      <c r="A68308" s="220" t="str">
        <f>IF(B68308&lt;&gt;0,COUNTA($B$65637:B68308)," ")</f>
        <v xml:space="preserve"> </v>
      </c>
      <c r="F68308" s="491" t="str">
        <f t="shared" si="44"/>
        <v xml:space="preserve"> </v>
      </c>
      <c r="H68308" s="488">
        <f>IF(Admin!$B$14='Legit-Fans'!F68308,1,0)</f>
        <v>0</v>
      </c>
    </row>
    <row r="68309" spans="1:8">
      <c r="A68309" s="220" t="str">
        <f>IF(B68309&lt;&gt;0,COUNTA($B$65637:B68309)," ")</f>
        <v xml:space="preserve"> </v>
      </c>
      <c r="F68309" s="491" t="str">
        <f t="shared" si="44"/>
        <v xml:space="preserve"> </v>
      </c>
      <c r="H68309" s="488">
        <f>IF(Admin!$B$14='Legit-Fans'!F68309,1,0)</f>
        <v>0</v>
      </c>
    </row>
    <row r="68310" spans="1:8">
      <c r="A68310" s="220" t="str">
        <f>IF(B68310&lt;&gt;0,COUNTA($B$65637:B68310)," ")</f>
        <v xml:space="preserve"> </v>
      </c>
      <c r="F68310" s="491" t="str">
        <f t="shared" si="44"/>
        <v xml:space="preserve"> </v>
      </c>
      <c r="H68310" s="488">
        <f>IF(Admin!$B$14='Legit-Fans'!F68310,1,0)</f>
        <v>0</v>
      </c>
    </row>
    <row r="68311" spans="1:8">
      <c r="A68311" s="220" t="str">
        <f>IF(B68311&lt;&gt;0,COUNTA($B$65637:B68311)," ")</f>
        <v xml:space="preserve"> </v>
      </c>
      <c r="F68311" s="491" t="str">
        <f t="shared" si="44"/>
        <v xml:space="preserve"> </v>
      </c>
      <c r="H68311" s="488">
        <f>IF(Admin!$B$14='Legit-Fans'!F68311,1,0)</f>
        <v>0</v>
      </c>
    </row>
    <row r="68312" spans="1:8">
      <c r="A68312" s="220" t="str">
        <f>IF(B68312&lt;&gt;0,COUNTA($B$65637:B68312)," ")</f>
        <v xml:space="preserve"> </v>
      </c>
      <c r="F68312" s="491" t="str">
        <f t="shared" si="44"/>
        <v xml:space="preserve"> </v>
      </c>
      <c r="H68312" s="488">
        <f>IF(Admin!$B$14='Legit-Fans'!F68312,1,0)</f>
        <v>0</v>
      </c>
    </row>
    <row r="68313" spans="1:8">
      <c r="A68313" s="220" t="str">
        <f>IF(B68313&lt;&gt;0,COUNTA($B$65637:B68313)," ")</f>
        <v xml:space="preserve"> </v>
      </c>
      <c r="F68313" s="491" t="str">
        <f t="shared" si="44"/>
        <v xml:space="preserve"> </v>
      </c>
      <c r="H68313" s="488">
        <f>IF(Admin!$B$14='Legit-Fans'!F68313,1,0)</f>
        <v>0</v>
      </c>
    </row>
    <row r="68314" spans="1:8">
      <c r="A68314" s="220" t="str">
        <f>IF(B68314&lt;&gt;0,COUNTA($B$65637:B68314)," ")</f>
        <v xml:space="preserve"> </v>
      </c>
      <c r="F68314" s="491" t="str">
        <f t="shared" si="44"/>
        <v xml:space="preserve"> </v>
      </c>
      <c r="H68314" s="488">
        <f>IF(Admin!$B$14='Legit-Fans'!F68314,1,0)</f>
        <v>0</v>
      </c>
    </row>
    <row r="68315" spans="1:8">
      <c r="A68315" s="220" t="str">
        <f>IF(B68315&lt;&gt;0,COUNTA($B$65637:B68315)," ")</f>
        <v xml:space="preserve"> </v>
      </c>
      <c r="F68315" s="491" t="str">
        <f t="shared" si="44"/>
        <v xml:space="preserve"> </v>
      </c>
      <c r="H68315" s="488">
        <f>IF(Admin!$B$14='Legit-Fans'!F68315,1,0)</f>
        <v>0</v>
      </c>
    </row>
    <row r="68316" spans="1:8">
      <c r="A68316" s="220" t="str">
        <f>IF(B68316&lt;&gt;0,COUNTA($B$65637:B68316)," ")</f>
        <v xml:space="preserve"> </v>
      </c>
      <c r="F68316" s="491" t="str">
        <f t="shared" si="44"/>
        <v xml:space="preserve"> </v>
      </c>
      <c r="H68316" s="488">
        <f>IF(Admin!$B$14='Legit-Fans'!F68316,1,0)</f>
        <v>0</v>
      </c>
    </row>
    <row r="68317" spans="1:8">
      <c r="A68317" s="220" t="str">
        <f>IF(B68317&lt;&gt;0,COUNTA($B$65637:B68317)," ")</f>
        <v xml:space="preserve"> </v>
      </c>
      <c r="F68317" s="491" t="str">
        <f t="shared" si="44"/>
        <v xml:space="preserve"> </v>
      </c>
      <c r="H68317" s="488">
        <f>IF(Admin!$B$14='Legit-Fans'!F68317,1,0)</f>
        <v>0</v>
      </c>
    </row>
    <row r="68318" spans="1:8">
      <c r="A68318" s="220" t="str">
        <f>IF(B68318&lt;&gt;0,COUNTA($B$65637:B68318)," ")</f>
        <v xml:space="preserve"> </v>
      </c>
      <c r="F68318" s="491" t="str">
        <f t="shared" si="44"/>
        <v xml:space="preserve"> </v>
      </c>
      <c r="H68318" s="488">
        <f>IF(Admin!$B$14='Legit-Fans'!F68318,1,0)</f>
        <v>0</v>
      </c>
    </row>
    <row r="68319" spans="1:8">
      <c r="A68319" s="220" t="str">
        <f>IF(B68319&lt;&gt;0,COUNTA($B$65637:B68319)," ")</f>
        <v xml:space="preserve"> </v>
      </c>
      <c r="F68319" s="491" t="str">
        <f t="shared" si="44"/>
        <v xml:space="preserve"> </v>
      </c>
      <c r="H68319" s="488">
        <f>IF(Admin!$B$14='Legit-Fans'!F68319,1,0)</f>
        <v>0</v>
      </c>
    </row>
    <row r="68320" spans="1:8">
      <c r="A68320" s="220" t="str">
        <f>IF(B68320&lt;&gt;0,COUNTA($B$65637:B68320)," ")</f>
        <v xml:space="preserve"> </v>
      </c>
      <c r="F68320" s="491" t="str">
        <f t="shared" si="44"/>
        <v xml:space="preserve"> </v>
      </c>
      <c r="H68320" s="488">
        <f>IF(Admin!$B$14='Legit-Fans'!F68320,1,0)</f>
        <v>0</v>
      </c>
    </row>
    <row r="68321" spans="1:8">
      <c r="A68321" s="220" t="str">
        <f>IF(B68321&lt;&gt;0,COUNTA($B$65637:B68321)," ")</f>
        <v xml:space="preserve"> </v>
      </c>
      <c r="F68321" s="491" t="str">
        <f t="shared" si="44"/>
        <v xml:space="preserve"> </v>
      </c>
      <c r="H68321" s="488">
        <f>IF(Admin!$B$14='Legit-Fans'!F68321,1,0)</f>
        <v>0</v>
      </c>
    </row>
    <row r="68322" spans="1:8">
      <c r="A68322" s="220" t="str">
        <f>IF(B68322&lt;&gt;0,COUNTA($B$65637:B68322)," ")</f>
        <v xml:space="preserve"> </v>
      </c>
      <c r="F68322" s="491" t="str">
        <f t="shared" si="44"/>
        <v xml:space="preserve"> </v>
      </c>
      <c r="H68322" s="488">
        <f>IF(Admin!$B$14='Legit-Fans'!F68322,1,0)</f>
        <v>0</v>
      </c>
    </row>
    <row r="68323" spans="1:8">
      <c r="A68323" s="220" t="str">
        <f>IF(B68323&lt;&gt;0,COUNTA($B$65637:B68323)," ")</f>
        <v xml:space="preserve"> </v>
      </c>
      <c r="F68323" s="491" t="str">
        <f t="shared" si="44"/>
        <v xml:space="preserve"> </v>
      </c>
      <c r="H68323" s="488">
        <f>IF(Admin!$B$14='Legit-Fans'!F68323,1,0)</f>
        <v>0</v>
      </c>
    </row>
    <row r="68324" spans="1:8">
      <c r="A68324" s="220" t="str">
        <f>IF(B68324&lt;&gt;0,COUNTA($B$65637:B68324)," ")</f>
        <v xml:space="preserve"> </v>
      </c>
      <c r="F68324" s="491" t="str">
        <f t="shared" si="44"/>
        <v xml:space="preserve"> </v>
      </c>
      <c r="H68324" s="488">
        <f>IF(Admin!$B$14='Legit-Fans'!F68324,1,0)</f>
        <v>0</v>
      </c>
    </row>
    <row r="68325" spans="1:8">
      <c r="A68325" s="220" t="str">
        <f>IF(B68325&lt;&gt;0,COUNTA($B$65637:B68325)," ")</f>
        <v xml:space="preserve"> </v>
      </c>
      <c r="F68325" s="491" t="str">
        <f t="shared" si="44"/>
        <v xml:space="preserve"> </v>
      </c>
      <c r="H68325" s="488">
        <f>IF(Admin!$B$14='Legit-Fans'!F68325,1,0)</f>
        <v>0</v>
      </c>
    </row>
    <row r="68326" spans="1:8">
      <c r="A68326" s="220" t="str">
        <f>IF(B68326&lt;&gt;0,COUNTA($B$65637:B68326)," ")</f>
        <v xml:space="preserve"> </v>
      </c>
      <c r="F68326" s="491" t="str">
        <f t="shared" si="44"/>
        <v xml:space="preserve"> </v>
      </c>
      <c r="H68326" s="488">
        <f>IF(Admin!$B$14='Legit-Fans'!F68326,1,0)</f>
        <v>0</v>
      </c>
    </row>
    <row r="68327" spans="1:8">
      <c r="A68327" s="220" t="str">
        <f>IF(B68327&lt;&gt;0,COUNTA($B$65637:B68327)," ")</f>
        <v xml:space="preserve"> </v>
      </c>
      <c r="F68327" s="491" t="str">
        <f t="shared" si="44"/>
        <v xml:space="preserve"> </v>
      </c>
      <c r="H68327" s="488">
        <f>IF(Admin!$B$14='Legit-Fans'!F68327,1,0)</f>
        <v>0</v>
      </c>
    </row>
    <row r="68328" spans="1:8">
      <c r="A68328" s="220" t="str">
        <f>IF(B68328&lt;&gt;0,COUNTA($B$65637:B68328)," ")</f>
        <v xml:space="preserve"> </v>
      </c>
      <c r="F68328" s="491" t="str">
        <f t="shared" si="44"/>
        <v xml:space="preserve"> </v>
      </c>
      <c r="H68328" s="488">
        <f>IF(Admin!$B$14='Legit-Fans'!F68328,1,0)</f>
        <v>0</v>
      </c>
    </row>
    <row r="68329" spans="1:8">
      <c r="A68329" s="220" t="str">
        <f>IF(B68329&lt;&gt;0,COUNTA($B$65637:B68329)," ")</f>
        <v xml:space="preserve"> </v>
      </c>
      <c r="F68329" s="491" t="str">
        <f t="shared" si="44"/>
        <v xml:space="preserve"> </v>
      </c>
      <c r="H68329" s="488">
        <f>IF(Admin!$B$14='Legit-Fans'!F68329,1,0)</f>
        <v>0</v>
      </c>
    </row>
    <row r="68330" spans="1:8">
      <c r="A68330" s="220" t="str">
        <f>IF(B68330&lt;&gt;0,COUNTA($B$65637:B68330)," ")</f>
        <v xml:space="preserve"> </v>
      </c>
      <c r="F68330" s="491" t="str">
        <f t="shared" si="44"/>
        <v xml:space="preserve"> </v>
      </c>
      <c r="H68330" s="488">
        <f>IF(Admin!$B$14='Legit-Fans'!F68330,1,0)</f>
        <v>0</v>
      </c>
    </row>
    <row r="68331" spans="1:8">
      <c r="A68331" s="220" t="str">
        <f>IF(B68331&lt;&gt;0,COUNTA($B$65637:B68331)," ")</f>
        <v xml:space="preserve"> </v>
      </c>
      <c r="F68331" s="491" t="str">
        <f t="shared" si="44"/>
        <v xml:space="preserve"> </v>
      </c>
      <c r="H68331" s="488">
        <f>IF(Admin!$B$14='Legit-Fans'!F68331,1,0)</f>
        <v>0</v>
      </c>
    </row>
    <row r="68332" spans="1:8">
      <c r="A68332" s="220" t="str">
        <f>IF(B68332&lt;&gt;0,COUNTA($B$65637:B68332)," ")</f>
        <v xml:space="preserve"> </v>
      </c>
      <c r="F68332" s="491" t="str">
        <f t="shared" ref="F68332:F68395" si="45">B68332&amp;" "&amp;C68332</f>
        <v xml:space="preserve"> </v>
      </c>
      <c r="H68332" s="488">
        <f>IF(Admin!$B$14='Legit-Fans'!F68332,1,0)</f>
        <v>0</v>
      </c>
    </row>
    <row r="68333" spans="1:8">
      <c r="A68333" s="220" t="str">
        <f>IF(B68333&lt;&gt;0,COUNTA($B$65637:B68333)," ")</f>
        <v xml:space="preserve"> </v>
      </c>
      <c r="F68333" s="491" t="str">
        <f t="shared" si="45"/>
        <v xml:space="preserve"> </v>
      </c>
      <c r="H68333" s="488">
        <f>IF(Admin!$B$14='Legit-Fans'!F68333,1,0)</f>
        <v>0</v>
      </c>
    </row>
    <row r="68334" spans="1:8">
      <c r="A68334" s="220" t="str">
        <f>IF(B68334&lt;&gt;0,COUNTA($B$65637:B68334)," ")</f>
        <v xml:space="preserve"> </v>
      </c>
      <c r="F68334" s="491" t="str">
        <f t="shared" si="45"/>
        <v xml:space="preserve"> </v>
      </c>
      <c r="H68334" s="488">
        <f>IF(Admin!$B$14='Legit-Fans'!F68334,1,0)</f>
        <v>0</v>
      </c>
    </row>
    <row r="68335" spans="1:8">
      <c r="A68335" s="220" t="str">
        <f>IF(B68335&lt;&gt;0,COUNTA($B$65637:B68335)," ")</f>
        <v xml:space="preserve"> </v>
      </c>
      <c r="F68335" s="491" t="str">
        <f t="shared" si="45"/>
        <v xml:space="preserve"> </v>
      </c>
      <c r="H68335" s="488">
        <f>IF(Admin!$B$14='Legit-Fans'!F68335,1,0)</f>
        <v>0</v>
      </c>
    </row>
    <row r="68336" spans="1:8">
      <c r="A68336" s="220" t="str">
        <f>IF(B68336&lt;&gt;0,COUNTA($B$65637:B68336)," ")</f>
        <v xml:space="preserve"> </v>
      </c>
      <c r="F68336" s="491" t="str">
        <f t="shared" si="45"/>
        <v xml:space="preserve"> </v>
      </c>
      <c r="H68336" s="488">
        <f>IF(Admin!$B$14='Legit-Fans'!F68336,1,0)</f>
        <v>0</v>
      </c>
    </row>
    <row r="68337" spans="1:8">
      <c r="A68337" s="220" t="str">
        <f>IF(B68337&lt;&gt;0,COUNTA($B$65637:B68337)," ")</f>
        <v xml:space="preserve"> </v>
      </c>
      <c r="F68337" s="491" t="str">
        <f t="shared" si="45"/>
        <v xml:space="preserve"> </v>
      </c>
      <c r="H68337" s="488">
        <f>IF(Admin!$B$14='Legit-Fans'!F68337,1,0)</f>
        <v>0</v>
      </c>
    </row>
    <row r="68338" spans="1:8">
      <c r="A68338" s="220" t="str">
        <f>IF(B68338&lt;&gt;0,COUNTA($B$65637:B68338)," ")</f>
        <v xml:space="preserve"> </v>
      </c>
      <c r="F68338" s="491" t="str">
        <f t="shared" si="45"/>
        <v xml:space="preserve"> </v>
      </c>
      <c r="H68338" s="488">
        <f>IF(Admin!$B$14='Legit-Fans'!F68338,1,0)</f>
        <v>0</v>
      </c>
    </row>
    <row r="68339" spans="1:8">
      <c r="A68339" s="220" t="str">
        <f>IF(B68339&lt;&gt;0,COUNTA($B$65637:B68339)," ")</f>
        <v xml:space="preserve"> </v>
      </c>
      <c r="F68339" s="491" t="str">
        <f t="shared" si="45"/>
        <v xml:space="preserve"> </v>
      </c>
      <c r="H68339" s="488">
        <f>IF(Admin!$B$14='Legit-Fans'!F68339,1,0)</f>
        <v>0</v>
      </c>
    </row>
    <row r="68340" spans="1:8">
      <c r="A68340" s="220" t="str">
        <f>IF(B68340&lt;&gt;0,COUNTA($B$65637:B68340)," ")</f>
        <v xml:space="preserve"> </v>
      </c>
      <c r="F68340" s="491" t="str">
        <f t="shared" si="45"/>
        <v xml:space="preserve"> </v>
      </c>
      <c r="H68340" s="488">
        <f>IF(Admin!$B$14='Legit-Fans'!F68340,1,0)</f>
        <v>0</v>
      </c>
    </row>
    <row r="68341" spans="1:8">
      <c r="A68341" s="220" t="str">
        <f>IF(B68341&lt;&gt;0,COUNTA($B$65637:B68341)," ")</f>
        <v xml:space="preserve"> </v>
      </c>
      <c r="F68341" s="491" t="str">
        <f t="shared" si="45"/>
        <v xml:space="preserve"> </v>
      </c>
      <c r="H68341" s="488">
        <f>IF(Admin!$B$14='Legit-Fans'!F68341,1,0)</f>
        <v>0</v>
      </c>
    </row>
    <row r="68342" spans="1:8">
      <c r="A68342" s="220" t="str">
        <f>IF(B68342&lt;&gt;0,COUNTA($B$65637:B68342)," ")</f>
        <v xml:space="preserve"> </v>
      </c>
      <c r="F68342" s="491" t="str">
        <f t="shared" si="45"/>
        <v xml:space="preserve"> </v>
      </c>
      <c r="H68342" s="488">
        <f>IF(Admin!$B$14='Legit-Fans'!F68342,1,0)</f>
        <v>0</v>
      </c>
    </row>
    <row r="68343" spans="1:8">
      <c r="A68343" s="220" t="str">
        <f>IF(B68343&lt;&gt;0,COUNTA($B$65637:B68343)," ")</f>
        <v xml:space="preserve"> </v>
      </c>
      <c r="F68343" s="491" t="str">
        <f t="shared" si="45"/>
        <v xml:space="preserve"> </v>
      </c>
      <c r="H68343" s="488">
        <f>IF(Admin!$B$14='Legit-Fans'!F68343,1,0)</f>
        <v>0</v>
      </c>
    </row>
    <row r="68344" spans="1:8">
      <c r="A68344" s="220" t="str">
        <f>IF(B68344&lt;&gt;0,COUNTA($B$65637:B68344)," ")</f>
        <v xml:space="preserve"> </v>
      </c>
      <c r="F68344" s="491" t="str">
        <f t="shared" si="45"/>
        <v xml:space="preserve"> </v>
      </c>
      <c r="H68344" s="488">
        <f>IF(Admin!$B$14='Legit-Fans'!F68344,1,0)</f>
        <v>0</v>
      </c>
    </row>
    <row r="68345" spans="1:8">
      <c r="A68345" s="220" t="str">
        <f>IF(B68345&lt;&gt;0,COUNTA($B$65637:B68345)," ")</f>
        <v xml:space="preserve"> </v>
      </c>
      <c r="F68345" s="491" t="str">
        <f t="shared" si="45"/>
        <v xml:space="preserve"> </v>
      </c>
      <c r="H68345" s="488">
        <f>IF(Admin!$B$14='Legit-Fans'!F68345,1,0)</f>
        <v>0</v>
      </c>
    </row>
    <row r="68346" spans="1:8">
      <c r="A68346" s="220" t="str">
        <f>IF(B68346&lt;&gt;0,COUNTA($B$65637:B68346)," ")</f>
        <v xml:space="preserve"> </v>
      </c>
      <c r="F68346" s="491" t="str">
        <f t="shared" si="45"/>
        <v xml:space="preserve"> </v>
      </c>
      <c r="H68346" s="488">
        <f>IF(Admin!$B$14='Legit-Fans'!F68346,1,0)</f>
        <v>0</v>
      </c>
    </row>
    <row r="68347" spans="1:8">
      <c r="A68347" s="220" t="str">
        <f>IF(B68347&lt;&gt;0,COUNTA($B$65637:B68347)," ")</f>
        <v xml:space="preserve"> </v>
      </c>
      <c r="F68347" s="491" t="str">
        <f t="shared" si="45"/>
        <v xml:space="preserve"> </v>
      </c>
      <c r="H68347" s="488">
        <f>IF(Admin!$B$14='Legit-Fans'!F68347,1,0)</f>
        <v>0</v>
      </c>
    </row>
    <row r="68348" spans="1:8">
      <c r="A68348" s="220" t="str">
        <f>IF(B68348&lt;&gt;0,COUNTA($B$65637:B68348)," ")</f>
        <v xml:space="preserve"> </v>
      </c>
      <c r="F68348" s="491" t="str">
        <f t="shared" si="45"/>
        <v xml:space="preserve"> </v>
      </c>
      <c r="H68348" s="488">
        <f>IF(Admin!$B$14='Legit-Fans'!F68348,1,0)</f>
        <v>0</v>
      </c>
    </row>
    <row r="68349" spans="1:8">
      <c r="A68349" s="220" t="str">
        <f>IF(B68349&lt;&gt;0,COUNTA($B$65637:B68349)," ")</f>
        <v xml:space="preserve"> </v>
      </c>
      <c r="F68349" s="491" t="str">
        <f t="shared" si="45"/>
        <v xml:space="preserve"> </v>
      </c>
      <c r="H68349" s="488">
        <f>IF(Admin!$B$14='Legit-Fans'!F68349,1,0)</f>
        <v>0</v>
      </c>
    </row>
    <row r="68350" spans="1:8">
      <c r="A68350" s="220" t="str">
        <f>IF(B68350&lt;&gt;0,COUNTA($B$65637:B68350)," ")</f>
        <v xml:space="preserve"> </v>
      </c>
      <c r="F68350" s="491" t="str">
        <f t="shared" si="45"/>
        <v xml:space="preserve"> </v>
      </c>
      <c r="H68350" s="488">
        <f>IF(Admin!$B$14='Legit-Fans'!F68350,1,0)</f>
        <v>0</v>
      </c>
    </row>
    <row r="68351" spans="1:8">
      <c r="A68351" s="220" t="str">
        <f>IF(B68351&lt;&gt;0,COUNTA($B$65637:B68351)," ")</f>
        <v xml:space="preserve"> </v>
      </c>
      <c r="F68351" s="491" t="str">
        <f t="shared" si="45"/>
        <v xml:space="preserve"> </v>
      </c>
      <c r="H68351" s="488">
        <f>IF(Admin!$B$14='Legit-Fans'!F68351,1,0)</f>
        <v>0</v>
      </c>
    </row>
    <row r="68352" spans="1:8">
      <c r="A68352" s="220" t="str">
        <f>IF(B68352&lt;&gt;0,COUNTA($B$65637:B68352)," ")</f>
        <v xml:space="preserve"> </v>
      </c>
      <c r="F68352" s="491" t="str">
        <f t="shared" si="45"/>
        <v xml:space="preserve"> </v>
      </c>
      <c r="H68352" s="488">
        <f>IF(Admin!$B$14='Legit-Fans'!F68352,1,0)</f>
        <v>0</v>
      </c>
    </row>
    <row r="68353" spans="1:8">
      <c r="A68353" s="220" t="str">
        <f>IF(B68353&lt;&gt;0,COUNTA($B$65637:B68353)," ")</f>
        <v xml:space="preserve"> </v>
      </c>
      <c r="F68353" s="491" t="str">
        <f t="shared" si="45"/>
        <v xml:space="preserve"> </v>
      </c>
      <c r="H68353" s="488">
        <f>IF(Admin!$B$14='Legit-Fans'!F68353,1,0)</f>
        <v>0</v>
      </c>
    </row>
    <row r="68354" spans="1:8">
      <c r="A68354" s="220" t="str">
        <f>IF(B68354&lt;&gt;0,COUNTA($B$65637:B68354)," ")</f>
        <v xml:space="preserve"> </v>
      </c>
      <c r="F68354" s="491" t="str">
        <f t="shared" si="45"/>
        <v xml:space="preserve"> </v>
      </c>
      <c r="H68354" s="488">
        <f>IF(Admin!$B$14='Legit-Fans'!F68354,1,0)</f>
        <v>0</v>
      </c>
    </row>
    <row r="68355" spans="1:8">
      <c r="A68355" s="220" t="str">
        <f>IF(B68355&lt;&gt;0,COUNTA($B$65637:B68355)," ")</f>
        <v xml:space="preserve"> </v>
      </c>
      <c r="F68355" s="491" t="str">
        <f t="shared" si="45"/>
        <v xml:space="preserve"> </v>
      </c>
      <c r="H68355" s="488">
        <f>IF(Admin!$B$14='Legit-Fans'!F68355,1,0)</f>
        <v>0</v>
      </c>
    </row>
    <row r="68356" spans="1:8">
      <c r="A68356" s="220" t="str">
        <f>IF(B68356&lt;&gt;0,COUNTA($B$65637:B68356)," ")</f>
        <v xml:space="preserve"> </v>
      </c>
      <c r="F68356" s="491" t="str">
        <f t="shared" si="45"/>
        <v xml:space="preserve"> </v>
      </c>
      <c r="H68356" s="488">
        <f>IF(Admin!$B$14='Legit-Fans'!F68356,1,0)</f>
        <v>0</v>
      </c>
    </row>
    <row r="68357" spans="1:8">
      <c r="A68357" s="220" t="str">
        <f>IF(B68357&lt;&gt;0,COUNTA($B$65637:B68357)," ")</f>
        <v xml:space="preserve"> </v>
      </c>
      <c r="F68357" s="491" t="str">
        <f t="shared" si="45"/>
        <v xml:space="preserve"> </v>
      </c>
      <c r="H68357" s="488">
        <f>IF(Admin!$B$14='Legit-Fans'!F68357,1,0)</f>
        <v>0</v>
      </c>
    </row>
    <row r="68358" spans="1:8">
      <c r="A68358" s="220" t="str">
        <f>IF(B68358&lt;&gt;0,COUNTA($B$65637:B68358)," ")</f>
        <v xml:space="preserve"> </v>
      </c>
      <c r="F68358" s="491" t="str">
        <f t="shared" si="45"/>
        <v xml:space="preserve"> </v>
      </c>
      <c r="H68358" s="488">
        <f>IF(Admin!$B$14='Legit-Fans'!F68358,1,0)</f>
        <v>0</v>
      </c>
    </row>
    <row r="68359" spans="1:8">
      <c r="A68359" s="220" t="str">
        <f>IF(B68359&lt;&gt;0,COUNTA($B$65637:B68359)," ")</f>
        <v xml:space="preserve"> </v>
      </c>
      <c r="F68359" s="491" t="str">
        <f t="shared" si="45"/>
        <v xml:space="preserve"> </v>
      </c>
      <c r="H68359" s="488">
        <f>IF(Admin!$B$14='Legit-Fans'!F68359,1,0)</f>
        <v>0</v>
      </c>
    </row>
    <row r="68360" spans="1:8">
      <c r="A68360" s="220" t="str">
        <f>IF(B68360&lt;&gt;0,COUNTA($B$65637:B68360)," ")</f>
        <v xml:space="preserve"> </v>
      </c>
      <c r="F68360" s="491" t="str">
        <f t="shared" si="45"/>
        <v xml:space="preserve"> </v>
      </c>
      <c r="H68360" s="488">
        <f>IF(Admin!$B$14='Legit-Fans'!F68360,1,0)</f>
        <v>0</v>
      </c>
    </row>
    <row r="68361" spans="1:8">
      <c r="A68361" s="220" t="str">
        <f>IF(B68361&lt;&gt;0,COUNTA($B$65637:B68361)," ")</f>
        <v xml:space="preserve"> </v>
      </c>
      <c r="F68361" s="491" t="str">
        <f t="shared" si="45"/>
        <v xml:space="preserve"> </v>
      </c>
      <c r="H68361" s="488">
        <f>IF(Admin!$B$14='Legit-Fans'!F68361,1,0)</f>
        <v>0</v>
      </c>
    </row>
    <row r="68362" spans="1:8">
      <c r="A68362" s="220" t="str">
        <f>IF(B68362&lt;&gt;0,COUNTA($B$65637:B68362)," ")</f>
        <v xml:space="preserve"> </v>
      </c>
      <c r="F68362" s="491" t="str">
        <f t="shared" si="45"/>
        <v xml:space="preserve"> </v>
      </c>
      <c r="H68362" s="488">
        <f>IF(Admin!$B$14='Legit-Fans'!F68362,1,0)</f>
        <v>0</v>
      </c>
    </row>
    <row r="68363" spans="1:8">
      <c r="A68363" s="220" t="str">
        <f>IF(B68363&lt;&gt;0,COUNTA($B$65637:B68363)," ")</f>
        <v xml:space="preserve"> </v>
      </c>
      <c r="F68363" s="491" t="str">
        <f t="shared" si="45"/>
        <v xml:space="preserve"> </v>
      </c>
      <c r="H68363" s="488">
        <f>IF(Admin!$B$14='Legit-Fans'!F68363,1,0)</f>
        <v>0</v>
      </c>
    </row>
    <row r="68364" spans="1:8">
      <c r="A68364" s="220" t="str">
        <f>IF(B68364&lt;&gt;0,COUNTA($B$65637:B68364)," ")</f>
        <v xml:space="preserve"> </v>
      </c>
      <c r="F68364" s="491" t="str">
        <f t="shared" si="45"/>
        <v xml:space="preserve"> </v>
      </c>
      <c r="H68364" s="488">
        <f>IF(Admin!$B$14='Legit-Fans'!F68364,1,0)</f>
        <v>0</v>
      </c>
    </row>
    <row r="68365" spans="1:8">
      <c r="A68365" s="220" t="str">
        <f>IF(B68365&lt;&gt;0,COUNTA($B$65637:B68365)," ")</f>
        <v xml:space="preserve"> </v>
      </c>
      <c r="F68365" s="491" t="str">
        <f t="shared" si="45"/>
        <v xml:space="preserve"> </v>
      </c>
      <c r="H68365" s="488">
        <f>IF(Admin!$B$14='Legit-Fans'!F68365,1,0)</f>
        <v>0</v>
      </c>
    </row>
    <row r="68366" spans="1:8">
      <c r="A68366" s="220" t="str">
        <f>IF(B68366&lt;&gt;0,COUNTA($B$65637:B68366)," ")</f>
        <v xml:space="preserve"> </v>
      </c>
      <c r="F68366" s="491" t="str">
        <f t="shared" si="45"/>
        <v xml:space="preserve"> </v>
      </c>
      <c r="H68366" s="488">
        <f>IF(Admin!$B$14='Legit-Fans'!F68366,1,0)</f>
        <v>0</v>
      </c>
    </row>
    <row r="68367" spans="1:8">
      <c r="A68367" s="220" t="str">
        <f>IF(B68367&lt;&gt;0,COUNTA($B$65637:B68367)," ")</f>
        <v xml:space="preserve"> </v>
      </c>
      <c r="F68367" s="491" t="str">
        <f t="shared" si="45"/>
        <v xml:space="preserve"> </v>
      </c>
      <c r="H68367" s="488">
        <f>IF(Admin!$B$14='Legit-Fans'!F68367,1,0)</f>
        <v>0</v>
      </c>
    </row>
    <row r="68368" spans="1:8">
      <c r="A68368" s="220" t="str">
        <f>IF(B68368&lt;&gt;0,COUNTA($B$65637:B68368)," ")</f>
        <v xml:space="preserve"> </v>
      </c>
      <c r="F68368" s="491" t="str">
        <f t="shared" si="45"/>
        <v xml:space="preserve"> </v>
      </c>
      <c r="H68368" s="488">
        <f>IF(Admin!$B$14='Legit-Fans'!F68368,1,0)</f>
        <v>0</v>
      </c>
    </row>
    <row r="68369" spans="1:8">
      <c r="A68369" s="220" t="str">
        <f>IF(B68369&lt;&gt;0,COUNTA($B$65637:B68369)," ")</f>
        <v xml:space="preserve"> </v>
      </c>
      <c r="F68369" s="491" t="str">
        <f t="shared" si="45"/>
        <v xml:space="preserve"> </v>
      </c>
      <c r="H68369" s="488">
        <f>IF(Admin!$B$14='Legit-Fans'!F68369,1,0)</f>
        <v>0</v>
      </c>
    </row>
    <row r="68370" spans="1:8">
      <c r="A68370" s="220" t="str">
        <f>IF(B68370&lt;&gt;0,COUNTA($B$65637:B68370)," ")</f>
        <v xml:space="preserve"> </v>
      </c>
      <c r="F68370" s="491" t="str">
        <f t="shared" si="45"/>
        <v xml:space="preserve"> </v>
      </c>
      <c r="H68370" s="488">
        <f>IF(Admin!$B$14='Legit-Fans'!F68370,1,0)</f>
        <v>0</v>
      </c>
    </row>
    <row r="68371" spans="1:8">
      <c r="A68371" s="220" t="str">
        <f>IF(B68371&lt;&gt;0,COUNTA($B$65637:B68371)," ")</f>
        <v xml:space="preserve"> </v>
      </c>
      <c r="F68371" s="491" t="str">
        <f t="shared" si="45"/>
        <v xml:space="preserve"> </v>
      </c>
      <c r="H68371" s="488">
        <f>IF(Admin!$B$14='Legit-Fans'!F68371,1,0)</f>
        <v>0</v>
      </c>
    </row>
    <row r="68372" spans="1:8">
      <c r="A68372" s="220" t="str">
        <f>IF(B68372&lt;&gt;0,COUNTA($B$65637:B68372)," ")</f>
        <v xml:space="preserve"> </v>
      </c>
      <c r="F68372" s="491" t="str">
        <f t="shared" si="45"/>
        <v xml:space="preserve"> </v>
      </c>
      <c r="H68372" s="488">
        <f>IF(Admin!$B$14='Legit-Fans'!F68372,1,0)</f>
        <v>0</v>
      </c>
    </row>
    <row r="68373" spans="1:8">
      <c r="A68373" s="220" t="str">
        <f>IF(B68373&lt;&gt;0,COUNTA($B$65637:B68373)," ")</f>
        <v xml:space="preserve"> </v>
      </c>
      <c r="F68373" s="491" t="str">
        <f t="shared" si="45"/>
        <v xml:space="preserve"> </v>
      </c>
      <c r="H68373" s="488">
        <f>IF(Admin!$B$14='Legit-Fans'!F68373,1,0)</f>
        <v>0</v>
      </c>
    </row>
    <row r="68374" spans="1:8">
      <c r="A68374" s="220" t="str">
        <f>IF(B68374&lt;&gt;0,COUNTA($B$65637:B68374)," ")</f>
        <v xml:space="preserve"> </v>
      </c>
      <c r="F68374" s="491" t="str">
        <f t="shared" si="45"/>
        <v xml:space="preserve"> </v>
      </c>
      <c r="H68374" s="488">
        <f>IF(Admin!$B$14='Legit-Fans'!F68374,1,0)</f>
        <v>0</v>
      </c>
    </row>
    <row r="68375" spans="1:8">
      <c r="A68375" s="220" t="str">
        <f>IF(B68375&lt;&gt;0,COUNTA($B$65637:B68375)," ")</f>
        <v xml:space="preserve"> </v>
      </c>
      <c r="F68375" s="491" t="str">
        <f t="shared" si="45"/>
        <v xml:space="preserve"> </v>
      </c>
      <c r="H68375" s="488">
        <f>IF(Admin!$B$14='Legit-Fans'!F68375,1,0)</f>
        <v>0</v>
      </c>
    </row>
    <row r="68376" spans="1:8">
      <c r="A68376" s="220" t="str">
        <f>IF(B68376&lt;&gt;0,COUNTA($B$65637:B68376)," ")</f>
        <v xml:space="preserve"> </v>
      </c>
      <c r="F68376" s="491" t="str">
        <f t="shared" si="45"/>
        <v xml:space="preserve"> </v>
      </c>
      <c r="H68376" s="488">
        <f>IF(Admin!$B$14='Legit-Fans'!F68376,1,0)</f>
        <v>0</v>
      </c>
    </row>
    <row r="68377" spans="1:8">
      <c r="A68377" s="220" t="str">
        <f>IF(B68377&lt;&gt;0,COUNTA($B$65637:B68377)," ")</f>
        <v xml:space="preserve"> </v>
      </c>
      <c r="F68377" s="491" t="str">
        <f t="shared" si="45"/>
        <v xml:space="preserve"> </v>
      </c>
      <c r="H68377" s="488">
        <f>IF(Admin!$B$14='Legit-Fans'!F68377,1,0)</f>
        <v>0</v>
      </c>
    </row>
    <row r="68378" spans="1:8">
      <c r="A68378" s="220" t="str">
        <f>IF(B68378&lt;&gt;0,COUNTA($B$65637:B68378)," ")</f>
        <v xml:space="preserve"> </v>
      </c>
      <c r="F68378" s="491" t="str">
        <f t="shared" si="45"/>
        <v xml:space="preserve"> </v>
      </c>
      <c r="H68378" s="488">
        <f>IF(Admin!$B$14='Legit-Fans'!F68378,1,0)</f>
        <v>0</v>
      </c>
    </row>
    <row r="68379" spans="1:8">
      <c r="A68379" s="220" t="str">
        <f>IF(B68379&lt;&gt;0,COUNTA($B$65637:B68379)," ")</f>
        <v xml:space="preserve"> </v>
      </c>
      <c r="F68379" s="491" t="str">
        <f t="shared" si="45"/>
        <v xml:space="preserve"> </v>
      </c>
      <c r="H68379" s="488">
        <f>IF(Admin!$B$14='Legit-Fans'!F68379,1,0)</f>
        <v>0</v>
      </c>
    </row>
    <row r="68380" spans="1:8">
      <c r="A68380" s="220" t="str">
        <f>IF(B68380&lt;&gt;0,COUNTA($B$65637:B68380)," ")</f>
        <v xml:space="preserve"> </v>
      </c>
      <c r="F68380" s="491" t="str">
        <f t="shared" si="45"/>
        <v xml:space="preserve"> </v>
      </c>
      <c r="H68380" s="488">
        <f>IF(Admin!$B$14='Legit-Fans'!F68380,1,0)</f>
        <v>0</v>
      </c>
    </row>
    <row r="68381" spans="1:8">
      <c r="A68381" s="220" t="str">
        <f>IF(B68381&lt;&gt;0,COUNTA($B$65637:B68381)," ")</f>
        <v xml:space="preserve"> </v>
      </c>
      <c r="F68381" s="491" t="str">
        <f t="shared" si="45"/>
        <v xml:space="preserve"> </v>
      </c>
      <c r="H68381" s="488">
        <f>IF(Admin!$B$14='Legit-Fans'!F68381,1,0)</f>
        <v>0</v>
      </c>
    </row>
    <row r="68382" spans="1:8">
      <c r="A68382" s="220" t="str">
        <f>IF(B68382&lt;&gt;0,COUNTA($B$65637:B68382)," ")</f>
        <v xml:space="preserve"> </v>
      </c>
      <c r="F68382" s="491" t="str">
        <f t="shared" si="45"/>
        <v xml:space="preserve"> </v>
      </c>
      <c r="H68382" s="488">
        <f>IF(Admin!$B$14='Legit-Fans'!F68382,1,0)</f>
        <v>0</v>
      </c>
    </row>
    <row r="68383" spans="1:8">
      <c r="A68383" s="220" t="str">
        <f>IF(B68383&lt;&gt;0,COUNTA($B$65637:B68383)," ")</f>
        <v xml:space="preserve"> </v>
      </c>
      <c r="F68383" s="491" t="str">
        <f t="shared" si="45"/>
        <v xml:space="preserve"> </v>
      </c>
      <c r="H68383" s="488">
        <f>IF(Admin!$B$14='Legit-Fans'!F68383,1,0)</f>
        <v>0</v>
      </c>
    </row>
    <row r="68384" spans="1:8">
      <c r="A68384" s="220" t="str">
        <f>IF(B68384&lt;&gt;0,COUNTA($B$65637:B68384)," ")</f>
        <v xml:space="preserve"> </v>
      </c>
      <c r="F68384" s="491" t="str">
        <f t="shared" si="45"/>
        <v xml:space="preserve"> </v>
      </c>
      <c r="H68384" s="488">
        <f>IF(Admin!$B$14='Legit-Fans'!F68384,1,0)</f>
        <v>0</v>
      </c>
    </row>
    <row r="68385" spans="1:8">
      <c r="A68385" s="220" t="str">
        <f>IF(B68385&lt;&gt;0,COUNTA($B$65637:B68385)," ")</f>
        <v xml:space="preserve"> </v>
      </c>
      <c r="F68385" s="491" t="str">
        <f t="shared" si="45"/>
        <v xml:space="preserve"> </v>
      </c>
      <c r="H68385" s="488">
        <f>IF(Admin!$B$14='Legit-Fans'!F68385,1,0)</f>
        <v>0</v>
      </c>
    </row>
    <row r="68386" spans="1:8">
      <c r="A68386" s="220" t="str">
        <f>IF(B68386&lt;&gt;0,COUNTA($B$65637:B68386)," ")</f>
        <v xml:space="preserve"> </v>
      </c>
      <c r="F68386" s="491" t="str">
        <f t="shared" si="45"/>
        <v xml:space="preserve"> </v>
      </c>
      <c r="H68386" s="488">
        <f>IF(Admin!$B$14='Legit-Fans'!F68386,1,0)</f>
        <v>0</v>
      </c>
    </row>
    <row r="68387" spans="1:8">
      <c r="A68387" s="220" t="str">
        <f>IF(B68387&lt;&gt;0,COUNTA($B$65637:B68387)," ")</f>
        <v xml:space="preserve"> </v>
      </c>
      <c r="F68387" s="491" t="str">
        <f t="shared" si="45"/>
        <v xml:space="preserve"> </v>
      </c>
      <c r="H68387" s="488">
        <f>IF(Admin!$B$14='Legit-Fans'!F68387,1,0)</f>
        <v>0</v>
      </c>
    </row>
    <row r="68388" spans="1:8">
      <c r="A68388" s="220" t="str">
        <f>IF(B68388&lt;&gt;0,COUNTA($B$65637:B68388)," ")</f>
        <v xml:space="preserve"> </v>
      </c>
      <c r="F68388" s="491" t="str">
        <f t="shared" si="45"/>
        <v xml:space="preserve"> </v>
      </c>
      <c r="H68388" s="488">
        <f>IF(Admin!$B$14='Legit-Fans'!F68388,1,0)</f>
        <v>0</v>
      </c>
    </row>
    <row r="68389" spans="1:8">
      <c r="A68389" s="220" t="str">
        <f>IF(B68389&lt;&gt;0,COUNTA($B$65637:B68389)," ")</f>
        <v xml:space="preserve"> </v>
      </c>
      <c r="F68389" s="491" t="str">
        <f t="shared" si="45"/>
        <v xml:space="preserve"> </v>
      </c>
      <c r="H68389" s="488">
        <f>IF(Admin!$B$14='Legit-Fans'!F68389,1,0)</f>
        <v>0</v>
      </c>
    </row>
    <row r="68390" spans="1:8">
      <c r="A68390" s="220" t="str">
        <f>IF(B68390&lt;&gt;0,COUNTA($B$65637:B68390)," ")</f>
        <v xml:space="preserve"> </v>
      </c>
      <c r="F68390" s="491" t="str">
        <f t="shared" si="45"/>
        <v xml:space="preserve"> </v>
      </c>
      <c r="H68390" s="488">
        <f>IF(Admin!$B$14='Legit-Fans'!F68390,1,0)</f>
        <v>0</v>
      </c>
    </row>
    <row r="68391" spans="1:8">
      <c r="A68391" s="220" t="str">
        <f>IF(B68391&lt;&gt;0,COUNTA($B$65637:B68391)," ")</f>
        <v xml:space="preserve"> </v>
      </c>
      <c r="F68391" s="491" t="str">
        <f t="shared" si="45"/>
        <v xml:space="preserve"> </v>
      </c>
      <c r="H68391" s="488">
        <f>IF(Admin!$B$14='Legit-Fans'!F68391,1,0)</f>
        <v>0</v>
      </c>
    </row>
    <row r="68392" spans="1:8">
      <c r="A68392" s="220" t="str">
        <f>IF(B68392&lt;&gt;0,COUNTA($B$65637:B68392)," ")</f>
        <v xml:space="preserve"> </v>
      </c>
      <c r="F68392" s="491" t="str">
        <f t="shared" si="45"/>
        <v xml:space="preserve"> </v>
      </c>
      <c r="H68392" s="488">
        <f>IF(Admin!$B$14='Legit-Fans'!F68392,1,0)</f>
        <v>0</v>
      </c>
    </row>
    <row r="68393" spans="1:8">
      <c r="A68393" s="220" t="str">
        <f>IF(B68393&lt;&gt;0,COUNTA($B$65637:B68393)," ")</f>
        <v xml:space="preserve"> </v>
      </c>
      <c r="F68393" s="491" t="str">
        <f t="shared" si="45"/>
        <v xml:space="preserve"> </v>
      </c>
      <c r="H68393" s="488">
        <f>IF(Admin!$B$14='Legit-Fans'!F68393,1,0)</f>
        <v>0</v>
      </c>
    </row>
    <row r="68394" spans="1:8">
      <c r="A68394" s="220" t="str">
        <f>IF(B68394&lt;&gt;0,COUNTA($B$65637:B68394)," ")</f>
        <v xml:space="preserve"> </v>
      </c>
      <c r="F68394" s="491" t="str">
        <f t="shared" si="45"/>
        <v xml:space="preserve"> </v>
      </c>
      <c r="H68394" s="488">
        <f>IF(Admin!$B$14='Legit-Fans'!F68394,1,0)</f>
        <v>0</v>
      </c>
    </row>
    <row r="68395" spans="1:8">
      <c r="A68395" s="220" t="str">
        <f>IF(B68395&lt;&gt;0,COUNTA($B$65637:B68395)," ")</f>
        <v xml:space="preserve"> </v>
      </c>
      <c r="F68395" s="491" t="str">
        <f t="shared" si="45"/>
        <v xml:space="preserve"> </v>
      </c>
      <c r="H68395" s="488">
        <f>IF(Admin!$B$14='Legit-Fans'!F68395,1,0)</f>
        <v>0</v>
      </c>
    </row>
    <row r="68396" spans="1:8">
      <c r="A68396" s="220" t="str">
        <f>IF(B68396&lt;&gt;0,COUNTA($B$65637:B68396)," ")</f>
        <v xml:space="preserve"> </v>
      </c>
      <c r="F68396" s="491" t="str">
        <f t="shared" ref="F68396:F68459" si="46">B68396&amp;" "&amp;C68396</f>
        <v xml:space="preserve"> </v>
      </c>
      <c r="H68396" s="488">
        <f>IF(Admin!$B$14='Legit-Fans'!F68396,1,0)</f>
        <v>0</v>
      </c>
    </row>
    <row r="68397" spans="1:8">
      <c r="A68397" s="220" t="str">
        <f>IF(B68397&lt;&gt;0,COUNTA($B$65637:B68397)," ")</f>
        <v xml:space="preserve"> </v>
      </c>
      <c r="F68397" s="491" t="str">
        <f t="shared" si="46"/>
        <v xml:space="preserve"> </v>
      </c>
      <c r="H68397" s="488">
        <f>IF(Admin!$B$14='Legit-Fans'!F68397,1,0)</f>
        <v>0</v>
      </c>
    </row>
    <row r="68398" spans="1:8">
      <c r="A68398" s="220" t="str">
        <f>IF(B68398&lt;&gt;0,COUNTA($B$65637:B68398)," ")</f>
        <v xml:space="preserve"> </v>
      </c>
      <c r="F68398" s="491" t="str">
        <f t="shared" si="46"/>
        <v xml:space="preserve"> </v>
      </c>
      <c r="H68398" s="488">
        <f>IF(Admin!$B$14='Legit-Fans'!F68398,1,0)</f>
        <v>0</v>
      </c>
    </row>
    <row r="68399" spans="1:8">
      <c r="A68399" s="220" t="str">
        <f>IF(B68399&lt;&gt;0,COUNTA($B$65637:B68399)," ")</f>
        <v xml:space="preserve"> </v>
      </c>
      <c r="F68399" s="491" t="str">
        <f t="shared" si="46"/>
        <v xml:space="preserve"> </v>
      </c>
      <c r="H68399" s="488">
        <f>IF(Admin!$B$14='Legit-Fans'!F68399,1,0)</f>
        <v>0</v>
      </c>
    </row>
    <row r="68400" spans="1:8">
      <c r="A68400" s="220" t="str">
        <f>IF(B68400&lt;&gt;0,COUNTA($B$65637:B68400)," ")</f>
        <v xml:space="preserve"> </v>
      </c>
      <c r="F68400" s="491" t="str">
        <f t="shared" si="46"/>
        <v xml:space="preserve"> </v>
      </c>
      <c r="H68400" s="488">
        <f>IF(Admin!$B$14='Legit-Fans'!F68400,1,0)</f>
        <v>0</v>
      </c>
    </row>
    <row r="68401" spans="1:8">
      <c r="A68401" s="220" t="str">
        <f>IF(B68401&lt;&gt;0,COUNTA($B$65637:B68401)," ")</f>
        <v xml:space="preserve"> </v>
      </c>
      <c r="F68401" s="491" t="str">
        <f t="shared" si="46"/>
        <v xml:space="preserve"> </v>
      </c>
      <c r="H68401" s="488">
        <f>IF(Admin!$B$14='Legit-Fans'!F68401,1,0)</f>
        <v>0</v>
      </c>
    </row>
    <row r="68402" spans="1:8">
      <c r="A68402" s="220" t="str">
        <f>IF(B68402&lt;&gt;0,COUNTA($B$65637:B68402)," ")</f>
        <v xml:space="preserve"> </v>
      </c>
      <c r="F68402" s="491" t="str">
        <f t="shared" si="46"/>
        <v xml:space="preserve"> </v>
      </c>
      <c r="H68402" s="488">
        <f>IF(Admin!$B$14='Legit-Fans'!F68402,1,0)</f>
        <v>0</v>
      </c>
    </row>
    <row r="68403" spans="1:8">
      <c r="A68403" s="220" t="str">
        <f>IF(B68403&lt;&gt;0,COUNTA($B$65637:B68403)," ")</f>
        <v xml:space="preserve"> </v>
      </c>
      <c r="F68403" s="491" t="str">
        <f t="shared" si="46"/>
        <v xml:space="preserve"> </v>
      </c>
      <c r="H68403" s="488">
        <f>IF(Admin!$B$14='Legit-Fans'!F68403,1,0)</f>
        <v>0</v>
      </c>
    </row>
    <row r="68404" spans="1:8">
      <c r="A68404" s="220" t="str">
        <f>IF(B68404&lt;&gt;0,COUNTA($B$65637:B68404)," ")</f>
        <v xml:space="preserve"> </v>
      </c>
      <c r="F68404" s="491" t="str">
        <f t="shared" si="46"/>
        <v xml:space="preserve"> </v>
      </c>
      <c r="H68404" s="488">
        <f>IF(Admin!$B$14='Legit-Fans'!F68404,1,0)</f>
        <v>0</v>
      </c>
    </row>
    <row r="68405" spans="1:8">
      <c r="A68405" s="220" t="str">
        <f>IF(B68405&lt;&gt;0,COUNTA($B$65637:B68405)," ")</f>
        <v xml:space="preserve"> </v>
      </c>
      <c r="F68405" s="491" t="str">
        <f t="shared" si="46"/>
        <v xml:space="preserve"> </v>
      </c>
      <c r="H68405" s="488">
        <f>IF(Admin!$B$14='Legit-Fans'!F68405,1,0)</f>
        <v>0</v>
      </c>
    </row>
    <row r="68406" spans="1:8">
      <c r="A68406" s="220" t="str">
        <f>IF(B68406&lt;&gt;0,COUNTA($B$65637:B68406)," ")</f>
        <v xml:space="preserve"> </v>
      </c>
      <c r="F68406" s="491" t="str">
        <f t="shared" si="46"/>
        <v xml:space="preserve"> </v>
      </c>
      <c r="H68406" s="488">
        <f>IF(Admin!$B$14='Legit-Fans'!F68406,1,0)</f>
        <v>0</v>
      </c>
    </row>
    <row r="68407" spans="1:8">
      <c r="A68407" s="220" t="str">
        <f>IF(B68407&lt;&gt;0,COUNTA($B$65637:B68407)," ")</f>
        <v xml:space="preserve"> </v>
      </c>
      <c r="F68407" s="491" t="str">
        <f t="shared" si="46"/>
        <v xml:space="preserve"> </v>
      </c>
      <c r="H68407" s="488">
        <f>IF(Admin!$B$14='Legit-Fans'!F68407,1,0)</f>
        <v>0</v>
      </c>
    </row>
    <row r="68408" spans="1:8">
      <c r="A68408" s="220" t="str">
        <f>IF(B68408&lt;&gt;0,COUNTA($B$65637:B68408)," ")</f>
        <v xml:space="preserve"> </v>
      </c>
      <c r="F68408" s="491" t="str">
        <f t="shared" si="46"/>
        <v xml:space="preserve"> </v>
      </c>
      <c r="H68408" s="488">
        <f>IF(Admin!$B$14='Legit-Fans'!F68408,1,0)</f>
        <v>0</v>
      </c>
    </row>
    <row r="68409" spans="1:8">
      <c r="A68409" s="220" t="str">
        <f>IF(B68409&lt;&gt;0,COUNTA($B$65637:B68409)," ")</f>
        <v xml:space="preserve"> </v>
      </c>
      <c r="F68409" s="491" t="str">
        <f t="shared" si="46"/>
        <v xml:space="preserve"> </v>
      </c>
      <c r="H68409" s="488">
        <f>IF(Admin!$B$14='Legit-Fans'!F68409,1,0)</f>
        <v>0</v>
      </c>
    </row>
    <row r="68410" spans="1:8">
      <c r="A68410" s="220" t="str">
        <f>IF(B68410&lt;&gt;0,COUNTA($B$65637:B68410)," ")</f>
        <v xml:space="preserve"> </v>
      </c>
      <c r="F68410" s="491" t="str">
        <f t="shared" si="46"/>
        <v xml:space="preserve"> </v>
      </c>
      <c r="H68410" s="488">
        <f>IF(Admin!$B$14='Legit-Fans'!F68410,1,0)</f>
        <v>0</v>
      </c>
    </row>
    <row r="68411" spans="1:8">
      <c r="A68411" s="220" t="str">
        <f>IF(B68411&lt;&gt;0,COUNTA($B$65637:B68411)," ")</f>
        <v xml:space="preserve"> </v>
      </c>
      <c r="F68411" s="491" t="str">
        <f t="shared" si="46"/>
        <v xml:space="preserve"> </v>
      </c>
      <c r="H68411" s="488">
        <f>IF(Admin!$B$14='Legit-Fans'!F68411,1,0)</f>
        <v>0</v>
      </c>
    </row>
    <row r="68412" spans="1:8">
      <c r="A68412" s="220" t="str">
        <f>IF(B68412&lt;&gt;0,COUNTA($B$65637:B68412)," ")</f>
        <v xml:space="preserve"> </v>
      </c>
      <c r="F68412" s="491" t="str">
        <f t="shared" si="46"/>
        <v xml:space="preserve"> </v>
      </c>
      <c r="H68412" s="488">
        <f>IF(Admin!$B$14='Legit-Fans'!F68412,1,0)</f>
        <v>0</v>
      </c>
    </row>
    <row r="68413" spans="1:8">
      <c r="A68413" s="220" t="str">
        <f>IF(B68413&lt;&gt;0,COUNTA($B$65637:B68413)," ")</f>
        <v xml:space="preserve"> </v>
      </c>
      <c r="F68413" s="491" t="str">
        <f t="shared" si="46"/>
        <v xml:space="preserve"> </v>
      </c>
      <c r="H68413" s="488">
        <f>IF(Admin!$B$14='Legit-Fans'!F68413,1,0)</f>
        <v>0</v>
      </c>
    </row>
    <row r="68414" spans="1:8">
      <c r="A68414" s="220" t="str">
        <f>IF(B68414&lt;&gt;0,COUNTA($B$65637:B68414)," ")</f>
        <v xml:space="preserve"> </v>
      </c>
      <c r="F68414" s="491" t="str">
        <f t="shared" si="46"/>
        <v xml:space="preserve"> </v>
      </c>
      <c r="H68414" s="488">
        <f>IF(Admin!$B$14='Legit-Fans'!F68414,1,0)</f>
        <v>0</v>
      </c>
    </row>
    <row r="68415" spans="1:8">
      <c r="A68415" s="220" t="str">
        <f>IF(B68415&lt;&gt;0,COUNTA($B$65637:B68415)," ")</f>
        <v xml:space="preserve"> </v>
      </c>
      <c r="F68415" s="491" t="str">
        <f t="shared" si="46"/>
        <v xml:space="preserve"> </v>
      </c>
      <c r="H68415" s="488">
        <f>IF(Admin!$B$14='Legit-Fans'!F68415,1,0)</f>
        <v>0</v>
      </c>
    </row>
    <row r="68416" spans="1:8">
      <c r="A68416" s="220" t="str">
        <f>IF(B68416&lt;&gt;0,COUNTA($B$65637:B68416)," ")</f>
        <v xml:space="preserve"> </v>
      </c>
      <c r="F68416" s="491" t="str">
        <f t="shared" si="46"/>
        <v xml:space="preserve"> </v>
      </c>
      <c r="H68416" s="488">
        <f>IF(Admin!$B$14='Legit-Fans'!F68416,1,0)</f>
        <v>0</v>
      </c>
    </row>
    <row r="68417" spans="1:8">
      <c r="A68417" s="220" t="str">
        <f>IF(B68417&lt;&gt;0,COUNTA($B$65637:B68417)," ")</f>
        <v xml:space="preserve"> </v>
      </c>
      <c r="F68417" s="491" t="str">
        <f t="shared" si="46"/>
        <v xml:space="preserve"> </v>
      </c>
      <c r="H68417" s="488">
        <f>IF(Admin!$B$14='Legit-Fans'!F68417,1,0)</f>
        <v>0</v>
      </c>
    </row>
    <row r="68418" spans="1:8">
      <c r="A68418" s="220" t="str">
        <f>IF(B68418&lt;&gt;0,COUNTA($B$65637:B68418)," ")</f>
        <v xml:space="preserve"> </v>
      </c>
      <c r="F68418" s="491" t="str">
        <f t="shared" si="46"/>
        <v xml:space="preserve"> </v>
      </c>
      <c r="H68418" s="488">
        <f>IF(Admin!$B$14='Legit-Fans'!F68418,1,0)</f>
        <v>0</v>
      </c>
    </row>
    <row r="68419" spans="1:8">
      <c r="A68419" s="220" t="str">
        <f>IF(B68419&lt;&gt;0,COUNTA($B$65637:B68419)," ")</f>
        <v xml:space="preserve"> </v>
      </c>
      <c r="F68419" s="491" t="str">
        <f t="shared" si="46"/>
        <v xml:space="preserve"> </v>
      </c>
      <c r="H68419" s="488">
        <f>IF(Admin!$B$14='Legit-Fans'!F68419,1,0)</f>
        <v>0</v>
      </c>
    </row>
    <row r="68420" spans="1:8">
      <c r="A68420" s="220" t="str">
        <f>IF(B68420&lt;&gt;0,COUNTA($B$65637:B68420)," ")</f>
        <v xml:space="preserve"> </v>
      </c>
      <c r="F68420" s="491" t="str">
        <f t="shared" si="46"/>
        <v xml:space="preserve"> </v>
      </c>
      <c r="H68420" s="488">
        <f>IF(Admin!$B$14='Legit-Fans'!F68420,1,0)</f>
        <v>0</v>
      </c>
    </row>
    <row r="68421" spans="1:8">
      <c r="A68421" s="220" t="str">
        <f>IF(B68421&lt;&gt;0,COUNTA($B$65637:B68421)," ")</f>
        <v xml:space="preserve"> </v>
      </c>
      <c r="F68421" s="491" t="str">
        <f t="shared" si="46"/>
        <v xml:space="preserve"> </v>
      </c>
      <c r="H68421" s="488">
        <f>IF(Admin!$B$14='Legit-Fans'!F68421,1,0)</f>
        <v>0</v>
      </c>
    </row>
    <row r="68422" spans="1:8">
      <c r="A68422" s="220" t="str">
        <f>IF(B68422&lt;&gt;0,COUNTA($B$65637:B68422)," ")</f>
        <v xml:space="preserve"> </v>
      </c>
      <c r="F68422" s="491" t="str">
        <f t="shared" si="46"/>
        <v xml:space="preserve"> </v>
      </c>
      <c r="H68422" s="488">
        <f>IF(Admin!$B$14='Legit-Fans'!F68422,1,0)</f>
        <v>0</v>
      </c>
    </row>
    <row r="68423" spans="1:8">
      <c r="A68423" s="220" t="str">
        <f>IF(B68423&lt;&gt;0,COUNTA($B$65637:B68423)," ")</f>
        <v xml:space="preserve"> </v>
      </c>
      <c r="F68423" s="491" t="str">
        <f t="shared" si="46"/>
        <v xml:space="preserve"> </v>
      </c>
      <c r="H68423" s="488">
        <f>IF(Admin!$B$14='Legit-Fans'!F68423,1,0)</f>
        <v>0</v>
      </c>
    </row>
    <row r="68424" spans="1:8">
      <c r="A68424" s="220" t="str">
        <f>IF(B68424&lt;&gt;0,COUNTA($B$65637:B68424)," ")</f>
        <v xml:space="preserve"> </v>
      </c>
      <c r="F68424" s="491" t="str">
        <f t="shared" si="46"/>
        <v xml:space="preserve"> </v>
      </c>
      <c r="H68424" s="488">
        <f>IF(Admin!$B$14='Legit-Fans'!F68424,1,0)</f>
        <v>0</v>
      </c>
    </row>
    <row r="68425" spans="1:8">
      <c r="A68425" s="220" t="str">
        <f>IF(B68425&lt;&gt;0,COUNTA($B$65637:B68425)," ")</f>
        <v xml:space="preserve"> </v>
      </c>
      <c r="F68425" s="491" t="str">
        <f t="shared" si="46"/>
        <v xml:space="preserve"> </v>
      </c>
      <c r="H68425" s="488">
        <f>IF(Admin!$B$14='Legit-Fans'!F68425,1,0)</f>
        <v>0</v>
      </c>
    </row>
    <row r="68426" spans="1:8">
      <c r="A68426" s="220" t="str">
        <f>IF(B68426&lt;&gt;0,COUNTA($B$65637:B68426)," ")</f>
        <v xml:space="preserve"> </v>
      </c>
      <c r="F68426" s="491" t="str">
        <f t="shared" si="46"/>
        <v xml:space="preserve"> </v>
      </c>
      <c r="H68426" s="488">
        <f>IF(Admin!$B$14='Legit-Fans'!F68426,1,0)</f>
        <v>0</v>
      </c>
    </row>
    <row r="68427" spans="1:8">
      <c r="A68427" s="220" t="str">
        <f>IF(B68427&lt;&gt;0,COUNTA($B$65637:B68427)," ")</f>
        <v xml:space="preserve"> </v>
      </c>
      <c r="F68427" s="491" t="str">
        <f t="shared" si="46"/>
        <v xml:space="preserve"> </v>
      </c>
      <c r="H68427" s="488">
        <f>IF(Admin!$B$14='Legit-Fans'!F68427,1,0)</f>
        <v>0</v>
      </c>
    </row>
    <row r="68428" spans="1:8">
      <c r="A68428" s="220" t="str">
        <f>IF(B68428&lt;&gt;0,COUNTA($B$65637:B68428)," ")</f>
        <v xml:space="preserve"> </v>
      </c>
      <c r="F68428" s="491" t="str">
        <f t="shared" si="46"/>
        <v xml:space="preserve"> </v>
      </c>
      <c r="H68428" s="488">
        <f>IF(Admin!$B$14='Legit-Fans'!F68428,1,0)</f>
        <v>0</v>
      </c>
    </row>
    <row r="68429" spans="1:8">
      <c r="A68429" s="220" t="str">
        <f>IF(B68429&lt;&gt;0,COUNTA($B$65637:B68429)," ")</f>
        <v xml:space="preserve"> </v>
      </c>
      <c r="F68429" s="491" t="str">
        <f t="shared" si="46"/>
        <v xml:space="preserve"> </v>
      </c>
      <c r="H68429" s="488">
        <f>IF(Admin!$B$14='Legit-Fans'!F68429,1,0)</f>
        <v>0</v>
      </c>
    </row>
    <row r="68430" spans="1:8">
      <c r="A68430" s="220" t="str">
        <f>IF(B68430&lt;&gt;0,COUNTA($B$65637:B68430)," ")</f>
        <v xml:space="preserve"> </v>
      </c>
      <c r="F68430" s="491" t="str">
        <f t="shared" si="46"/>
        <v xml:space="preserve"> </v>
      </c>
      <c r="H68430" s="488">
        <f>IF(Admin!$B$14='Legit-Fans'!F68430,1,0)</f>
        <v>0</v>
      </c>
    </row>
    <row r="68431" spans="1:8">
      <c r="A68431" s="220" t="str">
        <f>IF(B68431&lt;&gt;0,COUNTA($B$65637:B68431)," ")</f>
        <v xml:space="preserve"> </v>
      </c>
      <c r="F68431" s="491" t="str">
        <f t="shared" si="46"/>
        <v xml:space="preserve"> </v>
      </c>
      <c r="H68431" s="488">
        <f>IF(Admin!$B$14='Legit-Fans'!F68431,1,0)</f>
        <v>0</v>
      </c>
    </row>
    <row r="68432" spans="1:8">
      <c r="A68432" s="220" t="str">
        <f>IF(B68432&lt;&gt;0,COUNTA($B$65637:B68432)," ")</f>
        <v xml:space="preserve"> </v>
      </c>
      <c r="F68432" s="491" t="str">
        <f t="shared" si="46"/>
        <v xml:space="preserve"> </v>
      </c>
      <c r="H68432" s="488">
        <f>IF(Admin!$B$14='Legit-Fans'!F68432,1,0)</f>
        <v>0</v>
      </c>
    </row>
    <row r="68433" spans="1:8">
      <c r="A68433" s="220" t="str">
        <f>IF(B68433&lt;&gt;0,COUNTA($B$65637:B68433)," ")</f>
        <v xml:space="preserve"> </v>
      </c>
      <c r="F68433" s="491" t="str">
        <f t="shared" si="46"/>
        <v xml:space="preserve"> </v>
      </c>
      <c r="H68433" s="488">
        <f>IF(Admin!$B$14='Legit-Fans'!F68433,1,0)</f>
        <v>0</v>
      </c>
    </row>
    <row r="68434" spans="1:8">
      <c r="A68434" s="220" t="str">
        <f>IF(B68434&lt;&gt;0,COUNTA($B$65637:B68434)," ")</f>
        <v xml:space="preserve"> </v>
      </c>
      <c r="F68434" s="491" t="str">
        <f t="shared" si="46"/>
        <v xml:space="preserve"> </v>
      </c>
      <c r="H68434" s="488">
        <f>IF(Admin!$B$14='Legit-Fans'!F68434,1,0)</f>
        <v>0</v>
      </c>
    </row>
    <row r="68435" spans="1:8">
      <c r="A68435" s="220" t="str">
        <f>IF(B68435&lt;&gt;0,COUNTA($B$65637:B68435)," ")</f>
        <v xml:space="preserve"> </v>
      </c>
      <c r="F68435" s="491" t="str">
        <f t="shared" si="46"/>
        <v xml:space="preserve"> </v>
      </c>
      <c r="H68435" s="488">
        <f>IF(Admin!$B$14='Legit-Fans'!F68435,1,0)</f>
        <v>0</v>
      </c>
    </row>
    <row r="68436" spans="1:8">
      <c r="A68436" s="220" t="str">
        <f>IF(B68436&lt;&gt;0,COUNTA($B$65637:B68436)," ")</f>
        <v xml:space="preserve"> </v>
      </c>
      <c r="F68436" s="491" t="str">
        <f t="shared" si="46"/>
        <v xml:space="preserve"> </v>
      </c>
      <c r="H68436" s="488">
        <f>IF(Admin!$B$14='Legit-Fans'!F68436,1,0)</f>
        <v>0</v>
      </c>
    </row>
    <row r="68437" spans="1:8">
      <c r="A68437" s="220" t="str">
        <f>IF(B68437&lt;&gt;0,COUNTA($B$65637:B68437)," ")</f>
        <v xml:space="preserve"> </v>
      </c>
      <c r="F68437" s="491" t="str">
        <f t="shared" si="46"/>
        <v xml:space="preserve"> </v>
      </c>
      <c r="H68437" s="488">
        <f>IF(Admin!$B$14='Legit-Fans'!F68437,1,0)</f>
        <v>0</v>
      </c>
    </row>
    <row r="68438" spans="1:8">
      <c r="A68438" s="220" t="str">
        <f>IF(B68438&lt;&gt;0,COUNTA($B$65637:B68438)," ")</f>
        <v xml:space="preserve"> </v>
      </c>
      <c r="F68438" s="491" t="str">
        <f t="shared" si="46"/>
        <v xml:space="preserve"> </v>
      </c>
      <c r="H68438" s="488">
        <f>IF(Admin!$B$14='Legit-Fans'!F68438,1,0)</f>
        <v>0</v>
      </c>
    </row>
    <row r="68439" spans="1:8">
      <c r="A68439" s="220" t="str">
        <f>IF(B68439&lt;&gt;0,COUNTA($B$65637:B68439)," ")</f>
        <v xml:space="preserve"> </v>
      </c>
      <c r="F68439" s="491" t="str">
        <f t="shared" si="46"/>
        <v xml:space="preserve"> </v>
      </c>
      <c r="H68439" s="488">
        <f>IF(Admin!$B$14='Legit-Fans'!F68439,1,0)</f>
        <v>0</v>
      </c>
    </row>
    <row r="68440" spans="1:8">
      <c r="A68440" s="220" t="str">
        <f>IF(B68440&lt;&gt;0,COUNTA($B$65637:B68440)," ")</f>
        <v xml:space="preserve"> </v>
      </c>
      <c r="F68440" s="491" t="str">
        <f t="shared" si="46"/>
        <v xml:space="preserve"> </v>
      </c>
      <c r="H68440" s="488">
        <f>IF(Admin!$B$14='Legit-Fans'!F68440,1,0)</f>
        <v>0</v>
      </c>
    </row>
    <row r="68441" spans="1:8">
      <c r="A68441" s="220" t="str">
        <f>IF(B68441&lt;&gt;0,COUNTA($B$65637:B68441)," ")</f>
        <v xml:space="preserve"> </v>
      </c>
      <c r="F68441" s="491" t="str">
        <f t="shared" si="46"/>
        <v xml:space="preserve"> </v>
      </c>
      <c r="H68441" s="488">
        <f>IF(Admin!$B$14='Legit-Fans'!F68441,1,0)</f>
        <v>0</v>
      </c>
    </row>
    <row r="68442" spans="1:8">
      <c r="A68442" s="220" t="str">
        <f>IF(B68442&lt;&gt;0,COUNTA($B$65637:B68442)," ")</f>
        <v xml:space="preserve"> </v>
      </c>
      <c r="F68442" s="491" t="str">
        <f t="shared" si="46"/>
        <v xml:space="preserve"> </v>
      </c>
      <c r="H68442" s="488">
        <f>IF(Admin!$B$14='Legit-Fans'!F68442,1,0)</f>
        <v>0</v>
      </c>
    </row>
    <row r="68443" spans="1:8">
      <c r="A68443" s="220" t="str">
        <f>IF(B68443&lt;&gt;0,COUNTA($B$65637:B68443)," ")</f>
        <v xml:space="preserve"> </v>
      </c>
      <c r="F68443" s="491" t="str">
        <f t="shared" si="46"/>
        <v xml:space="preserve"> </v>
      </c>
      <c r="H68443" s="488">
        <f>IF(Admin!$B$14='Legit-Fans'!F68443,1,0)</f>
        <v>0</v>
      </c>
    </row>
    <row r="68444" spans="1:8">
      <c r="A68444" s="220" t="str">
        <f>IF(B68444&lt;&gt;0,COUNTA($B$65637:B68444)," ")</f>
        <v xml:space="preserve"> </v>
      </c>
      <c r="F68444" s="491" t="str">
        <f t="shared" si="46"/>
        <v xml:space="preserve"> </v>
      </c>
      <c r="H68444" s="488">
        <f>IF(Admin!$B$14='Legit-Fans'!F68444,1,0)</f>
        <v>0</v>
      </c>
    </row>
    <row r="68445" spans="1:8">
      <c r="A68445" s="220" t="str">
        <f>IF(B68445&lt;&gt;0,COUNTA($B$65637:B68445)," ")</f>
        <v xml:space="preserve"> </v>
      </c>
      <c r="F68445" s="491" t="str">
        <f t="shared" si="46"/>
        <v xml:space="preserve"> </v>
      </c>
      <c r="H68445" s="488">
        <f>IF(Admin!$B$14='Legit-Fans'!F68445,1,0)</f>
        <v>0</v>
      </c>
    </row>
    <row r="68446" spans="1:8">
      <c r="A68446" s="220" t="str">
        <f>IF(B68446&lt;&gt;0,COUNTA($B$65637:B68446)," ")</f>
        <v xml:space="preserve"> </v>
      </c>
      <c r="F68446" s="491" t="str">
        <f t="shared" si="46"/>
        <v xml:space="preserve"> </v>
      </c>
      <c r="H68446" s="488">
        <f>IF(Admin!$B$14='Legit-Fans'!F68446,1,0)</f>
        <v>0</v>
      </c>
    </row>
    <row r="68447" spans="1:8">
      <c r="A68447" s="220" t="str">
        <f>IF(B68447&lt;&gt;0,COUNTA($B$65637:B68447)," ")</f>
        <v xml:space="preserve"> </v>
      </c>
      <c r="F68447" s="491" t="str">
        <f t="shared" si="46"/>
        <v xml:space="preserve"> </v>
      </c>
      <c r="H68447" s="488">
        <f>IF(Admin!$B$14='Legit-Fans'!F68447,1,0)</f>
        <v>0</v>
      </c>
    </row>
    <row r="68448" spans="1:8">
      <c r="A68448" s="220" t="str">
        <f>IF(B68448&lt;&gt;0,COUNTA($B$65637:B68448)," ")</f>
        <v xml:space="preserve"> </v>
      </c>
      <c r="F68448" s="491" t="str">
        <f t="shared" si="46"/>
        <v xml:space="preserve"> </v>
      </c>
      <c r="H68448" s="488">
        <f>IF(Admin!$B$14='Legit-Fans'!F68448,1,0)</f>
        <v>0</v>
      </c>
    </row>
    <row r="68449" spans="1:8">
      <c r="A68449" s="220" t="str">
        <f>IF(B68449&lt;&gt;0,COUNTA($B$65637:B68449)," ")</f>
        <v xml:space="preserve"> </v>
      </c>
      <c r="F68449" s="491" t="str">
        <f t="shared" si="46"/>
        <v xml:space="preserve"> </v>
      </c>
      <c r="H68449" s="488">
        <f>IF(Admin!$B$14='Legit-Fans'!F68449,1,0)</f>
        <v>0</v>
      </c>
    </row>
    <row r="68450" spans="1:8">
      <c r="A68450" s="220" t="str">
        <f>IF(B68450&lt;&gt;0,COUNTA($B$65637:B68450)," ")</f>
        <v xml:space="preserve"> </v>
      </c>
      <c r="F68450" s="491" t="str">
        <f t="shared" si="46"/>
        <v xml:space="preserve"> </v>
      </c>
      <c r="H68450" s="488">
        <f>IF(Admin!$B$14='Legit-Fans'!F68450,1,0)</f>
        <v>0</v>
      </c>
    </row>
    <row r="68451" spans="1:8">
      <c r="A68451" s="220" t="str">
        <f>IF(B68451&lt;&gt;0,COUNTA($B$65637:B68451)," ")</f>
        <v xml:space="preserve"> </v>
      </c>
      <c r="F68451" s="491" t="str">
        <f t="shared" si="46"/>
        <v xml:space="preserve"> </v>
      </c>
      <c r="H68451" s="488">
        <f>IF(Admin!$B$14='Legit-Fans'!F68451,1,0)</f>
        <v>0</v>
      </c>
    </row>
    <row r="68452" spans="1:8">
      <c r="A68452" s="220" t="str">
        <f>IF(B68452&lt;&gt;0,COUNTA($B$65637:B68452)," ")</f>
        <v xml:space="preserve"> </v>
      </c>
      <c r="F68452" s="491" t="str">
        <f t="shared" si="46"/>
        <v xml:space="preserve"> </v>
      </c>
      <c r="H68452" s="488">
        <f>IF(Admin!$B$14='Legit-Fans'!F68452,1,0)</f>
        <v>0</v>
      </c>
    </row>
    <row r="68453" spans="1:8">
      <c r="A68453" s="220" t="str">
        <f>IF(B68453&lt;&gt;0,COUNTA($B$65637:B68453)," ")</f>
        <v xml:space="preserve"> </v>
      </c>
      <c r="F68453" s="491" t="str">
        <f t="shared" si="46"/>
        <v xml:space="preserve"> </v>
      </c>
      <c r="H68453" s="488">
        <f>IF(Admin!$B$14='Legit-Fans'!F68453,1,0)</f>
        <v>0</v>
      </c>
    </row>
    <row r="68454" spans="1:8">
      <c r="A68454" s="220" t="str">
        <f>IF(B68454&lt;&gt;0,COUNTA($B$65637:B68454)," ")</f>
        <v xml:space="preserve"> </v>
      </c>
      <c r="F68454" s="491" t="str">
        <f t="shared" si="46"/>
        <v xml:space="preserve"> </v>
      </c>
      <c r="H68454" s="488">
        <f>IF(Admin!$B$14='Legit-Fans'!F68454,1,0)</f>
        <v>0</v>
      </c>
    </row>
    <row r="68455" spans="1:8">
      <c r="A68455" s="220" t="str">
        <f>IF(B68455&lt;&gt;0,COUNTA($B$65637:B68455)," ")</f>
        <v xml:space="preserve"> </v>
      </c>
      <c r="F68455" s="491" t="str">
        <f t="shared" si="46"/>
        <v xml:space="preserve"> </v>
      </c>
      <c r="H68455" s="488">
        <f>IF(Admin!$B$14='Legit-Fans'!F68455,1,0)</f>
        <v>0</v>
      </c>
    </row>
    <row r="68456" spans="1:8">
      <c r="A68456" s="220" t="str">
        <f>IF(B68456&lt;&gt;0,COUNTA($B$65637:B68456)," ")</f>
        <v xml:space="preserve"> </v>
      </c>
      <c r="F68456" s="491" t="str">
        <f t="shared" si="46"/>
        <v xml:space="preserve"> </v>
      </c>
      <c r="H68456" s="488">
        <f>IF(Admin!$B$14='Legit-Fans'!F68456,1,0)</f>
        <v>0</v>
      </c>
    </row>
    <row r="68457" spans="1:8">
      <c r="A68457" s="220" t="str">
        <f>IF(B68457&lt;&gt;0,COUNTA($B$65637:B68457)," ")</f>
        <v xml:space="preserve"> </v>
      </c>
      <c r="F68457" s="491" t="str">
        <f t="shared" si="46"/>
        <v xml:space="preserve"> </v>
      </c>
      <c r="H68457" s="488">
        <f>IF(Admin!$B$14='Legit-Fans'!F68457,1,0)</f>
        <v>0</v>
      </c>
    </row>
    <row r="68458" spans="1:8">
      <c r="A68458" s="220" t="str">
        <f>IF(B68458&lt;&gt;0,COUNTA($B$65637:B68458)," ")</f>
        <v xml:space="preserve"> </v>
      </c>
      <c r="F68458" s="491" t="str">
        <f t="shared" si="46"/>
        <v xml:space="preserve"> </v>
      </c>
      <c r="H68458" s="488">
        <f>IF(Admin!$B$14='Legit-Fans'!F68458,1,0)</f>
        <v>0</v>
      </c>
    </row>
    <row r="68459" spans="1:8">
      <c r="A68459" s="220" t="str">
        <f>IF(B68459&lt;&gt;0,COUNTA($B$65637:B68459)," ")</f>
        <v xml:space="preserve"> </v>
      </c>
      <c r="F68459" s="491" t="str">
        <f t="shared" si="46"/>
        <v xml:space="preserve"> </v>
      </c>
      <c r="H68459" s="488">
        <f>IF(Admin!$B$14='Legit-Fans'!F68459,1,0)</f>
        <v>0</v>
      </c>
    </row>
    <row r="68460" spans="1:8">
      <c r="A68460" s="220" t="str">
        <f>IF(B68460&lt;&gt;0,COUNTA($B$65637:B68460)," ")</f>
        <v xml:space="preserve"> </v>
      </c>
      <c r="F68460" s="491" t="str">
        <f t="shared" ref="F68460:F68523" si="47">B68460&amp;" "&amp;C68460</f>
        <v xml:space="preserve"> </v>
      </c>
      <c r="H68460" s="488">
        <f>IF(Admin!$B$14='Legit-Fans'!F68460,1,0)</f>
        <v>0</v>
      </c>
    </row>
    <row r="68461" spans="1:8">
      <c r="A68461" s="220" t="str">
        <f>IF(B68461&lt;&gt;0,COUNTA($B$65637:B68461)," ")</f>
        <v xml:space="preserve"> </v>
      </c>
      <c r="F68461" s="491" t="str">
        <f t="shared" si="47"/>
        <v xml:space="preserve"> </v>
      </c>
      <c r="H68461" s="488">
        <f>IF(Admin!$B$14='Legit-Fans'!F68461,1,0)</f>
        <v>0</v>
      </c>
    </row>
    <row r="68462" spans="1:8">
      <c r="A68462" s="220" t="str">
        <f>IF(B68462&lt;&gt;0,COUNTA($B$65637:B68462)," ")</f>
        <v xml:space="preserve"> </v>
      </c>
      <c r="F68462" s="491" t="str">
        <f t="shared" si="47"/>
        <v xml:space="preserve"> </v>
      </c>
      <c r="H68462" s="488">
        <f>IF(Admin!$B$14='Legit-Fans'!F68462,1,0)</f>
        <v>0</v>
      </c>
    </row>
    <row r="68463" spans="1:8">
      <c r="A68463" s="220" t="str">
        <f>IF(B68463&lt;&gt;0,COUNTA($B$65637:B68463)," ")</f>
        <v xml:space="preserve"> </v>
      </c>
      <c r="F68463" s="491" t="str">
        <f t="shared" si="47"/>
        <v xml:space="preserve"> </v>
      </c>
      <c r="H68463" s="488">
        <f>IF(Admin!$B$14='Legit-Fans'!F68463,1,0)</f>
        <v>0</v>
      </c>
    </row>
    <row r="68464" spans="1:8">
      <c r="A68464" s="220" t="str">
        <f>IF(B68464&lt;&gt;0,COUNTA($B$65637:B68464)," ")</f>
        <v xml:space="preserve"> </v>
      </c>
      <c r="F68464" s="491" t="str">
        <f t="shared" si="47"/>
        <v xml:space="preserve"> </v>
      </c>
      <c r="H68464" s="488">
        <f>IF(Admin!$B$14='Legit-Fans'!F68464,1,0)</f>
        <v>0</v>
      </c>
    </row>
    <row r="68465" spans="1:8">
      <c r="A68465" s="220" t="str">
        <f>IF(B68465&lt;&gt;0,COUNTA($B$65637:B68465)," ")</f>
        <v xml:space="preserve"> </v>
      </c>
      <c r="F68465" s="491" t="str">
        <f t="shared" si="47"/>
        <v xml:space="preserve"> </v>
      </c>
      <c r="H68465" s="488">
        <f>IF(Admin!$B$14='Legit-Fans'!F68465,1,0)</f>
        <v>0</v>
      </c>
    </row>
    <row r="68466" spans="1:8">
      <c r="A68466" s="220" t="str">
        <f>IF(B68466&lt;&gt;0,COUNTA($B$65637:B68466)," ")</f>
        <v xml:space="preserve"> </v>
      </c>
      <c r="F68466" s="491" t="str">
        <f t="shared" si="47"/>
        <v xml:space="preserve"> </v>
      </c>
      <c r="H68466" s="488">
        <f>IF(Admin!$B$14='Legit-Fans'!F68466,1,0)</f>
        <v>0</v>
      </c>
    </row>
    <row r="68467" spans="1:8">
      <c r="A68467" s="220" t="str">
        <f>IF(B68467&lt;&gt;0,COUNTA($B$65637:B68467)," ")</f>
        <v xml:space="preserve"> </v>
      </c>
      <c r="F68467" s="491" t="str">
        <f t="shared" si="47"/>
        <v xml:space="preserve"> </v>
      </c>
      <c r="H68467" s="488">
        <f>IF(Admin!$B$14='Legit-Fans'!F68467,1,0)</f>
        <v>0</v>
      </c>
    </row>
    <row r="68468" spans="1:8">
      <c r="A68468" s="220" t="str">
        <f>IF(B68468&lt;&gt;0,COUNTA($B$65637:B68468)," ")</f>
        <v xml:space="preserve"> </v>
      </c>
      <c r="F68468" s="491" t="str">
        <f t="shared" si="47"/>
        <v xml:space="preserve"> </v>
      </c>
      <c r="H68468" s="488">
        <f>IF(Admin!$B$14='Legit-Fans'!F68468,1,0)</f>
        <v>0</v>
      </c>
    </row>
    <row r="68469" spans="1:8">
      <c r="A68469" s="220" t="str">
        <f>IF(B68469&lt;&gt;0,COUNTA($B$65637:B68469)," ")</f>
        <v xml:space="preserve"> </v>
      </c>
      <c r="F68469" s="491" t="str">
        <f t="shared" si="47"/>
        <v xml:space="preserve"> </v>
      </c>
      <c r="H68469" s="488">
        <f>IF(Admin!$B$14='Legit-Fans'!F68469,1,0)</f>
        <v>0</v>
      </c>
    </row>
    <row r="68470" spans="1:8">
      <c r="A68470" s="220" t="str">
        <f>IF(B68470&lt;&gt;0,COUNTA($B$65637:B68470)," ")</f>
        <v xml:space="preserve"> </v>
      </c>
      <c r="F68470" s="491" t="str">
        <f t="shared" si="47"/>
        <v xml:space="preserve"> </v>
      </c>
      <c r="H68470" s="488">
        <f>IF(Admin!$B$14='Legit-Fans'!F68470,1,0)</f>
        <v>0</v>
      </c>
    </row>
    <row r="68471" spans="1:8">
      <c r="A68471" s="220" t="str">
        <f>IF(B68471&lt;&gt;0,COUNTA($B$65637:B68471)," ")</f>
        <v xml:space="preserve"> </v>
      </c>
      <c r="F68471" s="491" t="str">
        <f t="shared" si="47"/>
        <v xml:space="preserve"> </v>
      </c>
      <c r="H68471" s="488">
        <f>IF(Admin!$B$14='Legit-Fans'!F68471,1,0)</f>
        <v>0</v>
      </c>
    </row>
    <row r="68472" spans="1:8">
      <c r="A68472" s="220" t="str">
        <f>IF(B68472&lt;&gt;0,COUNTA($B$65637:B68472)," ")</f>
        <v xml:space="preserve"> </v>
      </c>
      <c r="F68472" s="491" t="str">
        <f t="shared" si="47"/>
        <v xml:space="preserve"> </v>
      </c>
      <c r="H68472" s="488">
        <f>IF(Admin!$B$14='Legit-Fans'!F68472,1,0)</f>
        <v>0</v>
      </c>
    </row>
    <row r="68473" spans="1:8">
      <c r="A68473" s="220" t="str">
        <f>IF(B68473&lt;&gt;0,COUNTA($B$65637:B68473)," ")</f>
        <v xml:space="preserve"> </v>
      </c>
      <c r="F68473" s="491" t="str">
        <f t="shared" si="47"/>
        <v xml:space="preserve"> </v>
      </c>
      <c r="H68473" s="488">
        <f>IF(Admin!$B$14='Legit-Fans'!F68473,1,0)</f>
        <v>0</v>
      </c>
    </row>
    <row r="68474" spans="1:8">
      <c r="A68474" s="220" t="str">
        <f>IF(B68474&lt;&gt;0,COUNTA($B$65637:B68474)," ")</f>
        <v xml:space="preserve"> </v>
      </c>
      <c r="F68474" s="491" t="str">
        <f t="shared" si="47"/>
        <v xml:space="preserve"> </v>
      </c>
      <c r="H68474" s="488">
        <f>IF(Admin!$B$14='Legit-Fans'!F68474,1,0)</f>
        <v>0</v>
      </c>
    </row>
    <row r="68475" spans="1:8">
      <c r="A68475" s="220" t="str">
        <f>IF(B68475&lt;&gt;0,COUNTA($B$65637:B68475)," ")</f>
        <v xml:space="preserve"> </v>
      </c>
      <c r="F68475" s="491" t="str">
        <f t="shared" si="47"/>
        <v xml:space="preserve"> </v>
      </c>
      <c r="H68475" s="488">
        <f>IF(Admin!$B$14='Legit-Fans'!F68475,1,0)</f>
        <v>0</v>
      </c>
    </row>
    <row r="68476" spans="1:8">
      <c r="A68476" s="220" t="str">
        <f>IF(B68476&lt;&gt;0,COUNTA($B$65637:B68476)," ")</f>
        <v xml:space="preserve"> </v>
      </c>
      <c r="F68476" s="491" t="str">
        <f t="shared" si="47"/>
        <v xml:space="preserve"> </v>
      </c>
      <c r="H68476" s="488">
        <f>IF(Admin!$B$14='Legit-Fans'!F68476,1,0)</f>
        <v>0</v>
      </c>
    </row>
    <row r="68477" spans="1:8">
      <c r="A68477" s="220" t="str">
        <f>IF(B68477&lt;&gt;0,COUNTA($B$65637:B68477)," ")</f>
        <v xml:space="preserve"> </v>
      </c>
      <c r="F68477" s="491" t="str">
        <f t="shared" si="47"/>
        <v xml:space="preserve"> </v>
      </c>
      <c r="H68477" s="488">
        <f>IF(Admin!$B$14='Legit-Fans'!F68477,1,0)</f>
        <v>0</v>
      </c>
    </row>
    <row r="68478" spans="1:8">
      <c r="A68478" s="220" t="str">
        <f>IF(B68478&lt;&gt;0,COUNTA($B$65637:B68478)," ")</f>
        <v xml:space="preserve"> </v>
      </c>
      <c r="F68478" s="491" t="str">
        <f t="shared" si="47"/>
        <v xml:space="preserve"> </v>
      </c>
      <c r="H68478" s="488">
        <f>IF(Admin!$B$14='Legit-Fans'!F68478,1,0)</f>
        <v>0</v>
      </c>
    </row>
    <row r="68479" spans="1:8">
      <c r="A68479" s="220" t="str">
        <f>IF(B68479&lt;&gt;0,COUNTA($B$65637:B68479)," ")</f>
        <v xml:space="preserve"> </v>
      </c>
      <c r="F68479" s="491" t="str">
        <f t="shared" si="47"/>
        <v xml:space="preserve"> </v>
      </c>
      <c r="H68479" s="488">
        <f>IF(Admin!$B$14='Legit-Fans'!F68479,1,0)</f>
        <v>0</v>
      </c>
    </row>
    <row r="68480" spans="1:8">
      <c r="A68480" s="220" t="str">
        <f>IF(B68480&lt;&gt;0,COUNTA($B$65637:B68480)," ")</f>
        <v xml:space="preserve"> </v>
      </c>
      <c r="F68480" s="491" t="str">
        <f t="shared" si="47"/>
        <v xml:space="preserve"> </v>
      </c>
      <c r="H68480" s="488">
        <f>IF(Admin!$B$14='Legit-Fans'!F68480,1,0)</f>
        <v>0</v>
      </c>
    </row>
    <row r="68481" spans="1:8">
      <c r="A68481" s="220" t="str">
        <f>IF(B68481&lt;&gt;0,COUNTA($B$65637:B68481)," ")</f>
        <v xml:space="preserve"> </v>
      </c>
      <c r="F68481" s="491" t="str">
        <f t="shared" si="47"/>
        <v xml:space="preserve"> </v>
      </c>
      <c r="H68481" s="488">
        <f>IF(Admin!$B$14='Legit-Fans'!F68481,1,0)</f>
        <v>0</v>
      </c>
    </row>
    <row r="68482" spans="1:8">
      <c r="A68482" s="220" t="str">
        <f>IF(B68482&lt;&gt;0,COUNTA($B$65637:B68482)," ")</f>
        <v xml:space="preserve"> </v>
      </c>
      <c r="F68482" s="491" t="str">
        <f t="shared" si="47"/>
        <v xml:space="preserve"> </v>
      </c>
      <c r="H68482" s="488">
        <f>IF(Admin!$B$14='Legit-Fans'!F68482,1,0)</f>
        <v>0</v>
      </c>
    </row>
    <row r="68483" spans="1:8">
      <c r="A68483" s="220" t="str">
        <f>IF(B68483&lt;&gt;0,COUNTA($B$65637:B68483)," ")</f>
        <v xml:space="preserve"> </v>
      </c>
      <c r="F68483" s="491" t="str">
        <f t="shared" si="47"/>
        <v xml:space="preserve"> </v>
      </c>
      <c r="H68483" s="488">
        <f>IF(Admin!$B$14='Legit-Fans'!F68483,1,0)</f>
        <v>0</v>
      </c>
    </row>
    <row r="68484" spans="1:8">
      <c r="A68484" s="220" t="str">
        <f>IF(B68484&lt;&gt;0,COUNTA($B$65637:B68484)," ")</f>
        <v xml:space="preserve"> </v>
      </c>
      <c r="F68484" s="491" t="str">
        <f t="shared" si="47"/>
        <v xml:space="preserve"> </v>
      </c>
      <c r="H68484" s="488">
        <f>IF(Admin!$B$14='Legit-Fans'!F68484,1,0)</f>
        <v>0</v>
      </c>
    </row>
    <row r="68485" spans="1:8">
      <c r="A68485" s="220" t="str">
        <f>IF(B68485&lt;&gt;0,COUNTA($B$65637:B68485)," ")</f>
        <v xml:space="preserve"> </v>
      </c>
      <c r="F68485" s="491" t="str">
        <f t="shared" si="47"/>
        <v xml:space="preserve"> </v>
      </c>
      <c r="H68485" s="488">
        <f>IF(Admin!$B$14='Legit-Fans'!F68485,1,0)</f>
        <v>0</v>
      </c>
    </row>
    <row r="68486" spans="1:8">
      <c r="A68486" s="220" t="str">
        <f>IF(B68486&lt;&gt;0,COUNTA($B$65637:B68486)," ")</f>
        <v xml:space="preserve"> </v>
      </c>
      <c r="F68486" s="491" t="str">
        <f t="shared" si="47"/>
        <v xml:space="preserve"> </v>
      </c>
      <c r="H68486" s="488">
        <f>IF(Admin!$B$14='Legit-Fans'!F68486,1,0)</f>
        <v>0</v>
      </c>
    </row>
    <row r="68487" spans="1:8">
      <c r="A68487" s="220" t="str">
        <f>IF(B68487&lt;&gt;0,COUNTA($B$65637:B68487)," ")</f>
        <v xml:space="preserve"> </v>
      </c>
      <c r="F68487" s="491" t="str">
        <f t="shared" si="47"/>
        <v xml:space="preserve"> </v>
      </c>
      <c r="H68487" s="488">
        <f>IF(Admin!$B$14='Legit-Fans'!F68487,1,0)</f>
        <v>0</v>
      </c>
    </row>
    <row r="68488" spans="1:8">
      <c r="A68488" s="220" t="str">
        <f>IF(B68488&lt;&gt;0,COUNTA($B$65637:B68488)," ")</f>
        <v xml:space="preserve"> </v>
      </c>
      <c r="F68488" s="491" t="str">
        <f t="shared" si="47"/>
        <v xml:space="preserve"> </v>
      </c>
      <c r="H68488" s="488">
        <f>IF(Admin!$B$14='Legit-Fans'!F68488,1,0)</f>
        <v>0</v>
      </c>
    </row>
    <row r="68489" spans="1:8">
      <c r="A68489" s="220" t="str">
        <f>IF(B68489&lt;&gt;0,COUNTA($B$65637:B68489)," ")</f>
        <v xml:space="preserve"> </v>
      </c>
      <c r="F68489" s="491" t="str">
        <f t="shared" si="47"/>
        <v xml:space="preserve"> </v>
      </c>
      <c r="H68489" s="488">
        <f>IF(Admin!$B$14='Legit-Fans'!F68489,1,0)</f>
        <v>0</v>
      </c>
    </row>
    <row r="68490" spans="1:8">
      <c r="A68490" s="220" t="str">
        <f>IF(B68490&lt;&gt;0,COUNTA($B$65637:B68490)," ")</f>
        <v xml:space="preserve"> </v>
      </c>
      <c r="F68490" s="491" t="str">
        <f t="shared" si="47"/>
        <v xml:space="preserve"> </v>
      </c>
      <c r="H68490" s="488">
        <f>IF(Admin!$B$14='Legit-Fans'!F68490,1,0)</f>
        <v>0</v>
      </c>
    </row>
    <row r="68491" spans="1:8">
      <c r="A68491" s="220" t="str">
        <f>IF(B68491&lt;&gt;0,COUNTA($B$65637:B68491)," ")</f>
        <v xml:space="preserve"> </v>
      </c>
      <c r="F68491" s="491" t="str">
        <f t="shared" si="47"/>
        <v xml:space="preserve"> </v>
      </c>
      <c r="H68491" s="488">
        <f>IF(Admin!$B$14='Legit-Fans'!F68491,1,0)</f>
        <v>0</v>
      </c>
    </row>
    <row r="68492" spans="1:8">
      <c r="A68492" s="220" t="str">
        <f>IF(B68492&lt;&gt;0,COUNTA($B$65637:B68492)," ")</f>
        <v xml:space="preserve"> </v>
      </c>
      <c r="F68492" s="491" t="str">
        <f t="shared" si="47"/>
        <v xml:space="preserve"> </v>
      </c>
      <c r="H68492" s="488">
        <f>IF(Admin!$B$14='Legit-Fans'!F68492,1,0)</f>
        <v>0</v>
      </c>
    </row>
    <row r="68493" spans="1:8">
      <c r="A68493" s="220" t="str">
        <f>IF(B68493&lt;&gt;0,COUNTA($B$65637:B68493)," ")</f>
        <v xml:space="preserve"> </v>
      </c>
      <c r="F68493" s="491" t="str">
        <f t="shared" si="47"/>
        <v xml:space="preserve"> </v>
      </c>
      <c r="H68493" s="488">
        <f>IF(Admin!$B$14='Legit-Fans'!F68493,1,0)</f>
        <v>0</v>
      </c>
    </row>
    <row r="68494" spans="1:8">
      <c r="A68494" s="220" t="str">
        <f>IF(B68494&lt;&gt;0,COUNTA($B$65637:B68494)," ")</f>
        <v xml:space="preserve"> </v>
      </c>
      <c r="F68494" s="491" t="str">
        <f t="shared" si="47"/>
        <v xml:space="preserve"> </v>
      </c>
      <c r="H68494" s="488">
        <f>IF(Admin!$B$14='Legit-Fans'!F68494,1,0)</f>
        <v>0</v>
      </c>
    </row>
    <row r="68495" spans="1:8">
      <c r="A68495" s="220" t="str">
        <f>IF(B68495&lt;&gt;0,COUNTA($B$65637:B68495)," ")</f>
        <v xml:space="preserve"> </v>
      </c>
      <c r="F68495" s="491" t="str">
        <f t="shared" si="47"/>
        <v xml:space="preserve"> </v>
      </c>
      <c r="H68495" s="488">
        <f>IF(Admin!$B$14='Legit-Fans'!F68495,1,0)</f>
        <v>0</v>
      </c>
    </row>
    <row r="68496" spans="1:8">
      <c r="A68496" s="220" t="str">
        <f>IF(B68496&lt;&gt;0,COUNTA($B$65637:B68496)," ")</f>
        <v xml:space="preserve"> </v>
      </c>
      <c r="F68496" s="491" t="str">
        <f t="shared" si="47"/>
        <v xml:space="preserve"> </v>
      </c>
      <c r="H68496" s="488">
        <f>IF(Admin!$B$14='Legit-Fans'!F68496,1,0)</f>
        <v>0</v>
      </c>
    </row>
    <row r="68497" spans="1:8">
      <c r="A68497" s="220" t="str">
        <f>IF(B68497&lt;&gt;0,COUNTA($B$65637:B68497)," ")</f>
        <v xml:space="preserve"> </v>
      </c>
      <c r="F68497" s="491" t="str">
        <f t="shared" si="47"/>
        <v xml:space="preserve"> </v>
      </c>
      <c r="H68497" s="488">
        <f>IF(Admin!$B$14='Legit-Fans'!F68497,1,0)</f>
        <v>0</v>
      </c>
    </row>
    <row r="68498" spans="1:8">
      <c r="A68498" s="220" t="str">
        <f>IF(B68498&lt;&gt;0,COUNTA($B$65637:B68498)," ")</f>
        <v xml:space="preserve"> </v>
      </c>
      <c r="F68498" s="491" t="str">
        <f t="shared" si="47"/>
        <v xml:space="preserve"> </v>
      </c>
      <c r="H68498" s="488">
        <f>IF(Admin!$B$14='Legit-Fans'!F68498,1,0)</f>
        <v>0</v>
      </c>
    </row>
    <row r="68499" spans="1:8">
      <c r="A68499" s="220" t="str">
        <f>IF(B68499&lt;&gt;0,COUNTA($B$65637:B68499)," ")</f>
        <v xml:space="preserve"> </v>
      </c>
      <c r="F68499" s="491" t="str">
        <f t="shared" si="47"/>
        <v xml:space="preserve"> </v>
      </c>
      <c r="H68499" s="488">
        <f>IF(Admin!$B$14='Legit-Fans'!F68499,1,0)</f>
        <v>0</v>
      </c>
    </row>
    <row r="68500" spans="1:8">
      <c r="A68500" s="220" t="str">
        <f>IF(B68500&lt;&gt;0,COUNTA($B$65637:B68500)," ")</f>
        <v xml:space="preserve"> </v>
      </c>
      <c r="F68500" s="491" t="str">
        <f t="shared" si="47"/>
        <v xml:space="preserve"> </v>
      </c>
      <c r="H68500" s="488">
        <f>IF(Admin!$B$14='Legit-Fans'!F68500,1,0)</f>
        <v>0</v>
      </c>
    </row>
    <row r="68501" spans="1:8">
      <c r="A68501" s="220" t="str">
        <f>IF(B68501&lt;&gt;0,COUNTA($B$65637:B68501)," ")</f>
        <v xml:space="preserve"> </v>
      </c>
      <c r="F68501" s="491" t="str">
        <f t="shared" si="47"/>
        <v xml:space="preserve"> </v>
      </c>
      <c r="H68501" s="488">
        <f>IF(Admin!$B$14='Legit-Fans'!F68501,1,0)</f>
        <v>0</v>
      </c>
    </row>
    <row r="68502" spans="1:8">
      <c r="A68502" s="220" t="str">
        <f>IF(B68502&lt;&gt;0,COUNTA($B$65637:B68502)," ")</f>
        <v xml:space="preserve"> </v>
      </c>
      <c r="F68502" s="491" t="str">
        <f t="shared" si="47"/>
        <v xml:space="preserve"> </v>
      </c>
      <c r="H68502" s="488">
        <f>IF(Admin!$B$14='Legit-Fans'!F68502,1,0)</f>
        <v>0</v>
      </c>
    </row>
    <row r="68503" spans="1:8">
      <c r="A68503" s="220" t="str">
        <f>IF(B68503&lt;&gt;0,COUNTA($B$65637:B68503)," ")</f>
        <v xml:space="preserve"> </v>
      </c>
      <c r="F68503" s="491" t="str">
        <f t="shared" si="47"/>
        <v xml:space="preserve"> </v>
      </c>
      <c r="H68503" s="488">
        <f>IF(Admin!$B$14='Legit-Fans'!F68503,1,0)</f>
        <v>0</v>
      </c>
    </row>
    <row r="68504" spans="1:8">
      <c r="A68504" s="220" t="str">
        <f>IF(B68504&lt;&gt;0,COUNTA($B$65637:B68504)," ")</f>
        <v xml:space="preserve"> </v>
      </c>
      <c r="F68504" s="491" t="str">
        <f t="shared" si="47"/>
        <v xml:space="preserve"> </v>
      </c>
      <c r="H68504" s="488">
        <f>IF(Admin!$B$14='Legit-Fans'!F68504,1,0)</f>
        <v>0</v>
      </c>
    </row>
    <row r="68505" spans="1:8">
      <c r="A68505" s="220" t="str">
        <f>IF(B68505&lt;&gt;0,COUNTA($B$65637:B68505)," ")</f>
        <v xml:space="preserve"> </v>
      </c>
      <c r="F68505" s="491" t="str">
        <f t="shared" si="47"/>
        <v xml:space="preserve"> </v>
      </c>
      <c r="H68505" s="488">
        <f>IF(Admin!$B$14='Legit-Fans'!F68505,1,0)</f>
        <v>0</v>
      </c>
    </row>
    <row r="68506" spans="1:8">
      <c r="A68506" s="220" t="str">
        <f>IF(B68506&lt;&gt;0,COUNTA($B$65637:B68506)," ")</f>
        <v xml:space="preserve"> </v>
      </c>
      <c r="F68506" s="491" t="str">
        <f t="shared" si="47"/>
        <v xml:space="preserve"> </v>
      </c>
      <c r="H68506" s="488">
        <f>IF(Admin!$B$14='Legit-Fans'!F68506,1,0)</f>
        <v>0</v>
      </c>
    </row>
    <row r="68507" spans="1:8">
      <c r="A68507" s="220" t="str">
        <f>IF(B68507&lt;&gt;0,COUNTA($B$65637:B68507)," ")</f>
        <v xml:space="preserve"> </v>
      </c>
      <c r="F68507" s="491" t="str">
        <f t="shared" si="47"/>
        <v xml:space="preserve"> </v>
      </c>
      <c r="H68507" s="488">
        <f>IF(Admin!$B$14='Legit-Fans'!F68507,1,0)</f>
        <v>0</v>
      </c>
    </row>
    <row r="68508" spans="1:8">
      <c r="A68508" s="220" t="str">
        <f>IF(B68508&lt;&gt;0,COUNTA($B$65637:B68508)," ")</f>
        <v xml:space="preserve"> </v>
      </c>
      <c r="F68508" s="491" t="str">
        <f t="shared" si="47"/>
        <v xml:space="preserve"> </v>
      </c>
      <c r="H68508" s="488">
        <f>IF(Admin!$B$14='Legit-Fans'!F68508,1,0)</f>
        <v>0</v>
      </c>
    </row>
    <row r="68509" spans="1:8">
      <c r="A68509" s="220" t="str">
        <f>IF(B68509&lt;&gt;0,COUNTA($B$65637:B68509)," ")</f>
        <v xml:space="preserve"> </v>
      </c>
      <c r="F68509" s="491" t="str">
        <f t="shared" si="47"/>
        <v xml:space="preserve"> </v>
      </c>
      <c r="H68509" s="488">
        <f>IF(Admin!$B$14='Legit-Fans'!F68509,1,0)</f>
        <v>0</v>
      </c>
    </row>
    <row r="68510" spans="1:8">
      <c r="A68510" s="220" t="str">
        <f>IF(B68510&lt;&gt;0,COUNTA($B$65637:B68510)," ")</f>
        <v xml:space="preserve"> </v>
      </c>
      <c r="F68510" s="491" t="str">
        <f t="shared" si="47"/>
        <v xml:space="preserve"> </v>
      </c>
      <c r="H68510" s="488">
        <f>IF(Admin!$B$14='Legit-Fans'!F68510,1,0)</f>
        <v>0</v>
      </c>
    </row>
    <row r="68511" spans="1:8">
      <c r="A68511" s="220" t="str">
        <f>IF(B68511&lt;&gt;0,COUNTA($B$65637:B68511)," ")</f>
        <v xml:space="preserve"> </v>
      </c>
      <c r="F68511" s="491" t="str">
        <f t="shared" si="47"/>
        <v xml:space="preserve"> </v>
      </c>
      <c r="H68511" s="488">
        <f>IF(Admin!$B$14='Legit-Fans'!F68511,1,0)</f>
        <v>0</v>
      </c>
    </row>
    <row r="68512" spans="1:8">
      <c r="A68512" s="220" t="str">
        <f>IF(B68512&lt;&gt;0,COUNTA($B$65637:B68512)," ")</f>
        <v xml:space="preserve"> </v>
      </c>
      <c r="F68512" s="491" t="str">
        <f t="shared" si="47"/>
        <v xml:space="preserve"> </v>
      </c>
      <c r="H68512" s="488">
        <f>IF(Admin!$B$14='Legit-Fans'!F68512,1,0)</f>
        <v>0</v>
      </c>
    </row>
    <row r="68513" spans="1:8">
      <c r="A68513" s="220" t="str">
        <f>IF(B68513&lt;&gt;0,COUNTA($B$65637:B68513)," ")</f>
        <v xml:space="preserve"> </v>
      </c>
      <c r="F68513" s="491" t="str">
        <f t="shared" si="47"/>
        <v xml:space="preserve"> </v>
      </c>
      <c r="H68513" s="488">
        <f>IF(Admin!$B$14='Legit-Fans'!F68513,1,0)</f>
        <v>0</v>
      </c>
    </row>
    <row r="68514" spans="1:8">
      <c r="A68514" s="220" t="str">
        <f>IF(B68514&lt;&gt;0,COUNTA($B$65637:B68514)," ")</f>
        <v xml:space="preserve"> </v>
      </c>
      <c r="F68514" s="491" t="str">
        <f t="shared" si="47"/>
        <v xml:space="preserve"> </v>
      </c>
      <c r="H68514" s="488">
        <f>IF(Admin!$B$14='Legit-Fans'!F68514,1,0)</f>
        <v>0</v>
      </c>
    </row>
    <row r="68515" spans="1:8">
      <c r="A68515" s="220" t="str">
        <f>IF(B68515&lt;&gt;0,COUNTA($B$65637:B68515)," ")</f>
        <v xml:space="preserve"> </v>
      </c>
      <c r="F68515" s="491" t="str">
        <f t="shared" si="47"/>
        <v xml:space="preserve"> </v>
      </c>
      <c r="H68515" s="488">
        <f>IF(Admin!$B$14='Legit-Fans'!F68515,1,0)</f>
        <v>0</v>
      </c>
    </row>
    <row r="68516" spans="1:8">
      <c r="A68516" s="220" t="str">
        <f>IF(B68516&lt;&gt;0,COUNTA($B$65637:B68516)," ")</f>
        <v xml:space="preserve"> </v>
      </c>
      <c r="F68516" s="491" t="str">
        <f t="shared" si="47"/>
        <v xml:space="preserve"> </v>
      </c>
      <c r="H68516" s="488">
        <f>IF(Admin!$B$14='Legit-Fans'!F68516,1,0)</f>
        <v>0</v>
      </c>
    </row>
    <row r="68517" spans="1:8">
      <c r="A68517" s="220" t="str">
        <f>IF(B68517&lt;&gt;0,COUNTA($B$65637:B68517)," ")</f>
        <v xml:space="preserve"> </v>
      </c>
      <c r="F68517" s="491" t="str">
        <f t="shared" si="47"/>
        <v xml:space="preserve"> </v>
      </c>
      <c r="H68517" s="488">
        <f>IF(Admin!$B$14='Legit-Fans'!F68517,1,0)</f>
        <v>0</v>
      </c>
    </row>
    <row r="68518" spans="1:8">
      <c r="A68518" s="220" t="str">
        <f>IF(B68518&lt;&gt;0,COUNTA($B$65637:B68518)," ")</f>
        <v xml:space="preserve"> </v>
      </c>
      <c r="F68518" s="491" t="str">
        <f t="shared" si="47"/>
        <v xml:space="preserve"> </v>
      </c>
      <c r="H68518" s="488">
        <f>IF(Admin!$B$14='Legit-Fans'!F68518,1,0)</f>
        <v>0</v>
      </c>
    </row>
    <row r="68519" spans="1:8">
      <c r="A68519" s="220" t="str">
        <f>IF(B68519&lt;&gt;0,COUNTA($B$65637:B68519)," ")</f>
        <v xml:space="preserve"> </v>
      </c>
      <c r="F68519" s="491" t="str">
        <f t="shared" si="47"/>
        <v xml:space="preserve"> </v>
      </c>
      <c r="H68519" s="488">
        <f>IF(Admin!$B$14='Legit-Fans'!F68519,1,0)</f>
        <v>0</v>
      </c>
    </row>
    <row r="68520" spans="1:8">
      <c r="A68520" s="220" t="str">
        <f>IF(B68520&lt;&gt;0,COUNTA($B$65637:B68520)," ")</f>
        <v xml:space="preserve"> </v>
      </c>
      <c r="F68520" s="491" t="str">
        <f t="shared" si="47"/>
        <v xml:space="preserve"> </v>
      </c>
      <c r="H68520" s="488">
        <f>IF(Admin!$B$14='Legit-Fans'!F68520,1,0)</f>
        <v>0</v>
      </c>
    </row>
    <row r="68521" spans="1:8">
      <c r="A68521" s="220" t="str">
        <f>IF(B68521&lt;&gt;0,COUNTA($B$65637:B68521)," ")</f>
        <v xml:space="preserve"> </v>
      </c>
      <c r="F68521" s="491" t="str">
        <f t="shared" si="47"/>
        <v xml:space="preserve"> </v>
      </c>
      <c r="H68521" s="488">
        <f>IF(Admin!$B$14='Legit-Fans'!F68521,1,0)</f>
        <v>0</v>
      </c>
    </row>
    <row r="68522" spans="1:8">
      <c r="A68522" s="220" t="str">
        <f>IF(B68522&lt;&gt;0,COUNTA($B$65637:B68522)," ")</f>
        <v xml:space="preserve"> </v>
      </c>
      <c r="F68522" s="491" t="str">
        <f t="shared" si="47"/>
        <v xml:space="preserve"> </v>
      </c>
      <c r="H68522" s="488">
        <f>IF(Admin!$B$14='Legit-Fans'!F68522,1,0)</f>
        <v>0</v>
      </c>
    </row>
    <row r="68523" spans="1:8">
      <c r="A68523" s="220" t="str">
        <f>IF(B68523&lt;&gt;0,COUNTA($B$65637:B68523)," ")</f>
        <v xml:space="preserve"> </v>
      </c>
      <c r="F68523" s="491" t="str">
        <f t="shared" si="47"/>
        <v xml:space="preserve"> </v>
      </c>
      <c r="H68523" s="488">
        <f>IF(Admin!$B$14='Legit-Fans'!F68523,1,0)</f>
        <v>0</v>
      </c>
    </row>
    <row r="68524" spans="1:8">
      <c r="A68524" s="220" t="str">
        <f>IF(B68524&lt;&gt;0,COUNTA($B$65637:B68524)," ")</f>
        <v xml:space="preserve"> </v>
      </c>
      <c r="F68524" s="491" t="str">
        <f t="shared" ref="F68524:F68587" si="48">B68524&amp;" "&amp;C68524</f>
        <v xml:space="preserve"> </v>
      </c>
      <c r="H68524" s="488">
        <f>IF(Admin!$B$14='Legit-Fans'!F68524,1,0)</f>
        <v>0</v>
      </c>
    </row>
    <row r="68525" spans="1:8">
      <c r="A68525" s="220" t="str">
        <f>IF(B68525&lt;&gt;0,COUNTA($B$65637:B68525)," ")</f>
        <v xml:space="preserve"> </v>
      </c>
      <c r="F68525" s="491" t="str">
        <f t="shared" si="48"/>
        <v xml:space="preserve"> </v>
      </c>
      <c r="H68525" s="488">
        <f>IF(Admin!$B$14='Legit-Fans'!F68525,1,0)</f>
        <v>0</v>
      </c>
    </row>
    <row r="68526" spans="1:8">
      <c r="A68526" s="220" t="str">
        <f>IF(B68526&lt;&gt;0,COUNTA($B$65637:B68526)," ")</f>
        <v xml:space="preserve"> </v>
      </c>
      <c r="F68526" s="491" t="str">
        <f t="shared" si="48"/>
        <v xml:space="preserve"> </v>
      </c>
      <c r="H68526" s="488">
        <f>IF(Admin!$B$14='Legit-Fans'!F68526,1,0)</f>
        <v>0</v>
      </c>
    </row>
    <row r="68527" spans="1:8">
      <c r="A68527" s="220" t="str">
        <f>IF(B68527&lt;&gt;0,COUNTA($B$65637:B68527)," ")</f>
        <v xml:space="preserve"> </v>
      </c>
      <c r="F68527" s="491" t="str">
        <f t="shared" si="48"/>
        <v xml:space="preserve"> </v>
      </c>
      <c r="H68527" s="488">
        <f>IF(Admin!$B$14='Legit-Fans'!F68527,1,0)</f>
        <v>0</v>
      </c>
    </row>
    <row r="68528" spans="1:8">
      <c r="A68528" s="220" t="str">
        <f>IF(B68528&lt;&gt;0,COUNTA($B$65637:B68528)," ")</f>
        <v xml:space="preserve"> </v>
      </c>
      <c r="F68528" s="491" t="str">
        <f t="shared" si="48"/>
        <v xml:space="preserve"> </v>
      </c>
      <c r="H68528" s="488">
        <f>IF(Admin!$B$14='Legit-Fans'!F68528,1,0)</f>
        <v>0</v>
      </c>
    </row>
    <row r="68529" spans="1:8">
      <c r="A68529" s="220" t="str">
        <f>IF(B68529&lt;&gt;0,COUNTA($B$65637:B68529)," ")</f>
        <v xml:space="preserve"> </v>
      </c>
      <c r="F68529" s="491" t="str">
        <f t="shared" si="48"/>
        <v xml:space="preserve"> </v>
      </c>
      <c r="H68529" s="488">
        <f>IF(Admin!$B$14='Legit-Fans'!F68529,1,0)</f>
        <v>0</v>
      </c>
    </row>
    <row r="68530" spans="1:8">
      <c r="A68530" s="220" t="str">
        <f>IF(B68530&lt;&gt;0,COUNTA($B$65637:B68530)," ")</f>
        <v xml:space="preserve"> </v>
      </c>
      <c r="F68530" s="491" t="str">
        <f t="shared" si="48"/>
        <v xml:space="preserve"> </v>
      </c>
      <c r="H68530" s="488">
        <f>IF(Admin!$B$14='Legit-Fans'!F68530,1,0)</f>
        <v>0</v>
      </c>
    </row>
    <row r="68531" spans="1:8">
      <c r="A68531" s="220" t="str">
        <f>IF(B68531&lt;&gt;0,COUNTA($B$65637:B68531)," ")</f>
        <v xml:space="preserve"> </v>
      </c>
      <c r="F68531" s="491" t="str">
        <f t="shared" si="48"/>
        <v xml:space="preserve"> </v>
      </c>
      <c r="H68531" s="488">
        <f>IF(Admin!$B$14='Legit-Fans'!F68531,1,0)</f>
        <v>0</v>
      </c>
    </row>
    <row r="68532" spans="1:8">
      <c r="A68532" s="220" t="str">
        <f>IF(B68532&lt;&gt;0,COUNTA($B$65637:B68532)," ")</f>
        <v xml:space="preserve"> </v>
      </c>
      <c r="F68532" s="491" t="str">
        <f t="shared" si="48"/>
        <v xml:space="preserve"> </v>
      </c>
      <c r="H68532" s="488">
        <f>IF(Admin!$B$14='Legit-Fans'!F68532,1,0)</f>
        <v>0</v>
      </c>
    </row>
    <row r="68533" spans="1:8">
      <c r="A68533" s="220" t="str">
        <f>IF(B68533&lt;&gt;0,COUNTA($B$65637:B68533)," ")</f>
        <v xml:space="preserve"> </v>
      </c>
      <c r="F68533" s="491" t="str">
        <f t="shared" si="48"/>
        <v xml:space="preserve"> </v>
      </c>
      <c r="H68533" s="488">
        <f>IF(Admin!$B$14='Legit-Fans'!F68533,1,0)</f>
        <v>0</v>
      </c>
    </row>
    <row r="68534" spans="1:8">
      <c r="A68534" s="220" t="str">
        <f>IF(B68534&lt;&gt;0,COUNTA($B$65637:B68534)," ")</f>
        <v xml:space="preserve"> </v>
      </c>
      <c r="F68534" s="491" t="str">
        <f t="shared" si="48"/>
        <v xml:space="preserve"> </v>
      </c>
      <c r="H68534" s="488">
        <f>IF(Admin!$B$14='Legit-Fans'!F68534,1,0)</f>
        <v>0</v>
      </c>
    </row>
    <row r="68535" spans="1:8">
      <c r="A68535" s="220" t="str">
        <f>IF(B68535&lt;&gt;0,COUNTA($B$65637:B68535)," ")</f>
        <v xml:space="preserve"> </v>
      </c>
      <c r="F68535" s="491" t="str">
        <f t="shared" si="48"/>
        <v xml:space="preserve"> </v>
      </c>
      <c r="H68535" s="488">
        <f>IF(Admin!$B$14='Legit-Fans'!F68535,1,0)</f>
        <v>0</v>
      </c>
    </row>
    <row r="68536" spans="1:8">
      <c r="A68536" s="220" t="str">
        <f>IF(B68536&lt;&gt;0,COUNTA($B$65637:B68536)," ")</f>
        <v xml:space="preserve"> </v>
      </c>
      <c r="F68536" s="491" t="str">
        <f t="shared" si="48"/>
        <v xml:space="preserve"> </v>
      </c>
      <c r="H68536" s="488">
        <f>IF(Admin!$B$14='Legit-Fans'!F68536,1,0)</f>
        <v>0</v>
      </c>
    </row>
    <row r="68537" spans="1:8">
      <c r="A68537" s="220" t="str">
        <f>IF(B68537&lt;&gt;0,COUNTA($B$65637:B68537)," ")</f>
        <v xml:space="preserve"> </v>
      </c>
      <c r="F68537" s="491" t="str">
        <f t="shared" si="48"/>
        <v xml:space="preserve"> </v>
      </c>
      <c r="H68537" s="488">
        <f>IF(Admin!$B$14='Legit-Fans'!F68537,1,0)</f>
        <v>0</v>
      </c>
    </row>
    <row r="68538" spans="1:8">
      <c r="A68538" s="220" t="str">
        <f>IF(B68538&lt;&gt;0,COUNTA($B$65637:B68538)," ")</f>
        <v xml:space="preserve"> </v>
      </c>
      <c r="F68538" s="491" t="str">
        <f t="shared" si="48"/>
        <v xml:space="preserve"> </v>
      </c>
      <c r="H68538" s="488">
        <f>IF(Admin!$B$14='Legit-Fans'!F68538,1,0)</f>
        <v>0</v>
      </c>
    </row>
    <row r="68539" spans="1:8">
      <c r="A68539" s="220" t="str">
        <f>IF(B68539&lt;&gt;0,COUNTA($B$65637:B68539)," ")</f>
        <v xml:space="preserve"> </v>
      </c>
      <c r="F68539" s="491" t="str">
        <f t="shared" si="48"/>
        <v xml:space="preserve"> </v>
      </c>
      <c r="H68539" s="488">
        <f>IF(Admin!$B$14='Legit-Fans'!F68539,1,0)</f>
        <v>0</v>
      </c>
    </row>
    <row r="68540" spans="1:8">
      <c r="A68540" s="220" t="str">
        <f>IF(B68540&lt;&gt;0,COUNTA($B$65637:B68540)," ")</f>
        <v xml:space="preserve"> </v>
      </c>
      <c r="F68540" s="491" t="str">
        <f t="shared" si="48"/>
        <v xml:space="preserve"> </v>
      </c>
      <c r="H68540" s="488">
        <f>IF(Admin!$B$14='Legit-Fans'!F68540,1,0)</f>
        <v>0</v>
      </c>
    </row>
    <row r="68541" spans="1:8">
      <c r="A68541" s="220" t="str">
        <f>IF(B68541&lt;&gt;0,COUNTA($B$65637:B68541)," ")</f>
        <v xml:space="preserve"> </v>
      </c>
      <c r="F68541" s="491" t="str">
        <f t="shared" si="48"/>
        <v xml:space="preserve"> </v>
      </c>
      <c r="H68541" s="488">
        <f>IF(Admin!$B$14='Legit-Fans'!F68541,1,0)</f>
        <v>0</v>
      </c>
    </row>
    <row r="68542" spans="1:8">
      <c r="A68542" s="220" t="str">
        <f>IF(B68542&lt;&gt;0,COUNTA($B$65637:B68542)," ")</f>
        <v xml:space="preserve"> </v>
      </c>
      <c r="F68542" s="491" t="str">
        <f t="shared" si="48"/>
        <v xml:space="preserve"> </v>
      </c>
      <c r="H68542" s="488">
        <f>IF(Admin!$B$14='Legit-Fans'!F68542,1,0)</f>
        <v>0</v>
      </c>
    </row>
    <row r="68543" spans="1:8">
      <c r="A68543" s="220" t="str">
        <f>IF(B68543&lt;&gt;0,COUNTA($B$65637:B68543)," ")</f>
        <v xml:space="preserve"> </v>
      </c>
      <c r="F68543" s="491" t="str">
        <f t="shared" si="48"/>
        <v xml:space="preserve"> </v>
      </c>
      <c r="H68543" s="488">
        <f>IF(Admin!$B$14='Legit-Fans'!F68543,1,0)</f>
        <v>0</v>
      </c>
    </row>
    <row r="68544" spans="1:8">
      <c r="A68544" s="220" t="str">
        <f>IF(B68544&lt;&gt;0,COUNTA($B$65637:B68544)," ")</f>
        <v xml:space="preserve"> </v>
      </c>
      <c r="F68544" s="491" t="str">
        <f t="shared" si="48"/>
        <v xml:space="preserve"> </v>
      </c>
      <c r="H68544" s="488">
        <f>IF(Admin!$B$14='Legit-Fans'!F68544,1,0)</f>
        <v>0</v>
      </c>
    </row>
    <row r="68545" spans="1:8">
      <c r="A68545" s="220" t="str">
        <f>IF(B68545&lt;&gt;0,COUNTA($B$65637:B68545)," ")</f>
        <v xml:space="preserve"> </v>
      </c>
      <c r="F68545" s="491" t="str">
        <f t="shared" si="48"/>
        <v xml:space="preserve"> </v>
      </c>
      <c r="H68545" s="488">
        <f>IF(Admin!$B$14='Legit-Fans'!F68545,1,0)</f>
        <v>0</v>
      </c>
    </row>
    <row r="68546" spans="1:8">
      <c r="A68546" s="220" t="str">
        <f>IF(B68546&lt;&gt;0,COUNTA($B$65637:B68546)," ")</f>
        <v xml:space="preserve"> </v>
      </c>
      <c r="F68546" s="491" t="str">
        <f t="shared" si="48"/>
        <v xml:space="preserve"> </v>
      </c>
      <c r="H68546" s="488">
        <f>IF(Admin!$B$14='Legit-Fans'!F68546,1,0)</f>
        <v>0</v>
      </c>
    </row>
    <row r="68547" spans="1:8">
      <c r="A68547" s="220" t="str">
        <f>IF(B68547&lt;&gt;0,COUNTA($B$65637:B68547)," ")</f>
        <v xml:space="preserve"> </v>
      </c>
      <c r="F68547" s="491" t="str">
        <f t="shared" si="48"/>
        <v xml:space="preserve"> </v>
      </c>
      <c r="H68547" s="488">
        <f>IF(Admin!$B$14='Legit-Fans'!F68547,1,0)</f>
        <v>0</v>
      </c>
    </row>
    <row r="68548" spans="1:8">
      <c r="A68548" s="220" t="str">
        <f>IF(B68548&lt;&gt;0,COUNTA($B$65637:B68548)," ")</f>
        <v xml:space="preserve"> </v>
      </c>
      <c r="F68548" s="491" t="str">
        <f t="shared" si="48"/>
        <v xml:space="preserve"> </v>
      </c>
      <c r="H68548" s="488">
        <f>IF(Admin!$B$14='Legit-Fans'!F68548,1,0)</f>
        <v>0</v>
      </c>
    </row>
    <row r="68549" spans="1:8">
      <c r="A68549" s="220" t="str">
        <f>IF(B68549&lt;&gt;0,COUNTA($B$65637:B68549)," ")</f>
        <v xml:space="preserve"> </v>
      </c>
      <c r="F68549" s="491" t="str">
        <f t="shared" si="48"/>
        <v xml:space="preserve"> </v>
      </c>
      <c r="H68549" s="488">
        <f>IF(Admin!$B$14='Legit-Fans'!F68549,1,0)</f>
        <v>0</v>
      </c>
    </row>
    <row r="68550" spans="1:8">
      <c r="A68550" s="220" t="str">
        <f>IF(B68550&lt;&gt;0,COUNTA($B$65637:B68550)," ")</f>
        <v xml:space="preserve"> </v>
      </c>
      <c r="F68550" s="491" t="str">
        <f t="shared" si="48"/>
        <v xml:space="preserve"> </v>
      </c>
      <c r="H68550" s="488">
        <f>IF(Admin!$B$14='Legit-Fans'!F68550,1,0)</f>
        <v>0</v>
      </c>
    </row>
    <row r="68551" spans="1:8">
      <c r="A68551" s="220" t="str">
        <f>IF(B68551&lt;&gt;0,COUNTA($B$65637:B68551)," ")</f>
        <v xml:space="preserve"> </v>
      </c>
      <c r="F68551" s="491" t="str">
        <f t="shared" si="48"/>
        <v xml:space="preserve"> </v>
      </c>
      <c r="H68551" s="488">
        <f>IF(Admin!$B$14='Legit-Fans'!F68551,1,0)</f>
        <v>0</v>
      </c>
    </row>
    <row r="68552" spans="1:8">
      <c r="A68552" s="220" t="str">
        <f>IF(B68552&lt;&gt;0,COUNTA($B$65637:B68552)," ")</f>
        <v xml:space="preserve"> </v>
      </c>
      <c r="F68552" s="491" t="str">
        <f t="shared" si="48"/>
        <v xml:space="preserve"> </v>
      </c>
      <c r="H68552" s="488">
        <f>IF(Admin!$B$14='Legit-Fans'!F68552,1,0)</f>
        <v>0</v>
      </c>
    </row>
    <row r="68553" spans="1:8">
      <c r="A68553" s="220" t="str">
        <f>IF(B68553&lt;&gt;0,COUNTA($B$65637:B68553)," ")</f>
        <v xml:space="preserve"> </v>
      </c>
      <c r="F68553" s="491" t="str">
        <f t="shared" si="48"/>
        <v xml:space="preserve"> </v>
      </c>
      <c r="H68553" s="488">
        <f>IF(Admin!$B$14='Legit-Fans'!F68553,1,0)</f>
        <v>0</v>
      </c>
    </row>
    <row r="68554" spans="1:8">
      <c r="A68554" s="220" t="str">
        <f>IF(B68554&lt;&gt;0,COUNTA($B$65637:B68554)," ")</f>
        <v xml:space="preserve"> </v>
      </c>
      <c r="F68554" s="491" t="str">
        <f t="shared" si="48"/>
        <v xml:space="preserve"> </v>
      </c>
      <c r="H68554" s="488">
        <f>IF(Admin!$B$14='Legit-Fans'!F68554,1,0)</f>
        <v>0</v>
      </c>
    </row>
    <row r="68555" spans="1:8">
      <c r="A68555" s="220" t="str">
        <f>IF(B68555&lt;&gt;0,COUNTA($B$65637:B68555)," ")</f>
        <v xml:space="preserve"> </v>
      </c>
      <c r="F68555" s="491" t="str">
        <f t="shared" si="48"/>
        <v xml:space="preserve"> </v>
      </c>
      <c r="H68555" s="488">
        <f>IF(Admin!$B$14='Legit-Fans'!F68555,1,0)</f>
        <v>0</v>
      </c>
    </row>
    <row r="68556" spans="1:8">
      <c r="A68556" s="220" t="str">
        <f>IF(B68556&lt;&gt;0,COUNTA($B$65637:B68556)," ")</f>
        <v xml:space="preserve"> </v>
      </c>
      <c r="F68556" s="491" t="str">
        <f t="shared" si="48"/>
        <v xml:space="preserve"> </v>
      </c>
      <c r="H68556" s="488">
        <f>IF(Admin!$B$14='Legit-Fans'!F68556,1,0)</f>
        <v>0</v>
      </c>
    </row>
    <row r="68557" spans="1:8">
      <c r="A68557" s="220" t="str">
        <f>IF(B68557&lt;&gt;0,COUNTA($B$65637:B68557)," ")</f>
        <v xml:space="preserve"> </v>
      </c>
      <c r="F68557" s="491" t="str">
        <f t="shared" si="48"/>
        <v xml:space="preserve"> </v>
      </c>
      <c r="H68557" s="488">
        <f>IF(Admin!$B$14='Legit-Fans'!F68557,1,0)</f>
        <v>0</v>
      </c>
    </row>
    <row r="68558" spans="1:8">
      <c r="A68558" s="220" t="str">
        <f>IF(B68558&lt;&gt;0,COUNTA($B$65637:B68558)," ")</f>
        <v xml:space="preserve"> </v>
      </c>
      <c r="F68558" s="491" t="str">
        <f t="shared" si="48"/>
        <v xml:space="preserve"> </v>
      </c>
      <c r="H68558" s="488">
        <f>IF(Admin!$B$14='Legit-Fans'!F68558,1,0)</f>
        <v>0</v>
      </c>
    </row>
    <row r="68559" spans="1:8">
      <c r="A68559" s="220" t="str">
        <f>IF(B68559&lt;&gt;0,COUNTA($B$65637:B68559)," ")</f>
        <v xml:space="preserve"> </v>
      </c>
      <c r="F68559" s="491" t="str">
        <f t="shared" si="48"/>
        <v xml:space="preserve"> </v>
      </c>
      <c r="H68559" s="488">
        <f>IF(Admin!$B$14='Legit-Fans'!F68559,1,0)</f>
        <v>0</v>
      </c>
    </row>
    <row r="68560" spans="1:8">
      <c r="A68560" s="220" t="str">
        <f>IF(B68560&lt;&gt;0,COUNTA($B$65637:B68560)," ")</f>
        <v xml:space="preserve"> </v>
      </c>
      <c r="F68560" s="491" t="str">
        <f t="shared" si="48"/>
        <v xml:space="preserve"> </v>
      </c>
      <c r="H68560" s="488">
        <f>IF(Admin!$B$14='Legit-Fans'!F68560,1,0)</f>
        <v>0</v>
      </c>
    </row>
    <row r="68561" spans="1:8">
      <c r="A68561" s="220" t="str">
        <f>IF(B68561&lt;&gt;0,COUNTA($B$65637:B68561)," ")</f>
        <v xml:space="preserve"> </v>
      </c>
      <c r="F68561" s="491" t="str">
        <f t="shared" si="48"/>
        <v xml:space="preserve"> </v>
      </c>
      <c r="H68561" s="488">
        <f>IF(Admin!$B$14='Legit-Fans'!F68561,1,0)</f>
        <v>0</v>
      </c>
    </row>
    <row r="68562" spans="1:8">
      <c r="A68562" s="220" t="str">
        <f>IF(B68562&lt;&gt;0,COUNTA($B$65637:B68562)," ")</f>
        <v xml:space="preserve"> </v>
      </c>
      <c r="F68562" s="491" t="str">
        <f t="shared" si="48"/>
        <v xml:space="preserve"> </v>
      </c>
      <c r="H68562" s="488">
        <f>IF(Admin!$B$14='Legit-Fans'!F68562,1,0)</f>
        <v>0</v>
      </c>
    </row>
    <row r="68563" spans="1:8">
      <c r="A68563" s="220" t="str">
        <f>IF(B68563&lt;&gt;0,COUNTA($B$65637:B68563)," ")</f>
        <v xml:space="preserve"> </v>
      </c>
      <c r="F68563" s="491" t="str">
        <f t="shared" si="48"/>
        <v xml:space="preserve"> </v>
      </c>
      <c r="H68563" s="488">
        <f>IF(Admin!$B$14='Legit-Fans'!F68563,1,0)</f>
        <v>0</v>
      </c>
    </row>
    <row r="68564" spans="1:8">
      <c r="A68564" s="220" t="str">
        <f>IF(B68564&lt;&gt;0,COUNTA($B$65637:B68564)," ")</f>
        <v xml:space="preserve"> </v>
      </c>
      <c r="F68564" s="491" t="str">
        <f t="shared" si="48"/>
        <v xml:space="preserve"> </v>
      </c>
      <c r="H68564" s="488">
        <f>IF(Admin!$B$14='Legit-Fans'!F68564,1,0)</f>
        <v>0</v>
      </c>
    </row>
    <row r="68565" spans="1:8">
      <c r="A68565" s="220" t="str">
        <f>IF(B68565&lt;&gt;0,COUNTA($B$65637:B68565)," ")</f>
        <v xml:space="preserve"> </v>
      </c>
      <c r="F68565" s="491" t="str">
        <f t="shared" si="48"/>
        <v xml:space="preserve"> </v>
      </c>
      <c r="H68565" s="488">
        <f>IF(Admin!$B$14='Legit-Fans'!F68565,1,0)</f>
        <v>0</v>
      </c>
    </row>
    <row r="68566" spans="1:8">
      <c r="A68566" s="220" t="str">
        <f>IF(B68566&lt;&gt;0,COUNTA($B$65637:B68566)," ")</f>
        <v xml:space="preserve"> </v>
      </c>
      <c r="F68566" s="491" t="str">
        <f t="shared" si="48"/>
        <v xml:space="preserve"> </v>
      </c>
      <c r="H68566" s="488">
        <f>IF(Admin!$B$14='Legit-Fans'!F68566,1,0)</f>
        <v>0</v>
      </c>
    </row>
    <row r="68567" spans="1:8">
      <c r="A68567" s="220" t="str">
        <f>IF(B68567&lt;&gt;0,COUNTA($B$65637:B68567)," ")</f>
        <v xml:space="preserve"> </v>
      </c>
      <c r="F68567" s="491" t="str">
        <f t="shared" si="48"/>
        <v xml:space="preserve"> </v>
      </c>
      <c r="H68567" s="488">
        <f>IF(Admin!$B$14='Legit-Fans'!F68567,1,0)</f>
        <v>0</v>
      </c>
    </row>
    <row r="68568" spans="1:8">
      <c r="A68568" s="220" t="str">
        <f>IF(B68568&lt;&gt;0,COUNTA($B$65637:B68568)," ")</f>
        <v xml:space="preserve"> </v>
      </c>
      <c r="F68568" s="491" t="str">
        <f t="shared" si="48"/>
        <v xml:space="preserve"> </v>
      </c>
      <c r="H68568" s="488">
        <f>IF(Admin!$B$14='Legit-Fans'!F68568,1,0)</f>
        <v>0</v>
      </c>
    </row>
    <row r="68569" spans="1:8">
      <c r="A68569" s="220" t="str">
        <f>IF(B68569&lt;&gt;0,COUNTA($B$65637:B68569)," ")</f>
        <v xml:space="preserve"> </v>
      </c>
      <c r="F68569" s="491" t="str">
        <f t="shared" si="48"/>
        <v xml:space="preserve"> </v>
      </c>
      <c r="H68569" s="488">
        <f>IF(Admin!$B$14='Legit-Fans'!F68569,1,0)</f>
        <v>0</v>
      </c>
    </row>
    <row r="68570" spans="1:8">
      <c r="A68570" s="220" t="str">
        <f>IF(B68570&lt;&gt;0,COUNTA($B$65637:B68570)," ")</f>
        <v xml:space="preserve"> </v>
      </c>
      <c r="F68570" s="491" t="str">
        <f t="shared" si="48"/>
        <v xml:space="preserve"> </v>
      </c>
      <c r="H68570" s="488">
        <f>IF(Admin!$B$14='Legit-Fans'!F68570,1,0)</f>
        <v>0</v>
      </c>
    </row>
    <row r="68571" spans="1:8">
      <c r="A68571" s="220" t="str">
        <f>IF(B68571&lt;&gt;0,COUNTA($B$65637:B68571)," ")</f>
        <v xml:space="preserve"> </v>
      </c>
      <c r="F68571" s="491" t="str">
        <f t="shared" si="48"/>
        <v xml:space="preserve"> </v>
      </c>
      <c r="H68571" s="488">
        <f>IF(Admin!$B$14='Legit-Fans'!F68571,1,0)</f>
        <v>0</v>
      </c>
    </row>
    <row r="68572" spans="1:8">
      <c r="A68572" s="220" t="str">
        <f>IF(B68572&lt;&gt;0,COUNTA($B$65637:B68572)," ")</f>
        <v xml:space="preserve"> </v>
      </c>
      <c r="F68572" s="491" t="str">
        <f t="shared" si="48"/>
        <v xml:space="preserve"> </v>
      </c>
      <c r="H68572" s="488">
        <f>IF(Admin!$B$14='Legit-Fans'!F68572,1,0)</f>
        <v>0</v>
      </c>
    </row>
    <row r="68573" spans="1:8">
      <c r="A68573" s="220" t="str">
        <f>IF(B68573&lt;&gt;0,COUNTA($B$65637:B68573)," ")</f>
        <v xml:space="preserve"> </v>
      </c>
      <c r="F68573" s="491" t="str">
        <f t="shared" si="48"/>
        <v xml:space="preserve"> </v>
      </c>
      <c r="H68573" s="488">
        <f>IF(Admin!$B$14='Legit-Fans'!F68573,1,0)</f>
        <v>0</v>
      </c>
    </row>
    <row r="68574" spans="1:8">
      <c r="A68574" s="220" t="str">
        <f>IF(B68574&lt;&gt;0,COUNTA($B$65637:B68574)," ")</f>
        <v xml:space="preserve"> </v>
      </c>
      <c r="F68574" s="491" t="str">
        <f t="shared" si="48"/>
        <v xml:space="preserve"> </v>
      </c>
      <c r="H68574" s="488">
        <f>IF(Admin!$B$14='Legit-Fans'!F68574,1,0)</f>
        <v>0</v>
      </c>
    </row>
    <row r="68575" spans="1:8">
      <c r="A68575" s="220" t="str">
        <f>IF(B68575&lt;&gt;0,COUNTA($B$65637:B68575)," ")</f>
        <v xml:space="preserve"> </v>
      </c>
      <c r="F68575" s="491" t="str">
        <f t="shared" si="48"/>
        <v xml:space="preserve"> </v>
      </c>
      <c r="H68575" s="488">
        <f>IF(Admin!$B$14='Legit-Fans'!F68575,1,0)</f>
        <v>0</v>
      </c>
    </row>
    <row r="68576" spans="1:8">
      <c r="A68576" s="220" t="str">
        <f>IF(B68576&lt;&gt;0,COUNTA($B$65637:B68576)," ")</f>
        <v xml:space="preserve"> </v>
      </c>
      <c r="F68576" s="491" t="str">
        <f t="shared" si="48"/>
        <v xml:space="preserve"> </v>
      </c>
      <c r="H68576" s="488">
        <f>IF(Admin!$B$14='Legit-Fans'!F68576,1,0)</f>
        <v>0</v>
      </c>
    </row>
    <row r="68577" spans="1:8">
      <c r="A68577" s="220" t="str">
        <f>IF(B68577&lt;&gt;0,COUNTA($B$65637:B68577)," ")</f>
        <v xml:space="preserve"> </v>
      </c>
      <c r="F68577" s="491" t="str">
        <f t="shared" si="48"/>
        <v xml:space="preserve"> </v>
      </c>
      <c r="H68577" s="488">
        <f>IF(Admin!$B$14='Legit-Fans'!F68577,1,0)</f>
        <v>0</v>
      </c>
    </row>
    <row r="68578" spans="1:8">
      <c r="A68578" s="220" t="str">
        <f>IF(B68578&lt;&gt;0,COUNTA($B$65637:B68578)," ")</f>
        <v xml:space="preserve"> </v>
      </c>
      <c r="F68578" s="491" t="str">
        <f t="shared" si="48"/>
        <v xml:space="preserve"> </v>
      </c>
      <c r="H68578" s="488">
        <f>IF(Admin!$B$14='Legit-Fans'!F68578,1,0)</f>
        <v>0</v>
      </c>
    </row>
    <row r="68579" spans="1:8">
      <c r="A68579" s="220" t="str">
        <f>IF(B68579&lt;&gt;0,COUNTA($B$65637:B68579)," ")</f>
        <v xml:space="preserve"> </v>
      </c>
      <c r="F68579" s="491" t="str">
        <f t="shared" si="48"/>
        <v xml:space="preserve"> </v>
      </c>
      <c r="H68579" s="488">
        <f>IF(Admin!$B$14='Legit-Fans'!F68579,1,0)</f>
        <v>0</v>
      </c>
    </row>
    <row r="68580" spans="1:8">
      <c r="A68580" s="220" t="str">
        <f>IF(B68580&lt;&gt;0,COUNTA($B$65637:B68580)," ")</f>
        <v xml:space="preserve"> </v>
      </c>
      <c r="F68580" s="491" t="str">
        <f t="shared" si="48"/>
        <v xml:space="preserve"> </v>
      </c>
      <c r="H68580" s="488">
        <f>IF(Admin!$B$14='Legit-Fans'!F68580,1,0)</f>
        <v>0</v>
      </c>
    </row>
    <row r="68581" spans="1:8">
      <c r="A68581" s="220" t="str">
        <f>IF(B68581&lt;&gt;0,COUNTA($B$65637:B68581)," ")</f>
        <v xml:space="preserve"> </v>
      </c>
      <c r="F68581" s="491" t="str">
        <f t="shared" si="48"/>
        <v xml:space="preserve"> </v>
      </c>
      <c r="H68581" s="488">
        <f>IF(Admin!$B$14='Legit-Fans'!F68581,1,0)</f>
        <v>0</v>
      </c>
    </row>
    <row r="68582" spans="1:8">
      <c r="A68582" s="220" t="str">
        <f>IF(B68582&lt;&gt;0,COUNTA($B$65637:B68582)," ")</f>
        <v xml:space="preserve"> </v>
      </c>
      <c r="F68582" s="491" t="str">
        <f t="shared" si="48"/>
        <v xml:space="preserve"> </v>
      </c>
      <c r="H68582" s="488">
        <f>IF(Admin!$B$14='Legit-Fans'!F68582,1,0)</f>
        <v>0</v>
      </c>
    </row>
    <row r="68583" spans="1:8">
      <c r="A68583" s="220" t="str">
        <f>IF(B68583&lt;&gt;0,COUNTA($B$65637:B68583)," ")</f>
        <v xml:space="preserve"> </v>
      </c>
      <c r="F68583" s="491" t="str">
        <f t="shared" si="48"/>
        <v xml:space="preserve"> </v>
      </c>
      <c r="H68583" s="488">
        <f>IF(Admin!$B$14='Legit-Fans'!F68583,1,0)</f>
        <v>0</v>
      </c>
    </row>
    <row r="68584" spans="1:8">
      <c r="A68584" s="220" t="str">
        <f>IF(B68584&lt;&gt;0,COUNTA($B$65637:B68584)," ")</f>
        <v xml:space="preserve"> </v>
      </c>
      <c r="F68584" s="491" t="str">
        <f t="shared" si="48"/>
        <v xml:space="preserve"> </v>
      </c>
      <c r="H68584" s="488">
        <f>IF(Admin!$B$14='Legit-Fans'!F68584,1,0)</f>
        <v>0</v>
      </c>
    </row>
    <row r="68585" spans="1:8">
      <c r="A68585" s="220" t="str">
        <f>IF(B68585&lt;&gt;0,COUNTA($B$65637:B68585)," ")</f>
        <v xml:space="preserve"> </v>
      </c>
      <c r="F68585" s="491" t="str">
        <f t="shared" si="48"/>
        <v xml:space="preserve"> </v>
      </c>
      <c r="H68585" s="488">
        <f>IF(Admin!$B$14='Legit-Fans'!F68585,1,0)</f>
        <v>0</v>
      </c>
    </row>
    <row r="68586" spans="1:8">
      <c r="A68586" s="220" t="str">
        <f>IF(B68586&lt;&gt;0,COUNTA($B$65637:B68586)," ")</f>
        <v xml:space="preserve"> </v>
      </c>
      <c r="F68586" s="491" t="str">
        <f t="shared" si="48"/>
        <v xml:space="preserve"> </v>
      </c>
      <c r="H68586" s="488">
        <f>IF(Admin!$B$14='Legit-Fans'!F68586,1,0)</f>
        <v>0</v>
      </c>
    </row>
    <row r="68587" spans="1:8">
      <c r="A68587" s="220" t="str">
        <f>IF(B68587&lt;&gt;0,COUNTA($B$65637:B68587)," ")</f>
        <v xml:space="preserve"> </v>
      </c>
      <c r="F68587" s="491" t="str">
        <f t="shared" si="48"/>
        <v xml:space="preserve"> </v>
      </c>
      <c r="H68587" s="488">
        <f>IF(Admin!$B$14='Legit-Fans'!F68587,1,0)</f>
        <v>0</v>
      </c>
    </row>
    <row r="68588" spans="1:8">
      <c r="A68588" s="220" t="str">
        <f>IF(B68588&lt;&gt;0,COUNTA($B$65637:B68588)," ")</f>
        <v xml:space="preserve"> </v>
      </c>
      <c r="F68588" s="491" t="str">
        <f t="shared" ref="F68588:F68651" si="49">B68588&amp;" "&amp;C68588</f>
        <v xml:space="preserve"> </v>
      </c>
      <c r="H68588" s="488">
        <f>IF(Admin!$B$14='Legit-Fans'!F68588,1,0)</f>
        <v>0</v>
      </c>
    </row>
    <row r="68589" spans="1:8">
      <c r="A68589" s="220" t="str">
        <f>IF(B68589&lt;&gt;0,COUNTA($B$65637:B68589)," ")</f>
        <v xml:space="preserve"> </v>
      </c>
      <c r="F68589" s="491" t="str">
        <f t="shared" si="49"/>
        <v xml:space="preserve"> </v>
      </c>
      <c r="H68589" s="488">
        <f>IF(Admin!$B$14='Legit-Fans'!F68589,1,0)</f>
        <v>0</v>
      </c>
    </row>
    <row r="68590" spans="1:8">
      <c r="A68590" s="220" t="str">
        <f>IF(B68590&lt;&gt;0,COUNTA($B$65637:B68590)," ")</f>
        <v xml:space="preserve"> </v>
      </c>
      <c r="F68590" s="491" t="str">
        <f t="shared" si="49"/>
        <v xml:space="preserve"> </v>
      </c>
      <c r="H68590" s="488">
        <f>IF(Admin!$B$14='Legit-Fans'!F68590,1,0)</f>
        <v>0</v>
      </c>
    </row>
    <row r="68591" spans="1:8">
      <c r="A68591" s="220" t="str">
        <f>IF(B68591&lt;&gt;0,COUNTA($B$65637:B68591)," ")</f>
        <v xml:space="preserve"> </v>
      </c>
      <c r="F68591" s="491" t="str">
        <f t="shared" si="49"/>
        <v xml:space="preserve"> </v>
      </c>
      <c r="H68591" s="488">
        <f>IF(Admin!$B$14='Legit-Fans'!F68591,1,0)</f>
        <v>0</v>
      </c>
    </row>
    <row r="68592" spans="1:8">
      <c r="A68592" s="220" t="str">
        <f>IF(B68592&lt;&gt;0,COUNTA($B$65637:B68592)," ")</f>
        <v xml:space="preserve"> </v>
      </c>
      <c r="F68592" s="491" t="str">
        <f t="shared" si="49"/>
        <v xml:space="preserve"> </v>
      </c>
      <c r="H68592" s="488">
        <f>IF(Admin!$B$14='Legit-Fans'!F68592,1,0)</f>
        <v>0</v>
      </c>
    </row>
    <row r="68593" spans="1:8">
      <c r="A68593" s="220" t="str">
        <f>IF(B68593&lt;&gt;0,COUNTA($B$65637:B68593)," ")</f>
        <v xml:space="preserve"> </v>
      </c>
      <c r="F68593" s="491" t="str">
        <f t="shared" si="49"/>
        <v xml:space="preserve"> </v>
      </c>
      <c r="H68593" s="488">
        <f>IF(Admin!$B$14='Legit-Fans'!F68593,1,0)</f>
        <v>0</v>
      </c>
    </row>
    <row r="68594" spans="1:8">
      <c r="A68594" s="220" t="str">
        <f>IF(B68594&lt;&gt;0,COUNTA($B$65637:B68594)," ")</f>
        <v xml:space="preserve"> </v>
      </c>
      <c r="F68594" s="491" t="str">
        <f t="shared" si="49"/>
        <v xml:space="preserve"> </v>
      </c>
      <c r="H68594" s="488">
        <f>IF(Admin!$B$14='Legit-Fans'!F68594,1,0)</f>
        <v>0</v>
      </c>
    </row>
    <row r="68595" spans="1:8">
      <c r="A68595" s="220" t="str">
        <f>IF(B68595&lt;&gt;0,COUNTA($B$65637:B68595)," ")</f>
        <v xml:space="preserve"> </v>
      </c>
      <c r="F68595" s="491" t="str">
        <f t="shared" si="49"/>
        <v xml:space="preserve"> </v>
      </c>
      <c r="H68595" s="488">
        <f>IF(Admin!$B$14='Legit-Fans'!F68595,1,0)</f>
        <v>0</v>
      </c>
    </row>
    <row r="68596" spans="1:8">
      <c r="A68596" s="220" t="str">
        <f>IF(B68596&lt;&gt;0,COUNTA($B$65637:B68596)," ")</f>
        <v xml:space="preserve"> </v>
      </c>
      <c r="F68596" s="491" t="str">
        <f t="shared" si="49"/>
        <v xml:space="preserve"> </v>
      </c>
      <c r="H68596" s="488">
        <f>IF(Admin!$B$14='Legit-Fans'!F68596,1,0)</f>
        <v>0</v>
      </c>
    </row>
    <row r="68597" spans="1:8">
      <c r="A68597" s="220" t="str">
        <f>IF(B68597&lt;&gt;0,COUNTA($B$65637:B68597)," ")</f>
        <v xml:space="preserve"> </v>
      </c>
      <c r="F68597" s="491" t="str">
        <f t="shared" si="49"/>
        <v xml:space="preserve"> </v>
      </c>
      <c r="H68597" s="488">
        <f>IF(Admin!$B$14='Legit-Fans'!F68597,1,0)</f>
        <v>0</v>
      </c>
    </row>
    <row r="68598" spans="1:8">
      <c r="A68598" s="220" t="str">
        <f>IF(B68598&lt;&gt;0,COUNTA($B$65637:B68598)," ")</f>
        <v xml:space="preserve"> </v>
      </c>
      <c r="F68598" s="491" t="str">
        <f t="shared" si="49"/>
        <v xml:space="preserve"> </v>
      </c>
      <c r="H68598" s="488">
        <f>IF(Admin!$B$14='Legit-Fans'!F68598,1,0)</f>
        <v>0</v>
      </c>
    </row>
    <row r="68599" spans="1:8">
      <c r="A68599" s="220" t="str">
        <f>IF(B68599&lt;&gt;0,COUNTA($B$65637:B68599)," ")</f>
        <v xml:space="preserve"> </v>
      </c>
      <c r="F68599" s="491" t="str">
        <f t="shared" si="49"/>
        <v xml:space="preserve"> </v>
      </c>
      <c r="H68599" s="488">
        <f>IF(Admin!$B$14='Legit-Fans'!F68599,1,0)</f>
        <v>0</v>
      </c>
    </row>
    <row r="68600" spans="1:8">
      <c r="A68600" s="220" t="str">
        <f>IF(B68600&lt;&gt;0,COUNTA($B$65637:B68600)," ")</f>
        <v xml:space="preserve"> </v>
      </c>
      <c r="F68600" s="491" t="str">
        <f t="shared" si="49"/>
        <v xml:space="preserve"> </v>
      </c>
      <c r="H68600" s="488">
        <f>IF(Admin!$B$14='Legit-Fans'!F68600,1,0)</f>
        <v>0</v>
      </c>
    </row>
    <row r="68601" spans="1:8">
      <c r="A68601" s="220" t="str">
        <f>IF(B68601&lt;&gt;0,COUNTA($B$65637:B68601)," ")</f>
        <v xml:space="preserve"> </v>
      </c>
      <c r="F68601" s="491" t="str">
        <f t="shared" si="49"/>
        <v xml:space="preserve"> </v>
      </c>
      <c r="H68601" s="488">
        <f>IF(Admin!$B$14='Legit-Fans'!F68601,1,0)</f>
        <v>0</v>
      </c>
    </row>
    <row r="68602" spans="1:8">
      <c r="A68602" s="220" t="str">
        <f>IF(B68602&lt;&gt;0,COUNTA($B$65637:B68602)," ")</f>
        <v xml:space="preserve"> </v>
      </c>
      <c r="F68602" s="491" t="str">
        <f t="shared" si="49"/>
        <v xml:space="preserve"> </v>
      </c>
      <c r="H68602" s="488">
        <f>IF(Admin!$B$14='Legit-Fans'!F68602,1,0)</f>
        <v>0</v>
      </c>
    </row>
    <row r="68603" spans="1:8">
      <c r="A68603" s="220" t="str">
        <f>IF(B68603&lt;&gt;0,COUNTA($B$65637:B68603)," ")</f>
        <v xml:space="preserve"> </v>
      </c>
      <c r="F68603" s="491" t="str">
        <f t="shared" si="49"/>
        <v xml:space="preserve"> </v>
      </c>
      <c r="H68603" s="488">
        <f>IF(Admin!$B$14='Legit-Fans'!F68603,1,0)</f>
        <v>0</v>
      </c>
    </row>
    <row r="68604" spans="1:8">
      <c r="A68604" s="220" t="str">
        <f>IF(B68604&lt;&gt;0,COUNTA($B$65637:B68604)," ")</f>
        <v xml:space="preserve"> </v>
      </c>
      <c r="F68604" s="491" t="str">
        <f t="shared" si="49"/>
        <v xml:space="preserve"> </v>
      </c>
      <c r="H68604" s="488">
        <f>IF(Admin!$B$14='Legit-Fans'!F68604,1,0)</f>
        <v>0</v>
      </c>
    </row>
    <row r="68605" spans="1:8">
      <c r="A68605" s="220" t="str">
        <f>IF(B68605&lt;&gt;0,COUNTA($B$65637:B68605)," ")</f>
        <v xml:space="preserve"> </v>
      </c>
      <c r="F68605" s="491" t="str">
        <f t="shared" si="49"/>
        <v xml:space="preserve"> </v>
      </c>
      <c r="H68605" s="488">
        <f>IF(Admin!$B$14='Legit-Fans'!F68605,1,0)</f>
        <v>0</v>
      </c>
    </row>
    <row r="68606" spans="1:8">
      <c r="A68606" s="220" t="str">
        <f>IF(B68606&lt;&gt;0,COUNTA($B$65637:B68606)," ")</f>
        <v xml:space="preserve"> </v>
      </c>
      <c r="F68606" s="491" t="str">
        <f t="shared" si="49"/>
        <v xml:space="preserve"> </v>
      </c>
      <c r="H68606" s="488">
        <f>IF(Admin!$B$14='Legit-Fans'!F68606,1,0)</f>
        <v>0</v>
      </c>
    </row>
    <row r="68607" spans="1:8">
      <c r="A68607" s="220" t="str">
        <f>IF(B68607&lt;&gt;0,COUNTA($B$65637:B68607)," ")</f>
        <v xml:space="preserve"> </v>
      </c>
      <c r="F68607" s="491" t="str">
        <f t="shared" si="49"/>
        <v xml:space="preserve"> </v>
      </c>
      <c r="H68607" s="488">
        <f>IF(Admin!$B$14='Legit-Fans'!F68607,1,0)</f>
        <v>0</v>
      </c>
    </row>
    <row r="68608" spans="1:8">
      <c r="A68608" s="220" t="str">
        <f>IF(B68608&lt;&gt;0,COUNTA($B$65637:B68608)," ")</f>
        <v xml:space="preserve"> </v>
      </c>
      <c r="F68608" s="491" t="str">
        <f t="shared" si="49"/>
        <v xml:space="preserve"> </v>
      </c>
      <c r="H68608" s="488">
        <f>IF(Admin!$B$14='Legit-Fans'!F68608,1,0)</f>
        <v>0</v>
      </c>
    </row>
    <row r="68609" spans="1:8">
      <c r="A68609" s="220" t="str">
        <f>IF(B68609&lt;&gt;0,COUNTA($B$65637:B68609)," ")</f>
        <v xml:space="preserve"> </v>
      </c>
      <c r="F68609" s="491" t="str">
        <f t="shared" si="49"/>
        <v xml:space="preserve"> </v>
      </c>
      <c r="H68609" s="488">
        <f>IF(Admin!$B$14='Legit-Fans'!F68609,1,0)</f>
        <v>0</v>
      </c>
    </row>
    <row r="68610" spans="1:8">
      <c r="A68610" s="220" t="str">
        <f>IF(B68610&lt;&gt;0,COUNTA($B$65637:B68610)," ")</f>
        <v xml:space="preserve"> </v>
      </c>
      <c r="F68610" s="491" t="str">
        <f t="shared" si="49"/>
        <v xml:space="preserve"> </v>
      </c>
      <c r="H68610" s="488">
        <f>IF(Admin!$B$14='Legit-Fans'!F68610,1,0)</f>
        <v>0</v>
      </c>
    </row>
    <row r="68611" spans="1:8">
      <c r="A68611" s="220" t="str">
        <f>IF(B68611&lt;&gt;0,COUNTA($B$65637:B68611)," ")</f>
        <v xml:space="preserve"> </v>
      </c>
      <c r="F68611" s="491" t="str">
        <f t="shared" si="49"/>
        <v xml:space="preserve"> </v>
      </c>
      <c r="H68611" s="488">
        <f>IF(Admin!$B$14='Legit-Fans'!F68611,1,0)</f>
        <v>0</v>
      </c>
    </row>
    <row r="68612" spans="1:8">
      <c r="A68612" s="220" t="str">
        <f>IF(B68612&lt;&gt;0,COUNTA($B$65637:B68612)," ")</f>
        <v xml:space="preserve"> </v>
      </c>
      <c r="F68612" s="491" t="str">
        <f t="shared" si="49"/>
        <v xml:space="preserve"> </v>
      </c>
      <c r="H68612" s="488">
        <f>IF(Admin!$B$14='Legit-Fans'!F68612,1,0)</f>
        <v>0</v>
      </c>
    </row>
    <row r="68613" spans="1:8">
      <c r="A68613" s="220" t="str">
        <f>IF(B68613&lt;&gt;0,COUNTA($B$65637:B68613)," ")</f>
        <v xml:space="preserve"> </v>
      </c>
      <c r="F68613" s="491" t="str">
        <f t="shared" si="49"/>
        <v xml:space="preserve"> </v>
      </c>
      <c r="H68613" s="488">
        <f>IF(Admin!$B$14='Legit-Fans'!F68613,1,0)</f>
        <v>0</v>
      </c>
    </row>
    <row r="68614" spans="1:8">
      <c r="A68614" s="220" t="str">
        <f>IF(B68614&lt;&gt;0,COUNTA($B$65637:B68614)," ")</f>
        <v xml:space="preserve"> </v>
      </c>
      <c r="F68614" s="491" t="str">
        <f t="shared" si="49"/>
        <v xml:space="preserve"> </v>
      </c>
      <c r="H68614" s="488">
        <f>IF(Admin!$B$14='Legit-Fans'!F68614,1,0)</f>
        <v>0</v>
      </c>
    </row>
    <row r="68615" spans="1:8">
      <c r="A68615" s="220" t="str">
        <f>IF(B68615&lt;&gt;0,COUNTA($B$65637:B68615)," ")</f>
        <v xml:space="preserve"> </v>
      </c>
      <c r="F68615" s="491" t="str">
        <f t="shared" si="49"/>
        <v xml:space="preserve"> </v>
      </c>
      <c r="H68615" s="488">
        <f>IF(Admin!$B$14='Legit-Fans'!F68615,1,0)</f>
        <v>0</v>
      </c>
    </row>
    <row r="68616" spans="1:8">
      <c r="A68616" s="220" t="str">
        <f>IF(B68616&lt;&gt;0,COUNTA($B$65637:B68616)," ")</f>
        <v xml:space="preserve"> </v>
      </c>
      <c r="F68616" s="491" t="str">
        <f t="shared" si="49"/>
        <v xml:space="preserve"> </v>
      </c>
      <c r="H68616" s="488">
        <f>IF(Admin!$B$14='Legit-Fans'!F68616,1,0)</f>
        <v>0</v>
      </c>
    </row>
    <row r="68617" spans="1:8">
      <c r="A68617" s="220" t="str">
        <f>IF(B68617&lt;&gt;0,COUNTA($B$65637:B68617)," ")</f>
        <v xml:space="preserve"> </v>
      </c>
      <c r="F68617" s="491" t="str">
        <f t="shared" si="49"/>
        <v xml:space="preserve"> </v>
      </c>
      <c r="H68617" s="488">
        <f>IF(Admin!$B$14='Legit-Fans'!F68617,1,0)</f>
        <v>0</v>
      </c>
    </row>
    <row r="68618" spans="1:8">
      <c r="A68618" s="220" t="str">
        <f>IF(B68618&lt;&gt;0,COUNTA($B$65637:B68618)," ")</f>
        <v xml:space="preserve"> </v>
      </c>
      <c r="F68618" s="491" t="str">
        <f t="shared" si="49"/>
        <v xml:space="preserve"> </v>
      </c>
      <c r="H68618" s="488">
        <f>IF(Admin!$B$14='Legit-Fans'!F68618,1,0)</f>
        <v>0</v>
      </c>
    </row>
    <row r="68619" spans="1:8">
      <c r="A68619" s="220" t="str">
        <f>IF(B68619&lt;&gt;0,COUNTA($B$65637:B68619)," ")</f>
        <v xml:space="preserve"> </v>
      </c>
      <c r="F68619" s="491" t="str">
        <f t="shared" si="49"/>
        <v xml:space="preserve"> </v>
      </c>
      <c r="H68619" s="488">
        <f>IF(Admin!$B$14='Legit-Fans'!F68619,1,0)</f>
        <v>0</v>
      </c>
    </row>
    <row r="68620" spans="1:8">
      <c r="A68620" s="220" t="str">
        <f>IF(B68620&lt;&gt;0,COUNTA($B$65637:B68620)," ")</f>
        <v xml:space="preserve"> </v>
      </c>
      <c r="F68620" s="491" t="str">
        <f t="shared" si="49"/>
        <v xml:space="preserve"> </v>
      </c>
      <c r="H68620" s="488">
        <f>IF(Admin!$B$14='Legit-Fans'!F68620,1,0)</f>
        <v>0</v>
      </c>
    </row>
    <row r="68621" spans="1:8">
      <c r="A68621" s="220" t="str">
        <f>IF(B68621&lt;&gt;0,COUNTA($B$65637:B68621)," ")</f>
        <v xml:space="preserve"> </v>
      </c>
      <c r="F68621" s="491" t="str">
        <f t="shared" si="49"/>
        <v xml:space="preserve"> </v>
      </c>
      <c r="H68621" s="488">
        <f>IF(Admin!$B$14='Legit-Fans'!F68621,1,0)</f>
        <v>0</v>
      </c>
    </row>
    <row r="68622" spans="1:8">
      <c r="A68622" s="220" t="str">
        <f>IF(B68622&lt;&gt;0,COUNTA($B$65637:B68622)," ")</f>
        <v xml:space="preserve"> </v>
      </c>
      <c r="F68622" s="491" t="str">
        <f t="shared" si="49"/>
        <v xml:space="preserve"> </v>
      </c>
      <c r="H68622" s="488">
        <f>IF(Admin!$B$14='Legit-Fans'!F68622,1,0)</f>
        <v>0</v>
      </c>
    </row>
    <row r="68623" spans="1:8">
      <c r="A68623" s="220" t="str">
        <f>IF(B68623&lt;&gt;0,COUNTA($B$65637:B68623)," ")</f>
        <v xml:space="preserve"> </v>
      </c>
      <c r="F68623" s="491" t="str">
        <f t="shared" si="49"/>
        <v xml:space="preserve"> </v>
      </c>
      <c r="H68623" s="488">
        <f>IF(Admin!$B$14='Legit-Fans'!F68623,1,0)</f>
        <v>0</v>
      </c>
    </row>
    <row r="68624" spans="1:8">
      <c r="A68624" s="220" t="str">
        <f>IF(B68624&lt;&gt;0,COUNTA($B$65637:B68624)," ")</f>
        <v xml:space="preserve"> </v>
      </c>
      <c r="F68624" s="491" t="str">
        <f t="shared" si="49"/>
        <v xml:space="preserve"> </v>
      </c>
      <c r="H68624" s="488">
        <f>IF(Admin!$B$14='Legit-Fans'!F68624,1,0)</f>
        <v>0</v>
      </c>
    </row>
    <row r="68625" spans="1:8">
      <c r="A68625" s="220" t="str">
        <f>IF(B68625&lt;&gt;0,COUNTA($B$65637:B68625)," ")</f>
        <v xml:space="preserve"> </v>
      </c>
      <c r="F68625" s="491" t="str">
        <f t="shared" si="49"/>
        <v xml:space="preserve"> </v>
      </c>
      <c r="H68625" s="488">
        <f>IF(Admin!$B$14='Legit-Fans'!F68625,1,0)</f>
        <v>0</v>
      </c>
    </row>
    <row r="68626" spans="1:8">
      <c r="A68626" s="220" t="str">
        <f>IF(B68626&lt;&gt;0,COUNTA($B$65637:B68626)," ")</f>
        <v xml:space="preserve"> </v>
      </c>
      <c r="F68626" s="491" t="str">
        <f t="shared" si="49"/>
        <v xml:space="preserve"> </v>
      </c>
      <c r="H68626" s="488">
        <f>IF(Admin!$B$14='Legit-Fans'!F68626,1,0)</f>
        <v>0</v>
      </c>
    </row>
    <row r="68627" spans="1:8">
      <c r="A68627" s="220" t="str">
        <f>IF(B68627&lt;&gt;0,COUNTA($B$65637:B68627)," ")</f>
        <v xml:space="preserve"> </v>
      </c>
      <c r="F68627" s="491" t="str">
        <f t="shared" si="49"/>
        <v xml:space="preserve"> </v>
      </c>
      <c r="H68627" s="488">
        <f>IF(Admin!$B$14='Legit-Fans'!F68627,1,0)</f>
        <v>0</v>
      </c>
    </row>
    <row r="68628" spans="1:8">
      <c r="A68628" s="220" t="str">
        <f>IF(B68628&lt;&gt;0,COUNTA($B$65637:B68628)," ")</f>
        <v xml:space="preserve"> </v>
      </c>
      <c r="F68628" s="491" t="str">
        <f t="shared" si="49"/>
        <v xml:space="preserve"> </v>
      </c>
      <c r="H68628" s="488">
        <f>IF(Admin!$B$14='Legit-Fans'!F68628,1,0)</f>
        <v>0</v>
      </c>
    </row>
    <row r="68629" spans="1:8">
      <c r="A68629" s="220" t="str">
        <f>IF(B68629&lt;&gt;0,COUNTA($B$65637:B68629)," ")</f>
        <v xml:space="preserve"> </v>
      </c>
      <c r="F68629" s="491" t="str">
        <f t="shared" si="49"/>
        <v xml:space="preserve"> </v>
      </c>
      <c r="H68629" s="488">
        <f>IF(Admin!$B$14='Legit-Fans'!F68629,1,0)</f>
        <v>0</v>
      </c>
    </row>
    <row r="68630" spans="1:8">
      <c r="A68630" s="220" t="str">
        <f>IF(B68630&lt;&gt;0,COUNTA($B$65637:B68630)," ")</f>
        <v xml:space="preserve"> </v>
      </c>
      <c r="F68630" s="491" t="str">
        <f t="shared" si="49"/>
        <v xml:space="preserve"> </v>
      </c>
      <c r="H68630" s="488">
        <f>IF(Admin!$B$14='Legit-Fans'!F68630,1,0)</f>
        <v>0</v>
      </c>
    </row>
    <row r="68631" spans="1:8">
      <c r="A68631" s="220" t="str">
        <f>IF(B68631&lt;&gt;0,COUNTA($B$65637:B68631)," ")</f>
        <v xml:space="preserve"> </v>
      </c>
      <c r="F68631" s="491" t="str">
        <f t="shared" si="49"/>
        <v xml:space="preserve"> </v>
      </c>
      <c r="H68631" s="488">
        <f>IF(Admin!$B$14='Legit-Fans'!F68631,1,0)</f>
        <v>0</v>
      </c>
    </row>
    <row r="68632" spans="1:8">
      <c r="A68632" s="220" t="str">
        <f>IF(B68632&lt;&gt;0,COUNTA($B$65637:B68632)," ")</f>
        <v xml:space="preserve"> </v>
      </c>
      <c r="F68632" s="491" t="str">
        <f t="shared" si="49"/>
        <v xml:space="preserve"> </v>
      </c>
      <c r="H68632" s="488">
        <f>IF(Admin!$B$14='Legit-Fans'!F68632,1,0)</f>
        <v>0</v>
      </c>
    </row>
    <row r="68633" spans="1:8">
      <c r="A68633" s="220" t="str">
        <f>IF(B68633&lt;&gt;0,COUNTA($B$65637:B68633)," ")</f>
        <v xml:space="preserve"> </v>
      </c>
      <c r="F68633" s="491" t="str">
        <f t="shared" si="49"/>
        <v xml:space="preserve"> </v>
      </c>
      <c r="H68633" s="488">
        <f>IF(Admin!$B$14='Legit-Fans'!F68633,1,0)</f>
        <v>0</v>
      </c>
    </row>
    <row r="68634" spans="1:8">
      <c r="A68634" s="220" t="str">
        <f>IF(B68634&lt;&gt;0,COUNTA($B$65637:B68634)," ")</f>
        <v xml:space="preserve"> </v>
      </c>
      <c r="F68634" s="491" t="str">
        <f t="shared" si="49"/>
        <v xml:space="preserve"> </v>
      </c>
      <c r="H68634" s="488">
        <f>IF(Admin!$B$14='Legit-Fans'!F68634,1,0)</f>
        <v>0</v>
      </c>
    </row>
    <row r="68635" spans="1:8">
      <c r="A68635" s="220" t="str">
        <f>IF(B68635&lt;&gt;0,COUNTA($B$65637:B68635)," ")</f>
        <v xml:space="preserve"> </v>
      </c>
      <c r="F68635" s="491" t="str">
        <f t="shared" si="49"/>
        <v xml:space="preserve"> </v>
      </c>
      <c r="H68635" s="488">
        <f>IF(Admin!$B$14='Legit-Fans'!F68635,1,0)</f>
        <v>0</v>
      </c>
    </row>
    <row r="68636" spans="1:8">
      <c r="A68636" s="220" t="str">
        <f>IF(B68636&lt;&gt;0,COUNTA($B$65637:B68636)," ")</f>
        <v xml:space="preserve"> </v>
      </c>
      <c r="F68636" s="491" t="str">
        <f t="shared" si="49"/>
        <v xml:space="preserve"> </v>
      </c>
      <c r="H68636" s="488">
        <f>IF(Admin!$B$14='Legit-Fans'!F68636,1,0)</f>
        <v>0</v>
      </c>
    </row>
    <row r="68637" spans="1:8">
      <c r="A68637" s="220" t="str">
        <f>IF(B68637&lt;&gt;0,COUNTA($B$65637:B68637)," ")</f>
        <v xml:space="preserve"> </v>
      </c>
      <c r="F68637" s="491" t="str">
        <f t="shared" si="49"/>
        <v xml:space="preserve"> </v>
      </c>
      <c r="H68637" s="488">
        <f>IF(Admin!$B$14='Legit-Fans'!F68637,1,0)</f>
        <v>0</v>
      </c>
    </row>
    <row r="68638" spans="1:8">
      <c r="A68638" s="220" t="str">
        <f>IF(B68638&lt;&gt;0,COUNTA($B$65637:B68638)," ")</f>
        <v xml:space="preserve"> </v>
      </c>
      <c r="F68638" s="491" t="str">
        <f t="shared" si="49"/>
        <v xml:space="preserve"> </v>
      </c>
      <c r="H68638" s="488">
        <f>IF(Admin!$B$14='Legit-Fans'!F68638,1,0)</f>
        <v>0</v>
      </c>
    </row>
    <row r="68639" spans="1:8">
      <c r="A68639" s="220" t="str">
        <f>IF(B68639&lt;&gt;0,COUNTA($B$65637:B68639)," ")</f>
        <v xml:space="preserve"> </v>
      </c>
      <c r="F68639" s="491" t="str">
        <f t="shared" si="49"/>
        <v xml:space="preserve"> </v>
      </c>
      <c r="H68639" s="488">
        <f>IF(Admin!$B$14='Legit-Fans'!F68639,1,0)</f>
        <v>0</v>
      </c>
    </row>
    <row r="68640" spans="1:8">
      <c r="A68640" s="220" t="str">
        <f>IF(B68640&lt;&gt;0,COUNTA($B$65637:B68640)," ")</f>
        <v xml:space="preserve"> </v>
      </c>
      <c r="F68640" s="491" t="str">
        <f t="shared" si="49"/>
        <v xml:space="preserve"> </v>
      </c>
      <c r="H68640" s="488">
        <f>IF(Admin!$B$14='Legit-Fans'!F68640,1,0)</f>
        <v>0</v>
      </c>
    </row>
    <row r="68641" spans="1:8">
      <c r="A68641" s="220" t="str">
        <f>IF(B68641&lt;&gt;0,COUNTA($B$65637:B68641)," ")</f>
        <v xml:space="preserve"> </v>
      </c>
      <c r="F68641" s="491" t="str">
        <f t="shared" si="49"/>
        <v xml:space="preserve"> </v>
      </c>
      <c r="H68641" s="488">
        <f>IF(Admin!$B$14='Legit-Fans'!F68641,1,0)</f>
        <v>0</v>
      </c>
    </row>
    <row r="68642" spans="1:8">
      <c r="A68642" s="220" t="str">
        <f>IF(B68642&lt;&gt;0,COUNTA($B$65637:B68642)," ")</f>
        <v xml:space="preserve"> </v>
      </c>
      <c r="F68642" s="491" t="str">
        <f t="shared" si="49"/>
        <v xml:space="preserve"> </v>
      </c>
      <c r="H68642" s="488">
        <f>IF(Admin!$B$14='Legit-Fans'!F68642,1,0)</f>
        <v>0</v>
      </c>
    </row>
    <row r="68643" spans="1:8">
      <c r="A68643" s="220" t="str">
        <f>IF(B68643&lt;&gt;0,COUNTA($B$65637:B68643)," ")</f>
        <v xml:space="preserve"> </v>
      </c>
      <c r="F68643" s="491" t="str">
        <f t="shared" si="49"/>
        <v xml:space="preserve"> </v>
      </c>
      <c r="H68643" s="488">
        <f>IF(Admin!$B$14='Legit-Fans'!F68643,1,0)</f>
        <v>0</v>
      </c>
    </row>
    <row r="68644" spans="1:8">
      <c r="A68644" s="220" t="str">
        <f>IF(B68644&lt;&gt;0,COUNTA($B$65637:B68644)," ")</f>
        <v xml:space="preserve"> </v>
      </c>
      <c r="F68644" s="491" t="str">
        <f t="shared" si="49"/>
        <v xml:space="preserve"> </v>
      </c>
      <c r="H68644" s="488">
        <f>IF(Admin!$B$14='Legit-Fans'!F68644,1,0)</f>
        <v>0</v>
      </c>
    </row>
    <row r="68645" spans="1:8">
      <c r="A68645" s="220" t="str">
        <f>IF(B68645&lt;&gt;0,COUNTA($B$65637:B68645)," ")</f>
        <v xml:space="preserve"> </v>
      </c>
      <c r="F68645" s="491" t="str">
        <f t="shared" si="49"/>
        <v xml:space="preserve"> </v>
      </c>
      <c r="H68645" s="488">
        <f>IF(Admin!$B$14='Legit-Fans'!F68645,1,0)</f>
        <v>0</v>
      </c>
    </row>
    <row r="68646" spans="1:8">
      <c r="A68646" s="220" t="str">
        <f>IF(B68646&lt;&gt;0,COUNTA($B$65637:B68646)," ")</f>
        <v xml:space="preserve"> </v>
      </c>
      <c r="F68646" s="491" t="str">
        <f t="shared" si="49"/>
        <v xml:space="preserve"> </v>
      </c>
      <c r="H68646" s="488">
        <f>IF(Admin!$B$14='Legit-Fans'!F68646,1,0)</f>
        <v>0</v>
      </c>
    </row>
    <row r="68647" spans="1:8">
      <c r="A68647" s="220" t="str">
        <f>IF(B68647&lt;&gt;0,COUNTA($B$65637:B68647)," ")</f>
        <v xml:space="preserve"> </v>
      </c>
      <c r="F68647" s="491" t="str">
        <f t="shared" si="49"/>
        <v xml:space="preserve"> </v>
      </c>
      <c r="H68647" s="488">
        <f>IF(Admin!$B$14='Legit-Fans'!F68647,1,0)</f>
        <v>0</v>
      </c>
    </row>
    <row r="68648" spans="1:8">
      <c r="A68648" s="220" t="str">
        <f>IF(B68648&lt;&gt;0,COUNTA($B$65637:B68648)," ")</f>
        <v xml:space="preserve"> </v>
      </c>
      <c r="F68648" s="491" t="str">
        <f t="shared" si="49"/>
        <v xml:space="preserve"> </v>
      </c>
      <c r="H68648" s="488">
        <f>IF(Admin!$B$14='Legit-Fans'!F68648,1,0)</f>
        <v>0</v>
      </c>
    </row>
    <row r="68649" spans="1:8">
      <c r="A68649" s="220" t="str">
        <f>IF(B68649&lt;&gt;0,COUNTA($B$65637:B68649)," ")</f>
        <v xml:space="preserve"> </v>
      </c>
      <c r="F68649" s="491" t="str">
        <f t="shared" si="49"/>
        <v xml:space="preserve"> </v>
      </c>
      <c r="H68649" s="488">
        <f>IF(Admin!$B$14='Legit-Fans'!F68649,1,0)</f>
        <v>0</v>
      </c>
    </row>
    <row r="68650" spans="1:8">
      <c r="A68650" s="220" t="str">
        <f>IF(B68650&lt;&gt;0,COUNTA($B$65637:B68650)," ")</f>
        <v xml:space="preserve"> </v>
      </c>
      <c r="F68650" s="491" t="str">
        <f t="shared" si="49"/>
        <v xml:space="preserve"> </v>
      </c>
      <c r="H68650" s="488">
        <f>IF(Admin!$B$14='Legit-Fans'!F68650,1,0)</f>
        <v>0</v>
      </c>
    </row>
    <row r="68651" spans="1:8">
      <c r="A68651" s="220" t="str">
        <f>IF(B68651&lt;&gt;0,COUNTA($B$65637:B68651)," ")</f>
        <v xml:space="preserve"> </v>
      </c>
      <c r="F68651" s="491" t="str">
        <f t="shared" si="49"/>
        <v xml:space="preserve"> </v>
      </c>
      <c r="H68651" s="488">
        <f>IF(Admin!$B$14='Legit-Fans'!F68651,1,0)</f>
        <v>0</v>
      </c>
    </row>
    <row r="68652" spans="1:8">
      <c r="A68652" s="220" t="str">
        <f>IF(B68652&lt;&gt;0,COUNTA($B$65637:B68652)," ")</f>
        <v xml:space="preserve"> </v>
      </c>
      <c r="F68652" s="491" t="str">
        <f t="shared" ref="F68652:F68715" si="50">B68652&amp;" "&amp;C68652</f>
        <v xml:space="preserve"> </v>
      </c>
      <c r="H68652" s="488">
        <f>IF(Admin!$B$14='Legit-Fans'!F68652,1,0)</f>
        <v>0</v>
      </c>
    </row>
    <row r="68653" spans="1:8">
      <c r="A68653" s="220" t="str">
        <f>IF(B68653&lt;&gt;0,COUNTA($B$65637:B68653)," ")</f>
        <v xml:space="preserve"> </v>
      </c>
      <c r="F68653" s="491" t="str">
        <f t="shared" si="50"/>
        <v xml:space="preserve"> </v>
      </c>
      <c r="H68653" s="488">
        <f>IF(Admin!$B$14='Legit-Fans'!F68653,1,0)</f>
        <v>0</v>
      </c>
    </row>
    <row r="68654" spans="1:8">
      <c r="A68654" s="220" t="str">
        <f>IF(B68654&lt;&gt;0,COUNTA($B$65637:B68654)," ")</f>
        <v xml:space="preserve"> </v>
      </c>
      <c r="F68654" s="491" t="str">
        <f t="shared" si="50"/>
        <v xml:space="preserve"> </v>
      </c>
      <c r="H68654" s="488">
        <f>IF(Admin!$B$14='Legit-Fans'!F68654,1,0)</f>
        <v>0</v>
      </c>
    </row>
    <row r="68655" spans="1:8">
      <c r="A68655" s="220" t="str">
        <f>IF(B68655&lt;&gt;0,COUNTA($B$65637:B68655)," ")</f>
        <v xml:space="preserve"> </v>
      </c>
      <c r="F68655" s="491" t="str">
        <f t="shared" si="50"/>
        <v xml:space="preserve"> </v>
      </c>
      <c r="H68655" s="488">
        <f>IF(Admin!$B$14='Legit-Fans'!F68655,1,0)</f>
        <v>0</v>
      </c>
    </row>
    <row r="68656" spans="1:8">
      <c r="A68656" s="220" t="str">
        <f>IF(B68656&lt;&gt;0,COUNTA($B$65637:B68656)," ")</f>
        <v xml:space="preserve"> </v>
      </c>
      <c r="F68656" s="491" t="str">
        <f t="shared" si="50"/>
        <v xml:space="preserve"> </v>
      </c>
      <c r="H68656" s="488">
        <f>IF(Admin!$B$14='Legit-Fans'!F68656,1,0)</f>
        <v>0</v>
      </c>
    </row>
    <row r="68657" spans="1:8">
      <c r="A68657" s="220" t="str">
        <f>IF(B68657&lt;&gt;0,COUNTA($B$65637:B68657)," ")</f>
        <v xml:space="preserve"> </v>
      </c>
      <c r="F68657" s="491" t="str">
        <f t="shared" si="50"/>
        <v xml:space="preserve"> </v>
      </c>
      <c r="H68657" s="488">
        <f>IF(Admin!$B$14='Legit-Fans'!F68657,1,0)</f>
        <v>0</v>
      </c>
    </row>
    <row r="68658" spans="1:8">
      <c r="A68658" s="220" t="str">
        <f>IF(B68658&lt;&gt;0,COUNTA($B$65637:B68658)," ")</f>
        <v xml:space="preserve"> </v>
      </c>
      <c r="F68658" s="491" t="str">
        <f t="shared" si="50"/>
        <v xml:space="preserve"> </v>
      </c>
      <c r="H68658" s="488">
        <f>IF(Admin!$B$14='Legit-Fans'!F68658,1,0)</f>
        <v>0</v>
      </c>
    </row>
    <row r="68659" spans="1:8">
      <c r="A68659" s="220" t="str">
        <f>IF(B68659&lt;&gt;0,COUNTA($B$65637:B68659)," ")</f>
        <v xml:space="preserve"> </v>
      </c>
      <c r="F68659" s="491" t="str">
        <f t="shared" si="50"/>
        <v xml:space="preserve"> </v>
      </c>
      <c r="H68659" s="488">
        <f>IF(Admin!$B$14='Legit-Fans'!F68659,1,0)</f>
        <v>0</v>
      </c>
    </row>
    <row r="68660" spans="1:8">
      <c r="A68660" s="220" t="str">
        <f>IF(B68660&lt;&gt;0,COUNTA($B$65637:B68660)," ")</f>
        <v xml:space="preserve"> </v>
      </c>
      <c r="F68660" s="491" t="str">
        <f t="shared" si="50"/>
        <v xml:space="preserve"> </v>
      </c>
      <c r="H68660" s="488">
        <f>IF(Admin!$B$14='Legit-Fans'!F68660,1,0)</f>
        <v>0</v>
      </c>
    </row>
    <row r="68661" spans="1:8">
      <c r="A68661" s="220" t="str">
        <f>IF(B68661&lt;&gt;0,COUNTA($B$65637:B68661)," ")</f>
        <v xml:space="preserve"> </v>
      </c>
      <c r="F68661" s="491" t="str">
        <f t="shared" si="50"/>
        <v xml:space="preserve"> </v>
      </c>
      <c r="H68661" s="488">
        <f>IF(Admin!$B$14='Legit-Fans'!F68661,1,0)</f>
        <v>0</v>
      </c>
    </row>
    <row r="68662" spans="1:8">
      <c r="A68662" s="220" t="str">
        <f>IF(B68662&lt;&gt;0,COUNTA($B$65637:B68662)," ")</f>
        <v xml:space="preserve"> </v>
      </c>
      <c r="F68662" s="491" t="str">
        <f t="shared" si="50"/>
        <v xml:space="preserve"> </v>
      </c>
      <c r="H68662" s="488">
        <f>IF(Admin!$B$14='Legit-Fans'!F68662,1,0)</f>
        <v>0</v>
      </c>
    </row>
    <row r="68663" spans="1:8">
      <c r="A68663" s="220" t="str">
        <f>IF(B68663&lt;&gt;0,COUNTA($B$65637:B68663)," ")</f>
        <v xml:space="preserve"> </v>
      </c>
      <c r="F68663" s="491" t="str">
        <f t="shared" si="50"/>
        <v xml:space="preserve"> </v>
      </c>
      <c r="H68663" s="488">
        <f>IF(Admin!$B$14='Legit-Fans'!F68663,1,0)</f>
        <v>0</v>
      </c>
    </row>
    <row r="68664" spans="1:8">
      <c r="A68664" s="220" t="str">
        <f>IF(B68664&lt;&gt;0,COUNTA($B$65637:B68664)," ")</f>
        <v xml:space="preserve"> </v>
      </c>
      <c r="F68664" s="491" t="str">
        <f t="shared" si="50"/>
        <v xml:space="preserve"> </v>
      </c>
      <c r="H68664" s="488">
        <f>IF(Admin!$B$14='Legit-Fans'!F68664,1,0)</f>
        <v>0</v>
      </c>
    </row>
    <row r="68665" spans="1:8">
      <c r="A68665" s="220" t="str">
        <f>IF(B68665&lt;&gt;0,COUNTA($B$65637:B68665)," ")</f>
        <v xml:space="preserve"> </v>
      </c>
      <c r="F68665" s="491" t="str">
        <f t="shared" si="50"/>
        <v xml:space="preserve"> </v>
      </c>
      <c r="H68665" s="488">
        <f>IF(Admin!$B$14='Legit-Fans'!F68665,1,0)</f>
        <v>0</v>
      </c>
    </row>
    <row r="68666" spans="1:8">
      <c r="A68666" s="220" t="str">
        <f>IF(B68666&lt;&gt;0,COUNTA($B$65637:B68666)," ")</f>
        <v xml:space="preserve"> </v>
      </c>
      <c r="F68666" s="491" t="str">
        <f t="shared" si="50"/>
        <v xml:space="preserve"> </v>
      </c>
      <c r="H68666" s="488">
        <f>IF(Admin!$B$14='Legit-Fans'!F68666,1,0)</f>
        <v>0</v>
      </c>
    </row>
    <row r="68667" spans="1:8">
      <c r="A68667" s="220" t="str">
        <f>IF(B68667&lt;&gt;0,COUNTA($B$65637:B68667)," ")</f>
        <v xml:space="preserve"> </v>
      </c>
      <c r="F68667" s="491" t="str">
        <f t="shared" si="50"/>
        <v xml:space="preserve"> </v>
      </c>
      <c r="H68667" s="488">
        <f>IF(Admin!$B$14='Legit-Fans'!F68667,1,0)</f>
        <v>0</v>
      </c>
    </row>
    <row r="68668" spans="1:8">
      <c r="A68668" s="220" t="str">
        <f>IF(B68668&lt;&gt;0,COUNTA($B$65637:B68668)," ")</f>
        <v xml:space="preserve"> </v>
      </c>
      <c r="F68668" s="491" t="str">
        <f t="shared" si="50"/>
        <v xml:space="preserve"> </v>
      </c>
      <c r="H68668" s="488">
        <f>IF(Admin!$B$14='Legit-Fans'!F68668,1,0)</f>
        <v>0</v>
      </c>
    </row>
    <row r="68669" spans="1:8">
      <c r="A68669" s="220" t="str">
        <f>IF(B68669&lt;&gt;0,COUNTA($B$65637:B68669)," ")</f>
        <v xml:space="preserve"> </v>
      </c>
      <c r="F68669" s="491" t="str">
        <f t="shared" si="50"/>
        <v xml:space="preserve"> </v>
      </c>
      <c r="H68669" s="488">
        <f>IF(Admin!$B$14='Legit-Fans'!F68669,1,0)</f>
        <v>0</v>
      </c>
    </row>
    <row r="68670" spans="1:8">
      <c r="A68670" s="220" t="str">
        <f>IF(B68670&lt;&gt;0,COUNTA($B$65637:B68670)," ")</f>
        <v xml:space="preserve"> </v>
      </c>
      <c r="F68670" s="491" t="str">
        <f t="shared" si="50"/>
        <v xml:space="preserve"> </v>
      </c>
      <c r="H68670" s="488">
        <f>IF(Admin!$B$14='Legit-Fans'!F68670,1,0)</f>
        <v>0</v>
      </c>
    </row>
    <row r="68671" spans="1:8">
      <c r="A68671" s="220" t="str">
        <f>IF(B68671&lt;&gt;0,COUNTA($B$65637:B68671)," ")</f>
        <v xml:space="preserve"> </v>
      </c>
      <c r="F68671" s="491" t="str">
        <f t="shared" si="50"/>
        <v xml:space="preserve"> </v>
      </c>
      <c r="H68671" s="488">
        <f>IF(Admin!$B$14='Legit-Fans'!F68671,1,0)</f>
        <v>0</v>
      </c>
    </row>
    <row r="68672" spans="1:8">
      <c r="A68672" s="220" t="str">
        <f>IF(B68672&lt;&gt;0,COUNTA($B$65637:B68672)," ")</f>
        <v xml:space="preserve"> </v>
      </c>
      <c r="F68672" s="491" t="str">
        <f t="shared" si="50"/>
        <v xml:space="preserve"> </v>
      </c>
      <c r="H68672" s="488">
        <f>IF(Admin!$B$14='Legit-Fans'!F68672,1,0)</f>
        <v>0</v>
      </c>
    </row>
    <row r="68673" spans="1:8">
      <c r="A68673" s="220" t="str">
        <f>IF(B68673&lt;&gt;0,COUNTA($B$65637:B68673)," ")</f>
        <v xml:space="preserve"> </v>
      </c>
      <c r="F68673" s="491" t="str">
        <f t="shared" si="50"/>
        <v xml:space="preserve"> </v>
      </c>
      <c r="H68673" s="488">
        <f>IF(Admin!$B$14='Legit-Fans'!F68673,1,0)</f>
        <v>0</v>
      </c>
    </row>
    <row r="68674" spans="1:8">
      <c r="A68674" s="220" t="str">
        <f>IF(B68674&lt;&gt;0,COUNTA($B$65637:B68674)," ")</f>
        <v xml:space="preserve"> </v>
      </c>
      <c r="F68674" s="491" t="str">
        <f t="shared" si="50"/>
        <v xml:space="preserve"> </v>
      </c>
      <c r="H68674" s="488">
        <f>IF(Admin!$B$14='Legit-Fans'!F68674,1,0)</f>
        <v>0</v>
      </c>
    </row>
    <row r="68675" spans="1:8">
      <c r="A68675" s="220" t="str">
        <f>IF(B68675&lt;&gt;0,COUNTA($B$65637:B68675)," ")</f>
        <v xml:space="preserve"> </v>
      </c>
      <c r="F68675" s="491" t="str">
        <f t="shared" si="50"/>
        <v xml:space="preserve"> </v>
      </c>
      <c r="H68675" s="488">
        <f>IF(Admin!$B$14='Legit-Fans'!F68675,1,0)</f>
        <v>0</v>
      </c>
    </row>
    <row r="68676" spans="1:8">
      <c r="A68676" s="220" t="str">
        <f>IF(B68676&lt;&gt;0,COUNTA($B$65637:B68676)," ")</f>
        <v xml:space="preserve"> </v>
      </c>
      <c r="F68676" s="491" t="str">
        <f t="shared" si="50"/>
        <v xml:space="preserve"> </v>
      </c>
      <c r="H68676" s="488">
        <f>IF(Admin!$B$14='Legit-Fans'!F68676,1,0)</f>
        <v>0</v>
      </c>
    </row>
    <row r="68677" spans="1:8">
      <c r="A68677" s="220" t="str">
        <f>IF(B68677&lt;&gt;0,COUNTA($B$65637:B68677)," ")</f>
        <v xml:space="preserve"> </v>
      </c>
      <c r="F68677" s="491" t="str">
        <f t="shared" si="50"/>
        <v xml:space="preserve"> </v>
      </c>
      <c r="H68677" s="488">
        <f>IF(Admin!$B$14='Legit-Fans'!F68677,1,0)</f>
        <v>0</v>
      </c>
    </row>
    <row r="68678" spans="1:8">
      <c r="A68678" s="220" t="str">
        <f>IF(B68678&lt;&gt;0,COUNTA($B$65637:B68678)," ")</f>
        <v xml:space="preserve"> </v>
      </c>
      <c r="F68678" s="491" t="str">
        <f t="shared" si="50"/>
        <v xml:space="preserve"> </v>
      </c>
      <c r="H68678" s="488">
        <f>IF(Admin!$B$14='Legit-Fans'!F68678,1,0)</f>
        <v>0</v>
      </c>
    </row>
    <row r="68679" spans="1:8">
      <c r="A68679" s="220" t="str">
        <f>IF(B68679&lt;&gt;0,COUNTA($B$65637:B68679)," ")</f>
        <v xml:space="preserve"> </v>
      </c>
      <c r="F68679" s="491" t="str">
        <f t="shared" si="50"/>
        <v xml:space="preserve"> </v>
      </c>
      <c r="H68679" s="488">
        <f>IF(Admin!$B$14='Legit-Fans'!F68679,1,0)</f>
        <v>0</v>
      </c>
    </row>
    <row r="68680" spans="1:8">
      <c r="A68680" s="220" t="str">
        <f>IF(B68680&lt;&gt;0,COUNTA($B$65637:B68680)," ")</f>
        <v xml:space="preserve"> </v>
      </c>
      <c r="F68680" s="491" t="str">
        <f t="shared" si="50"/>
        <v xml:space="preserve"> </v>
      </c>
      <c r="H68680" s="488">
        <f>IF(Admin!$B$14='Legit-Fans'!F68680,1,0)</f>
        <v>0</v>
      </c>
    </row>
    <row r="68681" spans="1:8">
      <c r="A68681" s="220" t="str">
        <f>IF(B68681&lt;&gt;0,COUNTA($B$65637:B68681)," ")</f>
        <v xml:space="preserve"> </v>
      </c>
      <c r="F68681" s="491" t="str">
        <f t="shared" si="50"/>
        <v xml:space="preserve"> </v>
      </c>
      <c r="H68681" s="488">
        <f>IF(Admin!$B$14='Legit-Fans'!F68681,1,0)</f>
        <v>0</v>
      </c>
    </row>
    <row r="68682" spans="1:8">
      <c r="A68682" s="220" t="str">
        <f>IF(B68682&lt;&gt;0,COUNTA($B$65637:B68682)," ")</f>
        <v xml:space="preserve"> </v>
      </c>
      <c r="F68682" s="491" t="str">
        <f t="shared" si="50"/>
        <v xml:space="preserve"> </v>
      </c>
      <c r="H68682" s="488">
        <f>IF(Admin!$B$14='Legit-Fans'!F68682,1,0)</f>
        <v>0</v>
      </c>
    </row>
    <row r="68683" spans="1:8">
      <c r="A68683" s="220" t="str">
        <f>IF(B68683&lt;&gt;0,COUNTA($B$65637:B68683)," ")</f>
        <v xml:space="preserve"> </v>
      </c>
      <c r="F68683" s="491" t="str">
        <f t="shared" si="50"/>
        <v xml:space="preserve"> </v>
      </c>
      <c r="H68683" s="488">
        <f>IF(Admin!$B$14='Legit-Fans'!F68683,1,0)</f>
        <v>0</v>
      </c>
    </row>
    <row r="68684" spans="1:8">
      <c r="A68684" s="220" t="str">
        <f>IF(B68684&lt;&gt;0,COUNTA($B$65637:B68684)," ")</f>
        <v xml:space="preserve"> </v>
      </c>
      <c r="F68684" s="491" t="str">
        <f t="shared" si="50"/>
        <v xml:space="preserve"> </v>
      </c>
      <c r="H68684" s="488">
        <f>IF(Admin!$B$14='Legit-Fans'!F68684,1,0)</f>
        <v>0</v>
      </c>
    </row>
    <row r="68685" spans="1:8">
      <c r="A68685" s="220" t="str">
        <f>IF(B68685&lt;&gt;0,COUNTA($B$65637:B68685)," ")</f>
        <v xml:space="preserve"> </v>
      </c>
      <c r="F68685" s="491" t="str">
        <f t="shared" si="50"/>
        <v xml:space="preserve"> </v>
      </c>
      <c r="H68685" s="488">
        <f>IF(Admin!$B$14='Legit-Fans'!F68685,1,0)</f>
        <v>0</v>
      </c>
    </row>
    <row r="68686" spans="1:8">
      <c r="A68686" s="220" t="str">
        <f>IF(B68686&lt;&gt;0,COUNTA($B$65637:B68686)," ")</f>
        <v xml:space="preserve"> </v>
      </c>
      <c r="F68686" s="491" t="str">
        <f t="shared" si="50"/>
        <v xml:space="preserve"> </v>
      </c>
      <c r="H68686" s="488">
        <f>IF(Admin!$B$14='Legit-Fans'!F68686,1,0)</f>
        <v>0</v>
      </c>
    </row>
    <row r="68687" spans="1:8">
      <c r="A68687" s="220" t="str">
        <f>IF(B68687&lt;&gt;0,COUNTA($B$65637:B68687)," ")</f>
        <v xml:space="preserve"> </v>
      </c>
      <c r="F68687" s="491" t="str">
        <f t="shared" si="50"/>
        <v xml:space="preserve"> </v>
      </c>
      <c r="H68687" s="488">
        <f>IF(Admin!$B$14='Legit-Fans'!F68687,1,0)</f>
        <v>0</v>
      </c>
    </row>
    <row r="68688" spans="1:8">
      <c r="A68688" s="220" t="str">
        <f>IF(B68688&lt;&gt;0,COUNTA($B$65637:B68688)," ")</f>
        <v xml:space="preserve"> </v>
      </c>
      <c r="F68688" s="491" t="str">
        <f t="shared" si="50"/>
        <v xml:space="preserve"> </v>
      </c>
      <c r="H68688" s="488">
        <f>IF(Admin!$B$14='Legit-Fans'!F68688,1,0)</f>
        <v>0</v>
      </c>
    </row>
    <row r="68689" spans="1:8">
      <c r="A68689" s="220" t="str">
        <f>IF(B68689&lt;&gt;0,COUNTA($B$65637:B68689)," ")</f>
        <v xml:space="preserve"> </v>
      </c>
      <c r="F68689" s="491" t="str">
        <f t="shared" si="50"/>
        <v xml:space="preserve"> </v>
      </c>
      <c r="H68689" s="488">
        <f>IF(Admin!$B$14='Legit-Fans'!F68689,1,0)</f>
        <v>0</v>
      </c>
    </row>
    <row r="68690" spans="1:8">
      <c r="A68690" s="220" t="str">
        <f>IF(B68690&lt;&gt;0,COUNTA($B$65637:B68690)," ")</f>
        <v xml:space="preserve"> </v>
      </c>
      <c r="F68690" s="491" t="str">
        <f t="shared" si="50"/>
        <v xml:space="preserve"> </v>
      </c>
      <c r="H68690" s="488">
        <f>IF(Admin!$B$14='Legit-Fans'!F68690,1,0)</f>
        <v>0</v>
      </c>
    </row>
    <row r="68691" spans="1:8">
      <c r="A68691" s="220" t="str">
        <f>IF(B68691&lt;&gt;0,COUNTA($B$65637:B68691)," ")</f>
        <v xml:space="preserve"> </v>
      </c>
      <c r="F68691" s="491" t="str">
        <f t="shared" si="50"/>
        <v xml:space="preserve"> </v>
      </c>
      <c r="H68691" s="488">
        <f>IF(Admin!$B$14='Legit-Fans'!F68691,1,0)</f>
        <v>0</v>
      </c>
    </row>
    <row r="68692" spans="1:8">
      <c r="A68692" s="220" t="str">
        <f>IF(B68692&lt;&gt;0,COUNTA($B$65637:B68692)," ")</f>
        <v xml:space="preserve"> </v>
      </c>
      <c r="F68692" s="491" t="str">
        <f t="shared" si="50"/>
        <v xml:space="preserve"> </v>
      </c>
      <c r="H68692" s="488">
        <f>IF(Admin!$B$14='Legit-Fans'!F68692,1,0)</f>
        <v>0</v>
      </c>
    </row>
    <row r="68693" spans="1:8">
      <c r="A68693" s="220" t="str">
        <f>IF(B68693&lt;&gt;0,COUNTA($B$65637:B68693)," ")</f>
        <v xml:space="preserve"> </v>
      </c>
      <c r="F68693" s="491" t="str">
        <f t="shared" si="50"/>
        <v xml:space="preserve"> </v>
      </c>
      <c r="H68693" s="488">
        <f>IF(Admin!$B$14='Legit-Fans'!F68693,1,0)</f>
        <v>0</v>
      </c>
    </row>
    <row r="68694" spans="1:8">
      <c r="A68694" s="220" t="str">
        <f>IF(B68694&lt;&gt;0,COUNTA($B$65637:B68694)," ")</f>
        <v xml:space="preserve"> </v>
      </c>
      <c r="F68694" s="491" t="str">
        <f t="shared" si="50"/>
        <v xml:space="preserve"> </v>
      </c>
      <c r="H68694" s="488">
        <f>IF(Admin!$B$14='Legit-Fans'!F68694,1,0)</f>
        <v>0</v>
      </c>
    </row>
    <row r="68695" spans="1:8">
      <c r="A68695" s="220" t="str">
        <f>IF(B68695&lt;&gt;0,COUNTA($B$65637:B68695)," ")</f>
        <v xml:space="preserve"> </v>
      </c>
      <c r="F68695" s="491" t="str">
        <f t="shared" si="50"/>
        <v xml:space="preserve"> </v>
      </c>
      <c r="H68695" s="488">
        <f>IF(Admin!$B$14='Legit-Fans'!F68695,1,0)</f>
        <v>0</v>
      </c>
    </row>
    <row r="68696" spans="1:8">
      <c r="A68696" s="220" t="str">
        <f>IF(B68696&lt;&gt;0,COUNTA($B$65637:B68696)," ")</f>
        <v xml:space="preserve"> </v>
      </c>
      <c r="F68696" s="491" t="str">
        <f t="shared" si="50"/>
        <v xml:space="preserve"> </v>
      </c>
      <c r="H68696" s="488">
        <f>IF(Admin!$B$14='Legit-Fans'!F68696,1,0)</f>
        <v>0</v>
      </c>
    </row>
    <row r="68697" spans="1:8">
      <c r="A68697" s="220" t="str">
        <f>IF(B68697&lt;&gt;0,COUNTA($B$65637:B68697)," ")</f>
        <v xml:space="preserve"> </v>
      </c>
      <c r="F68697" s="491" t="str">
        <f t="shared" si="50"/>
        <v xml:space="preserve"> </v>
      </c>
      <c r="H68697" s="488">
        <f>IF(Admin!$B$14='Legit-Fans'!F68697,1,0)</f>
        <v>0</v>
      </c>
    </row>
    <row r="68698" spans="1:8">
      <c r="A68698" s="220" t="str">
        <f>IF(B68698&lt;&gt;0,COUNTA($B$65637:B68698)," ")</f>
        <v xml:space="preserve"> </v>
      </c>
      <c r="F68698" s="491" t="str">
        <f t="shared" si="50"/>
        <v xml:space="preserve"> </v>
      </c>
      <c r="H68698" s="488">
        <f>IF(Admin!$B$14='Legit-Fans'!F68698,1,0)</f>
        <v>0</v>
      </c>
    </row>
    <row r="68699" spans="1:8">
      <c r="A68699" s="220" t="str">
        <f>IF(B68699&lt;&gt;0,COUNTA($B$65637:B68699)," ")</f>
        <v xml:space="preserve"> </v>
      </c>
      <c r="F68699" s="491" t="str">
        <f t="shared" si="50"/>
        <v xml:space="preserve"> </v>
      </c>
      <c r="H68699" s="488">
        <f>IF(Admin!$B$14='Legit-Fans'!F68699,1,0)</f>
        <v>0</v>
      </c>
    </row>
    <row r="68700" spans="1:8">
      <c r="A68700" s="220" t="str">
        <f>IF(B68700&lt;&gt;0,COUNTA($B$65637:B68700)," ")</f>
        <v xml:space="preserve"> </v>
      </c>
      <c r="F68700" s="491" t="str">
        <f t="shared" si="50"/>
        <v xml:space="preserve"> </v>
      </c>
      <c r="H68700" s="488">
        <f>IF(Admin!$B$14='Legit-Fans'!F68700,1,0)</f>
        <v>0</v>
      </c>
    </row>
    <row r="68701" spans="1:8">
      <c r="A68701" s="220" t="str">
        <f>IF(B68701&lt;&gt;0,COUNTA($B$65637:B68701)," ")</f>
        <v xml:space="preserve"> </v>
      </c>
      <c r="F68701" s="491" t="str">
        <f t="shared" si="50"/>
        <v xml:space="preserve"> </v>
      </c>
      <c r="H68701" s="488">
        <f>IF(Admin!$B$14='Legit-Fans'!F68701,1,0)</f>
        <v>0</v>
      </c>
    </row>
    <row r="68702" spans="1:8">
      <c r="A68702" s="220" t="str">
        <f>IF(B68702&lt;&gt;0,COUNTA($B$65637:B68702)," ")</f>
        <v xml:space="preserve"> </v>
      </c>
      <c r="F68702" s="491" t="str">
        <f t="shared" si="50"/>
        <v xml:space="preserve"> </v>
      </c>
      <c r="H68702" s="488">
        <f>IF(Admin!$B$14='Legit-Fans'!F68702,1,0)</f>
        <v>0</v>
      </c>
    </row>
    <row r="68703" spans="1:8">
      <c r="A68703" s="220" t="str">
        <f>IF(B68703&lt;&gt;0,COUNTA($B$65637:B68703)," ")</f>
        <v xml:space="preserve"> </v>
      </c>
      <c r="F68703" s="491" t="str">
        <f t="shared" si="50"/>
        <v xml:space="preserve"> </v>
      </c>
      <c r="H68703" s="488">
        <f>IF(Admin!$B$14='Legit-Fans'!F68703,1,0)</f>
        <v>0</v>
      </c>
    </row>
    <row r="68704" spans="1:8">
      <c r="A68704" s="220" t="str">
        <f>IF(B68704&lt;&gt;0,COUNTA($B$65637:B68704)," ")</f>
        <v xml:space="preserve"> </v>
      </c>
      <c r="F68704" s="491" t="str">
        <f t="shared" si="50"/>
        <v xml:space="preserve"> </v>
      </c>
      <c r="H68704" s="488">
        <f>IF(Admin!$B$14='Legit-Fans'!F68704,1,0)</f>
        <v>0</v>
      </c>
    </row>
    <row r="68705" spans="1:8">
      <c r="A68705" s="220" t="str">
        <f>IF(B68705&lt;&gt;0,COUNTA($B$65637:B68705)," ")</f>
        <v xml:space="preserve"> </v>
      </c>
      <c r="F68705" s="491" t="str">
        <f t="shared" si="50"/>
        <v xml:space="preserve"> </v>
      </c>
      <c r="H68705" s="488">
        <f>IF(Admin!$B$14='Legit-Fans'!F68705,1,0)</f>
        <v>0</v>
      </c>
    </row>
    <row r="68706" spans="1:8">
      <c r="A68706" s="220" t="str">
        <f>IF(B68706&lt;&gt;0,COUNTA($B$65637:B68706)," ")</f>
        <v xml:space="preserve"> </v>
      </c>
      <c r="F68706" s="491" t="str">
        <f t="shared" si="50"/>
        <v xml:space="preserve"> </v>
      </c>
      <c r="H68706" s="488">
        <f>IF(Admin!$B$14='Legit-Fans'!F68706,1,0)</f>
        <v>0</v>
      </c>
    </row>
    <row r="68707" spans="1:8">
      <c r="A68707" s="220" t="str">
        <f>IF(B68707&lt;&gt;0,COUNTA($B$65637:B68707)," ")</f>
        <v xml:space="preserve"> </v>
      </c>
      <c r="F68707" s="491" t="str">
        <f t="shared" si="50"/>
        <v xml:space="preserve"> </v>
      </c>
      <c r="H68707" s="488">
        <f>IF(Admin!$B$14='Legit-Fans'!F68707,1,0)</f>
        <v>0</v>
      </c>
    </row>
    <row r="68708" spans="1:8">
      <c r="A68708" s="220" t="str">
        <f>IF(B68708&lt;&gt;0,COUNTA($B$65637:B68708)," ")</f>
        <v xml:space="preserve"> </v>
      </c>
      <c r="F68708" s="491" t="str">
        <f t="shared" si="50"/>
        <v xml:space="preserve"> </v>
      </c>
      <c r="H68708" s="488">
        <f>IF(Admin!$B$14='Legit-Fans'!F68708,1,0)</f>
        <v>0</v>
      </c>
    </row>
    <row r="68709" spans="1:8">
      <c r="A68709" s="220" t="str">
        <f>IF(B68709&lt;&gt;0,COUNTA($B$65637:B68709)," ")</f>
        <v xml:space="preserve"> </v>
      </c>
      <c r="F68709" s="491" t="str">
        <f t="shared" si="50"/>
        <v xml:space="preserve"> </v>
      </c>
      <c r="H68709" s="488">
        <f>IF(Admin!$B$14='Legit-Fans'!F68709,1,0)</f>
        <v>0</v>
      </c>
    </row>
    <row r="68710" spans="1:8">
      <c r="A68710" s="220" t="str">
        <f>IF(B68710&lt;&gt;0,COUNTA($B$65637:B68710)," ")</f>
        <v xml:space="preserve"> </v>
      </c>
      <c r="F68710" s="491" t="str">
        <f t="shared" si="50"/>
        <v xml:space="preserve"> </v>
      </c>
      <c r="H68710" s="488">
        <f>IF(Admin!$B$14='Legit-Fans'!F68710,1,0)</f>
        <v>0</v>
      </c>
    </row>
    <row r="68711" spans="1:8">
      <c r="A68711" s="220" t="str">
        <f>IF(B68711&lt;&gt;0,COUNTA($B$65637:B68711)," ")</f>
        <v xml:space="preserve"> </v>
      </c>
      <c r="F68711" s="491" t="str">
        <f t="shared" si="50"/>
        <v xml:space="preserve"> </v>
      </c>
      <c r="H68711" s="488">
        <f>IF(Admin!$B$14='Legit-Fans'!F68711,1,0)</f>
        <v>0</v>
      </c>
    </row>
    <row r="68712" spans="1:8">
      <c r="A68712" s="220" t="str">
        <f>IF(B68712&lt;&gt;0,COUNTA($B$65637:B68712)," ")</f>
        <v xml:space="preserve"> </v>
      </c>
      <c r="F68712" s="491" t="str">
        <f t="shared" si="50"/>
        <v xml:space="preserve"> </v>
      </c>
      <c r="H68712" s="488">
        <f>IF(Admin!$B$14='Legit-Fans'!F68712,1,0)</f>
        <v>0</v>
      </c>
    </row>
    <row r="68713" spans="1:8">
      <c r="A68713" s="220" t="str">
        <f>IF(B68713&lt;&gt;0,COUNTA($B$65637:B68713)," ")</f>
        <v xml:space="preserve"> </v>
      </c>
      <c r="F68713" s="491" t="str">
        <f t="shared" si="50"/>
        <v xml:space="preserve"> </v>
      </c>
      <c r="H68713" s="488">
        <f>IF(Admin!$B$14='Legit-Fans'!F68713,1,0)</f>
        <v>0</v>
      </c>
    </row>
    <row r="68714" spans="1:8">
      <c r="A68714" s="220" t="str">
        <f>IF(B68714&lt;&gt;0,COUNTA($B$65637:B68714)," ")</f>
        <v xml:space="preserve"> </v>
      </c>
      <c r="F68714" s="491" t="str">
        <f t="shared" si="50"/>
        <v xml:space="preserve"> </v>
      </c>
      <c r="H68714" s="488">
        <f>IF(Admin!$B$14='Legit-Fans'!F68714,1,0)</f>
        <v>0</v>
      </c>
    </row>
    <row r="68715" spans="1:8">
      <c r="A68715" s="220" t="str">
        <f>IF(B68715&lt;&gt;0,COUNTA($B$65637:B68715)," ")</f>
        <v xml:space="preserve"> </v>
      </c>
      <c r="F68715" s="491" t="str">
        <f t="shared" si="50"/>
        <v xml:space="preserve"> </v>
      </c>
      <c r="H68715" s="488">
        <f>IF(Admin!$B$14='Legit-Fans'!F68715,1,0)</f>
        <v>0</v>
      </c>
    </row>
    <row r="68716" spans="1:8">
      <c r="A68716" s="220" t="str">
        <f>IF(B68716&lt;&gt;0,COUNTA($B$65637:B68716)," ")</f>
        <v xml:space="preserve"> </v>
      </c>
      <c r="F68716" s="491" t="str">
        <f t="shared" ref="F68716:F68779" si="51">B68716&amp;" "&amp;C68716</f>
        <v xml:space="preserve"> </v>
      </c>
      <c r="H68716" s="488">
        <f>IF(Admin!$B$14='Legit-Fans'!F68716,1,0)</f>
        <v>0</v>
      </c>
    </row>
    <row r="68717" spans="1:8">
      <c r="A68717" s="220" t="str">
        <f>IF(B68717&lt;&gt;0,COUNTA($B$65637:B68717)," ")</f>
        <v xml:space="preserve"> </v>
      </c>
      <c r="F68717" s="491" t="str">
        <f t="shared" si="51"/>
        <v xml:space="preserve"> </v>
      </c>
      <c r="H68717" s="488">
        <f>IF(Admin!$B$14='Legit-Fans'!F68717,1,0)</f>
        <v>0</v>
      </c>
    </row>
    <row r="68718" spans="1:8">
      <c r="A68718" s="220" t="str">
        <f>IF(B68718&lt;&gt;0,COUNTA($B$65637:B68718)," ")</f>
        <v xml:space="preserve"> </v>
      </c>
      <c r="F68718" s="491" t="str">
        <f t="shared" si="51"/>
        <v xml:space="preserve"> </v>
      </c>
      <c r="H68718" s="488">
        <f>IF(Admin!$B$14='Legit-Fans'!F68718,1,0)</f>
        <v>0</v>
      </c>
    </row>
    <row r="68719" spans="1:8">
      <c r="A68719" s="220" t="str">
        <f>IF(B68719&lt;&gt;0,COUNTA($B$65637:B68719)," ")</f>
        <v xml:space="preserve"> </v>
      </c>
      <c r="F68719" s="491" t="str">
        <f t="shared" si="51"/>
        <v xml:space="preserve"> </v>
      </c>
      <c r="H68719" s="488">
        <f>IF(Admin!$B$14='Legit-Fans'!F68719,1,0)</f>
        <v>0</v>
      </c>
    </row>
    <row r="68720" spans="1:8">
      <c r="A68720" s="220" t="str">
        <f>IF(B68720&lt;&gt;0,COUNTA($B$65637:B68720)," ")</f>
        <v xml:space="preserve"> </v>
      </c>
      <c r="F68720" s="491" t="str">
        <f t="shared" si="51"/>
        <v xml:space="preserve"> </v>
      </c>
      <c r="H68720" s="488">
        <f>IF(Admin!$B$14='Legit-Fans'!F68720,1,0)</f>
        <v>0</v>
      </c>
    </row>
    <row r="68721" spans="1:8">
      <c r="A68721" s="220" t="str">
        <f>IF(B68721&lt;&gt;0,COUNTA($B$65637:B68721)," ")</f>
        <v xml:space="preserve"> </v>
      </c>
      <c r="F68721" s="491" t="str">
        <f t="shared" si="51"/>
        <v xml:space="preserve"> </v>
      </c>
      <c r="H68721" s="488">
        <f>IF(Admin!$B$14='Legit-Fans'!F68721,1,0)</f>
        <v>0</v>
      </c>
    </row>
    <row r="68722" spans="1:8">
      <c r="A68722" s="220" t="str">
        <f>IF(B68722&lt;&gt;0,COUNTA($B$65637:B68722)," ")</f>
        <v xml:space="preserve"> </v>
      </c>
      <c r="F68722" s="491" t="str">
        <f t="shared" si="51"/>
        <v xml:space="preserve"> </v>
      </c>
      <c r="H68722" s="488">
        <f>IF(Admin!$B$14='Legit-Fans'!F68722,1,0)</f>
        <v>0</v>
      </c>
    </row>
    <row r="68723" spans="1:8">
      <c r="A68723" s="220" t="str">
        <f>IF(B68723&lt;&gt;0,COUNTA($B$65637:B68723)," ")</f>
        <v xml:space="preserve"> </v>
      </c>
      <c r="F68723" s="491" t="str">
        <f t="shared" si="51"/>
        <v xml:space="preserve"> </v>
      </c>
      <c r="H68723" s="488">
        <f>IF(Admin!$B$14='Legit-Fans'!F68723,1,0)</f>
        <v>0</v>
      </c>
    </row>
    <row r="68724" spans="1:8">
      <c r="A68724" s="220" t="str">
        <f>IF(B68724&lt;&gt;0,COUNTA($B$65637:B68724)," ")</f>
        <v xml:space="preserve"> </v>
      </c>
      <c r="F68724" s="491" t="str">
        <f t="shared" si="51"/>
        <v xml:space="preserve"> </v>
      </c>
      <c r="H68724" s="488">
        <f>IF(Admin!$B$14='Legit-Fans'!F68724,1,0)</f>
        <v>0</v>
      </c>
    </row>
    <row r="68725" spans="1:8">
      <c r="A68725" s="220" t="str">
        <f>IF(B68725&lt;&gt;0,COUNTA($B$65637:B68725)," ")</f>
        <v xml:space="preserve"> </v>
      </c>
      <c r="F68725" s="491" t="str">
        <f t="shared" si="51"/>
        <v xml:space="preserve"> </v>
      </c>
      <c r="H68725" s="488">
        <f>IF(Admin!$B$14='Legit-Fans'!F68725,1,0)</f>
        <v>0</v>
      </c>
    </row>
    <row r="68726" spans="1:8">
      <c r="A68726" s="220" t="str">
        <f>IF(B68726&lt;&gt;0,COUNTA($B$65637:B68726)," ")</f>
        <v xml:space="preserve"> </v>
      </c>
      <c r="F68726" s="491" t="str">
        <f t="shared" si="51"/>
        <v xml:space="preserve"> </v>
      </c>
      <c r="H68726" s="488">
        <f>IF(Admin!$B$14='Legit-Fans'!F68726,1,0)</f>
        <v>0</v>
      </c>
    </row>
    <row r="68727" spans="1:8">
      <c r="A68727" s="220" t="str">
        <f>IF(B68727&lt;&gt;0,COUNTA($B$65637:B68727)," ")</f>
        <v xml:space="preserve"> </v>
      </c>
      <c r="F68727" s="491" t="str">
        <f t="shared" si="51"/>
        <v xml:space="preserve"> </v>
      </c>
      <c r="H68727" s="488">
        <f>IF(Admin!$B$14='Legit-Fans'!F68727,1,0)</f>
        <v>0</v>
      </c>
    </row>
    <row r="68728" spans="1:8">
      <c r="A68728" s="220" t="str">
        <f>IF(B68728&lt;&gt;0,COUNTA($B$65637:B68728)," ")</f>
        <v xml:space="preserve"> </v>
      </c>
      <c r="F68728" s="491" t="str">
        <f t="shared" si="51"/>
        <v xml:space="preserve"> </v>
      </c>
      <c r="H68728" s="488">
        <f>IF(Admin!$B$14='Legit-Fans'!F68728,1,0)</f>
        <v>0</v>
      </c>
    </row>
    <row r="68729" spans="1:8">
      <c r="A68729" s="220" t="str">
        <f>IF(B68729&lt;&gt;0,COUNTA($B$65637:B68729)," ")</f>
        <v xml:space="preserve"> </v>
      </c>
      <c r="F68729" s="491" t="str">
        <f t="shared" si="51"/>
        <v xml:space="preserve"> </v>
      </c>
      <c r="H68729" s="488">
        <f>IF(Admin!$B$14='Legit-Fans'!F68729,1,0)</f>
        <v>0</v>
      </c>
    </row>
    <row r="68730" spans="1:8">
      <c r="A68730" s="220" t="str">
        <f>IF(B68730&lt;&gt;0,COUNTA($B$65637:B68730)," ")</f>
        <v xml:space="preserve"> </v>
      </c>
      <c r="F68730" s="491" t="str">
        <f t="shared" si="51"/>
        <v xml:space="preserve"> </v>
      </c>
      <c r="H68730" s="488">
        <f>IF(Admin!$B$14='Legit-Fans'!F68730,1,0)</f>
        <v>0</v>
      </c>
    </row>
    <row r="68731" spans="1:8">
      <c r="A68731" s="220" t="str">
        <f>IF(B68731&lt;&gt;0,COUNTA($B$65637:B68731)," ")</f>
        <v xml:space="preserve"> </v>
      </c>
      <c r="F68731" s="491" t="str">
        <f t="shared" si="51"/>
        <v xml:space="preserve"> </v>
      </c>
      <c r="H68731" s="488">
        <f>IF(Admin!$B$14='Legit-Fans'!F68731,1,0)</f>
        <v>0</v>
      </c>
    </row>
    <row r="68732" spans="1:8">
      <c r="A68732" s="220" t="str">
        <f>IF(B68732&lt;&gt;0,COUNTA($B$65637:B68732)," ")</f>
        <v xml:space="preserve"> </v>
      </c>
      <c r="F68732" s="491" t="str">
        <f t="shared" si="51"/>
        <v xml:space="preserve"> </v>
      </c>
      <c r="H68732" s="488">
        <f>IF(Admin!$B$14='Legit-Fans'!F68732,1,0)</f>
        <v>0</v>
      </c>
    </row>
    <row r="68733" spans="1:8">
      <c r="A68733" s="220" t="str">
        <f>IF(B68733&lt;&gt;0,COUNTA($B$65637:B68733)," ")</f>
        <v xml:space="preserve"> </v>
      </c>
      <c r="F68733" s="491" t="str">
        <f t="shared" si="51"/>
        <v xml:space="preserve"> </v>
      </c>
      <c r="H68733" s="488">
        <f>IF(Admin!$B$14='Legit-Fans'!F68733,1,0)</f>
        <v>0</v>
      </c>
    </row>
    <row r="68734" spans="1:8">
      <c r="A68734" s="220" t="str">
        <f>IF(B68734&lt;&gt;0,COUNTA($B$65637:B68734)," ")</f>
        <v xml:space="preserve"> </v>
      </c>
      <c r="F68734" s="491" t="str">
        <f t="shared" si="51"/>
        <v xml:space="preserve"> </v>
      </c>
      <c r="H68734" s="488">
        <f>IF(Admin!$B$14='Legit-Fans'!F68734,1,0)</f>
        <v>0</v>
      </c>
    </row>
    <row r="68735" spans="1:8">
      <c r="A68735" s="220" t="str">
        <f>IF(B68735&lt;&gt;0,COUNTA($B$65637:B68735)," ")</f>
        <v xml:space="preserve"> </v>
      </c>
      <c r="F68735" s="491" t="str">
        <f t="shared" si="51"/>
        <v xml:space="preserve"> </v>
      </c>
      <c r="H68735" s="488">
        <f>IF(Admin!$B$14='Legit-Fans'!F68735,1,0)</f>
        <v>0</v>
      </c>
    </row>
    <row r="68736" spans="1:8">
      <c r="A68736" s="220" t="str">
        <f>IF(B68736&lt;&gt;0,COUNTA($B$65637:B68736)," ")</f>
        <v xml:space="preserve"> </v>
      </c>
      <c r="F68736" s="491" t="str">
        <f t="shared" si="51"/>
        <v xml:space="preserve"> </v>
      </c>
      <c r="H68736" s="488">
        <f>IF(Admin!$B$14='Legit-Fans'!F68736,1,0)</f>
        <v>0</v>
      </c>
    </row>
    <row r="68737" spans="1:8">
      <c r="A68737" s="220" t="str">
        <f>IF(B68737&lt;&gt;0,COUNTA($B$65637:B68737)," ")</f>
        <v xml:space="preserve"> </v>
      </c>
      <c r="F68737" s="491" t="str">
        <f t="shared" si="51"/>
        <v xml:space="preserve"> </v>
      </c>
      <c r="H68737" s="488">
        <f>IF(Admin!$B$14='Legit-Fans'!F68737,1,0)</f>
        <v>0</v>
      </c>
    </row>
    <row r="68738" spans="1:8">
      <c r="A68738" s="220" t="str">
        <f>IF(B68738&lt;&gt;0,COUNTA($B$65637:B68738)," ")</f>
        <v xml:space="preserve"> </v>
      </c>
      <c r="F68738" s="491" t="str">
        <f t="shared" si="51"/>
        <v xml:space="preserve"> </v>
      </c>
      <c r="H68738" s="488">
        <f>IF(Admin!$B$14='Legit-Fans'!F68738,1,0)</f>
        <v>0</v>
      </c>
    </row>
    <row r="68739" spans="1:8">
      <c r="A68739" s="220" t="str">
        <f>IF(B68739&lt;&gt;0,COUNTA($B$65637:B68739)," ")</f>
        <v xml:space="preserve"> </v>
      </c>
      <c r="F68739" s="491" t="str">
        <f t="shared" si="51"/>
        <v xml:space="preserve"> </v>
      </c>
      <c r="H68739" s="488">
        <f>IF(Admin!$B$14='Legit-Fans'!F68739,1,0)</f>
        <v>0</v>
      </c>
    </row>
    <row r="68740" spans="1:8">
      <c r="A68740" s="220" t="str">
        <f>IF(B68740&lt;&gt;0,COUNTA($B$65637:B68740)," ")</f>
        <v xml:space="preserve"> </v>
      </c>
      <c r="F68740" s="491" t="str">
        <f t="shared" si="51"/>
        <v xml:space="preserve"> </v>
      </c>
      <c r="H68740" s="488">
        <f>IF(Admin!$B$14='Legit-Fans'!F68740,1,0)</f>
        <v>0</v>
      </c>
    </row>
    <row r="68741" spans="1:8">
      <c r="A68741" s="220" t="str">
        <f>IF(B68741&lt;&gt;0,COUNTA($B$65637:B68741)," ")</f>
        <v xml:space="preserve"> </v>
      </c>
      <c r="F68741" s="491" t="str">
        <f t="shared" si="51"/>
        <v xml:space="preserve"> </v>
      </c>
      <c r="H68741" s="488">
        <f>IF(Admin!$B$14='Legit-Fans'!F68741,1,0)</f>
        <v>0</v>
      </c>
    </row>
    <row r="68742" spans="1:8">
      <c r="A68742" s="220" t="str">
        <f>IF(B68742&lt;&gt;0,COUNTA($B$65637:B68742)," ")</f>
        <v xml:space="preserve"> </v>
      </c>
      <c r="F68742" s="491" t="str">
        <f t="shared" si="51"/>
        <v xml:space="preserve"> </v>
      </c>
      <c r="H68742" s="488">
        <f>IF(Admin!$B$14='Legit-Fans'!F68742,1,0)</f>
        <v>0</v>
      </c>
    </row>
    <row r="68743" spans="1:8">
      <c r="A68743" s="220" t="str">
        <f>IF(B68743&lt;&gt;0,COUNTA($B$65637:B68743)," ")</f>
        <v xml:space="preserve"> </v>
      </c>
      <c r="F68743" s="491" t="str">
        <f t="shared" si="51"/>
        <v xml:space="preserve"> </v>
      </c>
      <c r="H68743" s="488">
        <f>IF(Admin!$B$14='Legit-Fans'!F68743,1,0)</f>
        <v>0</v>
      </c>
    </row>
    <row r="68744" spans="1:8">
      <c r="A68744" s="220" t="str">
        <f>IF(B68744&lt;&gt;0,COUNTA($B$65637:B68744)," ")</f>
        <v xml:space="preserve"> </v>
      </c>
      <c r="F68744" s="491" t="str">
        <f t="shared" si="51"/>
        <v xml:space="preserve"> </v>
      </c>
      <c r="H68744" s="488">
        <f>IF(Admin!$B$14='Legit-Fans'!F68744,1,0)</f>
        <v>0</v>
      </c>
    </row>
    <row r="68745" spans="1:8">
      <c r="A68745" s="220" t="str">
        <f>IF(B68745&lt;&gt;0,COUNTA($B$65637:B68745)," ")</f>
        <v xml:space="preserve"> </v>
      </c>
      <c r="F68745" s="491" t="str">
        <f t="shared" si="51"/>
        <v xml:space="preserve"> </v>
      </c>
      <c r="H68745" s="488">
        <f>IF(Admin!$B$14='Legit-Fans'!F68745,1,0)</f>
        <v>0</v>
      </c>
    </row>
    <row r="68746" spans="1:8">
      <c r="A68746" s="220" t="str">
        <f>IF(B68746&lt;&gt;0,COUNTA($B$65637:B68746)," ")</f>
        <v xml:space="preserve"> </v>
      </c>
      <c r="F68746" s="491" t="str">
        <f t="shared" si="51"/>
        <v xml:space="preserve"> </v>
      </c>
      <c r="H68746" s="488">
        <f>IF(Admin!$B$14='Legit-Fans'!F68746,1,0)</f>
        <v>0</v>
      </c>
    </row>
    <row r="68747" spans="1:8">
      <c r="A68747" s="220" t="str">
        <f>IF(B68747&lt;&gt;0,COUNTA($B$65637:B68747)," ")</f>
        <v xml:space="preserve"> </v>
      </c>
      <c r="F68747" s="491" t="str">
        <f t="shared" si="51"/>
        <v xml:space="preserve"> </v>
      </c>
      <c r="H68747" s="488">
        <f>IF(Admin!$B$14='Legit-Fans'!F68747,1,0)</f>
        <v>0</v>
      </c>
    </row>
    <row r="68748" spans="1:8">
      <c r="A68748" s="220" t="str">
        <f>IF(B68748&lt;&gt;0,COUNTA($B$65637:B68748)," ")</f>
        <v xml:space="preserve"> </v>
      </c>
      <c r="F68748" s="491" t="str">
        <f t="shared" si="51"/>
        <v xml:space="preserve"> </v>
      </c>
      <c r="H68748" s="488">
        <f>IF(Admin!$B$14='Legit-Fans'!F68748,1,0)</f>
        <v>0</v>
      </c>
    </row>
    <row r="68749" spans="1:8">
      <c r="A68749" s="220" t="str">
        <f>IF(B68749&lt;&gt;0,COUNTA($B$65637:B68749)," ")</f>
        <v xml:space="preserve"> </v>
      </c>
      <c r="F68749" s="491" t="str">
        <f t="shared" si="51"/>
        <v xml:space="preserve"> </v>
      </c>
      <c r="H68749" s="488">
        <f>IF(Admin!$B$14='Legit-Fans'!F68749,1,0)</f>
        <v>0</v>
      </c>
    </row>
    <row r="68750" spans="1:8">
      <c r="A68750" s="220" t="str">
        <f>IF(B68750&lt;&gt;0,COUNTA($B$65637:B68750)," ")</f>
        <v xml:space="preserve"> </v>
      </c>
      <c r="F68750" s="491" t="str">
        <f t="shared" si="51"/>
        <v xml:space="preserve"> </v>
      </c>
      <c r="H68750" s="488">
        <f>IF(Admin!$B$14='Legit-Fans'!F68750,1,0)</f>
        <v>0</v>
      </c>
    </row>
    <row r="68751" spans="1:8">
      <c r="A68751" s="220" t="str">
        <f>IF(B68751&lt;&gt;0,COUNTA($B$65637:B68751)," ")</f>
        <v xml:space="preserve"> </v>
      </c>
      <c r="F68751" s="491" t="str">
        <f t="shared" si="51"/>
        <v xml:space="preserve"> </v>
      </c>
      <c r="H68751" s="488">
        <f>IF(Admin!$B$14='Legit-Fans'!F68751,1,0)</f>
        <v>0</v>
      </c>
    </row>
    <row r="68752" spans="1:8">
      <c r="A68752" s="220" t="str">
        <f>IF(B68752&lt;&gt;0,COUNTA($B$65637:B68752)," ")</f>
        <v xml:space="preserve"> </v>
      </c>
      <c r="F68752" s="491" t="str">
        <f t="shared" si="51"/>
        <v xml:space="preserve"> </v>
      </c>
      <c r="H68752" s="488">
        <f>IF(Admin!$B$14='Legit-Fans'!F68752,1,0)</f>
        <v>0</v>
      </c>
    </row>
    <row r="68753" spans="1:8">
      <c r="A68753" s="220" t="str">
        <f>IF(B68753&lt;&gt;0,COUNTA($B$65637:B68753)," ")</f>
        <v xml:space="preserve"> </v>
      </c>
      <c r="F68753" s="491" t="str">
        <f t="shared" si="51"/>
        <v xml:space="preserve"> </v>
      </c>
      <c r="H68753" s="488">
        <f>IF(Admin!$B$14='Legit-Fans'!F68753,1,0)</f>
        <v>0</v>
      </c>
    </row>
    <row r="68754" spans="1:8">
      <c r="A68754" s="220" t="str">
        <f>IF(B68754&lt;&gt;0,COUNTA($B$65637:B68754)," ")</f>
        <v xml:space="preserve"> </v>
      </c>
      <c r="F68754" s="491" t="str">
        <f t="shared" si="51"/>
        <v xml:space="preserve"> </v>
      </c>
      <c r="H68754" s="488">
        <f>IF(Admin!$B$14='Legit-Fans'!F68754,1,0)</f>
        <v>0</v>
      </c>
    </row>
    <row r="68755" spans="1:8">
      <c r="A68755" s="220" t="str">
        <f>IF(B68755&lt;&gt;0,COUNTA($B$65637:B68755)," ")</f>
        <v xml:space="preserve"> </v>
      </c>
      <c r="F68755" s="491" t="str">
        <f t="shared" si="51"/>
        <v xml:space="preserve"> </v>
      </c>
      <c r="H68755" s="488">
        <f>IF(Admin!$B$14='Legit-Fans'!F68755,1,0)</f>
        <v>0</v>
      </c>
    </row>
    <row r="68756" spans="1:8">
      <c r="A68756" s="220" t="str">
        <f>IF(B68756&lt;&gt;0,COUNTA($B$65637:B68756)," ")</f>
        <v xml:space="preserve"> </v>
      </c>
      <c r="F68756" s="491" t="str">
        <f t="shared" si="51"/>
        <v xml:space="preserve"> </v>
      </c>
      <c r="H68756" s="488">
        <f>IF(Admin!$B$14='Legit-Fans'!F68756,1,0)</f>
        <v>0</v>
      </c>
    </row>
    <row r="68757" spans="1:8">
      <c r="A68757" s="220" t="str">
        <f>IF(B68757&lt;&gt;0,COUNTA($B$65637:B68757)," ")</f>
        <v xml:space="preserve"> </v>
      </c>
      <c r="F68757" s="491" t="str">
        <f t="shared" si="51"/>
        <v xml:space="preserve"> </v>
      </c>
      <c r="H68757" s="488">
        <f>IF(Admin!$B$14='Legit-Fans'!F68757,1,0)</f>
        <v>0</v>
      </c>
    </row>
    <row r="68758" spans="1:8">
      <c r="A68758" s="220" t="str">
        <f>IF(B68758&lt;&gt;0,COUNTA($B$65637:B68758)," ")</f>
        <v xml:space="preserve"> </v>
      </c>
      <c r="F68758" s="491" t="str">
        <f t="shared" si="51"/>
        <v xml:space="preserve"> </v>
      </c>
      <c r="H68758" s="488">
        <f>IF(Admin!$B$14='Legit-Fans'!F68758,1,0)</f>
        <v>0</v>
      </c>
    </row>
    <row r="68759" spans="1:8">
      <c r="A68759" s="220" t="str">
        <f>IF(B68759&lt;&gt;0,COUNTA($B$65637:B68759)," ")</f>
        <v xml:space="preserve"> </v>
      </c>
      <c r="F68759" s="491" t="str">
        <f t="shared" si="51"/>
        <v xml:space="preserve"> </v>
      </c>
      <c r="H68759" s="488">
        <f>IF(Admin!$B$14='Legit-Fans'!F68759,1,0)</f>
        <v>0</v>
      </c>
    </row>
    <row r="68760" spans="1:8">
      <c r="A68760" s="220" t="str">
        <f>IF(B68760&lt;&gt;0,COUNTA($B$65637:B68760)," ")</f>
        <v xml:space="preserve"> </v>
      </c>
      <c r="F68760" s="491" t="str">
        <f t="shared" si="51"/>
        <v xml:space="preserve"> </v>
      </c>
      <c r="H68760" s="488">
        <f>IF(Admin!$B$14='Legit-Fans'!F68760,1,0)</f>
        <v>0</v>
      </c>
    </row>
    <row r="68761" spans="1:8">
      <c r="A68761" s="220" t="str">
        <f>IF(B68761&lt;&gt;0,COUNTA($B$65637:B68761)," ")</f>
        <v xml:space="preserve"> </v>
      </c>
      <c r="F68761" s="491" t="str">
        <f t="shared" si="51"/>
        <v xml:space="preserve"> </v>
      </c>
      <c r="H68761" s="488">
        <f>IF(Admin!$B$14='Legit-Fans'!F68761,1,0)</f>
        <v>0</v>
      </c>
    </row>
    <row r="68762" spans="1:8">
      <c r="A68762" s="220" t="str">
        <f>IF(B68762&lt;&gt;0,COUNTA($B$65637:B68762)," ")</f>
        <v xml:space="preserve"> </v>
      </c>
      <c r="F68762" s="491" t="str">
        <f t="shared" si="51"/>
        <v xml:space="preserve"> </v>
      </c>
      <c r="H68762" s="488">
        <f>IF(Admin!$B$14='Legit-Fans'!F68762,1,0)</f>
        <v>0</v>
      </c>
    </row>
    <row r="68763" spans="1:8">
      <c r="A68763" s="220" t="str">
        <f>IF(B68763&lt;&gt;0,COUNTA($B$65637:B68763)," ")</f>
        <v xml:space="preserve"> </v>
      </c>
      <c r="F68763" s="491" t="str">
        <f t="shared" si="51"/>
        <v xml:space="preserve"> </v>
      </c>
      <c r="H68763" s="488">
        <f>IF(Admin!$B$14='Legit-Fans'!F68763,1,0)</f>
        <v>0</v>
      </c>
    </row>
    <row r="68764" spans="1:8">
      <c r="A68764" s="220" t="str">
        <f>IF(B68764&lt;&gt;0,COUNTA($B$65637:B68764)," ")</f>
        <v xml:space="preserve"> </v>
      </c>
      <c r="F68764" s="491" t="str">
        <f t="shared" si="51"/>
        <v xml:space="preserve"> </v>
      </c>
      <c r="H68764" s="488">
        <f>IF(Admin!$B$14='Legit-Fans'!F68764,1,0)</f>
        <v>0</v>
      </c>
    </row>
    <row r="68765" spans="1:8">
      <c r="A68765" s="220" t="str">
        <f>IF(B68765&lt;&gt;0,COUNTA($B$65637:B68765)," ")</f>
        <v xml:space="preserve"> </v>
      </c>
      <c r="F68765" s="491" t="str">
        <f t="shared" si="51"/>
        <v xml:space="preserve"> </v>
      </c>
      <c r="H68765" s="488">
        <f>IF(Admin!$B$14='Legit-Fans'!F68765,1,0)</f>
        <v>0</v>
      </c>
    </row>
    <row r="68766" spans="1:8">
      <c r="A68766" s="220" t="str">
        <f>IF(B68766&lt;&gt;0,COUNTA($B$65637:B68766)," ")</f>
        <v xml:space="preserve"> </v>
      </c>
      <c r="F68766" s="491" t="str">
        <f t="shared" si="51"/>
        <v xml:space="preserve"> </v>
      </c>
      <c r="H68766" s="488">
        <f>IF(Admin!$B$14='Legit-Fans'!F68766,1,0)</f>
        <v>0</v>
      </c>
    </row>
    <row r="68767" spans="1:8">
      <c r="A68767" s="220" t="str">
        <f>IF(B68767&lt;&gt;0,COUNTA($B$65637:B68767)," ")</f>
        <v xml:space="preserve"> </v>
      </c>
      <c r="F68767" s="491" t="str">
        <f t="shared" si="51"/>
        <v xml:space="preserve"> </v>
      </c>
      <c r="H68767" s="488">
        <f>IF(Admin!$B$14='Legit-Fans'!F68767,1,0)</f>
        <v>0</v>
      </c>
    </row>
    <row r="68768" spans="1:8">
      <c r="A68768" s="220" t="str">
        <f>IF(B68768&lt;&gt;0,COUNTA($B$65637:B68768)," ")</f>
        <v xml:space="preserve"> </v>
      </c>
      <c r="F68768" s="491" t="str">
        <f t="shared" si="51"/>
        <v xml:space="preserve"> </v>
      </c>
      <c r="H68768" s="488">
        <f>IF(Admin!$B$14='Legit-Fans'!F68768,1,0)</f>
        <v>0</v>
      </c>
    </row>
    <row r="68769" spans="1:8">
      <c r="A68769" s="220" t="str">
        <f>IF(B68769&lt;&gt;0,COUNTA($B$65637:B68769)," ")</f>
        <v xml:space="preserve"> </v>
      </c>
      <c r="F68769" s="491" t="str">
        <f t="shared" si="51"/>
        <v xml:space="preserve"> </v>
      </c>
      <c r="H68769" s="488">
        <f>IF(Admin!$B$14='Legit-Fans'!F68769,1,0)</f>
        <v>0</v>
      </c>
    </row>
    <row r="68770" spans="1:8">
      <c r="A68770" s="220" t="str">
        <f>IF(B68770&lt;&gt;0,COUNTA($B$65637:B68770)," ")</f>
        <v xml:space="preserve"> </v>
      </c>
      <c r="F68770" s="491" t="str">
        <f t="shared" si="51"/>
        <v xml:space="preserve"> </v>
      </c>
      <c r="H68770" s="488">
        <f>IF(Admin!$B$14='Legit-Fans'!F68770,1,0)</f>
        <v>0</v>
      </c>
    </row>
    <row r="68771" spans="1:8">
      <c r="A68771" s="220" t="str">
        <f>IF(B68771&lt;&gt;0,COUNTA($B$65637:B68771)," ")</f>
        <v xml:space="preserve"> </v>
      </c>
      <c r="F68771" s="491" t="str">
        <f t="shared" si="51"/>
        <v xml:space="preserve"> </v>
      </c>
      <c r="H68771" s="488">
        <f>IF(Admin!$B$14='Legit-Fans'!F68771,1,0)</f>
        <v>0</v>
      </c>
    </row>
    <row r="68772" spans="1:8">
      <c r="A68772" s="220" t="str">
        <f>IF(B68772&lt;&gt;0,COUNTA($B$65637:B68772)," ")</f>
        <v xml:space="preserve"> </v>
      </c>
      <c r="F68772" s="491" t="str">
        <f t="shared" si="51"/>
        <v xml:space="preserve"> </v>
      </c>
      <c r="H68772" s="488">
        <f>IF(Admin!$B$14='Legit-Fans'!F68772,1,0)</f>
        <v>0</v>
      </c>
    </row>
    <row r="68773" spans="1:8">
      <c r="A68773" s="220" t="str">
        <f>IF(B68773&lt;&gt;0,COUNTA($B$65637:B68773)," ")</f>
        <v xml:space="preserve"> </v>
      </c>
      <c r="F68773" s="491" t="str">
        <f t="shared" si="51"/>
        <v xml:space="preserve"> </v>
      </c>
      <c r="H68773" s="488">
        <f>IF(Admin!$B$14='Legit-Fans'!F68773,1,0)</f>
        <v>0</v>
      </c>
    </row>
    <row r="68774" spans="1:8">
      <c r="A68774" s="220" t="str">
        <f>IF(B68774&lt;&gt;0,COUNTA($B$65637:B68774)," ")</f>
        <v xml:space="preserve"> </v>
      </c>
      <c r="F68774" s="491" t="str">
        <f t="shared" si="51"/>
        <v xml:space="preserve"> </v>
      </c>
      <c r="H68774" s="488">
        <f>IF(Admin!$B$14='Legit-Fans'!F68774,1,0)</f>
        <v>0</v>
      </c>
    </row>
    <row r="68775" spans="1:8">
      <c r="A68775" s="220" t="str">
        <f>IF(B68775&lt;&gt;0,COUNTA($B$65637:B68775)," ")</f>
        <v xml:space="preserve"> </v>
      </c>
      <c r="F68775" s="491" t="str">
        <f t="shared" si="51"/>
        <v xml:space="preserve"> </v>
      </c>
      <c r="H68775" s="488">
        <f>IF(Admin!$B$14='Legit-Fans'!F68775,1,0)</f>
        <v>0</v>
      </c>
    </row>
    <row r="68776" spans="1:8">
      <c r="A68776" s="220" t="str">
        <f>IF(B68776&lt;&gt;0,COUNTA($B$65637:B68776)," ")</f>
        <v xml:space="preserve"> </v>
      </c>
      <c r="F68776" s="491" t="str">
        <f t="shared" si="51"/>
        <v xml:space="preserve"> </v>
      </c>
      <c r="H68776" s="488">
        <f>IF(Admin!$B$14='Legit-Fans'!F68776,1,0)</f>
        <v>0</v>
      </c>
    </row>
    <row r="68777" spans="1:8">
      <c r="A68777" s="220" t="str">
        <f>IF(B68777&lt;&gt;0,COUNTA($B$65637:B68777)," ")</f>
        <v xml:space="preserve"> </v>
      </c>
      <c r="F68777" s="491" t="str">
        <f t="shared" si="51"/>
        <v xml:space="preserve"> </v>
      </c>
      <c r="H68777" s="488">
        <f>IF(Admin!$B$14='Legit-Fans'!F68777,1,0)</f>
        <v>0</v>
      </c>
    </row>
    <row r="68778" spans="1:8">
      <c r="A68778" s="220" t="str">
        <f>IF(B68778&lt;&gt;0,COUNTA($B$65637:B68778)," ")</f>
        <v xml:space="preserve"> </v>
      </c>
      <c r="F68778" s="491" t="str">
        <f t="shared" si="51"/>
        <v xml:space="preserve"> </v>
      </c>
      <c r="H68778" s="488">
        <f>IF(Admin!$B$14='Legit-Fans'!F68778,1,0)</f>
        <v>0</v>
      </c>
    </row>
    <row r="68779" spans="1:8">
      <c r="A68779" s="220" t="str">
        <f>IF(B68779&lt;&gt;0,COUNTA($B$65637:B68779)," ")</f>
        <v xml:space="preserve"> </v>
      </c>
      <c r="F68779" s="491" t="str">
        <f t="shared" si="51"/>
        <v xml:space="preserve"> </v>
      </c>
      <c r="H68779" s="488">
        <f>IF(Admin!$B$14='Legit-Fans'!F68779,1,0)</f>
        <v>0</v>
      </c>
    </row>
    <row r="68780" spans="1:8">
      <c r="A68780" s="220" t="str">
        <f>IF(B68780&lt;&gt;0,COUNTA($B$65637:B68780)," ")</f>
        <v xml:space="preserve"> </v>
      </c>
      <c r="F68780" s="491" t="str">
        <f t="shared" ref="F68780:F68843" si="52">B68780&amp;" "&amp;C68780</f>
        <v xml:space="preserve"> </v>
      </c>
      <c r="H68780" s="488">
        <f>IF(Admin!$B$14='Legit-Fans'!F68780,1,0)</f>
        <v>0</v>
      </c>
    </row>
    <row r="68781" spans="1:8">
      <c r="A68781" s="220" t="str">
        <f>IF(B68781&lt;&gt;0,COUNTA($B$65637:B68781)," ")</f>
        <v xml:space="preserve"> </v>
      </c>
      <c r="F68781" s="491" t="str">
        <f t="shared" si="52"/>
        <v xml:space="preserve"> </v>
      </c>
      <c r="H68781" s="488">
        <f>IF(Admin!$B$14='Legit-Fans'!F68781,1,0)</f>
        <v>0</v>
      </c>
    </row>
    <row r="68782" spans="1:8">
      <c r="A68782" s="220" t="str">
        <f>IF(B68782&lt;&gt;0,COUNTA($B$65637:B68782)," ")</f>
        <v xml:space="preserve"> </v>
      </c>
      <c r="F68782" s="491" t="str">
        <f t="shared" si="52"/>
        <v xml:space="preserve"> </v>
      </c>
      <c r="H68782" s="488">
        <f>IF(Admin!$B$14='Legit-Fans'!F68782,1,0)</f>
        <v>0</v>
      </c>
    </row>
    <row r="68783" spans="1:8">
      <c r="A68783" s="220" t="str">
        <f>IF(B68783&lt;&gt;0,COUNTA($B$65637:B68783)," ")</f>
        <v xml:space="preserve"> </v>
      </c>
      <c r="F68783" s="491" t="str">
        <f t="shared" si="52"/>
        <v xml:space="preserve"> </v>
      </c>
      <c r="H68783" s="488">
        <f>IF(Admin!$B$14='Legit-Fans'!F68783,1,0)</f>
        <v>0</v>
      </c>
    </row>
    <row r="68784" spans="1:8">
      <c r="A68784" s="220" t="str">
        <f>IF(B68784&lt;&gt;0,COUNTA($B$65637:B68784)," ")</f>
        <v xml:space="preserve"> </v>
      </c>
      <c r="F68784" s="491" t="str">
        <f t="shared" si="52"/>
        <v xml:space="preserve"> </v>
      </c>
      <c r="H68784" s="488">
        <f>IF(Admin!$B$14='Legit-Fans'!F68784,1,0)</f>
        <v>0</v>
      </c>
    </row>
    <row r="68785" spans="1:8">
      <c r="A68785" s="220" t="str">
        <f>IF(B68785&lt;&gt;0,COUNTA($B$65637:B68785)," ")</f>
        <v xml:space="preserve"> </v>
      </c>
      <c r="F68785" s="491" t="str">
        <f t="shared" si="52"/>
        <v xml:space="preserve"> </v>
      </c>
      <c r="H68785" s="488">
        <f>IF(Admin!$B$14='Legit-Fans'!F68785,1,0)</f>
        <v>0</v>
      </c>
    </row>
    <row r="68786" spans="1:8">
      <c r="A68786" s="220" t="str">
        <f>IF(B68786&lt;&gt;0,COUNTA($B$65637:B68786)," ")</f>
        <v xml:space="preserve"> </v>
      </c>
      <c r="F68786" s="491" t="str">
        <f t="shared" si="52"/>
        <v xml:space="preserve"> </v>
      </c>
      <c r="H68786" s="488">
        <f>IF(Admin!$B$14='Legit-Fans'!F68786,1,0)</f>
        <v>0</v>
      </c>
    </row>
    <row r="68787" spans="1:8">
      <c r="A68787" s="220" t="str">
        <f>IF(B68787&lt;&gt;0,COUNTA($B$65637:B68787)," ")</f>
        <v xml:space="preserve"> </v>
      </c>
      <c r="F68787" s="491" t="str">
        <f t="shared" si="52"/>
        <v xml:space="preserve"> </v>
      </c>
      <c r="H68787" s="488">
        <f>IF(Admin!$B$14='Legit-Fans'!F68787,1,0)</f>
        <v>0</v>
      </c>
    </row>
    <row r="68788" spans="1:8">
      <c r="A68788" s="220" t="str">
        <f>IF(B68788&lt;&gt;0,COUNTA($B$65637:B68788)," ")</f>
        <v xml:space="preserve"> </v>
      </c>
      <c r="F68788" s="491" t="str">
        <f t="shared" si="52"/>
        <v xml:space="preserve"> </v>
      </c>
      <c r="H68788" s="488">
        <f>IF(Admin!$B$14='Legit-Fans'!F68788,1,0)</f>
        <v>0</v>
      </c>
    </row>
    <row r="68789" spans="1:8">
      <c r="A68789" s="220" t="str">
        <f>IF(B68789&lt;&gt;0,COUNTA($B$65637:B68789)," ")</f>
        <v xml:space="preserve"> </v>
      </c>
      <c r="F68789" s="491" t="str">
        <f t="shared" si="52"/>
        <v xml:space="preserve"> </v>
      </c>
      <c r="H68789" s="488">
        <f>IF(Admin!$B$14='Legit-Fans'!F68789,1,0)</f>
        <v>0</v>
      </c>
    </row>
    <row r="68790" spans="1:8">
      <c r="A68790" s="220" t="str">
        <f>IF(B68790&lt;&gt;0,COUNTA($B$65637:B68790)," ")</f>
        <v xml:space="preserve"> </v>
      </c>
      <c r="F68790" s="491" t="str">
        <f t="shared" si="52"/>
        <v xml:space="preserve"> </v>
      </c>
      <c r="H68790" s="488">
        <f>IF(Admin!$B$14='Legit-Fans'!F68790,1,0)</f>
        <v>0</v>
      </c>
    </row>
    <row r="68791" spans="1:8">
      <c r="A68791" s="220" t="str">
        <f>IF(B68791&lt;&gt;0,COUNTA($B$65637:B68791)," ")</f>
        <v xml:space="preserve"> </v>
      </c>
      <c r="F68791" s="491" t="str">
        <f t="shared" si="52"/>
        <v xml:space="preserve"> </v>
      </c>
      <c r="H68791" s="488">
        <f>IF(Admin!$B$14='Legit-Fans'!F68791,1,0)</f>
        <v>0</v>
      </c>
    </row>
    <row r="68792" spans="1:8">
      <c r="A68792" s="220" t="str">
        <f>IF(B68792&lt;&gt;0,COUNTA($B$65637:B68792)," ")</f>
        <v xml:space="preserve"> </v>
      </c>
      <c r="F68792" s="491" t="str">
        <f t="shared" si="52"/>
        <v xml:space="preserve"> </v>
      </c>
      <c r="H68792" s="488">
        <f>IF(Admin!$B$14='Legit-Fans'!F68792,1,0)</f>
        <v>0</v>
      </c>
    </row>
    <row r="68793" spans="1:8">
      <c r="A68793" s="220" t="str">
        <f>IF(B68793&lt;&gt;0,COUNTA($B$65637:B68793)," ")</f>
        <v xml:space="preserve"> </v>
      </c>
      <c r="F68793" s="491" t="str">
        <f t="shared" si="52"/>
        <v xml:space="preserve"> </v>
      </c>
      <c r="H68793" s="488">
        <f>IF(Admin!$B$14='Legit-Fans'!F68793,1,0)</f>
        <v>0</v>
      </c>
    </row>
    <row r="68794" spans="1:8">
      <c r="A68794" s="220" t="str">
        <f>IF(B68794&lt;&gt;0,COUNTA($B$65637:B68794)," ")</f>
        <v xml:space="preserve"> </v>
      </c>
      <c r="F68794" s="491" t="str">
        <f t="shared" si="52"/>
        <v xml:space="preserve"> </v>
      </c>
      <c r="H68794" s="488">
        <f>IF(Admin!$B$14='Legit-Fans'!F68794,1,0)</f>
        <v>0</v>
      </c>
    </row>
    <row r="68795" spans="1:8">
      <c r="A68795" s="220" t="str">
        <f>IF(B68795&lt;&gt;0,COUNTA($B$65637:B68795)," ")</f>
        <v xml:space="preserve"> </v>
      </c>
      <c r="F68795" s="491" t="str">
        <f t="shared" si="52"/>
        <v xml:space="preserve"> </v>
      </c>
      <c r="H68795" s="488">
        <f>IF(Admin!$B$14='Legit-Fans'!F68795,1,0)</f>
        <v>0</v>
      </c>
    </row>
    <row r="68796" spans="1:8">
      <c r="A68796" s="220" t="str">
        <f>IF(B68796&lt;&gt;0,COUNTA($B$65637:B68796)," ")</f>
        <v xml:space="preserve"> </v>
      </c>
      <c r="F68796" s="491" t="str">
        <f t="shared" si="52"/>
        <v xml:space="preserve"> </v>
      </c>
      <c r="H68796" s="488">
        <f>IF(Admin!$B$14='Legit-Fans'!F68796,1,0)</f>
        <v>0</v>
      </c>
    </row>
    <row r="68797" spans="1:8">
      <c r="A68797" s="220" t="str">
        <f>IF(B68797&lt;&gt;0,COUNTA($B$65637:B68797)," ")</f>
        <v xml:space="preserve"> </v>
      </c>
      <c r="F68797" s="491" t="str">
        <f t="shared" si="52"/>
        <v xml:space="preserve"> </v>
      </c>
      <c r="H68797" s="488">
        <f>IF(Admin!$B$14='Legit-Fans'!F68797,1,0)</f>
        <v>0</v>
      </c>
    </row>
    <row r="68798" spans="1:8">
      <c r="A68798" s="220" t="str">
        <f>IF(B68798&lt;&gt;0,COUNTA($B$65637:B68798)," ")</f>
        <v xml:space="preserve"> </v>
      </c>
      <c r="F68798" s="491" t="str">
        <f t="shared" si="52"/>
        <v xml:space="preserve"> </v>
      </c>
      <c r="H68798" s="488">
        <f>IF(Admin!$B$14='Legit-Fans'!F68798,1,0)</f>
        <v>0</v>
      </c>
    </row>
    <row r="68799" spans="1:8">
      <c r="A68799" s="220" t="str">
        <f>IF(B68799&lt;&gt;0,COUNTA($B$65637:B68799)," ")</f>
        <v xml:space="preserve"> </v>
      </c>
      <c r="F68799" s="491" t="str">
        <f t="shared" si="52"/>
        <v xml:space="preserve"> </v>
      </c>
      <c r="H68799" s="488">
        <f>IF(Admin!$B$14='Legit-Fans'!F68799,1,0)</f>
        <v>0</v>
      </c>
    </row>
    <row r="68800" spans="1:8">
      <c r="A68800" s="220" t="str">
        <f>IF(B68800&lt;&gt;0,COUNTA($B$65637:B68800)," ")</f>
        <v xml:space="preserve"> </v>
      </c>
      <c r="F68800" s="491" t="str">
        <f t="shared" si="52"/>
        <v xml:space="preserve"> </v>
      </c>
      <c r="H68800" s="488">
        <f>IF(Admin!$B$14='Legit-Fans'!F68800,1,0)</f>
        <v>0</v>
      </c>
    </row>
    <row r="68801" spans="1:8">
      <c r="A68801" s="220" t="str">
        <f>IF(B68801&lt;&gt;0,COUNTA($B$65637:B68801)," ")</f>
        <v xml:space="preserve"> </v>
      </c>
      <c r="F68801" s="491" t="str">
        <f t="shared" si="52"/>
        <v xml:space="preserve"> </v>
      </c>
      <c r="H68801" s="488">
        <f>IF(Admin!$B$14='Legit-Fans'!F68801,1,0)</f>
        <v>0</v>
      </c>
    </row>
    <row r="68802" spans="1:8">
      <c r="A68802" s="220" t="str">
        <f>IF(B68802&lt;&gt;0,COUNTA($B$65637:B68802)," ")</f>
        <v xml:space="preserve"> </v>
      </c>
      <c r="F68802" s="491" t="str">
        <f t="shared" si="52"/>
        <v xml:space="preserve"> </v>
      </c>
      <c r="H68802" s="488">
        <f>IF(Admin!$B$14='Legit-Fans'!F68802,1,0)</f>
        <v>0</v>
      </c>
    </row>
    <row r="68803" spans="1:8">
      <c r="A68803" s="220" t="str">
        <f>IF(B68803&lt;&gt;0,COUNTA($B$65637:B68803)," ")</f>
        <v xml:space="preserve"> </v>
      </c>
      <c r="F68803" s="491" t="str">
        <f t="shared" si="52"/>
        <v xml:space="preserve"> </v>
      </c>
      <c r="H68803" s="488">
        <f>IF(Admin!$B$14='Legit-Fans'!F68803,1,0)</f>
        <v>0</v>
      </c>
    </row>
    <row r="68804" spans="1:8">
      <c r="A68804" s="220" t="str">
        <f>IF(B68804&lt;&gt;0,COUNTA($B$65637:B68804)," ")</f>
        <v xml:space="preserve"> </v>
      </c>
      <c r="F68804" s="491" t="str">
        <f t="shared" si="52"/>
        <v xml:space="preserve"> </v>
      </c>
      <c r="H68804" s="488">
        <f>IF(Admin!$B$14='Legit-Fans'!F68804,1,0)</f>
        <v>0</v>
      </c>
    </row>
    <row r="68805" spans="1:8">
      <c r="A68805" s="220" t="str">
        <f>IF(B68805&lt;&gt;0,COUNTA($B$65637:B68805)," ")</f>
        <v xml:space="preserve"> </v>
      </c>
      <c r="F68805" s="491" t="str">
        <f t="shared" si="52"/>
        <v xml:space="preserve"> </v>
      </c>
      <c r="H68805" s="488">
        <f>IF(Admin!$B$14='Legit-Fans'!F68805,1,0)</f>
        <v>0</v>
      </c>
    </row>
    <row r="68806" spans="1:8">
      <c r="A68806" s="220" t="str">
        <f>IF(B68806&lt;&gt;0,COUNTA($B$65637:B68806)," ")</f>
        <v xml:space="preserve"> </v>
      </c>
      <c r="F68806" s="491" t="str">
        <f t="shared" si="52"/>
        <v xml:space="preserve"> </v>
      </c>
      <c r="H68806" s="488">
        <f>IF(Admin!$B$14='Legit-Fans'!F68806,1,0)</f>
        <v>0</v>
      </c>
    </row>
    <row r="68807" spans="1:8">
      <c r="A68807" s="220" t="str">
        <f>IF(B68807&lt;&gt;0,COUNTA($B$65637:B68807)," ")</f>
        <v xml:space="preserve"> </v>
      </c>
      <c r="F68807" s="491" t="str">
        <f t="shared" si="52"/>
        <v xml:space="preserve"> </v>
      </c>
      <c r="H68807" s="488">
        <f>IF(Admin!$B$14='Legit-Fans'!F68807,1,0)</f>
        <v>0</v>
      </c>
    </row>
    <row r="68808" spans="1:8">
      <c r="A68808" s="220" t="str">
        <f>IF(B68808&lt;&gt;0,COUNTA($B$65637:B68808)," ")</f>
        <v xml:space="preserve"> </v>
      </c>
      <c r="F68808" s="491" t="str">
        <f t="shared" si="52"/>
        <v xml:space="preserve"> </v>
      </c>
      <c r="H68808" s="488">
        <f>IF(Admin!$B$14='Legit-Fans'!F68808,1,0)</f>
        <v>0</v>
      </c>
    </row>
    <row r="68809" spans="1:8">
      <c r="A68809" s="220" t="str">
        <f>IF(B68809&lt;&gt;0,COUNTA($B$65637:B68809)," ")</f>
        <v xml:space="preserve"> </v>
      </c>
      <c r="F68809" s="491" t="str">
        <f t="shared" si="52"/>
        <v xml:space="preserve"> </v>
      </c>
      <c r="H68809" s="488">
        <f>IF(Admin!$B$14='Legit-Fans'!F68809,1,0)</f>
        <v>0</v>
      </c>
    </row>
    <row r="68810" spans="1:8">
      <c r="A68810" s="220" t="str">
        <f>IF(B68810&lt;&gt;0,COUNTA($B$65637:B68810)," ")</f>
        <v xml:space="preserve"> </v>
      </c>
      <c r="F68810" s="491" t="str">
        <f t="shared" si="52"/>
        <v xml:space="preserve"> </v>
      </c>
      <c r="H68810" s="488">
        <f>IF(Admin!$B$14='Legit-Fans'!F68810,1,0)</f>
        <v>0</v>
      </c>
    </row>
    <row r="68811" spans="1:8">
      <c r="A68811" s="220" t="str">
        <f>IF(B68811&lt;&gt;0,COUNTA($B$65637:B68811)," ")</f>
        <v xml:space="preserve"> </v>
      </c>
      <c r="F68811" s="491" t="str">
        <f t="shared" si="52"/>
        <v xml:space="preserve"> </v>
      </c>
      <c r="H68811" s="488">
        <f>IF(Admin!$B$14='Legit-Fans'!F68811,1,0)</f>
        <v>0</v>
      </c>
    </row>
    <row r="68812" spans="1:8">
      <c r="A68812" s="220" t="str">
        <f>IF(B68812&lt;&gt;0,COUNTA($B$65637:B68812)," ")</f>
        <v xml:space="preserve"> </v>
      </c>
      <c r="F68812" s="491" t="str">
        <f t="shared" si="52"/>
        <v xml:space="preserve"> </v>
      </c>
      <c r="H68812" s="488">
        <f>IF(Admin!$B$14='Legit-Fans'!F68812,1,0)</f>
        <v>0</v>
      </c>
    </row>
    <row r="68813" spans="1:8">
      <c r="A68813" s="220" t="str">
        <f>IF(B68813&lt;&gt;0,COUNTA($B$65637:B68813)," ")</f>
        <v xml:space="preserve"> </v>
      </c>
      <c r="F68813" s="491" t="str">
        <f t="shared" si="52"/>
        <v xml:space="preserve"> </v>
      </c>
      <c r="H68813" s="488">
        <f>IF(Admin!$B$14='Legit-Fans'!F68813,1,0)</f>
        <v>0</v>
      </c>
    </row>
    <row r="68814" spans="1:8">
      <c r="A68814" s="220" t="str">
        <f>IF(B68814&lt;&gt;0,COUNTA($B$65637:B68814)," ")</f>
        <v xml:space="preserve"> </v>
      </c>
      <c r="F68814" s="491" t="str">
        <f t="shared" si="52"/>
        <v xml:space="preserve"> </v>
      </c>
      <c r="H68814" s="488">
        <f>IF(Admin!$B$14='Legit-Fans'!F68814,1,0)</f>
        <v>0</v>
      </c>
    </row>
    <row r="68815" spans="1:8">
      <c r="A68815" s="220" t="str">
        <f>IF(B68815&lt;&gt;0,COUNTA($B$65637:B68815)," ")</f>
        <v xml:space="preserve"> </v>
      </c>
      <c r="F68815" s="491" t="str">
        <f t="shared" si="52"/>
        <v xml:space="preserve"> </v>
      </c>
      <c r="H68815" s="488">
        <f>IF(Admin!$B$14='Legit-Fans'!F68815,1,0)</f>
        <v>0</v>
      </c>
    </row>
    <row r="68816" spans="1:8">
      <c r="A68816" s="220" t="str">
        <f>IF(B68816&lt;&gt;0,COUNTA($B$65637:B68816)," ")</f>
        <v xml:space="preserve"> </v>
      </c>
      <c r="F68816" s="491" t="str">
        <f t="shared" si="52"/>
        <v xml:space="preserve"> </v>
      </c>
      <c r="H68816" s="488">
        <f>IF(Admin!$B$14='Legit-Fans'!F68816,1,0)</f>
        <v>0</v>
      </c>
    </row>
    <row r="68817" spans="1:8">
      <c r="A68817" s="220" t="str">
        <f>IF(B68817&lt;&gt;0,COUNTA($B$65637:B68817)," ")</f>
        <v xml:space="preserve"> </v>
      </c>
      <c r="F68817" s="491" t="str">
        <f t="shared" si="52"/>
        <v xml:space="preserve"> </v>
      </c>
      <c r="H68817" s="488">
        <f>IF(Admin!$B$14='Legit-Fans'!F68817,1,0)</f>
        <v>0</v>
      </c>
    </row>
    <row r="68818" spans="1:8">
      <c r="A68818" s="220" t="str">
        <f>IF(B68818&lt;&gt;0,COUNTA($B$65637:B68818)," ")</f>
        <v xml:space="preserve"> </v>
      </c>
      <c r="F68818" s="491" t="str">
        <f t="shared" si="52"/>
        <v xml:space="preserve"> </v>
      </c>
      <c r="H68818" s="488">
        <f>IF(Admin!$B$14='Legit-Fans'!F68818,1,0)</f>
        <v>0</v>
      </c>
    </row>
    <row r="68819" spans="1:8">
      <c r="A68819" s="220" t="str">
        <f>IF(B68819&lt;&gt;0,COUNTA($B$65637:B68819)," ")</f>
        <v xml:space="preserve"> </v>
      </c>
      <c r="F68819" s="491" t="str">
        <f t="shared" si="52"/>
        <v xml:space="preserve"> </v>
      </c>
      <c r="H68819" s="488">
        <f>IF(Admin!$B$14='Legit-Fans'!F68819,1,0)</f>
        <v>0</v>
      </c>
    </row>
    <row r="68820" spans="1:8">
      <c r="A68820" s="220" t="str">
        <f>IF(B68820&lt;&gt;0,COUNTA($B$65637:B68820)," ")</f>
        <v xml:space="preserve"> </v>
      </c>
      <c r="F68820" s="491" t="str">
        <f t="shared" si="52"/>
        <v xml:space="preserve"> </v>
      </c>
      <c r="H68820" s="488">
        <f>IF(Admin!$B$14='Legit-Fans'!F68820,1,0)</f>
        <v>0</v>
      </c>
    </row>
    <row r="68821" spans="1:8">
      <c r="A68821" s="220" t="str">
        <f>IF(B68821&lt;&gt;0,COUNTA($B$65637:B68821)," ")</f>
        <v xml:space="preserve"> </v>
      </c>
      <c r="F68821" s="491" t="str">
        <f t="shared" si="52"/>
        <v xml:space="preserve"> </v>
      </c>
      <c r="H68821" s="488">
        <f>IF(Admin!$B$14='Legit-Fans'!F68821,1,0)</f>
        <v>0</v>
      </c>
    </row>
    <row r="68822" spans="1:8">
      <c r="A68822" s="220" t="str">
        <f>IF(B68822&lt;&gt;0,COUNTA($B$65637:B68822)," ")</f>
        <v xml:space="preserve"> </v>
      </c>
      <c r="F68822" s="491" t="str">
        <f t="shared" si="52"/>
        <v xml:space="preserve"> </v>
      </c>
      <c r="H68822" s="488">
        <f>IF(Admin!$B$14='Legit-Fans'!F68822,1,0)</f>
        <v>0</v>
      </c>
    </row>
    <row r="68823" spans="1:8">
      <c r="A68823" s="220" t="str">
        <f>IF(B68823&lt;&gt;0,COUNTA($B$65637:B68823)," ")</f>
        <v xml:space="preserve"> </v>
      </c>
      <c r="F68823" s="491" t="str">
        <f t="shared" si="52"/>
        <v xml:space="preserve"> </v>
      </c>
      <c r="H68823" s="488">
        <f>IF(Admin!$B$14='Legit-Fans'!F68823,1,0)</f>
        <v>0</v>
      </c>
    </row>
    <row r="68824" spans="1:8">
      <c r="A68824" s="220" t="str">
        <f>IF(B68824&lt;&gt;0,COUNTA($B$65637:B68824)," ")</f>
        <v xml:space="preserve"> </v>
      </c>
      <c r="F68824" s="491" t="str">
        <f t="shared" si="52"/>
        <v xml:space="preserve"> </v>
      </c>
      <c r="H68824" s="488">
        <f>IF(Admin!$B$14='Legit-Fans'!F68824,1,0)</f>
        <v>0</v>
      </c>
    </row>
    <row r="68825" spans="1:8">
      <c r="A68825" s="220" t="str">
        <f>IF(B68825&lt;&gt;0,COUNTA($B$65637:B68825)," ")</f>
        <v xml:space="preserve"> </v>
      </c>
      <c r="F68825" s="491" t="str">
        <f t="shared" si="52"/>
        <v xml:space="preserve"> </v>
      </c>
      <c r="H68825" s="488">
        <f>IF(Admin!$B$14='Legit-Fans'!F68825,1,0)</f>
        <v>0</v>
      </c>
    </row>
    <row r="68826" spans="1:8">
      <c r="A68826" s="220" t="str">
        <f>IF(B68826&lt;&gt;0,COUNTA($B$65637:B68826)," ")</f>
        <v xml:space="preserve"> </v>
      </c>
      <c r="F68826" s="491" t="str">
        <f t="shared" si="52"/>
        <v xml:space="preserve"> </v>
      </c>
      <c r="H68826" s="488">
        <f>IF(Admin!$B$14='Legit-Fans'!F68826,1,0)</f>
        <v>0</v>
      </c>
    </row>
    <row r="68827" spans="1:8">
      <c r="A68827" s="220" t="str">
        <f>IF(B68827&lt;&gt;0,COUNTA($B$65637:B68827)," ")</f>
        <v xml:space="preserve"> </v>
      </c>
      <c r="F68827" s="491" t="str">
        <f t="shared" si="52"/>
        <v xml:space="preserve"> </v>
      </c>
      <c r="H68827" s="488">
        <f>IF(Admin!$B$14='Legit-Fans'!F68827,1,0)</f>
        <v>0</v>
      </c>
    </row>
    <row r="68828" spans="1:8">
      <c r="A68828" s="220" t="str">
        <f>IF(B68828&lt;&gt;0,COUNTA($B$65637:B68828)," ")</f>
        <v xml:space="preserve"> </v>
      </c>
      <c r="F68828" s="491" t="str">
        <f t="shared" si="52"/>
        <v xml:space="preserve"> </v>
      </c>
      <c r="H68828" s="488">
        <f>IF(Admin!$B$14='Legit-Fans'!F68828,1,0)</f>
        <v>0</v>
      </c>
    </row>
    <row r="68829" spans="1:8">
      <c r="A68829" s="220" t="str">
        <f>IF(B68829&lt;&gt;0,COUNTA($B$65637:B68829)," ")</f>
        <v xml:space="preserve"> </v>
      </c>
      <c r="F68829" s="491" t="str">
        <f t="shared" si="52"/>
        <v xml:space="preserve"> </v>
      </c>
      <c r="H68829" s="488">
        <f>IF(Admin!$B$14='Legit-Fans'!F68829,1,0)</f>
        <v>0</v>
      </c>
    </row>
    <row r="68830" spans="1:8">
      <c r="A68830" s="220" t="str">
        <f>IF(B68830&lt;&gt;0,COUNTA($B$65637:B68830)," ")</f>
        <v xml:space="preserve"> </v>
      </c>
      <c r="F68830" s="491" t="str">
        <f t="shared" si="52"/>
        <v xml:space="preserve"> </v>
      </c>
      <c r="H68830" s="488">
        <f>IF(Admin!$B$14='Legit-Fans'!F68830,1,0)</f>
        <v>0</v>
      </c>
    </row>
    <row r="68831" spans="1:8">
      <c r="A68831" s="220" t="str">
        <f>IF(B68831&lt;&gt;0,COUNTA($B$65637:B68831)," ")</f>
        <v xml:space="preserve"> </v>
      </c>
      <c r="F68831" s="491" t="str">
        <f t="shared" si="52"/>
        <v xml:space="preserve"> </v>
      </c>
      <c r="H68831" s="488">
        <f>IF(Admin!$B$14='Legit-Fans'!F68831,1,0)</f>
        <v>0</v>
      </c>
    </row>
    <row r="68832" spans="1:8">
      <c r="A68832" s="220" t="str">
        <f>IF(B68832&lt;&gt;0,COUNTA($B$65637:B68832)," ")</f>
        <v xml:space="preserve"> </v>
      </c>
      <c r="F68832" s="491" t="str">
        <f t="shared" si="52"/>
        <v xml:space="preserve"> </v>
      </c>
      <c r="H68832" s="488">
        <f>IF(Admin!$B$14='Legit-Fans'!F68832,1,0)</f>
        <v>0</v>
      </c>
    </row>
    <row r="68833" spans="1:8">
      <c r="A68833" s="220" t="str">
        <f>IF(B68833&lt;&gt;0,COUNTA($B$65637:B68833)," ")</f>
        <v xml:space="preserve"> </v>
      </c>
      <c r="F68833" s="491" t="str">
        <f t="shared" si="52"/>
        <v xml:space="preserve"> </v>
      </c>
      <c r="H68833" s="488">
        <f>IF(Admin!$B$14='Legit-Fans'!F68833,1,0)</f>
        <v>0</v>
      </c>
    </row>
    <row r="68834" spans="1:8">
      <c r="A68834" s="220" t="str">
        <f>IF(B68834&lt;&gt;0,COUNTA($B$65637:B68834)," ")</f>
        <v xml:space="preserve"> </v>
      </c>
      <c r="F68834" s="491" t="str">
        <f t="shared" si="52"/>
        <v xml:space="preserve"> </v>
      </c>
      <c r="H68834" s="488">
        <f>IF(Admin!$B$14='Legit-Fans'!F68834,1,0)</f>
        <v>0</v>
      </c>
    </row>
    <row r="68835" spans="1:8">
      <c r="A68835" s="220" t="str">
        <f>IF(B68835&lt;&gt;0,COUNTA($B$65637:B68835)," ")</f>
        <v xml:space="preserve"> </v>
      </c>
      <c r="F68835" s="491" t="str">
        <f t="shared" si="52"/>
        <v xml:space="preserve"> </v>
      </c>
      <c r="H68835" s="488">
        <f>IF(Admin!$B$14='Legit-Fans'!F68835,1,0)</f>
        <v>0</v>
      </c>
    </row>
    <row r="68836" spans="1:8">
      <c r="A68836" s="220" t="str">
        <f>IF(B68836&lt;&gt;0,COUNTA($B$65637:B68836)," ")</f>
        <v xml:space="preserve"> </v>
      </c>
      <c r="F68836" s="491" t="str">
        <f t="shared" si="52"/>
        <v xml:space="preserve"> </v>
      </c>
      <c r="H68836" s="488">
        <f>IF(Admin!$B$14='Legit-Fans'!F68836,1,0)</f>
        <v>0</v>
      </c>
    </row>
    <row r="68837" spans="1:8">
      <c r="A68837" s="220" t="str">
        <f>IF(B68837&lt;&gt;0,COUNTA($B$65637:B68837)," ")</f>
        <v xml:space="preserve"> </v>
      </c>
      <c r="F68837" s="491" t="str">
        <f t="shared" si="52"/>
        <v xml:space="preserve"> </v>
      </c>
      <c r="H68837" s="488">
        <f>IF(Admin!$B$14='Legit-Fans'!F68837,1,0)</f>
        <v>0</v>
      </c>
    </row>
    <row r="68838" spans="1:8">
      <c r="A68838" s="220" t="str">
        <f>IF(B68838&lt;&gt;0,COUNTA($B$65637:B68838)," ")</f>
        <v xml:space="preserve"> </v>
      </c>
      <c r="F68838" s="491" t="str">
        <f t="shared" si="52"/>
        <v xml:space="preserve"> </v>
      </c>
      <c r="H68838" s="488">
        <f>IF(Admin!$B$14='Legit-Fans'!F68838,1,0)</f>
        <v>0</v>
      </c>
    </row>
    <row r="68839" spans="1:8">
      <c r="A68839" s="220" t="str">
        <f>IF(B68839&lt;&gt;0,COUNTA($B$65637:B68839)," ")</f>
        <v xml:space="preserve"> </v>
      </c>
      <c r="F68839" s="491" t="str">
        <f t="shared" si="52"/>
        <v xml:space="preserve"> </v>
      </c>
      <c r="H68839" s="488">
        <f>IF(Admin!$B$14='Legit-Fans'!F68839,1,0)</f>
        <v>0</v>
      </c>
    </row>
    <row r="68840" spans="1:8">
      <c r="A68840" s="220" t="str">
        <f>IF(B68840&lt;&gt;0,COUNTA($B$65637:B68840)," ")</f>
        <v xml:space="preserve"> </v>
      </c>
      <c r="F68840" s="491" t="str">
        <f t="shared" si="52"/>
        <v xml:space="preserve"> </v>
      </c>
      <c r="H68840" s="488">
        <f>IF(Admin!$B$14='Legit-Fans'!F68840,1,0)</f>
        <v>0</v>
      </c>
    </row>
    <row r="68841" spans="1:8">
      <c r="A68841" s="220" t="str">
        <f>IF(B68841&lt;&gt;0,COUNTA($B$65637:B68841)," ")</f>
        <v xml:space="preserve"> </v>
      </c>
      <c r="F68841" s="491" t="str">
        <f t="shared" si="52"/>
        <v xml:space="preserve"> </v>
      </c>
      <c r="H68841" s="488">
        <f>IF(Admin!$B$14='Legit-Fans'!F68841,1,0)</f>
        <v>0</v>
      </c>
    </row>
    <row r="68842" spans="1:8">
      <c r="A68842" s="220" t="str">
        <f>IF(B68842&lt;&gt;0,COUNTA($B$65637:B68842)," ")</f>
        <v xml:space="preserve"> </v>
      </c>
      <c r="F68842" s="491" t="str">
        <f t="shared" si="52"/>
        <v xml:space="preserve"> </v>
      </c>
      <c r="H68842" s="488">
        <f>IF(Admin!$B$14='Legit-Fans'!F68842,1,0)</f>
        <v>0</v>
      </c>
    </row>
    <row r="68843" spans="1:8">
      <c r="A68843" s="220" t="str">
        <f>IF(B68843&lt;&gt;0,COUNTA($B$65637:B68843)," ")</f>
        <v xml:space="preserve"> </v>
      </c>
      <c r="F68843" s="491" t="str">
        <f t="shared" si="52"/>
        <v xml:space="preserve"> </v>
      </c>
      <c r="H68843" s="488">
        <f>IF(Admin!$B$14='Legit-Fans'!F68843,1,0)</f>
        <v>0</v>
      </c>
    </row>
    <row r="68844" spans="1:8">
      <c r="A68844" s="220" t="str">
        <f>IF(B68844&lt;&gt;0,COUNTA($B$65637:B68844)," ")</f>
        <v xml:space="preserve"> </v>
      </c>
      <c r="F68844" s="491" t="str">
        <f t="shared" ref="F68844:F68907" si="53">B68844&amp;" "&amp;C68844</f>
        <v xml:space="preserve"> </v>
      </c>
      <c r="H68844" s="488">
        <f>IF(Admin!$B$14='Legit-Fans'!F68844,1,0)</f>
        <v>0</v>
      </c>
    </row>
    <row r="68845" spans="1:8">
      <c r="A68845" s="220" t="str">
        <f>IF(B68845&lt;&gt;0,COUNTA($B$65637:B68845)," ")</f>
        <v xml:space="preserve"> </v>
      </c>
      <c r="F68845" s="491" t="str">
        <f t="shared" si="53"/>
        <v xml:space="preserve"> </v>
      </c>
      <c r="H68845" s="488">
        <f>IF(Admin!$B$14='Legit-Fans'!F68845,1,0)</f>
        <v>0</v>
      </c>
    </row>
    <row r="68846" spans="1:8">
      <c r="A68846" s="220" t="str">
        <f>IF(B68846&lt;&gt;0,COUNTA($B$65637:B68846)," ")</f>
        <v xml:space="preserve"> </v>
      </c>
      <c r="F68846" s="491" t="str">
        <f t="shared" si="53"/>
        <v xml:space="preserve"> </v>
      </c>
      <c r="H68846" s="488">
        <f>IF(Admin!$B$14='Legit-Fans'!F68846,1,0)</f>
        <v>0</v>
      </c>
    </row>
    <row r="68847" spans="1:8">
      <c r="A68847" s="220" t="str">
        <f>IF(B68847&lt;&gt;0,COUNTA($B$65637:B68847)," ")</f>
        <v xml:space="preserve"> </v>
      </c>
      <c r="F68847" s="491" t="str">
        <f t="shared" si="53"/>
        <v xml:space="preserve"> </v>
      </c>
      <c r="H68847" s="488">
        <f>IF(Admin!$B$14='Legit-Fans'!F68847,1,0)</f>
        <v>0</v>
      </c>
    </row>
    <row r="68848" spans="1:8">
      <c r="A68848" s="220" t="str">
        <f>IF(B68848&lt;&gt;0,COUNTA($B$65637:B68848)," ")</f>
        <v xml:space="preserve"> </v>
      </c>
      <c r="F68848" s="491" t="str">
        <f t="shared" si="53"/>
        <v xml:space="preserve"> </v>
      </c>
      <c r="H68848" s="488">
        <f>IF(Admin!$B$14='Legit-Fans'!F68848,1,0)</f>
        <v>0</v>
      </c>
    </row>
    <row r="68849" spans="1:8">
      <c r="A68849" s="220" t="str">
        <f>IF(B68849&lt;&gt;0,COUNTA($B$65637:B68849)," ")</f>
        <v xml:space="preserve"> </v>
      </c>
      <c r="F68849" s="491" t="str">
        <f t="shared" si="53"/>
        <v xml:space="preserve"> </v>
      </c>
      <c r="H68849" s="488">
        <f>IF(Admin!$B$14='Legit-Fans'!F68849,1,0)</f>
        <v>0</v>
      </c>
    </row>
    <row r="68850" spans="1:8">
      <c r="A68850" s="220" t="str">
        <f>IF(B68850&lt;&gt;0,COUNTA($B$65637:B68850)," ")</f>
        <v xml:space="preserve"> </v>
      </c>
      <c r="F68850" s="491" t="str">
        <f t="shared" si="53"/>
        <v xml:space="preserve"> </v>
      </c>
      <c r="H68850" s="488">
        <f>IF(Admin!$B$14='Legit-Fans'!F68850,1,0)</f>
        <v>0</v>
      </c>
    </row>
    <row r="68851" spans="1:8">
      <c r="A68851" s="220" t="str">
        <f>IF(B68851&lt;&gt;0,COUNTA($B$65637:B68851)," ")</f>
        <v xml:space="preserve"> </v>
      </c>
      <c r="F68851" s="491" t="str">
        <f t="shared" si="53"/>
        <v xml:space="preserve"> </v>
      </c>
      <c r="H68851" s="488">
        <f>IF(Admin!$B$14='Legit-Fans'!F68851,1,0)</f>
        <v>0</v>
      </c>
    </row>
    <row r="68852" spans="1:8">
      <c r="A68852" s="220" t="str">
        <f>IF(B68852&lt;&gt;0,COUNTA($B$65637:B68852)," ")</f>
        <v xml:space="preserve"> </v>
      </c>
      <c r="F68852" s="491" t="str">
        <f t="shared" si="53"/>
        <v xml:space="preserve"> </v>
      </c>
      <c r="H68852" s="488">
        <f>IF(Admin!$B$14='Legit-Fans'!F68852,1,0)</f>
        <v>0</v>
      </c>
    </row>
    <row r="68853" spans="1:8">
      <c r="A68853" s="220" t="str">
        <f>IF(B68853&lt;&gt;0,COUNTA($B$65637:B68853)," ")</f>
        <v xml:space="preserve"> </v>
      </c>
      <c r="F68853" s="491" t="str">
        <f t="shared" si="53"/>
        <v xml:space="preserve"> </v>
      </c>
      <c r="H68853" s="488">
        <f>IF(Admin!$B$14='Legit-Fans'!F68853,1,0)</f>
        <v>0</v>
      </c>
    </row>
    <row r="68854" spans="1:8">
      <c r="A68854" s="220" t="str">
        <f>IF(B68854&lt;&gt;0,COUNTA($B$65637:B68854)," ")</f>
        <v xml:space="preserve"> </v>
      </c>
      <c r="F68854" s="491" t="str">
        <f t="shared" si="53"/>
        <v xml:space="preserve"> </v>
      </c>
      <c r="H68854" s="488">
        <f>IF(Admin!$B$14='Legit-Fans'!F68854,1,0)</f>
        <v>0</v>
      </c>
    </row>
    <row r="68855" spans="1:8">
      <c r="A68855" s="220" t="str">
        <f>IF(B68855&lt;&gt;0,COUNTA($B$65637:B68855)," ")</f>
        <v xml:space="preserve"> </v>
      </c>
      <c r="F68855" s="491" t="str">
        <f t="shared" si="53"/>
        <v xml:space="preserve"> </v>
      </c>
      <c r="H68855" s="488">
        <f>IF(Admin!$B$14='Legit-Fans'!F68855,1,0)</f>
        <v>0</v>
      </c>
    </row>
    <row r="68856" spans="1:8">
      <c r="A68856" s="220" t="str">
        <f>IF(B68856&lt;&gt;0,COUNTA($B$65637:B68856)," ")</f>
        <v xml:space="preserve"> </v>
      </c>
      <c r="F68856" s="491" t="str">
        <f t="shared" si="53"/>
        <v xml:space="preserve"> </v>
      </c>
      <c r="H68856" s="488">
        <f>IF(Admin!$B$14='Legit-Fans'!F68856,1,0)</f>
        <v>0</v>
      </c>
    </row>
    <row r="68857" spans="1:8">
      <c r="A68857" s="220" t="str">
        <f>IF(B68857&lt;&gt;0,COUNTA($B$65637:B68857)," ")</f>
        <v xml:space="preserve"> </v>
      </c>
      <c r="F68857" s="491" t="str">
        <f t="shared" si="53"/>
        <v xml:space="preserve"> </v>
      </c>
      <c r="H68857" s="488">
        <f>IF(Admin!$B$14='Legit-Fans'!F68857,1,0)</f>
        <v>0</v>
      </c>
    </row>
    <row r="68858" spans="1:8">
      <c r="A68858" s="220" t="str">
        <f>IF(B68858&lt;&gt;0,COUNTA($B$65637:B68858)," ")</f>
        <v xml:space="preserve"> </v>
      </c>
      <c r="F68858" s="491" t="str">
        <f t="shared" si="53"/>
        <v xml:space="preserve"> </v>
      </c>
      <c r="H68858" s="488">
        <f>IF(Admin!$B$14='Legit-Fans'!F68858,1,0)</f>
        <v>0</v>
      </c>
    </row>
    <row r="68859" spans="1:8">
      <c r="A68859" s="220" t="str">
        <f>IF(B68859&lt;&gt;0,COUNTA($B$65637:B68859)," ")</f>
        <v xml:space="preserve"> </v>
      </c>
      <c r="F68859" s="491" t="str">
        <f t="shared" si="53"/>
        <v xml:space="preserve"> </v>
      </c>
      <c r="H68859" s="488">
        <f>IF(Admin!$B$14='Legit-Fans'!F68859,1,0)</f>
        <v>0</v>
      </c>
    </row>
    <row r="68860" spans="1:8">
      <c r="A68860" s="220" t="str">
        <f>IF(B68860&lt;&gt;0,COUNTA($B$65637:B68860)," ")</f>
        <v xml:space="preserve"> </v>
      </c>
      <c r="F68860" s="491" t="str">
        <f t="shared" si="53"/>
        <v xml:space="preserve"> </v>
      </c>
      <c r="H68860" s="488">
        <f>IF(Admin!$B$14='Legit-Fans'!F68860,1,0)</f>
        <v>0</v>
      </c>
    </row>
    <row r="68861" spans="1:8">
      <c r="A68861" s="220" t="str">
        <f>IF(B68861&lt;&gt;0,COUNTA($B$65637:B68861)," ")</f>
        <v xml:space="preserve"> </v>
      </c>
      <c r="F68861" s="491" t="str">
        <f t="shared" si="53"/>
        <v xml:space="preserve"> </v>
      </c>
      <c r="H68861" s="488">
        <f>IF(Admin!$B$14='Legit-Fans'!F68861,1,0)</f>
        <v>0</v>
      </c>
    </row>
    <row r="68862" spans="1:8">
      <c r="A68862" s="220" t="str">
        <f>IF(B68862&lt;&gt;0,COUNTA($B$65637:B68862)," ")</f>
        <v xml:space="preserve"> </v>
      </c>
      <c r="F68862" s="491" t="str">
        <f t="shared" si="53"/>
        <v xml:space="preserve"> </v>
      </c>
      <c r="H68862" s="488">
        <f>IF(Admin!$B$14='Legit-Fans'!F68862,1,0)</f>
        <v>0</v>
      </c>
    </row>
    <row r="68863" spans="1:8">
      <c r="A68863" s="220" t="str">
        <f>IF(B68863&lt;&gt;0,COUNTA($B$65637:B68863)," ")</f>
        <v xml:space="preserve"> </v>
      </c>
      <c r="F68863" s="491" t="str">
        <f t="shared" si="53"/>
        <v xml:space="preserve"> </v>
      </c>
      <c r="H68863" s="488">
        <f>IF(Admin!$B$14='Legit-Fans'!F68863,1,0)</f>
        <v>0</v>
      </c>
    </row>
    <row r="68864" spans="1:8">
      <c r="A68864" s="220" t="str">
        <f>IF(B68864&lt;&gt;0,COUNTA($B$65637:B68864)," ")</f>
        <v xml:space="preserve"> </v>
      </c>
      <c r="F68864" s="491" t="str">
        <f t="shared" si="53"/>
        <v xml:space="preserve"> </v>
      </c>
      <c r="H68864" s="488">
        <f>IF(Admin!$B$14='Legit-Fans'!F68864,1,0)</f>
        <v>0</v>
      </c>
    </row>
    <row r="68865" spans="1:8">
      <c r="A68865" s="220" t="str">
        <f>IF(B68865&lt;&gt;0,COUNTA($B$65637:B68865)," ")</f>
        <v xml:space="preserve"> </v>
      </c>
      <c r="F68865" s="491" t="str">
        <f t="shared" si="53"/>
        <v xml:space="preserve"> </v>
      </c>
      <c r="H68865" s="488">
        <f>IF(Admin!$B$14='Legit-Fans'!F68865,1,0)</f>
        <v>0</v>
      </c>
    </row>
    <row r="68866" spans="1:8">
      <c r="A68866" s="220" t="str">
        <f>IF(B68866&lt;&gt;0,COUNTA($B$65637:B68866)," ")</f>
        <v xml:space="preserve"> </v>
      </c>
      <c r="F68866" s="491" t="str">
        <f t="shared" si="53"/>
        <v xml:space="preserve"> </v>
      </c>
      <c r="H68866" s="488">
        <f>IF(Admin!$B$14='Legit-Fans'!F68866,1,0)</f>
        <v>0</v>
      </c>
    </row>
    <row r="68867" spans="1:8">
      <c r="A68867" s="220" t="str">
        <f>IF(B68867&lt;&gt;0,COUNTA($B$65637:B68867)," ")</f>
        <v xml:space="preserve"> </v>
      </c>
      <c r="F68867" s="491" t="str">
        <f t="shared" si="53"/>
        <v xml:space="preserve"> </v>
      </c>
      <c r="H68867" s="488">
        <f>IF(Admin!$B$14='Legit-Fans'!F68867,1,0)</f>
        <v>0</v>
      </c>
    </row>
    <row r="68868" spans="1:8">
      <c r="A68868" s="220" t="str">
        <f>IF(B68868&lt;&gt;0,COUNTA($B$65637:B68868)," ")</f>
        <v xml:space="preserve"> </v>
      </c>
      <c r="F68868" s="491" t="str">
        <f t="shared" si="53"/>
        <v xml:space="preserve"> </v>
      </c>
      <c r="H68868" s="488">
        <f>IF(Admin!$B$14='Legit-Fans'!F68868,1,0)</f>
        <v>0</v>
      </c>
    </row>
    <row r="68869" spans="1:8">
      <c r="A68869" s="220" t="str">
        <f>IF(B68869&lt;&gt;0,COUNTA($B$65637:B68869)," ")</f>
        <v xml:space="preserve"> </v>
      </c>
      <c r="F68869" s="491" t="str">
        <f t="shared" si="53"/>
        <v xml:space="preserve"> </v>
      </c>
      <c r="H68869" s="488">
        <f>IF(Admin!$B$14='Legit-Fans'!F68869,1,0)</f>
        <v>0</v>
      </c>
    </row>
    <row r="68870" spans="1:8">
      <c r="A68870" s="220" t="str">
        <f>IF(B68870&lt;&gt;0,COUNTA($B$65637:B68870)," ")</f>
        <v xml:space="preserve"> </v>
      </c>
      <c r="F68870" s="491" t="str">
        <f t="shared" si="53"/>
        <v xml:space="preserve"> </v>
      </c>
      <c r="H68870" s="488">
        <f>IF(Admin!$B$14='Legit-Fans'!F68870,1,0)</f>
        <v>0</v>
      </c>
    </row>
    <row r="68871" spans="1:8">
      <c r="A68871" s="220" t="str">
        <f>IF(B68871&lt;&gt;0,COUNTA($B$65637:B68871)," ")</f>
        <v xml:space="preserve"> </v>
      </c>
      <c r="F68871" s="491" t="str">
        <f t="shared" si="53"/>
        <v xml:space="preserve"> </v>
      </c>
      <c r="H68871" s="488">
        <f>IF(Admin!$B$14='Legit-Fans'!F68871,1,0)</f>
        <v>0</v>
      </c>
    </row>
    <row r="68872" spans="1:8">
      <c r="A68872" s="220" t="str">
        <f>IF(B68872&lt;&gt;0,COUNTA($B$65637:B68872)," ")</f>
        <v xml:space="preserve"> </v>
      </c>
      <c r="F68872" s="491" t="str">
        <f t="shared" si="53"/>
        <v xml:space="preserve"> </v>
      </c>
      <c r="H68872" s="488">
        <f>IF(Admin!$B$14='Legit-Fans'!F68872,1,0)</f>
        <v>0</v>
      </c>
    </row>
    <row r="68873" spans="1:8">
      <c r="A68873" s="220" t="str">
        <f>IF(B68873&lt;&gt;0,COUNTA($B$65637:B68873)," ")</f>
        <v xml:space="preserve"> </v>
      </c>
      <c r="F68873" s="491" t="str">
        <f t="shared" si="53"/>
        <v xml:space="preserve"> </v>
      </c>
      <c r="H68873" s="488">
        <f>IF(Admin!$B$14='Legit-Fans'!F68873,1,0)</f>
        <v>0</v>
      </c>
    </row>
    <row r="68874" spans="1:8">
      <c r="A68874" s="220" t="str">
        <f>IF(B68874&lt;&gt;0,COUNTA($B$65637:B68874)," ")</f>
        <v xml:space="preserve"> </v>
      </c>
      <c r="F68874" s="491" t="str">
        <f t="shared" si="53"/>
        <v xml:space="preserve"> </v>
      </c>
      <c r="H68874" s="488">
        <f>IF(Admin!$B$14='Legit-Fans'!F68874,1,0)</f>
        <v>0</v>
      </c>
    </row>
    <row r="68875" spans="1:8">
      <c r="A68875" s="220" t="str">
        <f>IF(B68875&lt;&gt;0,COUNTA($B$65637:B68875)," ")</f>
        <v xml:space="preserve"> </v>
      </c>
      <c r="F68875" s="491" t="str">
        <f t="shared" si="53"/>
        <v xml:space="preserve"> </v>
      </c>
      <c r="H68875" s="488">
        <f>IF(Admin!$B$14='Legit-Fans'!F68875,1,0)</f>
        <v>0</v>
      </c>
    </row>
    <row r="68876" spans="1:8">
      <c r="A68876" s="220" t="str">
        <f>IF(B68876&lt;&gt;0,COUNTA($B$65637:B68876)," ")</f>
        <v xml:space="preserve"> </v>
      </c>
      <c r="F68876" s="491" t="str">
        <f t="shared" si="53"/>
        <v xml:space="preserve"> </v>
      </c>
      <c r="H68876" s="488">
        <f>IF(Admin!$B$14='Legit-Fans'!F68876,1,0)</f>
        <v>0</v>
      </c>
    </row>
    <row r="68877" spans="1:8">
      <c r="A68877" s="220" t="str">
        <f>IF(B68877&lt;&gt;0,COUNTA($B$65637:B68877)," ")</f>
        <v xml:space="preserve"> </v>
      </c>
      <c r="F68877" s="491" t="str">
        <f t="shared" si="53"/>
        <v xml:space="preserve"> </v>
      </c>
      <c r="H68877" s="488">
        <f>IF(Admin!$B$14='Legit-Fans'!F68877,1,0)</f>
        <v>0</v>
      </c>
    </row>
    <row r="68878" spans="1:8">
      <c r="A68878" s="220" t="str">
        <f>IF(B68878&lt;&gt;0,COUNTA($B$65637:B68878)," ")</f>
        <v xml:space="preserve"> </v>
      </c>
      <c r="F68878" s="491" t="str">
        <f t="shared" si="53"/>
        <v xml:space="preserve"> </v>
      </c>
      <c r="H68878" s="488">
        <f>IF(Admin!$B$14='Legit-Fans'!F68878,1,0)</f>
        <v>0</v>
      </c>
    </row>
    <row r="68879" spans="1:8">
      <c r="A68879" s="220" t="str">
        <f>IF(B68879&lt;&gt;0,COUNTA($B$65637:B68879)," ")</f>
        <v xml:space="preserve"> </v>
      </c>
      <c r="F68879" s="491" t="str">
        <f t="shared" si="53"/>
        <v xml:space="preserve"> </v>
      </c>
      <c r="H68879" s="488">
        <f>IF(Admin!$B$14='Legit-Fans'!F68879,1,0)</f>
        <v>0</v>
      </c>
    </row>
    <row r="68880" spans="1:8">
      <c r="A68880" s="220" t="str">
        <f>IF(B68880&lt;&gt;0,COUNTA($B$65637:B68880)," ")</f>
        <v xml:space="preserve"> </v>
      </c>
      <c r="F68880" s="491" t="str">
        <f t="shared" si="53"/>
        <v xml:space="preserve"> </v>
      </c>
      <c r="H68880" s="488">
        <f>IF(Admin!$B$14='Legit-Fans'!F68880,1,0)</f>
        <v>0</v>
      </c>
    </row>
    <row r="68881" spans="1:8">
      <c r="A68881" s="220" t="str">
        <f>IF(B68881&lt;&gt;0,COUNTA($B$65637:B68881)," ")</f>
        <v xml:space="preserve"> </v>
      </c>
      <c r="F68881" s="491" t="str">
        <f t="shared" si="53"/>
        <v xml:space="preserve"> </v>
      </c>
      <c r="H68881" s="488">
        <f>IF(Admin!$B$14='Legit-Fans'!F68881,1,0)</f>
        <v>0</v>
      </c>
    </row>
    <row r="68882" spans="1:8">
      <c r="A68882" s="220" t="str">
        <f>IF(B68882&lt;&gt;0,COUNTA($B$65637:B68882)," ")</f>
        <v xml:space="preserve"> </v>
      </c>
      <c r="F68882" s="491" t="str">
        <f t="shared" si="53"/>
        <v xml:space="preserve"> </v>
      </c>
      <c r="H68882" s="488">
        <f>IF(Admin!$B$14='Legit-Fans'!F68882,1,0)</f>
        <v>0</v>
      </c>
    </row>
    <row r="68883" spans="1:8">
      <c r="A68883" s="220" t="str">
        <f>IF(B68883&lt;&gt;0,COUNTA($B$65637:B68883)," ")</f>
        <v xml:space="preserve"> </v>
      </c>
      <c r="F68883" s="491" t="str">
        <f t="shared" si="53"/>
        <v xml:space="preserve"> </v>
      </c>
      <c r="H68883" s="488">
        <f>IF(Admin!$B$14='Legit-Fans'!F68883,1,0)</f>
        <v>0</v>
      </c>
    </row>
    <row r="68884" spans="1:8">
      <c r="A68884" s="220" t="str">
        <f>IF(B68884&lt;&gt;0,COUNTA($B$65637:B68884)," ")</f>
        <v xml:space="preserve"> </v>
      </c>
      <c r="F68884" s="491" t="str">
        <f t="shared" si="53"/>
        <v xml:space="preserve"> </v>
      </c>
      <c r="H68884" s="488">
        <f>IF(Admin!$B$14='Legit-Fans'!F68884,1,0)</f>
        <v>0</v>
      </c>
    </row>
    <row r="68885" spans="1:8">
      <c r="A68885" s="220" t="str">
        <f>IF(B68885&lt;&gt;0,COUNTA($B$65637:B68885)," ")</f>
        <v xml:space="preserve"> </v>
      </c>
      <c r="F68885" s="491" t="str">
        <f t="shared" si="53"/>
        <v xml:space="preserve"> </v>
      </c>
      <c r="H68885" s="488">
        <f>IF(Admin!$B$14='Legit-Fans'!F68885,1,0)</f>
        <v>0</v>
      </c>
    </row>
    <row r="68886" spans="1:8">
      <c r="A68886" s="220" t="str">
        <f>IF(B68886&lt;&gt;0,COUNTA($B$65637:B68886)," ")</f>
        <v xml:space="preserve"> </v>
      </c>
      <c r="F68886" s="491" t="str">
        <f t="shared" si="53"/>
        <v xml:space="preserve"> </v>
      </c>
      <c r="H68886" s="488">
        <f>IF(Admin!$B$14='Legit-Fans'!F68886,1,0)</f>
        <v>0</v>
      </c>
    </row>
    <row r="68887" spans="1:8">
      <c r="A68887" s="220" t="str">
        <f>IF(B68887&lt;&gt;0,COUNTA($B$65637:B68887)," ")</f>
        <v xml:space="preserve"> </v>
      </c>
      <c r="F68887" s="491" t="str">
        <f t="shared" si="53"/>
        <v xml:space="preserve"> </v>
      </c>
      <c r="H68887" s="488">
        <f>IF(Admin!$B$14='Legit-Fans'!F68887,1,0)</f>
        <v>0</v>
      </c>
    </row>
    <row r="68888" spans="1:8">
      <c r="A68888" s="220" t="str">
        <f>IF(B68888&lt;&gt;0,COUNTA($B$65637:B68888)," ")</f>
        <v xml:space="preserve"> </v>
      </c>
      <c r="F68888" s="491" t="str">
        <f t="shared" si="53"/>
        <v xml:space="preserve"> </v>
      </c>
      <c r="H68888" s="488">
        <f>IF(Admin!$B$14='Legit-Fans'!F68888,1,0)</f>
        <v>0</v>
      </c>
    </row>
    <row r="68889" spans="1:8">
      <c r="A68889" s="220" t="str">
        <f>IF(B68889&lt;&gt;0,COUNTA($B$65637:B68889)," ")</f>
        <v xml:space="preserve"> </v>
      </c>
      <c r="F68889" s="491" t="str">
        <f t="shared" si="53"/>
        <v xml:space="preserve"> </v>
      </c>
      <c r="H68889" s="488">
        <f>IF(Admin!$B$14='Legit-Fans'!F68889,1,0)</f>
        <v>0</v>
      </c>
    </row>
    <row r="68890" spans="1:8">
      <c r="A68890" s="220" t="str">
        <f>IF(B68890&lt;&gt;0,COUNTA($B$65637:B68890)," ")</f>
        <v xml:space="preserve"> </v>
      </c>
      <c r="F68890" s="491" t="str">
        <f t="shared" si="53"/>
        <v xml:space="preserve"> </v>
      </c>
      <c r="H68890" s="488">
        <f>IF(Admin!$B$14='Legit-Fans'!F68890,1,0)</f>
        <v>0</v>
      </c>
    </row>
    <row r="68891" spans="1:8">
      <c r="A68891" s="220" t="str">
        <f>IF(B68891&lt;&gt;0,COUNTA($B$65637:B68891)," ")</f>
        <v xml:space="preserve"> </v>
      </c>
      <c r="F68891" s="491" t="str">
        <f t="shared" si="53"/>
        <v xml:space="preserve"> </v>
      </c>
      <c r="H68891" s="488">
        <f>IF(Admin!$B$14='Legit-Fans'!F68891,1,0)</f>
        <v>0</v>
      </c>
    </row>
    <row r="68892" spans="1:8">
      <c r="A68892" s="220" t="str">
        <f>IF(B68892&lt;&gt;0,COUNTA($B$65637:B68892)," ")</f>
        <v xml:space="preserve"> </v>
      </c>
      <c r="F68892" s="491" t="str">
        <f t="shared" si="53"/>
        <v xml:space="preserve"> </v>
      </c>
      <c r="H68892" s="488">
        <f>IF(Admin!$B$14='Legit-Fans'!F68892,1,0)</f>
        <v>0</v>
      </c>
    </row>
    <row r="68893" spans="1:8">
      <c r="A68893" s="220" t="str">
        <f>IF(B68893&lt;&gt;0,COUNTA($B$65637:B68893)," ")</f>
        <v xml:space="preserve"> </v>
      </c>
      <c r="F68893" s="491" t="str">
        <f t="shared" si="53"/>
        <v xml:space="preserve"> </v>
      </c>
      <c r="H68893" s="488">
        <f>IF(Admin!$B$14='Legit-Fans'!F68893,1,0)</f>
        <v>0</v>
      </c>
    </row>
    <row r="68894" spans="1:8">
      <c r="A68894" s="220" t="str">
        <f>IF(B68894&lt;&gt;0,COUNTA($B$65637:B68894)," ")</f>
        <v xml:space="preserve"> </v>
      </c>
      <c r="F68894" s="491" t="str">
        <f t="shared" si="53"/>
        <v xml:space="preserve"> </v>
      </c>
      <c r="H68894" s="488">
        <f>IF(Admin!$B$14='Legit-Fans'!F68894,1,0)</f>
        <v>0</v>
      </c>
    </row>
    <row r="68895" spans="1:8">
      <c r="A68895" s="220" t="str">
        <f>IF(B68895&lt;&gt;0,COUNTA($B$65637:B68895)," ")</f>
        <v xml:space="preserve"> </v>
      </c>
      <c r="F68895" s="491" t="str">
        <f t="shared" si="53"/>
        <v xml:space="preserve"> </v>
      </c>
      <c r="H68895" s="488">
        <f>IF(Admin!$B$14='Legit-Fans'!F68895,1,0)</f>
        <v>0</v>
      </c>
    </row>
    <row r="68896" spans="1:8">
      <c r="A68896" s="220" t="str">
        <f>IF(B68896&lt;&gt;0,COUNTA($B$65637:B68896)," ")</f>
        <v xml:space="preserve"> </v>
      </c>
      <c r="F68896" s="491" t="str">
        <f t="shared" si="53"/>
        <v xml:space="preserve"> </v>
      </c>
      <c r="H68896" s="488">
        <f>IF(Admin!$B$14='Legit-Fans'!F68896,1,0)</f>
        <v>0</v>
      </c>
    </row>
    <row r="68897" spans="1:8">
      <c r="A68897" s="220" t="str">
        <f>IF(B68897&lt;&gt;0,COUNTA($B$65637:B68897)," ")</f>
        <v xml:space="preserve"> </v>
      </c>
      <c r="F68897" s="491" t="str">
        <f t="shared" si="53"/>
        <v xml:space="preserve"> </v>
      </c>
      <c r="H68897" s="488">
        <f>IF(Admin!$B$14='Legit-Fans'!F68897,1,0)</f>
        <v>0</v>
      </c>
    </row>
    <row r="68898" spans="1:8">
      <c r="A68898" s="220" t="str">
        <f>IF(B68898&lt;&gt;0,COUNTA($B$65637:B68898)," ")</f>
        <v xml:space="preserve"> </v>
      </c>
      <c r="F68898" s="491" t="str">
        <f t="shared" si="53"/>
        <v xml:space="preserve"> </v>
      </c>
      <c r="H68898" s="488">
        <f>IF(Admin!$B$14='Legit-Fans'!F68898,1,0)</f>
        <v>0</v>
      </c>
    </row>
    <row r="68899" spans="1:8">
      <c r="A68899" s="220" t="str">
        <f>IF(B68899&lt;&gt;0,COUNTA($B$65637:B68899)," ")</f>
        <v xml:space="preserve"> </v>
      </c>
      <c r="F68899" s="491" t="str">
        <f t="shared" si="53"/>
        <v xml:space="preserve"> </v>
      </c>
      <c r="H68899" s="488">
        <f>IF(Admin!$B$14='Legit-Fans'!F68899,1,0)</f>
        <v>0</v>
      </c>
    </row>
    <row r="68900" spans="1:8">
      <c r="A68900" s="220" t="str">
        <f>IF(B68900&lt;&gt;0,COUNTA($B$65637:B68900)," ")</f>
        <v xml:space="preserve"> </v>
      </c>
      <c r="F68900" s="491" t="str">
        <f t="shared" si="53"/>
        <v xml:space="preserve"> </v>
      </c>
      <c r="H68900" s="488">
        <f>IF(Admin!$B$14='Legit-Fans'!F68900,1,0)</f>
        <v>0</v>
      </c>
    </row>
    <row r="68901" spans="1:8">
      <c r="A68901" s="220" t="str">
        <f>IF(B68901&lt;&gt;0,COUNTA($B$65637:B68901)," ")</f>
        <v xml:space="preserve"> </v>
      </c>
      <c r="F68901" s="491" t="str">
        <f t="shared" si="53"/>
        <v xml:space="preserve"> </v>
      </c>
      <c r="H68901" s="488">
        <f>IF(Admin!$B$14='Legit-Fans'!F68901,1,0)</f>
        <v>0</v>
      </c>
    </row>
    <row r="68902" spans="1:8">
      <c r="A68902" s="220" t="str">
        <f>IF(B68902&lt;&gt;0,COUNTA($B$65637:B68902)," ")</f>
        <v xml:space="preserve"> </v>
      </c>
      <c r="F68902" s="491" t="str">
        <f t="shared" si="53"/>
        <v xml:space="preserve"> </v>
      </c>
      <c r="H68902" s="488">
        <f>IF(Admin!$B$14='Legit-Fans'!F68902,1,0)</f>
        <v>0</v>
      </c>
    </row>
    <row r="68903" spans="1:8">
      <c r="A68903" s="220" t="str">
        <f>IF(B68903&lt;&gt;0,COUNTA($B$65637:B68903)," ")</f>
        <v xml:space="preserve"> </v>
      </c>
      <c r="F68903" s="491" t="str">
        <f t="shared" si="53"/>
        <v xml:space="preserve"> </v>
      </c>
      <c r="H68903" s="488">
        <f>IF(Admin!$B$14='Legit-Fans'!F68903,1,0)</f>
        <v>0</v>
      </c>
    </row>
    <row r="68904" spans="1:8">
      <c r="A68904" s="220" t="str">
        <f>IF(B68904&lt;&gt;0,COUNTA($B$65637:B68904)," ")</f>
        <v xml:space="preserve"> </v>
      </c>
      <c r="F68904" s="491" t="str">
        <f t="shared" si="53"/>
        <v xml:space="preserve"> </v>
      </c>
      <c r="H68904" s="488">
        <f>IF(Admin!$B$14='Legit-Fans'!F68904,1,0)</f>
        <v>0</v>
      </c>
    </row>
    <row r="68905" spans="1:8">
      <c r="A68905" s="220" t="str">
        <f>IF(B68905&lt;&gt;0,COUNTA($B$65637:B68905)," ")</f>
        <v xml:space="preserve"> </v>
      </c>
      <c r="F68905" s="491" t="str">
        <f t="shared" si="53"/>
        <v xml:space="preserve"> </v>
      </c>
      <c r="H68905" s="488">
        <f>IF(Admin!$B$14='Legit-Fans'!F68905,1,0)</f>
        <v>0</v>
      </c>
    </row>
    <row r="68906" spans="1:8">
      <c r="A68906" s="220" t="str">
        <f>IF(B68906&lt;&gt;0,COUNTA($B$65637:B68906)," ")</f>
        <v xml:space="preserve"> </v>
      </c>
      <c r="F68906" s="491" t="str">
        <f t="shared" si="53"/>
        <v xml:space="preserve"> </v>
      </c>
      <c r="H68906" s="488">
        <f>IF(Admin!$B$14='Legit-Fans'!F68906,1,0)</f>
        <v>0</v>
      </c>
    </row>
    <row r="68907" spans="1:8">
      <c r="A68907" s="220" t="str">
        <f>IF(B68907&lt;&gt;0,COUNTA($B$65637:B68907)," ")</f>
        <v xml:space="preserve"> </v>
      </c>
      <c r="F68907" s="491" t="str">
        <f t="shared" si="53"/>
        <v xml:space="preserve"> </v>
      </c>
      <c r="H68907" s="488">
        <f>IF(Admin!$B$14='Legit-Fans'!F68907,1,0)</f>
        <v>0</v>
      </c>
    </row>
    <row r="68908" spans="1:8">
      <c r="A68908" s="220" t="str">
        <f>IF(B68908&lt;&gt;0,COUNTA($B$65637:B68908)," ")</f>
        <v xml:space="preserve"> </v>
      </c>
      <c r="F68908" s="491" t="str">
        <f t="shared" ref="F68908:F68971" si="54">B68908&amp;" "&amp;C68908</f>
        <v xml:space="preserve"> </v>
      </c>
      <c r="H68908" s="488">
        <f>IF(Admin!$B$14='Legit-Fans'!F68908,1,0)</f>
        <v>0</v>
      </c>
    </row>
    <row r="68909" spans="1:8">
      <c r="A68909" s="220" t="str">
        <f>IF(B68909&lt;&gt;0,COUNTA($B$65637:B68909)," ")</f>
        <v xml:space="preserve"> </v>
      </c>
      <c r="F68909" s="491" t="str">
        <f t="shared" si="54"/>
        <v xml:space="preserve"> </v>
      </c>
      <c r="H68909" s="488">
        <f>IF(Admin!$B$14='Legit-Fans'!F68909,1,0)</f>
        <v>0</v>
      </c>
    </row>
    <row r="68910" spans="1:8">
      <c r="A68910" s="220" t="str">
        <f>IF(B68910&lt;&gt;0,COUNTA($B$65637:B68910)," ")</f>
        <v xml:space="preserve"> </v>
      </c>
      <c r="F68910" s="491" t="str">
        <f t="shared" si="54"/>
        <v xml:space="preserve"> </v>
      </c>
      <c r="H68910" s="488">
        <f>IF(Admin!$B$14='Legit-Fans'!F68910,1,0)</f>
        <v>0</v>
      </c>
    </row>
    <row r="68911" spans="1:8">
      <c r="A68911" s="220" t="str">
        <f>IF(B68911&lt;&gt;0,COUNTA($B$65637:B68911)," ")</f>
        <v xml:space="preserve"> </v>
      </c>
      <c r="F68911" s="491" t="str">
        <f t="shared" si="54"/>
        <v xml:space="preserve"> </v>
      </c>
      <c r="H68911" s="488">
        <f>IF(Admin!$B$14='Legit-Fans'!F68911,1,0)</f>
        <v>0</v>
      </c>
    </row>
    <row r="68912" spans="1:8">
      <c r="A68912" s="220" t="str">
        <f>IF(B68912&lt;&gt;0,COUNTA($B$65637:B68912)," ")</f>
        <v xml:space="preserve"> </v>
      </c>
      <c r="F68912" s="491" t="str">
        <f t="shared" si="54"/>
        <v xml:space="preserve"> </v>
      </c>
      <c r="H68912" s="488">
        <f>IF(Admin!$B$14='Legit-Fans'!F68912,1,0)</f>
        <v>0</v>
      </c>
    </row>
    <row r="68913" spans="1:8">
      <c r="A68913" s="220" t="str">
        <f>IF(B68913&lt;&gt;0,COUNTA($B$65637:B68913)," ")</f>
        <v xml:space="preserve"> </v>
      </c>
      <c r="F68913" s="491" t="str">
        <f t="shared" si="54"/>
        <v xml:space="preserve"> </v>
      </c>
      <c r="H68913" s="488">
        <f>IF(Admin!$B$14='Legit-Fans'!F68913,1,0)</f>
        <v>0</v>
      </c>
    </row>
    <row r="68914" spans="1:8">
      <c r="A68914" s="220" t="str">
        <f>IF(B68914&lt;&gt;0,COUNTA($B$65637:B68914)," ")</f>
        <v xml:space="preserve"> </v>
      </c>
      <c r="F68914" s="491" t="str">
        <f t="shared" si="54"/>
        <v xml:space="preserve"> </v>
      </c>
      <c r="H68914" s="488">
        <f>IF(Admin!$B$14='Legit-Fans'!F68914,1,0)</f>
        <v>0</v>
      </c>
    </row>
    <row r="68915" spans="1:8">
      <c r="A68915" s="220" t="str">
        <f>IF(B68915&lt;&gt;0,COUNTA($B$65637:B68915)," ")</f>
        <v xml:space="preserve"> </v>
      </c>
      <c r="F68915" s="491" t="str">
        <f t="shared" si="54"/>
        <v xml:space="preserve"> </v>
      </c>
      <c r="H68915" s="488">
        <f>IF(Admin!$B$14='Legit-Fans'!F68915,1,0)</f>
        <v>0</v>
      </c>
    </row>
    <row r="68916" spans="1:8">
      <c r="A68916" s="220" t="str">
        <f>IF(B68916&lt;&gt;0,COUNTA($B$65637:B68916)," ")</f>
        <v xml:space="preserve"> </v>
      </c>
      <c r="F68916" s="491" t="str">
        <f t="shared" si="54"/>
        <v xml:space="preserve"> </v>
      </c>
      <c r="H68916" s="488">
        <f>IF(Admin!$B$14='Legit-Fans'!F68916,1,0)</f>
        <v>0</v>
      </c>
    </row>
    <row r="68917" spans="1:8">
      <c r="A68917" s="220" t="str">
        <f>IF(B68917&lt;&gt;0,COUNTA($B$65637:B68917)," ")</f>
        <v xml:space="preserve"> </v>
      </c>
      <c r="F68917" s="491" t="str">
        <f t="shared" si="54"/>
        <v xml:space="preserve"> </v>
      </c>
      <c r="H68917" s="488">
        <f>IF(Admin!$B$14='Legit-Fans'!F68917,1,0)</f>
        <v>0</v>
      </c>
    </row>
    <row r="68918" spans="1:8">
      <c r="A68918" s="220" t="str">
        <f>IF(B68918&lt;&gt;0,COUNTA($B$65637:B68918)," ")</f>
        <v xml:space="preserve"> </v>
      </c>
      <c r="F68918" s="491" t="str">
        <f t="shared" si="54"/>
        <v xml:space="preserve"> </v>
      </c>
      <c r="H68918" s="488">
        <f>IF(Admin!$B$14='Legit-Fans'!F68918,1,0)</f>
        <v>0</v>
      </c>
    </row>
    <row r="68919" spans="1:8">
      <c r="A68919" s="220" t="str">
        <f>IF(B68919&lt;&gt;0,COUNTA($B$65637:B68919)," ")</f>
        <v xml:space="preserve"> </v>
      </c>
      <c r="F68919" s="491" t="str">
        <f t="shared" si="54"/>
        <v xml:space="preserve"> </v>
      </c>
      <c r="H68919" s="488">
        <f>IF(Admin!$B$14='Legit-Fans'!F68919,1,0)</f>
        <v>0</v>
      </c>
    </row>
    <row r="68920" spans="1:8">
      <c r="A68920" s="220" t="str">
        <f>IF(B68920&lt;&gt;0,COUNTA($B$65637:B68920)," ")</f>
        <v xml:space="preserve"> </v>
      </c>
      <c r="F68920" s="491" t="str">
        <f t="shared" si="54"/>
        <v xml:space="preserve"> </v>
      </c>
      <c r="H68920" s="488">
        <f>IF(Admin!$B$14='Legit-Fans'!F68920,1,0)</f>
        <v>0</v>
      </c>
    </row>
    <row r="68921" spans="1:8">
      <c r="A68921" s="220" t="str">
        <f>IF(B68921&lt;&gt;0,COUNTA($B$65637:B68921)," ")</f>
        <v xml:space="preserve"> </v>
      </c>
      <c r="F68921" s="491" t="str">
        <f t="shared" si="54"/>
        <v xml:space="preserve"> </v>
      </c>
      <c r="H68921" s="488">
        <f>IF(Admin!$B$14='Legit-Fans'!F68921,1,0)</f>
        <v>0</v>
      </c>
    </row>
    <row r="68922" spans="1:8">
      <c r="A68922" s="220" t="str">
        <f>IF(B68922&lt;&gt;0,COUNTA($B$65637:B68922)," ")</f>
        <v xml:space="preserve"> </v>
      </c>
      <c r="F68922" s="491" t="str">
        <f t="shared" si="54"/>
        <v xml:space="preserve"> </v>
      </c>
      <c r="H68922" s="488">
        <f>IF(Admin!$B$14='Legit-Fans'!F68922,1,0)</f>
        <v>0</v>
      </c>
    </row>
    <row r="68923" spans="1:8">
      <c r="A68923" s="220" t="str">
        <f>IF(B68923&lt;&gt;0,COUNTA($B$65637:B68923)," ")</f>
        <v xml:space="preserve"> </v>
      </c>
      <c r="F68923" s="491" t="str">
        <f t="shared" si="54"/>
        <v xml:space="preserve"> </v>
      </c>
      <c r="H68923" s="488">
        <f>IF(Admin!$B$14='Legit-Fans'!F68923,1,0)</f>
        <v>0</v>
      </c>
    </row>
    <row r="68924" spans="1:8">
      <c r="A68924" s="220" t="str">
        <f>IF(B68924&lt;&gt;0,COUNTA($B$65637:B68924)," ")</f>
        <v xml:space="preserve"> </v>
      </c>
      <c r="F68924" s="491" t="str">
        <f t="shared" si="54"/>
        <v xml:space="preserve"> </v>
      </c>
      <c r="H68924" s="488">
        <f>IF(Admin!$B$14='Legit-Fans'!F68924,1,0)</f>
        <v>0</v>
      </c>
    </row>
    <row r="68925" spans="1:8">
      <c r="A68925" s="220" t="str">
        <f>IF(B68925&lt;&gt;0,COUNTA($B$65637:B68925)," ")</f>
        <v xml:space="preserve"> </v>
      </c>
      <c r="F68925" s="491" t="str">
        <f t="shared" si="54"/>
        <v xml:space="preserve"> </v>
      </c>
      <c r="H68925" s="488">
        <f>IF(Admin!$B$14='Legit-Fans'!F68925,1,0)</f>
        <v>0</v>
      </c>
    </row>
    <row r="68926" spans="1:8">
      <c r="A68926" s="220" t="str">
        <f>IF(B68926&lt;&gt;0,COUNTA($B$65637:B68926)," ")</f>
        <v xml:space="preserve"> </v>
      </c>
      <c r="F68926" s="491" t="str">
        <f t="shared" si="54"/>
        <v xml:space="preserve"> </v>
      </c>
      <c r="H68926" s="488">
        <f>IF(Admin!$B$14='Legit-Fans'!F68926,1,0)</f>
        <v>0</v>
      </c>
    </row>
    <row r="68927" spans="1:8">
      <c r="A68927" s="220" t="str">
        <f>IF(B68927&lt;&gt;0,COUNTA($B$65637:B68927)," ")</f>
        <v xml:space="preserve"> </v>
      </c>
      <c r="F68927" s="491" t="str">
        <f t="shared" si="54"/>
        <v xml:space="preserve"> </v>
      </c>
      <c r="H68927" s="488">
        <f>IF(Admin!$B$14='Legit-Fans'!F68927,1,0)</f>
        <v>0</v>
      </c>
    </row>
    <row r="68928" spans="1:8">
      <c r="A68928" s="220" t="str">
        <f>IF(B68928&lt;&gt;0,COUNTA($B$65637:B68928)," ")</f>
        <v xml:space="preserve"> </v>
      </c>
      <c r="F68928" s="491" t="str">
        <f t="shared" si="54"/>
        <v xml:space="preserve"> </v>
      </c>
      <c r="H68928" s="488">
        <f>IF(Admin!$B$14='Legit-Fans'!F68928,1,0)</f>
        <v>0</v>
      </c>
    </row>
    <row r="68929" spans="1:8">
      <c r="A68929" s="220" t="str">
        <f>IF(B68929&lt;&gt;0,COUNTA($B$65637:B68929)," ")</f>
        <v xml:space="preserve"> </v>
      </c>
      <c r="F68929" s="491" t="str">
        <f t="shared" si="54"/>
        <v xml:space="preserve"> </v>
      </c>
      <c r="H68929" s="488">
        <f>IF(Admin!$B$14='Legit-Fans'!F68929,1,0)</f>
        <v>0</v>
      </c>
    </row>
    <row r="68930" spans="1:8">
      <c r="A68930" s="220" t="str">
        <f>IF(B68930&lt;&gt;0,COUNTA($B$65637:B68930)," ")</f>
        <v xml:space="preserve"> </v>
      </c>
      <c r="F68930" s="491" t="str">
        <f t="shared" si="54"/>
        <v xml:space="preserve"> </v>
      </c>
      <c r="H68930" s="488">
        <f>IF(Admin!$B$14='Legit-Fans'!F68930,1,0)</f>
        <v>0</v>
      </c>
    </row>
    <row r="68931" spans="1:8">
      <c r="A68931" s="220" t="str">
        <f>IF(B68931&lt;&gt;0,COUNTA($B$65637:B68931)," ")</f>
        <v xml:space="preserve"> </v>
      </c>
      <c r="F68931" s="491" t="str">
        <f t="shared" si="54"/>
        <v xml:space="preserve"> </v>
      </c>
      <c r="H68931" s="488">
        <f>IF(Admin!$B$14='Legit-Fans'!F68931,1,0)</f>
        <v>0</v>
      </c>
    </row>
    <row r="68932" spans="1:8">
      <c r="A68932" s="220" t="str">
        <f>IF(B68932&lt;&gt;0,COUNTA($B$65637:B68932)," ")</f>
        <v xml:space="preserve"> </v>
      </c>
      <c r="F68932" s="491" t="str">
        <f t="shared" si="54"/>
        <v xml:space="preserve"> </v>
      </c>
      <c r="H68932" s="488">
        <f>IF(Admin!$B$14='Legit-Fans'!F68932,1,0)</f>
        <v>0</v>
      </c>
    </row>
    <row r="68933" spans="1:8">
      <c r="A68933" s="220" t="str">
        <f>IF(B68933&lt;&gt;0,COUNTA($B$65637:B68933)," ")</f>
        <v xml:space="preserve"> </v>
      </c>
      <c r="F68933" s="491" t="str">
        <f t="shared" si="54"/>
        <v xml:space="preserve"> </v>
      </c>
      <c r="H68933" s="488">
        <f>IF(Admin!$B$14='Legit-Fans'!F68933,1,0)</f>
        <v>0</v>
      </c>
    </row>
    <row r="68934" spans="1:8">
      <c r="A68934" s="220" t="str">
        <f>IF(B68934&lt;&gt;0,COUNTA($B$65637:B68934)," ")</f>
        <v xml:space="preserve"> </v>
      </c>
      <c r="F68934" s="491" t="str">
        <f t="shared" si="54"/>
        <v xml:space="preserve"> </v>
      </c>
      <c r="H68934" s="488">
        <f>IF(Admin!$B$14='Legit-Fans'!F68934,1,0)</f>
        <v>0</v>
      </c>
    </row>
    <row r="68935" spans="1:8">
      <c r="A68935" s="220" t="str">
        <f>IF(B68935&lt;&gt;0,COUNTA($B$65637:B68935)," ")</f>
        <v xml:space="preserve"> </v>
      </c>
      <c r="F68935" s="491" t="str">
        <f t="shared" si="54"/>
        <v xml:space="preserve"> </v>
      </c>
      <c r="H68935" s="488">
        <f>IF(Admin!$B$14='Legit-Fans'!F68935,1,0)</f>
        <v>0</v>
      </c>
    </row>
    <row r="68936" spans="1:8">
      <c r="A68936" s="220" t="str">
        <f>IF(B68936&lt;&gt;0,COUNTA($B$65637:B68936)," ")</f>
        <v xml:space="preserve"> </v>
      </c>
      <c r="F68936" s="491" t="str">
        <f t="shared" si="54"/>
        <v xml:space="preserve"> </v>
      </c>
      <c r="H68936" s="488">
        <f>IF(Admin!$B$14='Legit-Fans'!F68936,1,0)</f>
        <v>0</v>
      </c>
    </row>
    <row r="68937" spans="1:8">
      <c r="A68937" s="220" t="str">
        <f>IF(B68937&lt;&gt;0,COUNTA($B$65637:B68937)," ")</f>
        <v xml:space="preserve"> </v>
      </c>
      <c r="F68937" s="491" t="str">
        <f t="shared" si="54"/>
        <v xml:space="preserve"> </v>
      </c>
      <c r="H68937" s="488">
        <f>IF(Admin!$B$14='Legit-Fans'!F68937,1,0)</f>
        <v>0</v>
      </c>
    </row>
    <row r="68938" spans="1:8">
      <c r="A68938" s="220" t="str">
        <f>IF(B68938&lt;&gt;0,COUNTA($B$65637:B68938)," ")</f>
        <v xml:space="preserve"> </v>
      </c>
      <c r="F68938" s="491" t="str">
        <f t="shared" si="54"/>
        <v xml:space="preserve"> </v>
      </c>
      <c r="H68938" s="488">
        <f>IF(Admin!$B$14='Legit-Fans'!F68938,1,0)</f>
        <v>0</v>
      </c>
    </row>
    <row r="68939" spans="1:8">
      <c r="A68939" s="220" t="str">
        <f>IF(B68939&lt;&gt;0,COUNTA($B$65637:B68939)," ")</f>
        <v xml:space="preserve"> </v>
      </c>
      <c r="F68939" s="491" t="str">
        <f t="shared" si="54"/>
        <v xml:space="preserve"> </v>
      </c>
      <c r="H68939" s="488">
        <f>IF(Admin!$B$14='Legit-Fans'!F68939,1,0)</f>
        <v>0</v>
      </c>
    </row>
    <row r="68940" spans="1:8">
      <c r="A68940" s="220" t="str">
        <f>IF(B68940&lt;&gt;0,COUNTA($B$65637:B68940)," ")</f>
        <v xml:space="preserve"> </v>
      </c>
      <c r="F68940" s="491" t="str">
        <f t="shared" si="54"/>
        <v xml:space="preserve"> </v>
      </c>
      <c r="H68940" s="488">
        <f>IF(Admin!$B$14='Legit-Fans'!F68940,1,0)</f>
        <v>0</v>
      </c>
    </row>
    <row r="68941" spans="1:8">
      <c r="A68941" s="220" t="str">
        <f>IF(B68941&lt;&gt;0,COUNTA($B$65637:B68941)," ")</f>
        <v xml:space="preserve"> </v>
      </c>
      <c r="F68941" s="491" t="str">
        <f t="shared" si="54"/>
        <v xml:space="preserve"> </v>
      </c>
      <c r="H68941" s="488">
        <f>IF(Admin!$B$14='Legit-Fans'!F68941,1,0)</f>
        <v>0</v>
      </c>
    </row>
    <row r="68942" spans="1:8">
      <c r="A68942" s="220" t="str">
        <f>IF(B68942&lt;&gt;0,COUNTA($B$65637:B68942)," ")</f>
        <v xml:space="preserve"> </v>
      </c>
      <c r="F68942" s="491" t="str">
        <f t="shared" si="54"/>
        <v xml:space="preserve"> </v>
      </c>
      <c r="H68942" s="488">
        <f>IF(Admin!$B$14='Legit-Fans'!F68942,1,0)</f>
        <v>0</v>
      </c>
    </row>
    <row r="68943" spans="1:8">
      <c r="A68943" s="220" t="str">
        <f>IF(B68943&lt;&gt;0,COUNTA($B$65637:B68943)," ")</f>
        <v xml:space="preserve"> </v>
      </c>
      <c r="F68943" s="491" t="str">
        <f t="shared" si="54"/>
        <v xml:space="preserve"> </v>
      </c>
      <c r="H68943" s="488">
        <f>IF(Admin!$B$14='Legit-Fans'!F68943,1,0)</f>
        <v>0</v>
      </c>
    </row>
    <row r="68944" spans="1:8">
      <c r="A68944" s="220" t="str">
        <f>IF(B68944&lt;&gt;0,COUNTA($B$65637:B68944)," ")</f>
        <v xml:space="preserve"> </v>
      </c>
      <c r="F68944" s="491" t="str">
        <f t="shared" si="54"/>
        <v xml:space="preserve"> </v>
      </c>
      <c r="H68944" s="488">
        <f>IF(Admin!$B$14='Legit-Fans'!F68944,1,0)</f>
        <v>0</v>
      </c>
    </row>
    <row r="68945" spans="1:8">
      <c r="A68945" s="220" t="str">
        <f>IF(B68945&lt;&gt;0,COUNTA($B$65637:B68945)," ")</f>
        <v xml:space="preserve"> </v>
      </c>
      <c r="F68945" s="491" t="str">
        <f t="shared" si="54"/>
        <v xml:space="preserve"> </v>
      </c>
      <c r="H68945" s="488">
        <f>IF(Admin!$B$14='Legit-Fans'!F68945,1,0)</f>
        <v>0</v>
      </c>
    </row>
    <row r="68946" spans="1:8">
      <c r="A68946" s="220" t="str">
        <f>IF(B68946&lt;&gt;0,COUNTA($B$65637:B68946)," ")</f>
        <v xml:space="preserve"> </v>
      </c>
      <c r="F68946" s="491" t="str">
        <f t="shared" si="54"/>
        <v xml:space="preserve"> </v>
      </c>
      <c r="H68946" s="488">
        <f>IF(Admin!$B$14='Legit-Fans'!F68946,1,0)</f>
        <v>0</v>
      </c>
    </row>
    <row r="68947" spans="1:8">
      <c r="A68947" s="220" t="str">
        <f>IF(B68947&lt;&gt;0,COUNTA($B$65637:B68947)," ")</f>
        <v xml:space="preserve"> </v>
      </c>
      <c r="F68947" s="491" t="str">
        <f t="shared" si="54"/>
        <v xml:space="preserve"> </v>
      </c>
      <c r="H68947" s="488">
        <f>IF(Admin!$B$14='Legit-Fans'!F68947,1,0)</f>
        <v>0</v>
      </c>
    </row>
    <row r="68948" spans="1:8">
      <c r="A68948" s="220" t="str">
        <f>IF(B68948&lt;&gt;0,COUNTA($B$65637:B68948)," ")</f>
        <v xml:space="preserve"> </v>
      </c>
      <c r="F68948" s="491" t="str">
        <f t="shared" si="54"/>
        <v xml:space="preserve"> </v>
      </c>
      <c r="H68948" s="488">
        <f>IF(Admin!$B$14='Legit-Fans'!F68948,1,0)</f>
        <v>0</v>
      </c>
    </row>
    <row r="68949" spans="1:8">
      <c r="A68949" s="220" t="str">
        <f>IF(B68949&lt;&gt;0,COUNTA($B$65637:B68949)," ")</f>
        <v xml:space="preserve"> </v>
      </c>
      <c r="F68949" s="491" t="str">
        <f t="shared" si="54"/>
        <v xml:space="preserve"> </v>
      </c>
      <c r="H68949" s="488">
        <f>IF(Admin!$B$14='Legit-Fans'!F68949,1,0)</f>
        <v>0</v>
      </c>
    </row>
    <row r="68950" spans="1:8">
      <c r="A68950" s="220" t="str">
        <f>IF(B68950&lt;&gt;0,COUNTA($B$65637:B68950)," ")</f>
        <v xml:space="preserve"> </v>
      </c>
      <c r="F68950" s="491" t="str">
        <f t="shared" si="54"/>
        <v xml:space="preserve"> </v>
      </c>
      <c r="H68950" s="488">
        <f>IF(Admin!$B$14='Legit-Fans'!F68950,1,0)</f>
        <v>0</v>
      </c>
    </row>
    <row r="68951" spans="1:8">
      <c r="A68951" s="220" t="str">
        <f>IF(B68951&lt;&gt;0,COUNTA($B$65637:B68951)," ")</f>
        <v xml:space="preserve"> </v>
      </c>
      <c r="F68951" s="491" t="str">
        <f t="shared" si="54"/>
        <v xml:space="preserve"> </v>
      </c>
      <c r="H68951" s="488">
        <f>IF(Admin!$B$14='Legit-Fans'!F68951,1,0)</f>
        <v>0</v>
      </c>
    </row>
    <row r="68952" spans="1:8">
      <c r="A68952" s="220" t="str">
        <f>IF(B68952&lt;&gt;0,COUNTA($B$65637:B68952)," ")</f>
        <v xml:space="preserve"> </v>
      </c>
      <c r="F68952" s="491" t="str">
        <f t="shared" si="54"/>
        <v xml:space="preserve"> </v>
      </c>
      <c r="H68952" s="488">
        <f>IF(Admin!$B$14='Legit-Fans'!F68952,1,0)</f>
        <v>0</v>
      </c>
    </row>
    <row r="68953" spans="1:8">
      <c r="A68953" s="220" t="str">
        <f>IF(B68953&lt;&gt;0,COUNTA($B$65637:B68953)," ")</f>
        <v xml:space="preserve"> </v>
      </c>
      <c r="F68953" s="491" t="str">
        <f t="shared" si="54"/>
        <v xml:space="preserve"> </v>
      </c>
      <c r="H68953" s="488">
        <f>IF(Admin!$B$14='Legit-Fans'!F68953,1,0)</f>
        <v>0</v>
      </c>
    </row>
    <row r="68954" spans="1:8">
      <c r="A68954" s="220" t="str">
        <f>IF(B68954&lt;&gt;0,COUNTA($B$65637:B68954)," ")</f>
        <v xml:space="preserve"> </v>
      </c>
      <c r="F68954" s="491" t="str">
        <f t="shared" si="54"/>
        <v xml:space="preserve"> </v>
      </c>
      <c r="H68954" s="488">
        <f>IF(Admin!$B$14='Legit-Fans'!F68954,1,0)</f>
        <v>0</v>
      </c>
    </row>
    <row r="68955" spans="1:8">
      <c r="A68955" s="220" t="str">
        <f>IF(B68955&lt;&gt;0,COUNTA($B$65637:B68955)," ")</f>
        <v xml:space="preserve"> </v>
      </c>
      <c r="F68955" s="491" t="str">
        <f t="shared" si="54"/>
        <v xml:space="preserve"> </v>
      </c>
      <c r="H68955" s="488">
        <f>IF(Admin!$B$14='Legit-Fans'!F68955,1,0)</f>
        <v>0</v>
      </c>
    </row>
    <row r="68956" spans="1:8">
      <c r="A68956" s="220" t="str">
        <f>IF(B68956&lt;&gt;0,COUNTA($B$65637:B68956)," ")</f>
        <v xml:space="preserve"> </v>
      </c>
      <c r="F68956" s="491" t="str">
        <f t="shared" si="54"/>
        <v xml:space="preserve"> </v>
      </c>
      <c r="H68956" s="488">
        <f>IF(Admin!$B$14='Legit-Fans'!F68956,1,0)</f>
        <v>0</v>
      </c>
    </row>
    <row r="68957" spans="1:8">
      <c r="A68957" s="220" t="str">
        <f>IF(B68957&lt;&gt;0,COUNTA($B$65637:B68957)," ")</f>
        <v xml:space="preserve"> </v>
      </c>
      <c r="F68957" s="491" t="str">
        <f t="shared" si="54"/>
        <v xml:space="preserve"> </v>
      </c>
      <c r="H68957" s="488">
        <f>IF(Admin!$B$14='Legit-Fans'!F68957,1,0)</f>
        <v>0</v>
      </c>
    </row>
    <row r="68958" spans="1:8">
      <c r="A68958" s="220" t="str">
        <f>IF(B68958&lt;&gt;0,COUNTA($B$65637:B68958)," ")</f>
        <v xml:space="preserve"> </v>
      </c>
      <c r="F68958" s="491" t="str">
        <f t="shared" si="54"/>
        <v xml:space="preserve"> </v>
      </c>
      <c r="H68958" s="488">
        <f>IF(Admin!$B$14='Legit-Fans'!F68958,1,0)</f>
        <v>0</v>
      </c>
    </row>
    <row r="68959" spans="1:8">
      <c r="A68959" s="220" t="str">
        <f>IF(B68959&lt;&gt;0,COUNTA($B$65637:B68959)," ")</f>
        <v xml:space="preserve"> </v>
      </c>
      <c r="F68959" s="491" t="str">
        <f t="shared" si="54"/>
        <v xml:space="preserve"> </v>
      </c>
      <c r="H68959" s="488">
        <f>IF(Admin!$B$14='Legit-Fans'!F68959,1,0)</f>
        <v>0</v>
      </c>
    </row>
    <row r="68960" spans="1:8">
      <c r="A68960" s="220" t="str">
        <f>IF(B68960&lt;&gt;0,COUNTA($B$65637:B68960)," ")</f>
        <v xml:space="preserve"> </v>
      </c>
      <c r="F68960" s="491" t="str">
        <f t="shared" si="54"/>
        <v xml:space="preserve"> </v>
      </c>
      <c r="H68960" s="488">
        <f>IF(Admin!$B$14='Legit-Fans'!F68960,1,0)</f>
        <v>0</v>
      </c>
    </row>
    <row r="68961" spans="1:8">
      <c r="A68961" s="220" t="str">
        <f>IF(B68961&lt;&gt;0,COUNTA($B$65637:B68961)," ")</f>
        <v xml:space="preserve"> </v>
      </c>
      <c r="F68961" s="491" t="str">
        <f t="shared" si="54"/>
        <v xml:space="preserve"> </v>
      </c>
      <c r="H68961" s="488">
        <f>IF(Admin!$B$14='Legit-Fans'!F68961,1,0)</f>
        <v>0</v>
      </c>
    </row>
    <row r="68962" spans="1:8">
      <c r="A68962" s="220" t="str">
        <f>IF(B68962&lt;&gt;0,COUNTA($B$65637:B68962)," ")</f>
        <v xml:space="preserve"> </v>
      </c>
      <c r="F68962" s="491" t="str">
        <f t="shared" si="54"/>
        <v xml:space="preserve"> </v>
      </c>
      <c r="H68962" s="488">
        <f>IF(Admin!$B$14='Legit-Fans'!F68962,1,0)</f>
        <v>0</v>
      </c>
    </row>
    <row r="68963" spans="1:8">
      <c r="A68963" s="220" t="str">
        <f>IF(B68963&lt;&gt;0,COUNTA($B$65637:B68963)," ")</f>
        <v xml:space="preserve"> </v>
      </c>
      <c r="F68963" s="491" t="str">
        <f t="shared" si="54"/>
        <v xml:space="preserve"> </v>
      </c>
      <c r="H68963" s="488">
        <f>IF(Admin!$B$14='Legit-Fans'!F68963,1,0)</f>
        <v>0</v>
      </c>
    </row>
    <row r="68964" spans="1:8">
      <c r="A68964" s="220" t="str">
        <f>IF(B68964&lt;&gt;0,COUNTA($B$65637:B68964)," ")</f>
        <v xml:space="preserve"> </v>
      </c>
      <c r="F68964" s="491" t="str">
        <f t="shared" si="54"/>
        <v xml:space="preserve"> </v>
      </c>
      <c r="H68964" s="488">
        <f>IF(Admin!$B$14='Legit-Fans'!F68964,1,0)</f>
        <v>0</v>
      </c>
    </row>
    <row r="68965" spans="1:8">
      <c r="A68965" s="220" t="str">
        <f>IF(B68965&lt;&gt;0,COUNTA($B$65637:B68965)," ")</f>
        <v xml:space="preserve"> </v>
      </c>
      <c r="F68965" s="491" t="str">
        <f t="shared" si="54"/>
        <v xml:space="preserve"> </v>
      </c>
      <c r="H68965" s="488">
        <f>IF(Admin!$B$14='Legit-Fans'!F68965,1,0)</f>
        <v>0</v>
      </c>
    </row>
    <row r="68966" spans="1:8">
      <c r="A68966" s="220" t="str">
        <f>IF(B68966&lt;&gt;0,COUNTA($B$65637:B68966)," ")</f>
        <v xml:space="preserve"> </v>
      </c>
      <c r="F68966" s="491" t="str">
        <f t="shared" si="54"/>
        <v xml:space="preserve"> </v>
      </c>
      <c r="H68966" s="488">
        <f>IF(Admin!$B$14='Legit-Fans'!F68966,1,0)</f>
        <v>0</v>
      </c>
    </row>
    <row r="68967" spans="1:8">
      <c r="A68967" s="220" t="str">
        <f>IF(B68967&lt;&gt;0,COUNTA($B$65637:B68967)," ")</f>
        <v xml:space="preserve"> </v>
      </c>
      <c r="F68967" s="491" t="str">
        <f t="shared" si="54"/>
        <v xml:space="preserve"> </v>
      </c>
      <c r="H68967" s="488">
        <f>IF(Admin!$B$14='Legit-Fans'!F68967,1,0)</f>
        <v>0</v>
      </c>
    </row>
    <row r="68968" spans="1:8">
      <c r="A68968" s="220" t="str">
        <f>IF(B68968&lt;&gt;0,COUNTA($B$65637:B68968)," ")</f>
        <v xml:space="preserve"> </v>
      </c>
      <c r="F68968" s="491" t="str">
        <f t="shared" si="54"/>
        <v xml:space="preserve"> </v>
      </c>
      <c r="H68968" s="488">
        <f>IF(Admin!$B$14='Legit-Fans'!F68968,1,0)</f>
        <v>0</v>
      </c>
    </row>
    <row r="68969" spans="1:8">
      <c r="A68969" s="220" t="str">
        <f>IF(B68969&lt;&gt;0,COUNTA($B$65637:B68969)," ")</f>
        <v xml:space="preserve"> </v>
      </c>
      <c r="F68969" s="491" t="str">
        <f t="shared" si="54"/>
        <v xml:space="preserve"> </v>
      </c>
      <c r="H68969" s="488">
        <f>IF(Admin!$B$14='Legit-Fans'!F68969,1,0)</f>
        <v>0</v>
      </c>
    </row>
    <row r="68970" spans="1:8">
      <c r="A68970" s="220" t="str">
        <f>IF(B68970&lt;&gt;0,COUNTA($B$65637:B68970)," ")</f>
        <v xml:space="preserve"> </v>
      </c>
      <c r="F68970" s="491" t="str">
        <f t="shared" si="54"/>
        <v xml:space="preserve"> </v>
      </c>
      <c r="H68970" s="488">
        <f>IF(Admin!$B$14='Legit-Fans'!F68970,1,0)</f>
        <v>0</v>
      </c>
    </row>
    <row r="68971" spans="1:8">
      <c r="A68971" s="220" t="str">
        <f>IF(B68971&lt;&gt;0,COUNTA($B$65637:B68971)," ")</f>
        <v xml:space="preserve"> </v>
      </c>
      <c r="F68971" s="491" t="str">
        <f t="shared" si="54"/>
        <v xml:space="preserve"> </v>
      </c>
      <c r="H68971" s="488">
        <f>IF(Admin!$B$14='Legit-Fans'!F68971,1,0)</f>
        <v>0</v>
      </c>
    </row>
    <row r="68972" spans="1:8">
      <c r="A68972" s="220" t="str">
        <f>IF(B68972&lt;&gt;0,COUNTA($B$65637:B68972)," ")</f>
        <v xml:space="preserve"> </v>
      </c>
      <c r="F68972" s="491" t="str">
        <f t="shared" ref="F68972:F69035" si="55">B68972&amp;" "&amp;C68972</f>
        <v xml:space="preserve"> </v>
      </c>
      <c r="H68972" s="488">
        <f>IF(Admin!$B$14='Legit-Fans'!F68972,1,0)</f>
        <v>0</v>
      </c>
    </row>
    <row r="68973" spans="1:8">
      <c r="A68973" s="220" t="str">
        <f>IF(B68973&lt;&gt;0,COUNTA($B$65637:B68973)," ")</f>
        <v xml:space="preserve"> </v>
      </c>
      <c r="F68973" s="491" t="str">
        <f t="shared" si="55"/>
        <v xml:space="preserve"> </v>
      </c>
      <c r="H68973" s="488">
        <f>IF(Admin!$B$14='Legit-Fans'!F68973,1,0)</f>
        <v>0</v>
      </c>
    </row>
    <row r="68974" spans="1:8">
      <c r="A68974" s="220" t="str">
        <f>IF(B68974&lt;&gt;0,COUNTA($B$65637:B68974)," ")</f>
        <v xml:space="preserve"> </v>
      </c>
      <c r="F68974" s="491" t="str">
        <f t="shared" si="55"/>
        <v xml:space="preserve"> </v>
      </c>
      <c r="H68974" s="488">
        <f>IF(Admin!$B$14='Legit-Fans'!F68974,1,0)</f>
        <v>0</v>
      </c>
    </row>
    <row r="68975" spans="1:8">
      <c r="A68975" s="220" t="str">
        <f>IF(B68975&lt;&gt;0,COUNTA($B$65637:B68975)," ")</f>
        <v xml:space="preserve"> </v>
      </c>
      <c r="F68975" s="491" t="str">
        <f t="shared" si="55"/>
        <v xml:space="preserve"> </v>
      </c>
      <c r="H68975" s="488">
        <f>IF(Admin!$B$14='Legit-Fans'!F68975,1,0)</f>
        <v>0</v>
      </c>
    </row>
    <row r="68976" spans="1:8">
      <c r="A68976" s="220" t="str">
        <f>IF(B68976&lt;&gt;0,COUNTA($B$65637:B68976)," ")</f>
        <v xml:space="preserve"> </v>
      </c>
      <c r="F68976" s="491" t="str">
        <f t="shared" si="55"/>
        <v xml:space="preserve"> </v>
      </c>
      <c r="H68976" s="488">
        <f>IF(Admin!$B$14='Legit-Fans'!F68976,1,0)</f>
        <v>0</v>
      </c>
    </row>
    <row r="68977" spans="1:8">
      <c r="A68977" s="220" t="str">
        <f>IF(B68977&lt;&gt;0,COUNTA($B$65637:B68977)," ")</f>
        <v xml:space="preserve"> </v>
      </c>
      <c r="F68977" s="491" t="str">
        <f t="shared" si="55"/>
        <v xml:space="preserve"> </v>
      </c>
      <c r="H68977" s="488">
        <f>IF(Admin!$B$14='Legit-Fans'!F68977,1,0)</f>
        <v>0</v>
      </c>
    </row>
    <row r="68978" spans="1:8">
      <c r="A68978" s="220" t="str">
        <f>IF(B68978&lt;&gt;0,COUNTA($B$65637:B68978)," ")</f>
        <v xml:space="preserve"> </v>
      </c>
      <c r="F68978" s="491" t="str">
        <f t="shared" si="55"/>
        <v xml:space="preserve"> </v>
      </c>
      <c r="H68978" s="488">
        <f>IF(Admin!$B$14='Legit-Fans'!F68978,1,0)</f>
        <v>0</v>
      </c>
    </row>
    <row r="68979" spans="1:8">
      <c r="A68979" s="220" t="str">
        <f>IF(B68979&lt;&gt;0,COUNTA($B$65637:B68979)," ")</f>
        <v xml:space="preserve"> </v>
      </c>
      <c r="F68979" s="491" t="str">
        <f t="shared" si="55"/>
        <v xml:space="preserve"> </v>
      </c>
      <c r="H68979" s="488">
        <f>IF(Admin!$B$14='Legit-Fans'!F68979,1,0)</f>
        <v>0</v>
      </c>
    </row>
    <row r="68980" spans="1:8">
      <c r="A68980" s="220" t="str">
        <f>IF(B68980&lt;&gt;0,COUNTA($B$65637:B68980)," ")</f>
        <v xml:space="preserve"> </v>
      </c>
      <c r="F68980" s="491" t="str">
        <f t="shared" si="55"/>
        <v xml:space="preserve"> </v>
      </c>
      <c r="H68980" s="488">
        <f>IF(Admin!$B$14='Legit-Fans'!F68980,1,0)</f>
        <v>0</v>
      </c>
    </row>
    <row r="68981" spans="1:8">
      <c r="A68981" s="220" t="str">
        <f>IF(B68981&lt;&gt;0,COUNTA($B$65637:B68981)," ")</f>
        <v xml:space="preserve"> </v>
      </c>
      <c r="F68981" s="491" t="str">
        <f t="shared" si="55"/>
        <v xml:space="preserve"> </v>
      </c>
      <c r="H68981" s="488">
        <f>IF(Admin!$B$14='Legit-Fans'!F68981,1,0)</f>
        <v>0</v>
      </c>
    </row>
    <row r="68982" spans="1:8">
      <c r="A68982" s="220" t="str">
        <f>IF(B68982&lt;&gt;0,COUNTA($B$65637:B68982)," ")</f>
        <v xml:space="preserve"> </v>
      </c>
      <c r="F68982" s="491" t="str">
        <f t="shared" si="55"/>
        <v xml:space="preserve"> </v>
      </c>
      <c r="H68982" s="488">
        <f>IF(Admin!$B$14='Legit-Fans'!F68982,1,0)</f>
        <v>0</v>
      </c>
    </row>
    <row r="68983" spans="1:8">
      <c r="A68983" s="220" t="str">
        <f>IF(B68983&lt;&gt;0,COUNTA($B$65637:B68983)," ")</f>
        <v xml:space="preserve"> </v>
      </c>
      <c r="F68983" s="491" t="str">
        <f t="shared" si="55"/>
        <v xml:space="preserve"> </v>
      </c>
      <c r="H68983" s="488">
        <f>IF(Admin!$B$14='Legit-Fans'!F68983,1,0)</f>
        <v>0</v>
      </c>
    </row>
    <row r="68984" spans="1:8">
      <c r="A68984" s="220" t="str">
        <f>IF(B68984&lt;&gt;0,COUNTA($B$65637:B68984)," ")</f>
        <v xml:space="preserve"> </v>
      </c>
      <c r="F68984" s="491" t="str">
        <f t="shared" si="55"/>
        <v xml:space="preserve"> </v>
      </c>
      <c r="H68984" s="488">
        <f>IF(Admin!$B$14='Legit-Fans'!F68984,1,0)</f>
        <v>0</v>
      </c>
    </row>
    <row r="68985" spans="1:8">
      <c r="A68985" s="220" t="str">
        <f>IF(B68985&lt;&gt;0,COUNTA($B$65637:B68985)," ")</f>
        <v xml:space="preserve"> </v>
      </c>
      <c r="F68985" s="491" t="str">
        <f t="shared" si="55"/>
        <v xml:space="preserve"> </v>
      </c>
      <c r="H68985" s="488">
        <f>IF(Admin!$B$14='Legit-Fans'!F68985,1,0)</f>
        <v>0</v>
      </c>
    </row>
    <row r="68986" spans="1:8">
      <c r="A68986" s="220" t="str">
        <f>IF(B68986&lt;&gt;0,COUNTA($B$65637:B68986)," ")</f>
        <v xml:space="preserve"> </v>
      </c>
      <c r="F68986" s="491" t="str">
        <f t="shared" si="55"/>
        <v xml:space="preserve"> </v>
      </c>
      <c r="H68986" s="488">
        <f>IF(Admin!$B$14='Legit-Fans'!F68986,1,0)</f>
        <v>0</v>
      </c>
    </row>
    <row r="68987" spans="1:8">
      <c r="A68987" s="220" t="str">
        <f>IF(B68987&lt;&gt;0,COUNTA($B$65637:B68987)," ")</f>
        <v xml:space="preserve"> </v>
      </c>
      <c r="F68987" s="491" t="str">
        <f t="shared" si="55"/>
        <v xml:space="preserve"> </v>
      </c>
      <c r="H68987" s="488">
        <f>IF(Admin!$B$14='Legit-Fans'!F68987,1,0)</f>
        <v>0</v>
      </c>
    </row>
    <row r="68988" spans="1:8">
      <c r="A68988" s="220" t="str">
        <f>IF(B68988&lt;&gt;0,COUNTA($B$65637:B68988)," ")</f>
        <v xml:space="preserve"> </v>
      </c>
      <c r="F68988" s="491" t="str">
        <f t="shared" si="55"/>
        <v xml:space="preserve"> </v>
      </c>
      <c r="H68988" s="488">
        <f>IF(Admin!$B$14='Legit-Fans'!F68988,1,0)</f>
        <v>0</v>
      </c>
    </row>
    <row r="68989" spans="1:8">
      <c r="A68989" s="220" t="str">
        <f>IF(B68989&lt;&gt;0,COUNTA($B$65637:B68989)," ")</f>
        <v xml:space="preserve"> </v>
      </c>
      <c r="F68989" s="491" t="str">
        <f t="shared" si="55"/>
        <v xml:space="preserve"> </v>
      </c>
      <c r="H68989" s="488">
        <f>IF(Admin!$B$14='Legit-Fans'!F68989,1,0)</f>
        <v>0</v>
      </c>
    </row>
    <row r="68990" spans="1:8">
      <c r="A68990" s="220" t="str">
        <f>IF(B68990&lt;&gt;0,COUNTA($B$65637:B68990)," ")</f>
        <v xml:space="preserve"> </v>
      </c>
      <c r="F68990" s="491" t="str">
        <f t="shared" si="55"/>
        <v xml:space="preserve"> </v>
      </c>
      <c r="H68990" s="488">
        <f>IF(Admin!$B$14='Legit-Fans'!F68990,1,0)</f>
        <v>0</v>
      </c>
    </row>
    <row r="68991" spans="1:8">
      <c r="A68991" s="220" t="str">
        <f>IF(B68991&lt;&gt;0,COUNTA($B$65637:B68991)," ")</f>
        <v xml:space="preserve"> </v>
      </c>
      <c r="F68991" s="491" t="str">
        <f t="shared" si="55"/>
        <v xml:space="preserve"> </v>
      </c>
      <c r="H68991" s="488">
        <f>IF(Admin!$B$14='Legit-Fans'!F68991,1,0)</f>
        <v>0</v>
      </c>
    </row>
    <row r="68992" spans="1:8">
      <c r="A68992" s="220" t="str">
        <f>IF(B68992&lt;&gt;0,COUNTA($B$65637:B68992)," ")</f>
        <v xml:space="preserve"> </v>
      </c>
      <c r="F68992" s="491" t="str">
        <f t="shared" si="55"/>
        <v xml:space="preserve"> </v>
      </c>
      <c r="H68992" s="488">
        <f>IF(Admin!$B$14='Legit-Fans'!F68992,1,0)</f>
        <v>0</v>
      </c>
    </row>
    <row r="68993" spans="1:8">
      <c r="A68993" s="220" t="str">
        <f>IF(B68993&lt;&gt;0,COUNTA($B$65637:B68993)," ")</f>
        <v xml:space="preserve"> </v>
      </c>
      <c r="F68993" s="491" t="str">
        <f t="shared" si="55"/>
        <v xml:space="preserve"> </v>
      </c>
      <c r="H68993" s="488">
        <f>IF(Admin!$B$14='Legit-Fans'!F68993,1,0)</f>
        <v>0</v>
      </c>
    </row>
    <row r="68994" spans="1:8">
      <c r="A68994" s="220" t="str">
        <f>IF(B68994&lt;&gt;0,COUNTA($B$65637:B68994)," ")</f>
        <v xml:space="preserve"> </v>
      </c>
      <c r="F68994" s="491" t="str">
        <f t="shared" si="55"/>
        <v xml:space="preserve"> </v>
      </c>
      <c r="H68994" s="488">
        <f>IF(Admin!$B$14='Legit-Fans'!F68994,1,0)</f>
        <v>0</v>
      </c>
    </row>
    <row r="68995" spans="1:8">
      <c r="A68995" s="220" t="str">
        <f>IF(B68995&lt;&gt;0,COUNTA($B$65637:B68995)," ")</f>
        <v xml:space="preserve"> </v>
      </c>
      <c r="F68995" s="491" t="str">
        <f t="shared" si="55"/>
        <v xml:space="preserve"> </v>
      </c>
      <c r="H68995" s="488">
        <f>IF(Admin!$B$14='Legit-Fans'!F68995,1,0)</f>
        <v>0</v>
      </c>
    </row>
    <row r="68996" spans="1:8">
      <c r="A68996" s="220" t="str">
        <f>IF(B68996&lt;&gt;0,COUNTA($B$65637:B68996)," ")</f>
        <v xml:space="preserve"> </v>
      </c>
      <c r="F68996" s="491" t="str">
        <f t="shared" si="55"/>
        <v xml:space="preserve"> </v>
      </c>
      <c r="H68996" s="488">
        <f>IF(Admin!$B$14='Legit-Fans'!F68996,1,0)</f>
        <v>0</v>
      </c>
    </row>
    <row r="68997" spans="1:8">
      <c r="A68997" s="220" t="str">
        <f>IF(B68997&lt;&gt;0,COUNTA($B$65637:B68997)," ")</f>
        <v xml:space="preserve"> </v>
      </c>
      <c r="F68997" s="491" t="str">
        <f t="shared" si="55"/>
        <v xml:space="preserve"> </v>
      </c>
      <c r="H68997" s="488">
        <f>IF(Admin!$B$14='Legit-Fans'!F68997,1,0)</f>
        <v>0</v>
      </c>
    </row>
    <row r="68998" spans="1:8">
      <c r="A68998" s="220" t="str">
        <f>IF(B68998&lt;&gt;0,COUNTA($B$65637:B68998)," ")</f>
        <v xml:space="preserve"> </v>
      </c>
      <c r="F68998" s="491" t="str">
        <f t="shared" si="55"/>
        <v xml:space="preserve"> </v>
      </c>
      <c r="H68998" s="488">
        <f>IF(Admin!$B$14='Legit-Fans'!F68998,1,0)</f>
        <v>0</v>
      </c>
    </row>
    <row r="68999" spans="1:8">
      <c r="A68999" s="220" t="str">
        <f>IF(B68999&lt;&gt;0,COUNTA($B$65637:B68999)," ")</f>
        <v xml:space="preserve"> </v>
      </c>
      <c r="F68999" s="491" t="str">
        <f t="shared" si="55"/>
        <v xml:space="preserve"> </v>
      </c>
      <c r="H68999" s="488">
        <f>IF(Admin!$B$14='Legit-Fans'!F68999,1,0)</f>
        <v>0</v>
      </c>
    </row>
    <row r="69000" spans="1:8">
      <c r="A69000" s="220" t="str">
        <f>IF(B69000&lt;&gt;0,COUNTA($B$65637:B69000)," ")</f>
        <v xml:space="preserve"> </v>
      </c>
      <c r="F69000" s="491" t="str">
        <f t="shared" si="55"/>
        <v xml:space="preserve"> </v>
      </c>
      <c r="H69000" s="488">
        <f>IF(Admin!$B$14='Legit-Fans'!F69000,1,0)</f>
        <v>0</v>
      </c>
    </row>
    <row r="69001" spans="1:8">
      <c r="A69001" s="220" t="str">
        <f>IF(B69001&lt;&gt;0,COUNTA($B$65637:B69001)," ")</f>
        <v xml:space="preserve"> </v>
      </c>
      <c r="F69001" s="491" t="str">
        <f t="shared" si="55"/>
        <v xml:space="preserve"> </v>
      </c>
      <c r="H69001" s="488">
        <f>IF(Admin!$B$14='Legit-Fans'!F69001,1,0)</f>
        <v>0</v>
      </c>
    </row>
    <row r="69002" spans="1:8">
      <c r="A69002" s="220" t="str">
        <f>IF(B69002&lt;&gt;0,COUNTA($B$65637:B69002)," ")</f>
        <v xml:space="preserve"> </v>
      </c>
      <c r="F69002" s="491" t="str">
        <f t="shared" si="55"/>
        <v xml:space="preserve"> </v>
      </c>
      <c r="H69002" s="488">
        <f>IF(Admin!$B$14='Legit-Fans'!F69002,1,0)</f>
        <v>0</v>
      </c>
    </row>
    <row r="69003" spans="1:8">
      <c r="A69003" s="220" t="str">
        <f>IF(B69003&lt;&gt;0,COUNTA($B$65637:B69003)," ")</f>
        <v xml:space="preserve"> </v>
      </c>
      <c r="F69003" s="491" t="str">
        <f t="shared" si="55"/>
        <v xml:space="preserve"> </v>
      </c>
      <c r="H69003" s="488">
        <f>IF(Admin!$B$14='Legit-Fans'!F69003,1,0)</f>
        <v>0</v>
      </c>
    </row>
    <row r="69004" spans="1:8">
      <c r="A69004" s="220" t="str">
        <f>IF(B69004&lt;&gt;0,COUNTA($B$65637:B69004)," ")</f>
        <v xml:space="preserve"> </v>
      </c>
      <c r="F69004" s="491" t="str">
        <f t="shared" si="55"/>
        <v xml:space="preserve"> </v>
      </c>
      <c r="H69004" s="488">
        <f>IF(Admin!$B$14='Legit-Fans'!F69004,1,0)</f>
        <v>0</v>
      </c>
    </row>
    <row r="69005" spans="1:8">
      <c r="A69005" s="220" t="str">
        <f>IF(B69005&lt;&gt;0,COUNTA($B$65637:B69005)," ")</f>
        <v xml:space="preserve"> </v>
      </c>
      <c r="F69005" s="491" t="str">
        <f t="shared" si="55"/>
        <v xml:space="preserve"> </v>
      </c>
      <c r="H69005" s="488">
        <f>IF(Admin!$B$14='Legit-Fans'!F69005,1,0)</f>
        <v>0</v>
      </c>
    </row>
    <row r="69006" spans="1:8">
      <c r="A69006" s="220" t="str">
        <f>IF(B69006&lt;&gt;0,COUNTA($B$65637:B69006)," ")</f>
        <v xml:space="preserve"> </v>
      </c>
      <c r="F69006" s="491" t="str">
        <f t="shared" si="55"/>
        <v xml:space="preserve"> </v>
      </c>
      <c r="H69006" s="488">
        <f>IF(Admin!$B$14='Legit-Fans'!F69006,1,0)</f>
        <v>0</v>
      </c>
    </row>
    <row r="69007" spans="1:8">
      <c r="A69007" s="220" t="str">
        <f>IF(B69007&lt;&gt;0,COUNTA($B$65637:B69007)," ")</f>
        <v xml:space="preserve"> </v>
      </c>
      <c r="F69007" s="491" t="str">
        <f t="shared" si="55"/>
        <v xml:space="preserve"> </v>
      </c>
      <c r="H69007" s="488">
        <f>IF(Admin!$B$14='Legit-Fans'!F69007,1,0)</f>
        <v>0</v>
      </c>
    </row>
    <row r="69008" spans="1:8">
      <c r="A69008" s="220" t="str">
        <f>IF(B69008&lt;&gt;0,COUNTA($B$65637:B69008)," ")</f>
        <v xml:space="preserve"> </v>
      </c>
      <c r="F69008" s="491" t="str">
        <f t="shared" si="55"/>
        <v xml:space="preserve"> </v>
      </c>
      <c r="H69008" s="488">
        <f>IF(Admin!$B$14='Legit-Fans'!F69008,1,0)</f>
        <v>0</v>
      </c>
    </row>
    <row r="69009" spans="1:8">
      <c r="A69009" s="220" t="str">
        <f>IF(B69009&lt;&gt;0,COUNTA($B$65637:B69009)," ")</f>
        <v xml:space="preserve"> </v>
      </c>
      <c r="F69009" s="491" t="str">
        <f t="shared" si="55"/>
        <v xml:space="preserve"> </v>
      </c>
      <c r="H69009" s="488">
        <f>IF(Admin!$B$14='Legit-Fans'!F69009,1,0)</f>
        <v>0</v>
      </c>
    </row>
    <row r="69010" spans="1:8">
      <c r="A69010" s="220" t="str">
        <f>IF(B69010&lt;&gt;0,COUNTA($B$65637:B69010)," ")</f>
        <v xml:space="preserve"> </v>
      </c>
      <c r="F69010" s="491" t="str">
        <f t="shared" si="55"/>
        <v xml:space="preserve"> </v>
      </c>
      <c r="H69010" s="488">
        <f>IF(Admin!$B$14='Legit-Fans'!F69010,1,0)</f>
        <v>0</v>
      </c>
    </row>
    <row r="69011" spans="1:8">
      <c r="A69011" s="220" t="str">
        <f>IF(B69011&lt;&gt;0,COUNTA($B$65637:B69011)," ")</f>
        <v xml:space="preserve"> </v>
      </c>
      <c r="F69011" s="491" t="str">
        <f t="shared" si="55"/>
        <v xml:space="preserve"> </v>
      </c>
      <c r="H69011" s="488">
        <f>IF(Admin!$B$14='Legit-Fans'!F69011,1,0)</f>
        <v>0</v>
      </c>
    </row>
    <row r="69012" spans="1:8">
      <c r="A69012" s="220" t="str">
        <f>IF(B69012&lt;&gt;0,COUNTA($B$65637:B69012)," ")</f>
        <v xml:space="preserve"> </v>
      </c>
      <c r="F69012" s="491" t="str">
        <f t="shared" si="55"/>
        <v xml:space="preserve"> </v>
      </c>
      <c r="H69012" s="488">
        <f>IF(Admin!$B$14='Legit-Fans'!F69012,1,0)</f>
        <v>0</v>
      </c>
    </row>
    <row r="69013" spans="1:8">
      <c r="A69013" s="220" t="str">
        <f>IF(B69013&lt;&gt;0,COUNTA($B$65637:B69013)," ")</f>
        <v xml:space="preserve"> </v>
      </c>
      <c r="F69013" s="491" t="str">
        <f t="shared" si="55"/>
        <v xml:space="preserve"> </v>
      </c>
      <c r="H69013" s="488">
        <f>IF(Admin!$B$14='Legit-Fans'!F69013,1,0)</f>
        <v>0</v>
      </c>
    </row>
    <row r="69014" spans="1:8">
      <c r="A69014" s="220" t="str">
        <f>IF(B69014&lt;&gt;0,COUNTA($B$65637:B69014)," ")</f>
        <v xml:space="preserve"> </v>
      </c>
      <c r="F69014" s="491" t="str">
        <f t="shared" si="55"/>
        <v xml:space="preserve"> </v>
      </c>
      <c r="H69014" s="488">
        <f>IF(Admin!$B$14='Legit-Fans'!F69014,1,0)</f>
        <v>0</v>
      </c>
    </row>
    <row r="69015" spans="1:8">
      <c r="A69015" s="220" t="str">
        <f>IF(B69015&lt;&gt;0,COUNTA($B$65637:B69015)," ")</f>
        <v xml:space="preserve"> </v>
      </c>
      <c r="F69015" s="491" t="str">
        <f t="shared" si="55"/>
        <v xml:space="preserve"> </v>
      </c>
      <c r="H69015" s="488">
        <f>IF(Admin!$B$14='Legit-Fans'!F69015,1,0)</f>
        <v>0</v>
      </c>
    </row>
    <row r="69016" spans="1:8">
      <c r="A69016" s="220" t="str">
        <f>IF(B69016&lt;&gt;0,COUNTA($B$65637:B69016)," ")</f>
        <v xml:space="preserve"> </v>
      </c>
      <c r="F69016" s="491" t="str">
        <f t="shared" si="55"/>
        <v xml:space="preserve"> </v>
      </c>
      <c r="H69016" s="488">
        <f>IF(Admin!$B$14='Legit-Fans'!F69016,1,0)</f>
        <v>0</v>
      </c>
    </row>
    <row r="69017" spans="1:8">
      <c r="A69017" s="220" t="str">
        <f>IF(B69017&lt;&gt;0,COUNTA($B$65637:B69017)," ")</f>
        <v xml:space="preserve"> </v>
      </c>
      <c r="F69017" s="491" t="str">
        <f t="shared" si="55"/>
        <v xml:space="preserve"> </v>
      </c>
      <c r="H69017" s="488">
        <f>IF(Admin!$B$14='Legit-Fans'!F69017,1,0)</f>
        <v>0</v>
      </c>
    </row>
    <row r="69018" spans="1:8">
      <c r="A69018" s="220" t="str">
        <f>IF(B69018&lt;&gt;0,COUNTA($B$65637:B69018)," ")</f>
        <v xml:space="preserve"> </v>
      </c>
      <c r="F69018" s="491" t="str">
        <f t="shared" si="55"/>
        <v xml:space="preserve"> </v>
      </c>
      <c r="H69018" s="488">
        <f>IF(Admin!$B$14='Legit-Fans'!F69018,1,0)</f>
        <v>0</v>
      </c>
    </row>
    <row r="69019" spans="1:8">
      <c r="A69019" s="220" t="str">
        <f>IF(B69019&lt;&gt;0,COUNTA($B$65637:B69019)," ")</f>
        <v xml:space="preserve"> </v>
      </c>
      <c r="F69019" s="491" t="str">
        <f t="shared" si="55"/>
        <v xml:space="preserve"> </v>
      </c>
      <c r="H69019" s="488">
        <f>IF(Admin!$B$14='Legit-Fans'!F69019,1,0)</f>
        <v>0</v>
      </c>
    </row>
    <row r="69020" spans="1:8">
      <c r="A69020" s="220" t="str">
        <f>IF(B69020&lt;&gt;0,COUNTA($B$65637:B69020)," ")</f>
        <v xml:space="preserve"> </v>
      </c>
      <c r="F69020" s="491" t="str">
        <f t="shared" si="55"/>
        <v xml:space="preserve"> </v>
      </c>
      <c r="H69020" s="488">
        <f>IF(Admin!$B$14='Legit-Fans'!F69020,1,0)</f>
        <v>0</v>
      </c>
    </row>
    <row r="69021" spans="1:8">
      <c r="A69021" s="220" t="str">
        <f>IF(B69021&lt;&gt;0,COUNTA($B$65637:B69021)," ")</f>
        <v xml:space="preserve"> </v>
      </c>
      <c r="F69021" s="491" t="str">
        <f t="shared" si="55"/>
        <v xml:space="preserve"> </v>
      </c>
      <c r="H69021" s="488">
        <f>IF(Admin!$B$14='Legit-Fans'!F69021,1,0)</f>
        <v>0</v>
      </c>
    </row>
    <row r="69022" spans="1:8">
      <c r="A69022" s="220" t="str">
        <f>IF(B69022&lt;&gt;0,COUNTA($B$65637:B69022)," ")</f>
        <v xml:space="preserve"> </v>
      </c>
      <c r="F69022" s="491" t="str">
        <f t="shared" si="55"/>
        <v xml:space="preserve"> </v>
      </c>
      <c r="H69022" s="488">
        <f>IF(Admin!$B$14='Legit-Fans'!F69022,1,0)</f>
        <v>0</v>
      </c>
    </row>
    <row r="69023" spans="1:8">
      <c r="A69023" s="220" t="str">
        <f>IF(B69023&lt;&gt;0,COUNTA($B$65637:B69023)," ")</f>
        <v xml:space="preserve"> </v>
      </c>
      <c r="F69023" s="491" t="str">
        <f t="shared" si="55"/>
        <v xml:space="preserve"> </v>
      </c>
      <c r="H69023" s="488">
        <f>IF(Admin!$B$14='Legit-Fans'!F69023,1,0)</f>
        <v>0</v>
      </c>
    </row>
    <row r="69024" spans="1:8">
      <c r="A69024" s="220" t="str">
        <f>IF(B69024&lt;&gt;0,COUNTA($B$65637:B69024)," ")</f>
        <v xml:space="preserve"> </v>
      </c>
      <c r="F69024" s="491" t="str">
        <f t="shared" si="55"/>
        <v xml:space="preserve"> </v>
      </c>
      <c r="H69024" s="488">
        <f>IF(Admin!$B$14='Legit-Fans'!F69024,1,0)</f>
        <v>0</v>
      </c>
    </row>
    <row r="69025" spans="1:8">
      <c r="A69025" s="220" t="str">
        <f>IF(B69025&lt;&gt;0,COUNTA($B$65637:B69025)," ")</f>
        <v xml:space="preserve"> </v>
      </c>
      <c r="F69025" s="491" t="str">
        <f t="shared" si="55"/>
        <v xml:space="preserve"> </v>
      </c>
      <c r="H69025" s="488">
        <f>IF(Admin!$B$14='Legit-Fans'!F69025,1,0)</f>
        <v>0</v>
      </c>
    </row>
    <row r="69026" spans="1:8">
      <c r="A69026" s="220" t="str">
        <f>IF(B69026&lt;&gt;0,COUNTA($B$65637:B69026)," ")</f>
        <v xml:space="preserve"> </v>
      </c>
      <c r="F69026" s="491" t="str">
        <f t="shared" si="55"/>
        <v xml:space="preserve"> </v>
      </c>
      <c r="H69026" s="488">
        <f>IF(Admin!$B$14='Legit-Fans'!F69026,1,0)</f>
        <v>0</v>
      </c>
    </row>
    <row r="69027" spans="1:8">
      <c r="A69027" s="220" t="str">
        <f>IF(B69027&lt;&gt;0,COUNTA($B$65637:B69027)," ")</f>
        <v xml:space="preserve"> </v>
      </c>
      <c r="F69027" s="491" t="str">
        <f t="shared" si="55"/>
        <v xml:space="preserve"> </v>
      </c>
      <c r="H69027" s="488">
        <f>IF(Admin!$B$14='Legit-Fans'!F69027,1,0)</f>
        <v>0</v>
      </c>
    </row>
    <row r="69028" spans="1:8">
      <c r="A69028" s="220" t="str">
        <f>IF(B69028&lt;&gt;0,COUNTA($B$65637:B69028)," ")</f>
        <v xml:space="preserve"> </v>
      </c>
      <c r="F69028" s="491" t="str">
        <f t="shared" si="55"/>
        <v xml:space="preserve"> </v>
      </c>
      <c r="H69028" s="488">
        <f>IF(Admin!$B$14='Legit-Fans'!F69028,1,0)</f>
        <v>0</v>
      </c>
    </row>
    <row r="69029" spans="1:8">
      <c r="A69029" s="220" t="str">
        <f>IF(B69029&lt;&gt;0,COUNTA($B$65637:B69029)," ")</f>
        <v xml:space="preserve"> </v>
      </c>
      <c r="F69029" s="491" t="str">
        <f t="shared" si="55"/>
        <v xml:space="preserve"> </v>
      </c>
      <c r="H69029" s="488">
        <f>IF(Admin!$B$14='Legit-Fans'!F69029,1,0)</f>
        <v>0</v>
      </c>
    </row>
    <row r="69030" spans="1:8">
      <c r="A69030" s="220" t="str">
        <f>IF(B69030&lt;&gt;0,COUNTA($B$65637:B69030)," ")</f>
        <v xml:space="preserve"> </v>
      </c>
      <c r="F69030" s="491" t="str">
        <f t="shared" si="55"/>
        <v xml:space="preserve"> </v>
      </c>
      <c r="H69030" s="488">
        <f>IF(Admin!$B$14='Legit-Fans'!F69030,1,0)</f>
        <v>0</v>
      </c>
    </row>
    <row r="69031" spans="1:8">
      <c r="A69031" s="220" t="str">
        <f>IF(B69031&lt;&gt;0,COUNTA($B$65637:B69031)," ")</f>
        <v xml:space="preserve"> </v>
      </c>
      <c r="F69031" s="491" t="str">
        <f t="shared" si="55"/>
        <v xml:space="preserve"> </v>
      </c>
      <c r="H69031" s="488">
        <f>IF(Admin!$B$14='Legit-Fans'!F69031,1,0)</f>
        <v>0</v>
      </c>
    </row>
    <row r="69032" spans="1:8">
      <c r="A69032" s="220" t="str">
        <f>IF(B69032&lt;&gt;0,COUNTA($B$65637:B69032)," ")</f>
        <v xml:space="preserve"> </v>
      </c>
      <c r="F69032" s="491" t="str">
        <f t="shared" si="55"/>
        <v xml:space="preserve"> </v>
      </c>
      <c r="H69032" s="488">
        <f>IF(Admin!$B$14='Legit-Fans'!F69032,1,0)</f>
        <v>0</v>
      </c>
    </row>
    <row r="69033" spans="1:8">
      <c r="A69033" s="220" t="str">
        <f>IF(B69033&lt;&gt;0,COUNTA($B$65637:B69033)," ")</f>
        <v xml:space="preserve"> </v>
      </c>
      <c r="F69033" s="491" t="str">
        <f t="shared" si="55"/>
        <v xml:space="preserve"> </v>
      </c>
      <c r="H69033" s="488">
        <f>IF(Admin!$B$14='Legit-Fans'!F69033,1,0)</f>
        <v>0</v>
      </c>
    </row>
    <row r="69034" spans="1:8">
      <c r="A69034" s="220" t="str">
        <f>IF(B69034&lt;&gt;0,COUNTA($B$65637:B69034)," ")</f>
        <v xml:space="preserve"> </v>
      </c>
      <c r="F69034" s="491" t="str">
        <f t="shared" si="55"/>
        <v xml:space="preserve"> </v>
      </c>
      <c r="H69034" s="488">
        <f>IF(Admin!$B$14='Legit-Fans'!F69034,1,0)</f>
        <v>0</v>
      </c>
    </row>
    <row r="69035" spans="1:8">
      <c r="A69035" s="220" t="str">
        <f>IF(B69035&lt;&gt;0,COUNTA($B$65637:B69035)," ")</f>
        <v xml:space="preserve"> </v>
      </c>
      <c r="F69035" s="491" t="str">
        <f t="shared" si="55"/>
        <v xml:space="preserve"> </v>
      </c>
      <c r="H69035" s="488">
        <f>IF(Admin!$B$14='Legit-Fans'!F69035,1,0)</f>
        <v>0</v>
      </c>
    </row>
    <row r="69036" spans="1:8">
      <c r="A69036" s="220" t="str">
        <f>IF(B69036&lt;&gt;0,COUNTA($B$65637:B69036)," ")</f>
        <v xml:space="preserve"> </v>
      </c>
      <c r="F69036" s="491" t="str">
        <f t="shared" ref="F69036:F69099" si="56">B69036&amp;" "&amp;C69036</f>
        <v xml:space="preserve"> </v>
      </c>
      <c r="H69036" s="488">
        <f>IF(Admin!$B$14='Legit-Fans'!F69036,1,0)</f>
        <v>0</v>
      </c>
    </row>
    <row r="69037" spans="1:8">
      <c r="A69037" s="220" t="str">
        <f>IF(B69037&lt;&gt;0,COUNTA($B$65637:B69037)," ")</f>
        <v xml:space="preserve"> </v>
      </c>
      <c r="F69037" s="491" t="str">
        <f t="shared" si="56"/>
        <v xml:space="preserve"> </v>
      </c>
      <c r="H69037" s="488">
        <f>IF(Admin!$B$14='Legit-Fans'!F69037,1,0)</f>
        <v>0</v>
      </c>
    </row>
    <row r="69038" spans="1:8">
      <c r="A69038" s="220" t="str">
        <f>IF(B69038&lt;&gt;0,COUNTA($B$65637:B69038)," ")</f>
        <v xml:space="preserve"> </v>
      </c>
      <c r="F69038" s="491" t="str">
        <f t="shared" si="56"/>
        <v xml:space="preserve"> </v>
      </c>
      <c r="H69038" s="488">
        <f>IF(Admin!$B$14='Legit-Fans'!F69038,1,0)</f>
        <v>0</v>
      </c>
    </row>
    <row r="69039" spans="1:8">
      <c r="A69039" s="220" t="str">
        <f>IF(B69039&lt;&gt;0,COUNTA($B$65637:B69039)," ")</f>
        <v xml:space="preserve"> </v>
      </c>
      <c r="F69039" s="491" t="str">
        <f t="shared" si="56"/>
        <v xml:space="preserve"> </v>
      </c>
      <c r="H69039" s="488">
        <f>IF(Admin!$B$14='Legit-Fans'!F69039,1,0)</f>
        <v>0</v>
      </c>
    </row>
    <row r="69040" spans="1:8">
      <c r="A69040" s="220" t="str">
        <f>IF(B69040&lt;&gt;0,COUNTA($B$65637:B69040)," ")</f>
        <v xml:space="preserve"> </v>
      </c>
      <c r="F69040" s="491" t="str">
        <f t="shared" si="56"/>
        <v xml:space="preserve"> </v>
      </c>
      <c r="H69040" s="488">
        <f>IF(Admin!$B$14='Legit-Fans'!F69040,1,0)</f>
        <v>0</v>
      </c>
    </row>
    <row r="69041" spans="1:8">
      <c r="A69041" s="220" t="str">
        <f>IF(B69041&lt;&gt;0,COUNTA($B$65637:B69041)," ")</f>
        <v xml:space="preserve"> </v>
      </c>
      <c r="F69041" s="491" t="str">
        <f t="shared" si="56"/>
        <v xml:space="preserve"> </v>
      </c>
      <c r="H69041" s="488">
        <f>IF(Admin!$B$14='Legit-Fans'!F69041,1,0)</f>
        <v>0</v>
      </c>
    </row>
    <row r="69042" spans="1:8">
      <c r="A69042" s="220" t="str">
        <f>IF(B69042&lt;&gt;0,COUNTA($B$65637:B69042)," ")</f>
        <v xml:space="preserve"> </v>
      </c>
      <c r="F69042" s="491" t="str">
        <f t="shared" si="56"/>
        <v xml:space="preserve"> </v>
      </c>
      <c r="H69042" s="488">
        <f>IF(Admin!$B$14='Legit-Fans'!F69042,1,0)</f>
        <v>0</v>
      </c>
    </row>
    <row r="69043" spans="1:8">
      <c r="A69043" s="220" t="str">
        <f>IF(B69043&lt;&gt;0,COUNTA($B$65637:B69043)," ")</f>
        <v xml:space="preserve"> </v>
      </c>
      <c r="F69043" s="491" t="str">
        <f t="shared" si="56"/>
        <v xml:space="preserve"> </v>
      </c>
      <c r="H69043" s="488">
        <f>IF(Admin!$B$14='Legit-Fans'!F69043,1,0)</f>
        <v>0</v>
      </c>
    </row>
    <row r="69044" spans="1:8">
      <c r="A69044" s="220" t="str">
        <f>IF(B69044&lt;&gt;0,COUNTA($B$65637:B69044)," ")</f>
        <v xml:space="preserve"> </v>
      </c>
      <c r="F69044" s="491" t="str">
        <f t="shared" si="56"/>
        <v xml:space="preserve"> </v>
      </c>
      <c r="H69044" s="488">
        <f>IF(Admin!$B$14='Legit-Fans'!F69044,1,0)</f>
        <v>0</v>
      </c>
    </row>
    <row r="69045" spans="1:8">
      <c r="A69045" s="220" t="str">
        <f>IF(B69045&lt;&gt;0,COUNTA($B$65637:B69045)," ")</f>
        <v xml:space="preserve"> </v>
      </c>
      <c r="F69045" s="491" t="str">
        <f t="shared" si="56"/>
        <v xml:space="preserve"> </v>
      </c>
      <c r="H69045" s="488">
        <f>IF(Admin!$B$14='Legit-Fans'!F69045,1,0)</f>
        <v>0</v>
      </c>
    </row>
    <row r="69046" spans="1:8">
      <c r="A69046" s="220" t="str">
        <f>IF(B69046&lt;&gt;0,COUNTA($B$65637:B69046)," ")</f>
        <v xml:space="preserve"> </v>
      </c>
      <c r="F69046" s="491" t="str">
        <f t="shared" si="56"/>
        <v xml:space="preserve"> </v>
      </c>
      <c r="H69046" s="488">
        <f>IF(Admin!$B$14='Legit-Fans'!F69046,1,0)</f>
        <v>0</v>
      </c>
    </row>
    <row r="69047" spans="1:8">
      <c r="A69047" s="220" t="str">
        <f>IF(B69047&lt;&gt;0,COUNTA($B$65637:B69047)," ")</f>
        <v xml:space="preserve"> </v>
      </c>
      <c r="F69047" s="491" t="str">
        <f t="shared" si="56"/>
        <v xml:space="preserve"> </v>
      </c>
      <c r="H69047" s="488">
        <f>IF(Admin!$B$14='Legit-Fans'!F69047,1,0)</f>
        <v>0</v>
      </c>
    </row>
    <row r="69048" spans="1:8">
      <c r="A69048" s="220" t="str">
        <f>IF(B69048&lt;&gt;0,COUNTA($B$65637:B69048)," ")</f>
        <v xml:space="preserve"> </v>
      </c>
      <c r="F69048" s="491" t="str">
        <f t="shared" si="56"/>
        <v xml:space="preserve"> </v>
      </c>
      <c r="H69048" s="488">
        <f>IF(Admin!$B$14='Legit-Fans'!F69048,1,0)</f>
        <v>0</v>
      </c>
    </row>
    <row r="69049" spans="1:8">
      <c r="A69049" s="220" t="str">
        <f>IF(B69049&lt;&gt;0,COUNTA($B$65637:B69049)," ")</f>
        <v xml:space="preserve"> </v>
      </c>
      <c r="F69049" s="491" t="str">
        <f t="shared" si="56"/>
        <v xml:space="preserve"> </v>
      </c>
      <c r="H69049" s="488">
        <f>IF(Admin!$B$14='Legit-Fans'!F69049,1,0)</f>
        <v>0</v>
      </c>
    </row>
    <row r="69050" spans="1:8">
      <c r="A69050" s="220" t="str">
        <f>IF(B69050&lt;&gt;0,COUNTA($B$65637:B69050)," ")</f>
        <v xml:space="preserve"> </v>
      </c>
      <c r="F69050" s="491" t="str">
        <f t="shared" si="56"/>
        <v xml:space="preserve"> </v>
      </c>
      <c r="H69050" s="488">
        <f>IF(Admin!$B$14='Legit-Fans'!F69050,1,0)</f>
        <v>0</v>
      </c>
    </row>
    <row r="69051" spans="1:8">
      <c r="A69051" s="220" t="str">
        <f>IF(B69051&lt;&gt;0,COUNTA($B$65637:B69051)," ")</f>
        <v xml:space="preserve"> </v>
      </c>
      <c r="F69051" s="491" t="str">
        <f t="shared" si="56"/>
        <v xml:space="preserve"> </v>
      </c>
      <c r="H69051" s="488">
        <f>IF(Admin!$B$14='Legit-Fans'!F69051,1,0)</f>
        <v>0</v>
      </c>
    </row>
    <row r="69052" spans="1:8">
      <c r="A69052" s="220" t="str">
        <f>IF(B69052&lt;&gt;0,COUNTA($B$65637:B69052)," ")</f>
        <v xml:space="preserve"> </v>
      </c>
      <c r="F69052" s="491" t="str">
        <f t="shared" si="56"/>
        <v xml:space="preserve"> </v>
      </c>
      <c r="H69052" s="488">
        <f>IF(Admin!$B$14='Legit-Fans'!F69052,1,0)</f>
        <v>0</v>
      </c>
    </row>
    <row r="69053" spans="1:8">
      <c r="A69053" s="220" t="str">
        <f>IF(B69053&lt;&gt;0,COUNTA($B$65637:B69053)," ")</f>
        <v xml:space="preserve"> </v>
      </c>
      <c r="F69053" s="491" t="str">
        <f t="shared" si="56"/>
        <v xml:space="preserve"> </v>
      </c>
      <c r="H69053" s="488">
        <f>IF(Admin!$B$14='Legit-Fans'!F69053,1,0)</f>
        <v>0</v>
      </c>
    </row>
    <row r="69054" spans="1:8">
      <c r="A69054" s="220" t="str">
        <f>IF(B69054&lt;&gt;0,COUNTA($B$65637:B69054)," ")</f>
        <v xml:space="preserve"> </v>
      </c>
      <c r="F69054" s="491" t="str">
        <f t="shared" si="56"/>
        <v xml:space="preserve"> </v>
      </c>
      <c r="H69054" s="488">
        <f>IF(Admin!$B$14='Legit-Fans'!F69054,1,0)</f>
        <v>0</v>
      </c>
    </row>
    <row r="69055" spans="1:8">
      <c r="A69055" s="220" t="str">
        <f>IF(B69055&lt;&gt;0,COUNTA($B$65637:B69055)," ")</f>
        <v xml:space="preserve"> </v>
      </c>
      <c r="F69055" s="491" t="str">
        <f t="shared" si="56"/>
        <v xml:space="preserve"> </v>
      </c>
      <c r="H69055" s="488">
        <f>IF(Admin!$B$14='Legit-Fans'!F69055,1,0)</f>
        <v>0</v>
      </c>
    </row>
    <row r="69056" spans="1:8">
      <c r="A69056" s="220" t="str">
        <f>IF(B69056&lt;&gt;0,COUNTA($B$65637:B69056)," ")</f>
        <v xml:space="preserve"> </v>
      </c>
      <c r="F69056" s="491" t="str">
        <f t="shared" si="56"/>
        <v xml:space="preserve"> </v>
      </c>
      <c r="H69056" s="488">
        <f>IF(Admin!$B$14='Legit-Fans'!F69056,1,0)</f>
        <v>0</v>
      </c>
    </row>
    <row r="69057" spans="1:8">
      <c r="A69057" s="220" t="str">
        <f>IF(B69057&lt;&gt;0,COUNTA($B$65637:B69057)," ")</f>
        <v xml:space="preserve"> </v>
      </c>
      <c r="F69057" s="491" t="str">
        <f t="shared" si="56"/>
        <v xml:space="preserve"> </v>
      </c>
      <c r="H69057" s="488">
        <f>IF(Admin!$B$14='Legit-Fans'!F69057,1,0)</f>
        <v>0</v>
      </c>
    </row>
    <row r="69058" spans="1:8">
      <c r="A69058" s="220" t="str">
        <f>IF(B69058&lt;&gt;0,COUNTA($B$65637:B69058)," ")</f>
        <v xml:space="preserve"> </v>
      </c>
      <c r="F69058" s="491" t="str">
        <f t="shared" si="56"/>
        <v xml:space="preserve"> </v>
      </c>
      <c r="H69058" s="488">
        <f>IF(Admin!$B$14='Legit-Fans'!F69058,1,0)</f>
        <v>0</v>
      </c>
    </row>
    <row r="69059" spans="1:8">
      <c r="A69059" s="220" t="str">
        <f>IF(B69059&lt;&gt;0,COUNTA($B$65637:B69059)," ")</f>
        <v xml:space="preserve"> </v>
      </c>
      <c r="F69059" s="491" t="str">
        <f t="shared" si="56"/>
        <v xml:space="preserve"> </v>
      </c>
      <c r="H69059" s="488">
        <f>IF(Admin!$B$14='Legit-Fans'!F69059,1,0)</f>
        <v>0</v>
      </c>
    </row>
    <row r="69060" spans="1:8">
      <c r="A69060" s="220" t="str">
        <f>IF(B69060&lt;&gt;0,COUNTA($B$65637:B69060)," ")</f>
        <v xml:space="preserve"> </v>
      </c>
      <c r="F69060" s="491" t="str">
        <f t="shared" si="56"/>
        <v xml:space="preserve"> </v>
      </c>
      <c r="H69060" s="488">
        <f>IF(Admin!$B$14='Legit-Fans'!F69060,1,0)</f>
        <v>0</v>
      </c>
    </row>
    <row r="69061" spans="1:8">
      <c r="A69061" s="220" t="str">
        <f>IF(B69061&lt;&gt;0,COUNTA($B$65637:B69061)," ")</f>
        <v xml:space="preserve"> </v>
      </c>
      <c r="F69061" s="491" t="str">
        <f t="shared" si="56"/>
        <v xml:space="preserve"> </v>
      </c>
      <c r="H69061" s="488">
        <f>IF(Admin!$B$14='Legit-Fans'!F69061,1,0)</f>
        <v>0</v>
      </c>
    </row>
    <row r="69062" spans="1:8">
      <c r="A69062" s="220" t="str">
        <f>IF(B69062&lt;&gt;0,COUNTA($B$65637:B69062)," ")</f>
        <v xml:space="preserve"> </v>
      </c>
      <c r="F69062" s="491" t="str">
        <f t="shared" si="56"/>
        <v xml:space="preserve"> </v>
      </c>
      <c r="H69062" s="488">
        <f>IF(Admin!$B$14='Legit-Fans'!F69062,1,0)</f>
        <v>0</v>
      </c>
    </row>
    <row r="69063" spans="1:8">
      <c r="A69063" s="220" t="str">
        <f>IF(B69063&lt;&gt;0,COUNTA($B$65637:B69063)," ")</f>
        <v xml:space="preserve"> </v>
      </c>
      <c r="F69063" s="491" t="str">
        <f t="shared" si="56"/>
        <v xml:space="preserve"> </v>
      </c>
      <c r="H69063" s="488">
        <f>IF(Admin!$B$14='Legit-Fans'!F69063,1,0)</f>
        <v>0</v>
      </c>
    </row>
    <row r="69064" spans="1:8">
      <c r="A69064" s="220" t="str">
        <f>IF(B69064&lt;&gt;0,COUNTA($B$65637:B69064)," ")</f>
        <v xml:space="preserve"> </v>
      </c>
      <c r="F69064" s="491" t="str">
        <f t="shared" si="56"/>
        <v xml:space="preserve"> </v>
      </c>
      <c r="H69064" s="488">
        <f>IF(Admin!$B$14='Legit-Fans'!F69064,1,0)</f>
        <v>0</v>
      </c>
    </row>
    <row r="69065" spans="1:8">
      <c r="A69065" s="220" t="str">
        <f>IF(B69065&lt;&gt;0,COUNTA($B$65637:B69065)," ")</f>
        <v xml:space="preserve"> </v>
      </c>
      <c r="F69065" s="491" t="str">
        <f t="shared" si="56"/>
        <v xml:space="preserve"> </v>
      </c>
      <c r="H69065" s="488">
        <f>IF(Admin!$B$14='Legit-Fans'!F69065,1,0)</f>
        <v>0</v>
      </c>
    </row>
    <row r="69066" spans="1:8">
      <c r="A69066" s="220" t="str">
        <f>IF(B69066&lt;&gt;0,COUNTA($B$65637:B69066)," ")</f>
        <v xml:space="preserve"> </v>
      </c>
      <c r="F69066" s="491" t="str">
        <f t="shared" si="56"/>
        <v xml:space="preserve"> </v>
      </c>
      <c r="H69066" s="488">
        <f>IF(Admin!$B$14='Legit-Fans'!F69066,1,0)</f>
        <v>0</v>
      </c>
    </row>
    <row r="69067" spans="1:8">
      <c r="A69067" s="220" t="str">
        <f>IF(B69067&lt;&gt;0,COUNTA($B$65637:B69067)," ")</f>
        <v xml:space="preserve"> </v>
      </c>
      <c r="F69067" s="491" t="str">
        <f t="shared" si="56"/>
        <v xml:space="preserve"> </v>
      </c>
      <c r="H69067" s="488">
        <f>IF(Admin!$B$14='Legit-Fans'!F69067,1,0)</f>
        <v>0</v>
      </c>
    </row>
    <row r="69068" spans="1:8">
      <c r="A69068" s="220" t="str">
        <f>IF(B69068&lt;&gt;0,COUNTA($B$65637:B69068)," ")</f>
        <v xml:space="preserve"> </v>
      </c>
      <c r="F69068" s="491" t="str">
        <f t="shared" si="56"/>
        <v xml:space="preserve"> </v>
      </c>
      <c r="H69068" s="488">
        <f>IF(Admin!$B$14='Legit-Fans'!F69068,1,0)</f>
        <v>0</v>
      </c>
    </row>
    <row r="69069" spans="1:8">
      <c r="A69069" s="220" t="str">
        <f>IF(B69069&lt;&gt;0,COUNTA($B$65637:B69069)," ")</f>
        <v xml:space="preserve"> </v>
      </c>
      <c r="F69069" s="491" t="str">
        <f t="shared" si="56"/>
        <v xml:space="preserve"> </v>
      </c>
      <c r="H69069" s="488">
        <f>IF(Admin!$B$14='Legit-Fans'!F69069,1,0)</f>
        <v>0</v>
      </c>
    </row>
    <row r="69070" spans="1:8">
      <c r="A69070" s="220" t="str">
        <f>IF(B69070&lt;&gt;0,COUNTA($B$65637:B69070)," ")</f>
        <v xml:space="preserve"> </v>
      </c>
      <c r="F69070" s="491" t="str">
        <f t="shared" si="56"/>
        <v xml:space="preserve"> </v>
      </c>
      <c r="H69070" s="488">
        <f>IF(Admin!$B$14='Legit-Fans'!F69070,1,0)</f>
        <v>0</v>
      </c>
    </row>
    <row r="69071" spans="1:8">
      <c r="A69071" s="220" t="str">
        <f>IF(B69071&lt;&gt;0,COUNTA($B$65637:B69071)," ")</f>
        <v xml:space="preserve"> </v>
      </c>
      <c r="F69071" s="491" t="str">
        <f t="shared" si="56"/>
        <v xml:space="preserve"> </v>
      </c>
      <c r="H69071" s="488">
        <f>IF(Admin!$B$14='Legit-Fans'!F69071,1,0)</f>
        <v>0</v>
      </c>
    </row>
    <row r="69072" spans="1:8">
      <c r="A69072" s="220" t="str">
        <f>IF(B69072&lt;&gt;0,COUNTA($B$65637:B69072)," ")</f>
        <v xml:space="preserve"> </v>
      </c>
      <c r="F69072" s="491" t="str">
        <f t="shared" si="56"/>
        <v xml:space="preserve"> </v>
      </c>
      <c r="H69072" s="488">
        <f>IF(Admin!$B$14='Legit-Fans'!F69072,1,0)</f>
        <v>0</v>
      </c>
    </row>
    <row r="69073" spans="1:8">
      <c r="A69073" s="220" t="str">
        <f>IF(B69073&lt;&gt;0,COUNTA($B$65637:B69073)," ")</f>
        <v xml:space="preserve"> </v>
      </c>
      <c r="F69073" s="491" t="str">
        <f t="shared" si="56"/>
        <v xml:space="preserve"> </v>
      </c>
      <c r="H69073" s="488">
        <f>IF(Admin!$B$14='Legit-Fans'!F69073,1,0)</f>
        <v>0</v>
      </c>
    </row>
    <row r="69074" spans="1:8">
      <c r="A69074" s="220" t="str">
        <f>IF(B69074&lt;&gt;0,COUNTA($B$65637:B69074)," ")</f>
        <v xml:space="preserve"> </v>
      </c>
      <c r="F69074" s="491" t="str">
        <f t="shared" si="56"/>
        <v xml:space="preserve"> </v>
      </c>
      <c r="H69074" s="488">
        <f>IF(Admin!$B$14='Legit-Fans'!F69074,1,0)</f>
        <v>0</v>
      </c>
    </row>
    <row r="69075" spans="1:8">
      <c r="A69075" s="220" t="str">
        <f>IF(B69075&lt;&gt;0,COUNTA($B$65637:B69075)," ")</f>
        <v xml:space="preserve"> </v>
      </c>
      <c r="F69075" s="491" t="str">
        <f t="shared" si="56"/>
        <v xml:space="preserve"> </v>
      </c>
      <c r="H69075" s="488">
        <f>IF(Admin!$B$14='Legit-Fans'!F69075,1,0)</f>
        <v>0</v>
      </c>
    </row>
    <row r="69076" spans="1:8">
      <c r="A69076" s="220" t="str">
        <f>IF(B69076&lt;&gt;0,COUNTA($B$65637:B69076)," ")</f>
        <v xml:space="preserve"> </v>
      </c>
      <c r="F69076" s="491" t="str">
        <f t="shared" si="56"/>
        <v xml:space="preserve"> </v>
      </c>
      <c r="H69076" s="488">
        <f>IF(Admin!$B$14='Legit-Fans'!F69076,1,0)</f>
        <v>0</v>
      </c>
    </row>
    <row r="69077" spans="1:8">
      <c r="A69077" s="220" t="str">
        <f>IF(B69077&lt;&gt;0,COUNTA($B$65637:B69077)," ")</f>
        <v xml:space="preserve"> </v>
      </c>
      <c r="F69077" s="491" t="str">
        <f t="shared" si="56"/>
        <v xml:space="preserve"> </v>
      </c>
      <c r="H69077" s="488">
        <f>IF(Admin!$B$14='Legit-Fans'!F69077,1,0)</f>
        <v>0</v>
      </c>
    </row>
    <row r="69078" spans="1:8">
      <c r="A69078" s="220" t="str">
        <f>IF(B69078&lt;&gt;0,COUNTA($B$65637:B69078)," ")</f>
        <v xml:space="preserve"> </v>
      </c>
      <c r="F69078" s="491" t="str">
        <f t="shared" si="56"/>
        <v xml:space="preserve"> </v>
      </c>
      <c r="H69078" s="488">
        <f>IF(Admin!$B$14='Legit-Fans'!F69078,1,0)</f>
        <v>0</v>
      </c>
    </row>
    <row r="69079" spans="1:8">
      <c r="A69079" s="220" t="str">
        <f>IF(B69079&lt;&gt;0,COUNTA($B$65637:B69079)," ")</f>
        <v xml:space="preserve"> </v>
      </c>
      <c r="F69079" s="491" t="str">
        <f t="shared" si="56"/>
        <v xml:space="preserve"> </v>
      </c>
      <c r="H69079" s="488">
        <f>IF(Admin!$B$14='Legit-Fans'!F69079,1,0)</f>
        <v>0</v>
      </c>
    </row>
    <row r="69080" spans="1:8">
      <c r="A69080" s="220" t="str">
        <f>IF(B69080&lt;&gt;0,COUNTA($B$65637:B69080)," ")</f>
        <v xml:space="preserve"> </v>
      </c>
      <c r="F69080" s="491" t="str">
        <f t="shared" si="56"/>
        <v xml:space="preserve"> </v>
      </c>
      <c r="H69080" s="488">
        <f>IF(Admin!$B$14='Legit-Fans'!F69080,1,0)</f>
        <v>0</v>
      </c>
    </row>
    <row r="69081" spans="1:8">
      <c r="A69081" s="220" t="str">
        <f>IF(B69081&lt;&gt;0,COUNTA($B$65637:B69081)," ")</f>
        <v xml:space="preserve"> </v>
      </c>
      <c r="F69081" s="491" t="str">
        <f t="shared" si="56"/>
        <v xml:space="preserve"> </v>
      </c>
      <c r="H69081" s="488">
        <f>IF(Admin!$B$14='Legit-Fans'!F69081,1,0)</f>
        <v>0</v>
      </c>
    </row>
    <row r="69082" spans="1:8">
      <c r="A69082" s="220" t="str">
        <f>IF(B69082&lt;&gt;0,COUNTA($B$65637:B69082)," ")</f>
        <v xml:space="preserve"> </v>
      </c>
      <c r="F69082" s="491" t="str">
        <f t="shared" si="56"/>
        <v xml:space="preserve"> </v>
      </c>
      <c r="H69082" s="488">
        <f>IF(Admin!$B$14='Legit-Fans'!F69082,1,0)</f>
        <v>0</v>
      </c>
    </row>
    <row r="69083" spans="1:8">
      <c r="A69083" s="220" t="str">
        <f>IF(B69083&lt;&gt;0,COUNTA($B$65637:B69083)," ")</f>
        <v xml:space="preserve"> </v>
      </c>
      <c r="F69083" s="491" t="str">
        <f t="shared" si="56"/>
        <v xml:space="preserve"> </v>
      </c>
      <c r="H69083" s="488">
        <f>IF(Admin!$B$14='Legit-Fans'!F69083,1,0)</f>
        <v>0</v>
      </c>
    </row>
    <row r="69084" spans="1:8">
      <c r="A69084" s="220" t="str">
        <f>IF(B69084&lt;&gt;0,COUNTA($B$65637:B69084)," ")</f>
        <v xml:space="preserve"> </v>
      </c>
      <c r="F69084" s="491" t="str">
        <f t="shared" si="56"/>
        <v xml:space="preserve"> </v>
      </c>
      <c r="H69084" s="488">
        <f>IF(Admin!$B$14='Legit-Fans'!F69084,1,0)</f>
        <v>0</v>
      </c>
    </row>
    <row r="69085" spans="1:8">
      <c r="A69085" s="220" t="str">
        <f>IF(B69085&lt;&gt;0,COUNTA($B$65637:B69085)," ")</f>
        <v xml:space="preserve"> </v>
      </c>
      <c r="F69085" s="491" t="str">
        <f t="shared" si="56"/>
        <v xml:space="preserve"> </v>
      </c>
      <c r="H69085" s="488">
        <f>IF(Admin!$B$14='Legit-Fans'!F69085,1,0)</f>
        <v>0</v>
      </c>
    </row>
    <row r="69086" spans="1:8">
      <c r="A69086" s="220" t="str">
        <f>IF(B69086&lt;&gt;0,COUNTA($B$65637:B69086)," ")</f>
        <v xml:space="preserve"> </v>
      </c>
      <c r="F69086" s="491" t="str">
        <f t="shared" si="56"/>
        <v xml:space="preserve"> </v>
      </c>
      <c r="H69086" s="488">
        <f>IF(Admin!$B$14='Legit-Fans'!F69086,1,0)</f>
        <v>0</v>
      </c>
    </row>
    <row r="69087" spans="1:8">
      <c r="A69087" s="220" t="str">
        <f>IF(B69087&lt;&gt;0,COUNTA($B$65637:B69087)," ")</f>
        <v xml:space="preserve"> </v>
      </c>
      <c r="F69087" s="491" t="str">
        <f t="shared" si="56"/>
        <v xml:space="preserve"> </v>
      </c>
      <c r="H69087" s="488">
        <f>IF(Admin!$B$14='Legit-Fans'!F69087,1,0)</f>
        <v>0</v>
      </c>
    </row>
    <row r="69088" spans="1:8">
      <c r="A69088" s="220" t="str">
        <f>IF(B69088&lt;&gt;0,COUNTA($B$65637:B69088)," ")</f>
        <v xml:space="preserve"> </v>
      </c>
      <c r="F69088" s="491" t="str">
        <f t="shared" si="56"/>
        <v xml:space="preserve"> </v>
      </c>
      <c r="H69088" s="488">
        <f>IF(Admin!$B$14='Legit-Fans'!F69088,1,0)</f>
        <v>0</v>
      </c>
    </row>
    <row r="69089" spans="1:8">
      <c r="A69089" s="220" t="str">
        <f>IF(B69089&lt;&gt;0,COUNTA($B$65637:B69089)," ")</f>
        <v xml:space="preserve"> </v>
      </c>
      <c r="F69089" s="491" t="str">
        <f t="shared" si="56"/>
        <v xml:space="preserve"> </v>
      </c>
      <c r="H69089" s="488">
        <f>IF(Admin!$B$14='Legit-Fans'!F69089,1,0)</f>
        <v>0</v>
      </c>
    </row>
    <row r="69090" spans="1:8">
      <c r="A69090" s="220" t="str">
        <f>IF(B69090&lt;&gt;0,COUNTA($B$65637:B69090)," ")</f>
        <v xml:space="preserve"> </v>
      </c>
      <c r="F69090" s="491" t="str">
        <f t="shared" si="56"/>
        <v xml:space="preserve"> </v>
      </c>
      <c r="H69090" s="488">
        <f>IF(Admin!$B$14='Legit-Fans'!F69090,1,0)</f>
        <v>0</v>
      </c>
    </row>
    <row r="69091" spans="1:8">
      <c r="A69091" s="220" t="str">
        <f>IF(B69091&lt;&gt;0,COUNTA($B$65637:B69091)," ")</f>
        <v xml:space="preserve"> </v>
      </c>
      <c r="F69091" s="491" t="str">
        <f t="shared" si="56"/>
        <v xml:space="preserve"> </v>
      </c>
      <c r="H69091" s="488">
        <f>IF(Admin!$B$14='Legit-Fans'!F69091,1,0)</f>
        <v>0</v>
      </c>
    </row>
    <row r="69092" spans="1:8">
      <c r="A69092" s="220" t="str">
        <f>IF(B69092&lt;&gt;0,COUNTA($B$65637:B69092)," ")</f>
        <v xml:space="preserve"> </v>
      </c>
      <c r="F69092" s="491" t="str">
        <f t="shared" si="56"/>
        <v xml:space="preserve"> </v>
      </c>
      <c r="H69092" s="488">
        <f>IF(Admin!$B$14='Legit-Fans'!F69092,1,0)</f>
        <v>0</v>
      </c>
    </row>
    <row r="69093" spans="1:8">
      <c r="A69093" s="220" t="str">
        <f>IF(B69093&lt;&gt;0,COUNTA($B$65637:B69093)," ")</f>
        <v xml:space="preserve"> </v>
      </c>
      <c r="F69093" s="491" t="str">
        <f t="shared" si="56"/>
        <v xml:space="preserve"> </v>
      </c>
      <c r="H69093" s="488">
        <f>IF(Admin!$B$14='Legit-Fans'!F69093,1,0)</f>
        <v>0</v>
      </c>
    </row>
    <row r="69094" spans="1:8">
      <c r="A69094" s="220" t="str">
        <f>IF(B69094&lt;&gt;0,COUNTA($B$65637:B69094)," ")</f>
        <v xml:space="preserve"> </v>
      </c>
      <c r="F69094" s="491" t="str">
        <f t="shared" si="56"/>
        <v xml:space="preserve"> </v>
      </c>
      <c r="H69094" s="488">
        <f>IF(Admin!$B$14='Legit-Fans'!F69094,1,0)</f>
        <v>0</v>
      </c>
    </row>
    <row r="69095" spans="1:8">
      <c r="A69095" s="220" t="str">
        <f>IF(B69095&lt;&gt;0,COUNTA($B$65637:B69095)," ")</f>
        <v xml:space="preserve"> </v>
      </c>
      <c r="F69095" s="491" t="str">
        <f t="shared" si="56"/>
        <v xml:space="preserve"> </v>
      </c>
      <c r="H69095" s="488">
        <f>IF(Admin!$B$14='Legit-Fans'!F69095,1,0)</f>
        <v>0</v>
      </c>
    </row>
    <row r="69096" spans="1:8">
      <c r="A69096" s="220" t="str">
        <f>IF(B69096&lt;&gt;0,COUNTA($B$65637:B69096)," ")</f>
        <v xml:space="preserve"> </v>
      </c>
      <c r="F69096" s="491" t="str">
        <f t="shared" si="56"/>
        <v xml:space="preserve"> </v>
      </c>
      <c r="H69096" s="488">
        <f>IF(Admin!$B$14='Legit-Fans'!F69096,1,0)</f>
        <v>0</v>
      </c>
    </row>
    <row r="69097" spans="1:8">
      <c r="A69097" s="220" t="str">
        <f>IF(B69097&lt;&gt;0,COUNTA($B$65637:B69097)," ")</f>
        <v xml:space="preserve"> </v>
      </c>
      <c r="F69097" s="491" t="str">
        <f t="shared" si="56"/>
        <v xml:space="preserve"> </v>
      </c>
      <c r="H69097" s="488">
        <f>IF(Admin!$B$14='Legit-Fans'!F69097,1,0)</f>
        <v>0</v>
      </c>
    </row>
    <row r="69098" spans="1:8">
      <c r="A69098" s="220" t="str">
        <f>IF(B69098&lt;&gt;0,COUNTA($B$65637:B69098)," ")</f>
        <v xml:space="preserve"> </v>
      </c>
      <c r="F69098" s="491" t="str">
        <f t="shared" si="56"/>
        <v xml:space="preserve"> </v>
      </c>
      <c r="H69098" s="488">
        <f>IF(Admin!$B$14='Legit-Fans'!F69098,1,0)</f>
        <v>0</v>
      </c>
    </row>
    <row r="69099" spans="1:8">
      <c r="A69099" s="220" t="str">
        <f>IF(B69099&lt;&gt;0,COUNTA($B$65637:B69099)," ")</f>
        <v xml:space="preserve"> </v>
      </c>
      <c r="F69099" s="491" t="str">
        <f t="shared" si="56"/>
        <v xml:space="preserve"> </v>
      </c>
      <c r="H69099" s="488">
        <f>IF(Admin!$B$14='Legit-Fans'!F69099,1,0)</f>
        <v>0</v>
      </c>
    </row>
    <row r="69100" spans="1:8">
      <c r="A69100" s="220" t="str">
        <f>IF(B69100&lt;&gt;0,COUNTA($B$65637:B69100)," ")</f>
        <v xml:space="preserve"> </v>
      </c>
      <c r="F69100" s="491" t="str">
        <f t="shared" ref="F69100:F69163" si="57">B69100&amp;" "&amp;C69100</f>
        <v xml:space="preserve"> </v>
      </c>
      <c r="H69100" s="488">
        <f>IF(Admin!$B$14='Legit-Fans'!F69100,1,0)</f>
        <v>0</v>
      </c>
    </row>
    <row r="69101" spans="1:8">
      <c r="A69101" s="220" t="str">
        <f>IF(B69101&lt;&gt;0,COUNTA($B$65637:B69101)," ")</f>
        <v xml:space="preserve"> </v>
      </c>
      <c r="F69101" s="491" t="str">
        <f t="shared" si="57"/>
        <v xml:space="preserve"> </v>
      </c>
      <c r="H69101" s="488">
        <f>IF(Admin!$B$14='Legit-Fans'!F69101,1,0)</f>
        <v>0</v>
      </c>
    </row>
    <row r="69102" spans="1:8">
      <c r="A69102" s="220" t="str">
        <f>IF(B69102&lt;&gt;0,COUNTA($B$65637:B69102)," ")</f>
        <v xml:space="preserve"> </v>
      </c>
      <c r="F69102" s="491" t="str">
        <f t="shared" si="57"/>
        <v xml:space="preserve"> </v>
      </c>
      <c r="H69102" s="488">
        <f>IF(Admin!$B$14='Legit-Fans'!F69102,1,0)</f>
        <v>0</v>
      </c>
    </row>
    <row r="69103" spans="1:8">
      <c r="A69103" s="220" t="str">
        <f>IF(B69103&lt;&gt;0,COUNTA($B$65637:B69103)," ")</f>
        <v xml:space="preserve"> </v>
      </c>
      <c r="F69103" s="491" t="str">
        <f t="shared" si="57"/>
        <v xml:space="preserve"> </v>
      </c>
      <c r="H69103" s="488">
        <f>IF(Admin!$B$14='Legit-Fans'!F69103,1,0)</f>
        <v>0</v>
      </c>
    </row>
    <row r="69104" spans="1:8">
      <c r="A69104" s="220" t="str">
        <f>IF(B69104&lt;&gt;0,COUNTA($B$65637:B69104)," ")</f>
        <v xml:space="preserve"> </v>
      </c>
      <c r="F69104" s="491" t="str">
        <f t="shared" si="57"/>
        <v xml:space="preserve"> </v>
      </c>
      <c r="H69104" s="488">
        <f>IF(Admin!$B$14='Legit-Fans'!F69104,1,0)</f>
        <v>0</v>
      </c>
    </row>
    <row r="69105" spans="1:8">
      <c r="A69105" s="220" t="str">
        <f>IF(B69105&lt;&gt;0,COUNTA($B$65637:B69105)," ")</f>
        <v xml:space="preserve"> </v>
      </c>
      <c r="F69105" s="491" t="str">
        <f t="shared" si="57"/>
        <v xml:space="preserve"> </v>
      </c>
      <c r="H69105" s="488">
        <f>IF(Admin!$B$14='Legit-Fans'!F69105,1,0)</f>
        <v>0</v>
      </c>
    </row>
    <row r="69106" spans="1:8">
      <c r="A69106" s="220" t="str">
        <f>IF(B69106&lt;&gt;0,COUNTA($B$65637:B69106)," ")</f>
        <v xml:space="preserve"> </v>
      </c>
      <c r="F69106" s="491" t="str">
        <f t="shared" si="57"/>
        <v xml:space="preserve"> </v>
      </c>
      <c r="H69106" s="488">
        <f>IF(Admin!$B$14='Legit-Fans'!F69106,1,0)</f>
        <v>0</v>
      </c>
    </row>
    <row r="69107" spans="1:8">
      <c r="A69107" s="220" t="str">
        <f>IF(B69107&lt;&gt;0,COUNTA($B$65637:B69107)," ")</f>
        <v xml:space="preserve"> </v>
      </c>
      <c r="F69107" s="491" t="str">
        <f t="shared" si="57"/>
        <v xml:space="preserve"> </v>
      </c>
      <c r="H69107" s="488">
        <f>IF(Admin!$B$14='Legit-Fans'!F69107,1,0)</f>
        <v>0</v>
      </c>
    </row>
    <row r="69108" spans="1:8">
      <c r="A69108" s="220" t="str">
        <f>IF(B69108&lt;&gt;0,COUNTA($B$65637:B69108)," ")</f>
        <v xml:space="preserve"> </v>
      </c>
      <c r="F69108" s="491" t="str">
        <f t="shared" si="57"/>
        <v xml:space="preserve"> </v>
      </c>
      <c r="H69108" s="488">
        <f>IF(Admin!$B$14='Legit-Fans'!F69108,1,0)</f>
        <v>0</v>
      </c>
    </row>
    <row r="69109" spans="1:8">
      <c r="A69109" s="220" t="str">
        <f>IF(B69109&lt;&gt;0,COUNTA($B$65637:B69109)," ")</f>
        <v xml:space="preserve"> </v>
      </c>
      <c r="F69109" s="491" t="str">
        <f t="shared" si="57"/>
        <v xml:space="preserve"> </v>
      </c>
      <c r="H69109" s="488">
        <f>IF(Admin!$B$14='Legit-Fans'!F69109,1,0)</f>
        <v>0</v>
      </c>
    </row>
    <row r="69110" spans="1:8">
      <c r="A69110" s="220" t="str">
        <f>IF(B69110&lt;&gt;0,COUNTA($B$65637:B69110)," ")</f>
        <v xml:space="preserve"> </v>
      </c>
      <c r="F69110" s="491" t="str">
        <f t="shared" si="57"/>
        <v xml:space="preserve"> </v>
      </c>
      <c r="H69110" s="488">
        <f>IF(Admin!$B$14='Legit-Fans'!F69110,1,0)</f>
        <v>0</v>
      </c>
    </row>
    <row r="69111" spans="1:8">
      <c r="A69111" s="220" t="str">
        <f>IF(B69111&lt;&gt;0,COUNTA($B$65637:B69111)," ")</f>
        <v xml:space="preserve"> </v>
      </c>
      <c r="F69111" s="491" t="str">
        <f t="shared" si="57"/>
        <v xml:space="preserve"> </v>
      </c>
      <c r="H69111" s="488">
        <f>IF(Admin!$B$14='Legit-Fans'!F69111,1,0)</f>
        <v>0</v>
      </c>
    </row>
    <row r="69112" spans="1:8">
      <c r="A69112" s="220" t="str">
        <f>IF(B69112&lt;&gt;0,COUNTA($B$65637:B69112)," ")</f>
        <v xml:space="preserve"> </v>
      </c>
      <c r="F69112" s="491" t="str">
        <f t="shared" si="57"/>
        <v xml:space="preserve"> </v>
      </c>
      <c r="H69112" s="488">
        <f>IF(Admin!$B$14='Legit-Fans'!F69112,1,0)</f>
        <v>0</v>
      </c>
    </row>
    <row r="69113" spans="1:8">
      <c r="A69113" s="220" t="str">
        <f>IF(B69113&lt;&gt;0,COUNTA($B$65637:B69113)," ")</f>
        <v xml:space="preserve"> </v>
      </c>
      <c r="F69113" s="491" t="str">
        <f t="shared" si="57"/>
        <v xml:space="preserve"> </v>
      </c>
      <c r="H69113" s="488">
        <f>IF(Admin!$B$14='Legit-Fans'!F69113,1,0)</f>
        <v>0</v>
      </c>
    </row>
    <row r="69114" spans="1:8">
      <c r="A69114" s="220" t="str">
        <f>IF(B69114&lt;&gt;0,COUNTA($B$65637:B69114)," ")</f>
        <v xml:space="preserve"> </v>
      </c>
      <c r="F69114" s="491" t="str">
        <f t="shared" si="57"/>
        <v xml:space="preserve"> </v>
      </c>
      <c r="H69114" s="488">
        <f>IF(Admin!$B$14='Legit-Fans'!F69114,1,0)</f>
        <v>0</v>
      </c>
    </row>
    <row r="69115" spans="1:8">
      <c r="A69115" s="220" t="str">
        <f>IF(B69115&lt;&gt;0,COUNTA($B$65637:B69115)," ")</f>
        <v xml:space="preserve"> </v>
      </c>
      <c r="F69115" s="491" t="str">
        <f t="shared" si="57"/>
        <v xml:space="preserve"> </v>
      </c>
      <c r="H69115" s="488">
        <f>IF(Admin!$B$14='Legit-Fans'!F69115,1,0)</f>
        <v>0</v>
      </c>
    </row>
    <row r="69116" spans="1:8">
      <c r="A69116" s="220" t="str">
        <f>IF(B69116&lt;&gt;0,COUNTA($B$65637:B69116)," ")</f>
        <v xml:space="preserve"> </v>
      </c>
      <c r="F69116" s="491" t="str">
        <f t="shared" si="57"/>
        <v xml:space="preserve"> </v>
      </c>
      <c r="H69116" s="488">
        <f>IF(Admin!$B$14='Legit-Fans'!F69116,1,0)</f>
        <v>0</v>
      </c>
    </row>
    <row r="69117" spans="1:8">
      <c r="A69117" s="220" t="str">
        <f>IF(B69117&lt;&gt;0,COUNTA($B$65637:B69117)," ")</f>
        <v xml:space="preserve"> </v>
      </c>
      <c r="F69117" s="491" t="str">
        <f t="shared" si="57"/>
        <v xml:space="preserve"> </v>
      </c>
      <c r="H69117" s="488">
        <f>IF(Admin!$B$14='Legit-Fans'!F69117,1,0)</f>
        <v>0</v>
      </c>
    </row>
    <row r="69118" spans="1:8">
      <c r="A69118" s="220" t="str">
        <f>IF(B69118&lt;&gt;0,COUNTA($B$65637:B69118)," ")</f>
        <v xml:space="preserve"> </v>
      </c>
      <c r="F69118" s="491" t="str">
        <f t="shared" si="57"/>
        <v xml:space="preserve"> </v>
      </c>
      <c r="H69118" s="488">
        <f>IF(Admin!$B$14='Legit-Fans'!F69118,1,0)</f>
        <v>0</v>
      </c>
    </row>
    <row r="69119" spans="1:8">
      <c r="A69119" s="220" t="str">
        <f>IF(B69119&lt;&gt;0,COUNTA($B$65637:B69119)," ")</f>
        <v xml:space="preserve"> </v>
      </c>
      <c r="F69119" s="491" t="str">
        <f t="shared" si="57"/>
        <v xml:space="preserve"> </v>
      </c>
      <c r="H69119" s="488">
        <f>IF(Admin!$B$14='Legit-Fans'!F69119,1,0)</f>
        <v>0</v>
      </c>
    </row>
    <row r="69120" spans="1:8">
      <c r="A69120" s="220" t="str">
        <f>IF(B69120&lt;&gt;0,COUNTA($B$65637:B69120)," ")</f>
        <v xml:space="preserve"> </v>
      </c>
      <c r="F69120" s="491" t="str">
        <f t="shared" si="57"/>
        <v xml:space="preserve"> </v>
      </c>
      <c r="H69120" s="488">
        <f>IF(Admin!$B$14='Legit-Fans'!F69120,1,0)</f>
        <v>0</v>
      </c>
    </row>
    <row r="69121" spans="1:8">
      <c r="A69121" s="220" t="str">
        <f>IF(B69121&lt;&gt;0,COUNTA($B$65637:B69121)," ")</f>
        <v xml:space="preserve"> </v>
      </c>
      <c r="F69121" s="491" t="str">
        <f t="shared" si="57"/>
        <v xml:space="preserve"> </v>
      </c>
      <c r="H69121" s="488">
        <f>IF(Admin!$B$14='Legit-Fans'!F69121,1,0)</f>
        <v>0</v>
      </c>
    </row>
    <row r="69122" spans="1:8">
      <c r="A69122" s="220" t="str">
        <f>IF(B69122&lt;&gt;0,COUNTA($B$65637:B69122)," ")</f>
        <v xml:space="preserve"> </v>
      </c>
      <c r="F69122" s="491" t="str">
        <f t="shared" si="57"/>
        <v xml:space="preserve"> </v>
      </c>
      <c r="H69122" s="488">
        <f>IF(Admin!$B$14='Legit-Fans'!F69122,1,0)</f>
        <v>0</v>
      </c>
    </row>
    <row r="69123" spans="1:8">
      <c r="A69123" s="220" t="str">
        <f>IF(B69123&lt;&gt;0,COUNTA($B$65637:B69123)," ")</f>
        <v xml:space="preserve"> </v>
      </c>
      <c r="F69123" s="491" t="str">
        <f t="shared" si="57"/>
        <v xml:space="preserve"> </v>
      </c>
      <c r="H69123" s="488">
        <f>IF(Admin!$B$14='Legit-Fans'!F69123,1,0)</f>
        <v>0</v>
      </c>
    </row>
    <row r="69124" spans="1:8">
      <c r="A69124" s="220" t="str">
        <f>IF(B69124&lt;&gt;0,COUNTA($B$65637:B69124)," ")</f>
        <v xml:space="preserve"> </v>
      </c>
      <c r="F69124" s="491" t="str">
        <f t="shared" si="57"/>
        <v xml:space="preserve"> </v>
      </c>
      <c r="H69124" s="488">
        <f>IF(Admin!$B$14='Legit-Fans'!F69124,1,0)</f>
        <v>0</v>
      </c>
    </row>
    <row r="69125" spans="1:8">
      <c r="A69125" s="220" t="str">
        <f>IF(B69125&lt;&gt;0,COUNTA($B$65637:B69125)," ")</f>
        <v xml:space="preserve"> </v>
      </c>
      <c r="F69125" s="491" t="str">
        <f t="shared" si="57"/>
        <v xml:space="preserve"> </v>
      </c>
      <c r="H69125" s="488">
        <f>IF(Admin!$B$14='Legit-Fans'!F69125,1,0)</f>
        <v>0</v>
      </c>
    </row>
    <row r="69126" spans="1:8">
      <c r="A69126" s="220" t="str">
        <f>IF(B69126&lt;&gt;0,COUNTA($B$65637:B69126)," ")</f>
        <v xml:space="preserve"> </v>
      </c>
      <c r="F69126" s="491" t="str">
        <f t="shared" si="57"/>
        <v xml:space="preserve"> </v>
      </c>
      <c r="H69126" s="488">
        <f>IF(Admin!$B$14='Legit-Fans'!F69126,1,0)</f>
        <v>0</v>
      </c>
    </row>
    <row r="69127" spans="1:8">
      <c r="A69127" s="220" t="str">
        <f>IF(B69127&lt;&gt;0,COUNTA($B$65637:B69127)," ")</f>
        <v xml:space="preserve"> </v>
      </c>
      <c r="F69127" s="491" t="str">
        <f t="shared" si="57"/>
        <v xml:space="preserve"> </v>
      </c>
      <c r="H69127" s="488">
        <f>IF(Admin!$B$14='Legit-Fans'!F69127,1,0)</f>
        <v>0</v>
      </c>
    </row>
    <row r="69128" spans="1:8">
      <c r="A69128" s="220" t="str">
        <f>IF(B69128&lt;&gt;0,COUNTA($B$65637:B69128)," ")</f>
        <v xml:space="preserve"> </v>
      </c>
      <c r="F69128" s="491" t="str">
        <f t="shared" si="57"/>
        <v xml:space="preserve"> </v>
      </c>
      <c r="H69128" s="488">
        <f>IF(Admin!$B$14='Legit-Fans'!F69128,1,0)</f>
        <v>0</v>
      </c>
    </row>
    <row r="69129" spans="1:8">
      <c r="A69129" s="220" t="str">
        <f>IF(B69129&lt;&gt;0,COUNTA($B$65637:B69129)," ")</f>
        <v xml:space="preserve"> </v>
      </c>
      <c r="F69129" s="491" t="str">
        <f t="shared" si="57"/>
        <v xml:space="preserve"> </v>
      </c>
      <c r="H69129" s="488">
        <f>IF(Admin!$B$14='Legit-Fans'!F69129,1,0)</f>
        <v>0</v>
      </c>
    </row>
    <row r="69130" spans="1:8">
      <c r="A69130" s="220" t="str">
        <f>IF(B69130&lt;&gt;0,COUNTA($B$65637:B69130)," ")</f>
        <v xml:space="preserve"> </v>
      </c>
      <c r="F69130" s="491" t="str">
        <f t="shared" si="57"/>
        <v xml:space="preserve"> </v>
      </c>
      <c r="H69130" s="488">
        <f>IF(Admin!$B$14='Legit-Fans'!F69130,1,0)</f>
        <v>0</v>
      </c>
    </row>
    <row r="69131" spans="1:8">
      <c r="A69131" s="220" t="str">
        <f>IF(B69131&lt;&gt;0,COUNTA($B$65637:B69131)," ")</f>
        <v xml:space="preserve"> </v>
      </c>
      <c r="F69131" s="491" t="str">
        <f t="shared" si="57"/>
        <v xml:space="preserve"> </v>
      </c>
      <c r="H69131" s="488">
        <f>IF(Admin!$B$14='Legit-Fans'!F69131,1,0)</f>
        <v>0</v>
      </c>
    </row>
    <row r="69132" spans="1:8">
      <c r="A69132" s="220" t="str">
        <f>IF(B69132&lt;&gt;0,COUNTA($B$65637:B69132)," ")</f>
        <v xml:space="preserve"> </v>
      </c>
      <c r="F69132" s="491" t="str">
        <f t="shared" si="57"/>
        <v xml:space="preserve"> </v>
      </c>
      <c r="H69132" s="488">
        <f>IF(Admin!$B$14='Legit-Fans'!F69132,1,0)</f>
        <v>0</v>
      </c>
    </row>
    <row r="69133" spans="1:8">
      <c r="A69133" s="220" t="str">
        <f>IF(B69133&lt;&gt;0,COUNTA($B$65637:B69133)," ")</f>
        <v xml:space="preserve"> </v>
      </c>
      <c r="F69133" s="491" t="str">
        <f t="shared" si="57"/>
        <v xml:space="preserve"> </v>
      </c>
      <c r="H69133" s="488">
        <f>IF(Admin!$B$14='Legit-Fans'!F69133,1,0)</f>
        <v>0</v>
      </c>
    </row>
    <row r="69134" spans="1:8">
      <c r="A69134" s="220" t="str">
        <f>IF(B69134&lt;&gt;0,COUNTA($B$65637:B69134)," ")</f>
        <v xml:space="preserve"> </v>
      </c>
      <c r="F69134" s="491" t="str">
        <f t="shared" si="57"/>
        <v xml:space="preserve"> </v>
      </c>
      <c r="H69134" s="488">
        <f>IF(Admin!$B$14='Legit-Fans'!F69134,1,0)</f>
        <v>0</v>
      </c>
    </row>
    <row r="69135" spans="1:8">
      <c r="A69135" s="220" t="str">
        <f>IF(B69135&lt;&gt;0,COUNTA($B$65637:B69135)," ")</f>
        <v xml:space="preserve"> </v>
      </c>
      <c r="F69135" s="491" t="str">
        <f t="shared" si="57"/>
        <v xml:space="preserve"> </v>
      </c>
      <c r="H69135" s="488">
        <f>IF(Admin!$B$14='Legit-Fans'!F69135,1,0)</f>
        <v>0</v>
      </c>
    </row>
    <row r="69136" spans="1:8">
      <c r="A69136" s="220" t="str">
        <f>IF(B69136&lt;&gt;0,COUNTA($B$65637:B69136)," ")</f>
        <v xml:space="preserve"> </v>
      </c>
      <c r="F69136" s="491" t="str">
        <f t="shared" si="57"/>
        <v xml:space="preserve"> </v>
      </c>
      <c r="H69136" s="488">
        <f>IF(Admin!$B$14='Legit-Fans'!F69136,1,0)</f>
        <v>0</v>
      </c>
    </row>
    <row r="69137" spans="1:8">
      <c r="A69137" s="220" t="str">
        <f>IF(B69137&lt;&gt;0,COUNTA($B$65637:B69137)," ")</f>
        <v xml:space="preserve"> </v>
      </c>
      <c r="F69137" s="491" t="str">
        <f t="shared" si="57"/>
        <v xml:space="preserve"> </v>
      </c>
      <c r="H69137" s="488">
        <f>IF(Admin!$B$14='Legit-Fans'!F69137,1,0)</f>
        <v>0</v>
      </c>
    </row>
    <row r="69138" spans="1:8">
      <c r="A69138" s="220" t="str">
        <f>IF(B69138&lt;&gt;0,COUNTA($B$65637:B69138)," ")</f>
        <v xml:space="preserve"> </v>
      </c>
      <c r="F69138" s="491" t="str">
        <f t="shared" si="57"/>
        <v xml:space="preserve"> </v>
      </c>
      <c r="H69138" s="488">
        <f>IF(Admin!$B$14='Legit-Fans'!F69138,1,0)</f>
        <v>0</v>
      </c>
    </row>
    <row r="69139" spans="1:8">
      <c r="A69139" s="220" t="str">
        <f>IF(B69139&lt;&gt;0,COUNTA($B$65637:B69139)," ")</f>
        <v xml:space="preserve"> </v>
      </c>
      <c r="F69139" s="491" t="str">
        <f t="shared" si="57"/>
        <v xml:space="preserve"> </v>
      </c>
      <c r="H69139" s="488">
        <f>IF(Admin!$B$14='Legit-Fans'!F69139,1,0)</f>
        <v>0</v>
      </c>
    </row>
    <row r="69140" spans="1:8">
      <c r="A69140" s="220" t="str">
        <f>IF(B69140&lt;&gt;0,COUNTA($B$65637:B69140)," ")</f>
        <v xml:space="preserve"> </v>
      </c>
      <c r="F69140" s="491" t="str">
        <f t="shared" si="57"/>
        <v xml:space="preserve"> </v>
      </c>
      <c r="H69140" s="488">
        <f>IF(Admin!$B$14='Legit-Fans'!F69140,1,0)</f>
        <v>0</v>
      </c>
    </row>
    <row r="69141" spans="1:8">
      <c r="A69141" s="220" t="str">
        <f>IF(B69141&lt;&gt;0,COUNTA($B$65637:B69141)," ")</f>
        <v xml:space="preserve"> </v>
      </c>
      <c r="F69141" s="491" t="str">
        <f t="shared" si="57"/>
        <v xml:space="preserve"> </v>
      </c>
      <c r="H69141" s="488">
        <f>IF(Admin!$B$14='Legit-Fans'!F69141,1,0)</f>
        <v>0</v>
      </c>
    </row>
    <row r="69142" spans="1:8">
      <c r="A69142" s="220" t="str">
        <f>IF(B69142&lt;&gt;0,COUNTA($B$65637:B69142)," ")</f>
        <v xml:space="preserve"> </v>
      </c>
      <c r="F69142" s="491" t="str">
        <f t="shared" si="57"/>
        <v xml:space="preserve"> </v>
      </c>
      <c r="H69142" s="488">
        <f>IF(Admin!$B$14='Legit-Fans'!F69142,1,0)</f>
        <v>0</v>
      </c>
    </row>
    <row r="69143" spans="1:8">
      <c r="A69143" s="220" t="str">
        <f>IF(B69143&lt;&gt;0,COUNTA($B$65637:B69143)," ")</f>
        <v xml:space="preserve"> </v>
      </c>
      <c r="F69143" s="491" t="str">
        <f t="shared" si="57"/>
        <v xml:space="preserve"> </v>
      </c>
      <c r="H69143" s="488">
        <f>IF(Admin!$B$14='Legit-Fans'!F69143,1,0)</f>
        <v>0</v>
      </c>
    </row>
    <row r="69144" spans="1:8">
      <c r="A69144" s="220" t="str">
        <f>IF(B69144&lt;&gt;0,COUNTA($B$65637:B69144)," ")</f>
        <v xml:space="preserve"> </v>
      </c>
      <c r="F69144" s="491" t="str">
        <f t="shared" si="57"/>
        <v xml:space="preserve"> </v>
      </c>
      <c r="H69144" s="488">
        <f>IF(Admin!$B$14='Legit-Fans'!F69144,1,0)</f>
        <v>0</v>
      </c>
    </row>
    <row r="69145" spans="1:8">
      <c r="A69145" s="220" t="str">
        <f>IF(B69145&lt;&gt;0,COUNTA($B$65637:B69145)," ")</f>
        <v xml:space="preserve"> </v>
      </c>
      <c r="F69145" s="491" t="str">
        <f t="shared" si="57"/>
        <v xml:space="preserve"> </v>
      </c>
      <c r="H69145" s="488">
        <f>IF(Admin!$B$14='Legit-Fans'!F69145,1,0)</f>
        <v>0</v>
      </c>
    </row>
    <row r="69146" spans="1:8">
      <c r="A69146" s="220" t="str">
        <f>IF(B69146&lt;&gt;0,COUNTA($B$65637:B69146)," ")</f>
        <v xml:space="preserve"> </v>
      </c>
      <c r="F69146" s="491" t="str">
        <f t="shared" si="57"/>
        <v xml:space="preserve"> </v>
      </c>
      <c r="H69146" s="488">
        <f>IF(Admin!$B$14='Legit-Fans'!F69146,1,0)</f>
        <v>0</v>
      </c>
    </row>
    <row r="69147" spans="1:8">
      <c r="A69147" s="220" t="str">
        <f>IF(B69147&lt;&gt;0,COUNTA($B$65637:B69147)," ")</f>
        <v xml:space="preserve"> </v>
      </c>
      <c r="F69147" s="491" t="str">
        <f t="shared" si="57"/>
        <v xml:space="preserve"> </v>
      </c>
      <c r="H69147" s="488">
        <f>IF(Admin!$B$14='Legit-Fans'!F69147,1,0)</f>
        <v>0</v>
      </c>
    </row>
    <row r="69148" spans="1:8">
      <c r="A69148" s="220" t="str">
        <f>IF(B69148&lt;&gt;0,COUNTA($B$65637:B69148)," ")</f>
        <v xml:space="preserve"> </v>
      </c>
      <c r="F69148" s="491" t="str">
        <f t="shared" si="57"/>
        <v xml:space="preserve"> </v>
      </c>
      <c r="H69148" s="488">
        <f>IF(Admin!$B$14='Legit-Fans'!F69148,1,0)</f>
        <v>0</v>
      </c>
    </row>
    <row r="69149" spans="1:8">
      <c r="A69149" s="220" t="str">
        <f>IF(B69149&lt;&gt;0,COUNTA($B$65637:B69149)," ")</f>
        <v xml:space="preserve"> </v>
      </c>
      <c r="F69149" s="491" t="str">
        <f t="shared" si="57"/>
        <v xml:space="preserve"> </v>
      </c>
      <c r="H69149" s="488">
        <f>IF(Admin!$B$14='Legit-Fans'!F69149,1,0)</f>
        <v>0</v>
      </c>
    </row>
    <row r="69150" spans="1:8">
      <c r="A69150" s="220" t="str">
        <f>IF(B69150&lt;&gt;0,COUNTA($B$65637:B69150)," ")</f>
        <v xml:space="preserve"> </v>
      </c>
      <c r="F69150" s="491" t="str">
        <f t="shared" si="57"/>
        <v xml:space="preserve"> </v>
      </c>
      <c r="H69150" s="488">
        <f>IF(Admin!$B$14='Legit-Fans'!F69150,1,0)</f>
        <v>0</v>
      </c>
    </row>
    <row r="69151" spans="1:8">
      <c r="A69151" s="220" t="str">
        <f>IF(B69151&lt;&gt;0,COUNTA($B$65637:B69151)," ")</f>
        <v xml:space="preserve"> </v>
      </c>
      <c r="F69151" s="491" t="str">
        <f t="shared" si="57"/>
        <v xml:space="preserve"> </v>
      </c>
      <c r="H69151" s="488">
        <f>IF(Admin!$B$14='Legit-Fans'!F69151,1,0)</f>
        <v>0</v>
      </c>
    </row>
    <row r="69152" spans="1:8">
      <c r="A69152" s="220" t="str">
        <f>IF(B69152&lt;&gt;0,COUNTA($B$65637:B69152)," ")</f>
        <v xml:space="preserve"> </v>
      </c>
      <c r="F69152" s="491" t="str">
        <f t="shared" si="57"/>
        <v xml:space="preserve"> </v>
      </c>
      <c r="H69152" s="488">
        <f>IF(Admin!$B$14='Legit-Fans'!F69152,1,0)</f>
        <v>0</v>
      </c>
    </row>
    <row r="69153" spans="1:8">
      <c r="A69153" s="220" t="str">
        <f>IF(B69153&lt;&gt;0,COUNTA($B$65637:B69153)," ")</f>
        <v xml:space="preserve"> </v>
      </c>
      <c r="F69153" s="491" t="str">
        <f t="shared" si="57"/>
        <v xml:space="preserve"> </v>
      </c>
      <c r="H69153" s="488">
        <f>IF(Admin!$B$14='Legit-Fans'!F69153,1,0)</f>
        <v>0</v>
      </c>
    </row>
    <row r="69154" spans="1:8">
      <c r="A69154" s="220" t="str">
        <f>IF(B69154&lt;&gt;0,COUNTA($B$65637:B69154)," ")</f>
        <v xml:space="preserve"> </v>
      </c>
      <c r="F69154" s="491" t="str">
        <f t="shared" si="57"/>
        <v xml:space="preserve"> </v>
      </c>
      <c r="H69154" s="488">
        <f>IF(Admin!$B$14='Legit-Fans'!F69154,1,0)</f>
        <v>0</v>
      </c>
    </row>
    <row r="69155" spans="1:8">
      <c r="A69155" s="220" t="str">
        <f>IF(B69155&lt;&gt;0,COUNTA($B$65637:B69155)," ")</f>
        <v xml:space="preserve"> </v>
      </c>
      <c r="F69155" s="491" t="str">
        <f t="shared" si="57"/>
        <v xml:space="preserve"> </v>
      </c>
      <c r="H69155" s="488">
        <f>IF(Admin!$B$14='Legit-Fans'!F69155,1,0)</f>
        <v>0</v>
      </c>
    </row>
    <row r="69156" spans="1:8">
      <c r="A69156" s="220" t="str">
        <f>IF(B69156&lt;&gt;0,COUNTA($B$65637:B69156)," ")</f>
        <v xml:space="preserve"> </v>
      </c>
      <c r="F69156" s="491" t="str">
        <f t="shared" si="57"/>
        <v xml:space="preserve"> </v>
      </c>
      <c r="H69156" s="488">
        <f>IF(Admin!$B$14='Legit-Fans'!F69156,1,0)</f>
        <v>0</v>
      </c>
    </row>
    <row r="69157" spans="1:8">
      <c r="A69157" s="220" t="str">
        <f>IF(B69157&lt;&gt;0,COUNTA($B$65637:B69157)," ")</f>
        <v xml:space="preserve"> </v>
      </c>
      <c r="F69157" s="491" t="str">
        <f t="shared" si="57"/>
        <v xml:space="preserve"> </v>
      </c>
      <c r="H69157" s="488">
        <f>IF(Admin!$B$14='Legit-Fans'!F69157,1,0)</f>
        <v>0</v>
      </c>
    </row>
    <row r="69158" spans="1:8">
      <c r="A69158" s="220" t="str">
        <f>IF(B69158&lt;&gt;0,COUNTA($B$65637:B69158)," ")</f>
        <v xml:space="preserve"> </v>
      </c>
      <c r="F69158" s="491" t="str">
        <f t="shared" si="57"/>
        <v xml:space="preserve"> </v>
      </c>
      <c r="H69158" s="488">
        <f>IF(Admin!$B$14='Legit-Fans'!F69158,1,0)</f>
        <v>0</v>
      </c>
    </row>
    <row r="69159" spans="1:8">
      <c r="A69159" s="220" t="str">
        <f>IF(B69159&lt;&gt;0,COUNTA($B$65637:B69159)," ")</f>
        <v xml:space="preserve"> </v>
      </c>
      <c r="F69159" s="491" t="str">
        <f t="shared" si="57"/>
        <v xml:space="preserve"> </v>
      </c>
      <c r="H69159" s="488">
        <f>IF(Admin!$B$14='Legit-Fans'!F69159,1,0)</f>
        <v>0</v>
      </c>
    </row>
    <row r="69160" spans="1:8">
      <c r="A69160" s="220" t="str">
        <f>IF(B69160&lt;&gt;0,COUNTA($B$65637:B69160)," ")</f>
        <v xml:space="preserve"> </v>
      </c>
      <c r="F69160" s="491" t="str">
        <f t="shared" si="57"/>
        <v xml:space="preserve"> </v>
      </c>
      <c r="H69160" s="488">
        <f>IF(Admin!$B$14='Legit-Fans'!F69160,1,0)</f>
        <v>0</v>
      </c>
    </row>
    <row r="69161" spans="1:8">
      <c r="A69161" s="220" t="str">
        <f>IF(B69161&lt;&gt;0,COUNTA($B$65637:B69161)," ")</f>
        <v xml:space="preserve"> </v>
      </c>
      <c r="F69161" s="491" t="str">
        <f t="shared" si="57"/>
        <v xml:space="preserve"> </v>
      </c>
      <c r="H69161" s="488">
        <f>IF(Admin!$B$14='Legit-Fans'!F69161,1,0)</f>
        <v>0</v>
      </c>
    </row>
    <row r="69162" spans="1:8">
      <c r="A69162" s="220" t="str">
        <f>IF(B69162&lt;&gt;0,COUNTA($B$65637:B69162)," ")</f>
        <v xml:space="preserve"> </v>
      </c>
      <c r="F69162" s="491" t="str">
        <f t="shared" si="57"/>
        <v xml:space="preserve"> </v>
      </c>
      <c r="H69162" s="488">
        <f>IF(Admin!$B$14='Legit-Fans'!F69162,1,0)</f>
        <v>0</v>
      </c>
    </row>
    <row r="69163" spans="1:8">
      <c r="A69163" s="220" t="str">
        <f>IF(B69163&lt;&gt;0,COUNTA($B$65637:B69163)," ")</f>
        <v xml:space="preserve"> </v>
      </c>
      <c r="F69163" s="491" t="str">
        <f t="shared" si="57"/>
        <v xml:space="preserve"> </v>
      </c>
      <c r="H69163" s="488">
        <f>IF(Admin!$B$14='Legit-Fans'!F69163,1,0)</f>
        <v>0</v>
      </c>
    </row>
    <row r="69164" spans="1:8">
      <c r="A69164" s="220" t="str">
        <f>IF(B69164&lt;&gt;0,COUNTA($B$65637:B69164)," ")</f>
        <v xml:space="preserve"> </v>
      </c>
      <c r="F69164" s="491" t="str">
        <f t="shared" ref="F69164:F69227" si="58">B69164&amp;" "&amp;C69164</f>
        <v xml:space="preserve"> </v>
      </c>
      <c r="H69164" s="488">
        <f>IF(Admin!$B$14='Legit-Fans'!F69164,1,0)</f>
        <v>0</v>
      </c>
    </row>
    <row r="69165" spans="1:8">
      <c r="A69165" s="220" t="str">
        <f>IF(B69165&lt;&gt;0,COUNTA($B$65637:B69165)," ")</f>
        <v xml:space="preserve"> </v>
      </c>
      <c r="F69165" s="491" t="str">
        <f t="shared" si="58"/>
        <v xml:space="preserve"> </v>
      </c>
      <c r="H69165" s="488">
        <f>IF(Admin!$B$14='Legit-Fans'!F69165,1,0)</f>
        <v>0</v>
      </c>
    </row>
    <row r="69166" spans="1:8">
      <c r="A69166" s="220" t="str">
        <f>IF(B69166&lt;&gt;0,COUNTA($B$65637:B69166)," ")</f>
        <v xml:space="preserve"> </v>
      </c>
      <c r="F69166" s="491" t="str">
        <f t="shared" si="58"/>
        <v xml:space="preserve"> </v>
      </c>
      <c r="H69166" s="488">
        <f>IF(Admin!$B$14='Legit-Fans'!F69166,1,0)</f>
        <v>0</v>
      </c>
    </row>
    <row r="69167" spans="1:8">
      <c r="A69167" s="220" t="str">
        <f>IF(B69167&lt;&gt;0,COUNTA($B$65637:B69167)," ")</f>
        <v xml:space="preserve"> </v>
      </c>
      <c r="F69167" s="491" t="str">
        <f t="shared" si="58"/>
        <v xml:space="preserve"> </v>
      </c>
      <c r="H69167" s="488">
        <f>IF(Admin!$B$14='Legit-Fans'!F69167,1,0)</f>
        <v>0</v>
      </c>
    </row>
    <row r="69168" spans="1:8">
      <c r="A69168" s="220" t="str">
        <f>IF(B69168&lt;&gt;0,COUNTA($B$65637:B69168)," ")</f>
        <v xml:space="preserve"> </v>
      </c>
      <c r="F69168" s="491" t="str">
        <f t="shared" si="58"/>
        <v xml:space="preserve"> </v>
      </c>
      <c r="H69168" s="488">
        <f>IF(Admin!$B$14='Legit-Fans'!F69168,1,0)</f>
        <v>0</v>
      </c>
    </row>
    <row r="69169" spans="1:8">
      <c r="A69169" s="220" t="str">
        <f>IF(B69169&lt;&gt;0,COUNTA($B$65637:B69169)," ")</f>
        <v xml:space="preserve"> </v>
      </c>
      <c r="F69169" s="491" t="str">
        <f t="shared" si="58"/>
        <v xml:space="preserve"> </v>
      </c>
      <c r="H69169" s="488">
        <f>IF(Admin!$B$14='Legit-Fans'!F69169,1,0)</f>
        <v>0</v>
      </c>
    </row>
    <row r="69170" spans="1:8">
      <c r="A69170" s="220" t="str">
        <f>IF(B69170&lt;&gt;0,COUNTA($B$65637:B69170)," ")</f>
        <v xml:space="preserve"> </v>
      </c>
      <c r="F69170" s="491" t="str">
        <f t="shared" si="58"/>
        <v xml:space="preserve"> </v>
      </c>
      <c r="H69170" s="488">
        <f>IF(Admin!$B$14='Legit-Fans'!F69170,1,0)</f>
        <v>0</v>
      </c>
    </row>
    <row r="69171" spans="1:8">
      <c r="A69171" s="220" t="str">
        <f>IF(B69171&lt;&gt;0,COUNTA($B$65637:B69171)," ")</f>
        <v xml:space="preserve"> </v>
      </c>
      <c r="F69171" s="491" t="str">
        <f t="shared" si="58"/>
        <v xml:space="preserve"> </v>
      </c>
      <c r="H69171" s="488">
        <f>IF(Admin!$B$14='Legit-Fans'!F69171,1,0)</f>
        <v>0</v>
      </c>
    </row>
    <row r="69172" spans="1:8">
      <c r="A69172" s="220" t="str">
        <f>IF(B69172&lt;&gt;0,COUNTA($B$65637:B69172)," ")</f>
        <v xml:space="preserve"> </v>
      </c>
      <c r="F69172" s="491" t="str">
        <f t="shared" si="58"/>
        <v xml:space="preserve"> </v>
      </c>
      <c r="H69172" s="488">
        <f>IF(Admin!$B$14='Legit-Fans'!F69172,1,0)</f>
        <v>0</v>
      </c>
    </row>
    <row r="69173" spans="1:8">
      <c r="A69173" s="220" t="str">
        <f>IF(B69173&lt;&gt;0,COUNTA($B$65637:B69173)," ")</f>
        <v xml:space="preserve"> </v>
      </c>
      <c r="F69173" s="491" t="str">
        <f t="shared" si="58"/>
        <v xml:space="preserve"> </v>
      </c>
      <c r="H69173" s="488">
        <f>IF(Admin!$B$14='Legit-Fans'!F69173,1,0)</f>
        <v>0</v>
      </c>
    </row>
    <row r="69174" spans="1:8">
      <c r="A69174" s="220" t="str">
        <f>IF(B69174&lt;&gt;0,COUNTA($B$65637:B69174)," ")</f>
        <v xml:space="preserve"> </v>
      </c>
      <c r="F69174" s="491" t="str">
        <f t="shared" si="58"/>
        <v xml:space="preserve"> </v>
      </c>
      <c r="H69174" s="488">
        <f>IF(Admin!$B$14='Legit-Fans'!F69174,1,0)</f>
        <v>0</v>
      </c>
    </row>
    <row r="69175" spans="1:8">
      <c r="A69175" s="220" t="str">
        <f>IF(B69175&lt;&gt;0,COUNTA($B$65637:B69175)," ")</f>
        <v xml:space="preserve"> </v>
      </c>
      <c r="F69175" s="491" t="str">
        <f t="shared" si="58"/>
        <v xml:space="preserve"> </v>
      </c>
      <c r="H69175" s="488">
        <f>IF(Admin!$B$14='Legit-Fans'!F69175,1,0)</f>
        <v>0</v>
      </c>
    </row>
    <row r="69176" spans="1:8">
      <c r="A69176" s="220" t="str">
        <f>IF(B69176&lt;&gt;0,COUNTA($B$65637:B69176)," ")</f>
        <v xml:space="preserve"> </v>
      </c>
      <c r="F69176" s="491" t="str">
        <f t="shared" si="58"/>
        <v xml:space="preserve"> </v>
      </c>
      <c r="H69176" s="488">
        <f>IF(Admin!$B$14='Legit-Fans'!F69176,1,0)</f>
        <v>0</v>
      </c>
    </row>
    <row r="69177" spans="1:8">
      <c r="A69177" s="220" t="str">
        <f>IF(B69177&lt;&gt;0,COUNTA($B$65637:B69177)," ")</f>
        <v xml:space="preserve"> </v>
      </c>
      <c r="F69177" s="491" t="str">
        <f t="shared" si="58"/>
        <v xml:space="preserve"> </v>
      </c>
      <c r="H69177" s="488">
        <f>IF(Admin!$B$14='Legit-Fans'!F69177,1,0)</f>
        <v>0</v>
      </c>
    </row>
    <row r="69178" spans="1:8">
      <c r="A69178" s="220" t="str">
        <f>IF(B69178&lt;&gt;0,COUNTA($B$65637:B69178)," ")</f>
        <v xml:space="preserve"> </v>
      </c>
      <c r="F69178" s="491" t="str">
        <f t="shared" si="58"/>
        <v xml:space="preserve"> </v>
      </c>
      <c r="H69178" s="488">
        <f>IF(Admin!$B$14='Legit-Fans'!F69178,1,0)</f>
        <v>0</v>
      </c>
    </row>
    <row r="69179" spans="1:8">
      <c r="A69179" s="220" t="str">
        <f>IF(B69179&lt;&gt;0,COUNTA($B$65637:B69179)," ")</f>
        <v xml:space="preserve"> </v>
      </c>
      <c r="F69179" s="491" t="str">
        <f t="shared" si="58"/>
        <v xml:space="preserve"> </v>
      </c>
      <c r="H69179" s="488">
        <f>IF(Admin!$B$14='Legit-Fans'!F69179,1,0)</f>
        <v>0</v>
      </c>
    </row>
    <row r="69180" spans="1:8">
      <c r="A69180" s="220" t="str">
        <f>IF(B69180&lt;&gt;0,COUNTA($B$65637:B69180)," ")</f>
        <v xml:space="preserve"> </v>
      </c>
      <c r="F69180" s="491" t="str">
        <f t="shared" si="58"/>
        <v xml:space="preserve"> </v>
      </c>
      <c r="H69180" s="488">
        <f>IF(Admin!$B$14='Legit-Fans'!F69180,1,0)</f>
        <v>0</v>
      </c>
    </row>
    <row r="69181" spans="1:8">
      <c r="A69181" s="220" t="str">
        <f>IF(B69181&lt;&gt;0,COUNTA($B$65637:B69181)," ")</f>
        <v xml:space="preserve"> </v>
      </c>
      <c r="F69181" s="491" t="str">
        <f t="shared" si="58"/>
        <v xml:space="preserve"> </v>
      </c>
      <c r="H69181" s="488">
        <f>IF(Admin!$B$14='Legit-Fans'!F69181,1,0)</f>
        <v>0</v>
      </c>
    </row>
    <row r="69182" spans="1:8">
      <c r="A69182" s="220" t="str">
        <f>IF(B69182&lt;&gt;0,COUNTA($B$65637:B69182)," ")</f>
        <v xml:space="preserve"> </v>
      </c>
      <c r="F69182" s="491" t="str">
        <f t="shared" si="58"/>
        <v xml:space="preserve"> </v>
      </c>
      <c r="H69182" s="488">
        <f>IF(Admin!$B$14='Legit-Fans'!F69182,1,0)</f>
        <v>0</v>
      </c>
    </row>
    <row r="69183" spans="1:8">
      <c r="A69183" s="220" t="str">
        <f>IF(B69183&lt;&gt;0,COUNTA($B$65637:B69183)," ")</f>
        <v xml:space="preserve"> </v>
      </c>
      <c r="F69183" s="491" t="str">
        <f t="shared" si="58"/>
        <v xml:space="preserve"> </v>
      </c>
      <c r="H69183" s="488">
        <f>IF(Admin!$B$14='Legit-Fans'!F69183,1,0)</f>
        <v>0</v>
      </c>
    </row>
    <row r="69184" spans="1:8">
      <c r="A69184" s="220" t="str">
        <f>IF(B69184&lt;&gt;0,COUNTA($B$65637:B69184)," ")</f>
        <v xml:space="preserve"> </v>
      </c>
      <c r="F69184" s="491" t="str">
        <f t="shared" si="58"/>
        <v xml:space="preserve"> </v>
      </c>
      <c r="H69184" s="488">
        <f>IF(Admin!$B$14='Legit-Fans'!F69184,1,0)</f>
        <v>0</v>
      </c>
    </row>
    <row r="69185" spans="1:8">
      <c r="A69185" s="220" t="str">
        <f>IF(B69185&lt;&gt;0,COUNTA($B$65637:B69185)," ")</f>
        <v xml:space="preserve"> </v>
      </c>
      <c r="F69185" s="491" t="str">
        <f t="shared" si="58"/>
        <v xml:space="preserve"> </v>
      </c>
      <c r="H69185" s="488">
        <f>IF(Admin!$B$14='Legit-Fans'!F69185,1,0)</f>
        <v>0</v>
      </c>
    </row>
    <row r="69186" spans="1:8">
      <c r="A69186" s="220" t="str">
        <f>IF(B69186&lt;&gt;0,COUNTA($B$65637:B69186)," ")</f>
        <v xml:space="preserve"> </v>
      </c>
      <c r="F69186" s="491" t="str">
        <f t="shared" si="58"/>
        <v xml:space="preserve"> </v>
      </c>
      <c r="H69186" s="488">
        <f>IF(Admin!$B$14='Legit-Fans'!F69186,1,0)</f>
        <v>0</v>
      </c>
    </row>
    <row r="69187" spans="1:8">
      <c r="A69187" s="220" t="str">
        <f>IF(B69187&lt;&gt;0,COUNTA($B$65637:B69187)," ")</f>
        <v xml:space="preserve"> </v>
      </c>
      <c r="F69187" s="491" t="str">
        <f t="shared" si="58"/>
        <v xml:space="preserve"> </v>
      </c>
      <c r="H69187" s="488">
        <f>IF(Admin!$B$14='Legit-Fans'!F69187,1,0)</f>
        <v>0</v>
      </c>
    </row>
    <row r="69188" spans="1:8">
      <c r="A69188" s="220" t="str">
        <f>IF(B69188&lt;&gt;0,COUNTA($B$65637:B69188)," ")</f>
        <v xml:space="preserve"> </v>
      </c>
      <c r="F69188" s="491" t="str">
        <f t="shared" si="58"/>
        <v xml:space="preserve"> </v>
      </c>
      <c r="H69188" s="488">
        <f>IF(Admin!$B$14='Legit-Fans'!F69188,1,0)</f>
        <v>0</v>
      </c>
    </row>
    <row r="69189" spans="1:8">
      <c r="A69189" s="220" t="str">
        <f>IF(B69189&lt;&gt;0,COUNTA($B$65637:B69189)," ")</f>
        <v xml:space="preserve"> </v>
      </c>
      <c r="F69189" s="491" t="str">
        <f t="shared" si="58"/>
        <v xml:space="preserve"> </v>
      </c>
      <c r="H69189" s="488">
        <f>IF(Admin!$B$14='Legit-Fans'!F69189,1,0)</f>
        <v>0</v>
      </c>
    </row>
    <row r="69190" spans="1:8">
      <c r="A69190" s="220" t="str">
        <f>IF(B69190&lt;&gt;0,COUNTA($B$65637:B69190)," ")</f>
        <v xml:space="preserve"> </v>
      </c>
      <c r="F69190" s="491" t="str">
        <f t="shared" si="58"/>
        <v xml:space="preserve"> </v>
      </c>
      <c r="H69190" s="488">
        <f>IF(Admin!$B$14='Legit-Fans'!F69190,1,0)</f>
        <v>0</v>
      </c>
    </row>
    <row r="69191" spans="1:8">
      <c r="A69191" s="220" t="str">
        <f>IF(B69191&lt;&gt;0,COUNTA($B$65637:B69191)," ")</f>
        <v xml:space="preserve"> </v>
      </c>
      <c r="F69191" s="491" t="str">
        <f t="shared" si="58"/>
        <v xml:space="preserve"> </v>
      </c>
      <c r="H69191" s="488">
        <f>IF(Admin!$B$14='Legit-Fans'!F69191,1,0)</f>
        <v>0</v>
      </c>
    </row>
    <row r="69192" spans="1:8">
      <c r="A69192" s="220" t="str">
        <f>IF(B69192&lt;&gt;0,COUNTA($B$65637:B69192)," ")</f>
        <v xml:space="preserve"> </v>
      </c>
      <c r="F69192" s="491" t="str">
        <f t="shared" si="58"/>
        <v xml:space="preserve"> </v>
      </c>
      <c r="H69192" s="488">
        <f>IF(Admin!$B$14='Legit-Fans'!F69192,1,0)</f>
        <v>0</v>
      </c>
    </row>
    <row r="69193" spans="1:8">
      <c r="A69193" s="220" t="str">
        <f>IF(B69193&lt;&gt;0,COUNTA($B$65637:B69193)," ")</f>
        <v xml:space="preserve"> </v>
      </c>
      <c r="F69193" s="491" t="str">
        <f t="shared" si="58"/>
        <v xml:space="preserve"> </v>
      </c>
      <c r="H69193" s="488">
        <f>IF(Admin!$B$14='Legit-Fans'!F69193,1,0)</f>
        <v>0</v>
      </c>
    </row>
    <row r="69194" spans="1:8">
      <c r="A69194" s="220" t="str">
        <f>IF(B69194&lt;&gt;0,COUNTA($B$65637:B69194)," ")</f>
        <v xml:space="preserve"> </v>
      </c>
      <c r="F69194" s="491" t="str">
        <f t="shared" si="58"/>
        <v xml:space="preserve"> </v>
      </c>
      <c r="H69194" s="488">
        <f>IF(Admin!$B$14='Legit-Fans'!F69194,1,0)</f>
        <v>0</v>
      </c>
    </row>
    <row r="69195" spans="1:8">
      <c r="A69195" s="220" t="str">
        <f>IF(B69195&lt;&gt;0,COUNTA($B$65637:B69195)," ")</f>
        <v xml:space="preserve"> </v>
      </c>
      <c r="F69195" s="491" t="str">
        <f t="shared" si="58"/>
        <v xml:space="preserve"> </v>
      </c>
      <c r="H69195" s="488">
        <f>IF(Admin!$B$14='Legit-Fans'!F69195,1,0)</f>
        <v>0</v>
      </c>
    </row>
    <row r="69196" spans="1:8">
      <c r="A69196" s="220" t="str">
        <f>IF(B69196&lt;&gt;0,COUNTA($B$65637:B69196)," ")</f>
        <v xml:space="preserve"> </v>
      </c>
      <c r="F69196" s="491" t="str">
        <f t="shared" si="58"/>
        <v xml:space="preserve"> </v>
      </c>
      <c r="H69196" s="488">
        <f>IF(Admin!$B$14='Legit-Fans'!F69196,1,0)</f>
        <v>0</v>
      </c>
    </row>
    <row r="69197" spans="1:8">
      <c r="A69197" s="220" t="str">
        <f>IF(B69197&lt;&gt;0,COUNTA($B$65637:B69197)," ")</f>
        <v xml:space="preserve"> </v>
      </c>
      <c r="F69197" s="491" t="str">
        <f t="shared" si="58"/>
        <v xml:space="preserve"> </v>
      </c>
      <c r="H69197" s="488">
        <f>IF(Admin!$B$14='Legit-Fans'!F69197,1,0)</f>
        <v>0</v>
      </c>
    </row>
    <row r="69198" spans="1:8">
      <c r="A69198" s="220" t="str">
        <f>IF(B69198&lt;&gt;0,COUNTA($B$65637:B69198)," ")</f>
        <v xml:space="preserve"> </v>
      </c>
      <c r="F69198" s="491" t="str">
        <f t="shared" si="58"/>
        <v xml:space="preserve"> </v>
      </c>
      <c r="H69198" s="488">
        <f>IF(Admin!$B$14='Legit-Fans'!F69198,1,0)</f>
        <v>0</v>
      </c>
    </row>
    <row r="69199" spans="1:8">
      <c r="A69199" s="220" t="str">
        <f>IF(B69199&lt;&gt;0,COUNTA($B$65637:B69199)," ")</f>
        <v xml:space="preserve"> </v>
      </c>
      <c r="F69199" s="491" t="str">
        <f t="shared" si="58"/>
        <v xml:space="preserve"> </v>
      </c>
      <c r="H69199" s="488">
        <f>IF(Admin!$B$14='Legit-Fans'!F69199,1,0)</f>
        <v>0</v>
      </c>
    </row>
    <row r="69200" spans="1:8">
      <c r="A69200" s="220" t="str">
        <f>IF(B69200&lt;&gt;0,COUNTA($B$65637:B69200)," ")</f>
        <v xml:space="preserve"> </v>
      </c>
      <c r="F69200" s="491" t="str">
        <f t="shared" si="58"/>
        <v xml:space="preserve"> </v>
      </c>
      <c r="H69200" s="488">
        <f>IF(Admin!$B$14='Legit-Fans'!F69200,1,0)</f>
        <v>0</v>
      </c>
    </row>
    <row r="69201" spans="1:8">
      <c r="A69201" s="220" t="str">
        <f>IF(B69201&lt;&gt;0,COUNTA($B$65637:B69201)," ")</f>
        <v xml:space="preserve"> </v>
      </c>
      <c r="F69201" s="491" t="str">
        <f t="shared" si="58"/>
        <v xml:space="preserve"> </v>
      </c>
      <c r="H69201" s="488">
        <f>IF(Admin!$B$14='Legit-Fans'!F69201,1,0)</f>
        <v>0</v>
      </c>
    </row>
    <row r="69202" spans="1:8">
      <c r="A69202" s="220" t="str">
        <f>IF(B69202&lt;&gt;0,COUNTA($B$65637:B69202)," ")</f>
        <v xml:space="preserve"> </v>
      </c>
      <c r="F69202" s="491" t="str">
        <f t="shared" si="58"/>
        <v xml:space="preserve"> </v>
      </c>
      <c r="H69202" s="488">
        <f>IF(Admin!$B$14='Legit-Fans'!F69202,1,0)</f>
        <v>0</v>
      </c>
    </row>
    <row r="69203" spans="1:8">
      <c r="A69203" s="220" t="str">
        <f>IF(B69203&lt;&gt;0,COUNTA($B$65637:B69203)," ")</f>
        <v xml:space="preserve"> </v>
      </c>
      <c r="F69203" s="491" t="str">
        <f t="shared" si="58"/>
        <v xml:space="preserve"> </v>
      </c>
      <c r="H69203" s="488">
        <f>IF(Admin!$B$14='Legit-Fans'!F69203,1,0)</f>
        <v>0</v>
      </c>
    </row>
    <row r="69204" spans="1:8">
      <c r="A69204" s="220" t="str">
        <f>IF(B69204&lt;&gt;0,COUNTA($B$65637:B69204)," ")</f>
        <v xml:space="preserve"> </v>
      </c>
      <c r="F69204" s="491" t="str">
        <f t="shared" si="58"/>
        <v xml:space="preserve"> </v>
      </c>
      <c r="H69204" s="488">
        <f>IF(Admin!$B$14='Legit-Fans'!F69204,1,0)</f>
        <v>0</v>
      </c>
    </row>
    <row r="69205" spans="1:8">
      <c r="A69205" s="220" t="str">
        <f>IF(B69205&lt;&gt;0,COUNTA($B$65637:B69205)," ")</f>
        <v xml:space="preserve"> </v>
      </c>
      <c r="F69205" s="491" t="str">
        <f t="shared" si="58"/>
        <v xml:space="preserve"> </v>
      </c>
      <c r="H69205" s="488">
        <f>IF(Admin!$B$14='Legit-Fans'!F69205,1,0)</f>
        <v>0</v>
      </c>
    </row>
    <row r="69206" spans="1:8">
      <c r="A69206" s="220" t="str">
        <f>IF(B69206&lt;&gt;0,COUNTA($B$65637:B69206)," ")</f>
        <v xml:space="preserve"> </v>
      </c>
      <c r="F69206" s="491" t="str">
        <f t="shared" si="58"/>
        <v xml:space="preserve"> </v>
      </c>
      <c r="H69206" s="488">
        <f>IF(Admin!$B$14='Legit-Fans'!F69206,1,0)</f>
        <v>0</v>
      </c>
    </row>
    <row r="69207" spans="1:8">
      <c r="A69207" s="220" t="str">
        <f>IF(B69207&lt;&gt;0,COUNTA($B$65637:B69207)," ")</f>
        <v xml:space="preserve"> </v>
      </c>
      <c r="F69207" s="491" t="str">
        <f t="shared" si="58"/>
        <v xml:space="preserve"> </v>
      </c>
      <c r="H69207" s="488">
        <f>IF(Admin!$B$14='Legit-Fans'!F69207,1,0)</f>
        <v>0</v>
      </c>
    </row>
    <row r="69208" spans="1:8">
      <c r="A69208" s="220" t="str">
        <f>IF(B69208&lt;&gt;0,COUNTA($B$65637:B69208)," ")</f>
        <v xml:space="preserve"> </v>
      </c>
      <c r="F69208" s="491" t="str">
        <f t="shared" si="58"/>
        <v xml:space="preserve"> </v>
      </c>
      <c r="H69208" s="488">
        <f>IF(Admin!$B$14='Legit-Fans'!F69208,1,0)</f>
        <v>0</v>
      </c>
    </row>
    <row r="69209" spans="1:8">
      <c r="A69209" s="220" t="str">
        <f>IF(B69209&lt;&gt;0,COUNTA($B$65637:B69209)," ")</f>
        <v xml:space="preserve"> </v>
      </c>
      <c r="F69209" s="491" t="str">
        <f t="shared" si="58"/>
        <v xml:space="preserve"> </v>
      </c>
      <c r="H69209" s="488">
        <f>IF(Admin!$B$14='Legit-Fans'!F69209,1,0)</f>
        <v>0</v>
      </c>
    </row>
    <row r="69210" spans="1:8">
      <c r="A69210" s="220" t="str">
        <f>IF(B69210&lt;&gt;0,COUNTA($B$65637:B69210)," ")</f>
        <v xml:space="preserve"> </v>
      </c>
      <c r="F69210" s="491" t="str">
        <f t="shared" si="58"/>
        <v xml:space="preserve"> </v>
      </c>
      <c r="H69210" s="488">
        <f>IF(Admin!$B$14='Legit-Fans'!F69210,1,0)</f>
        <v>0</v>
      </c>
    </row>
    <row r="69211" spans="1:8">
      <c r="A69211" s="220" t="str">
        <f>IF(B69211&lt;&gt;0,COUNTA($B$65637:B69211)," ")</f>
        <v xml:space="preserve"> </v>
      </c>
      <c r="F69211" s="491" t="str">
        <f t="shared" si="58"/>
        <v xml:space="preserve"> </v>
      </c>
      <c r="H69211" s="488">
        <f>IF(Admin!$B$14='Legit-Fans'!F69211,1,0)</f>
        <v>0</v>
      </c>
    </row>
    <row r="69212" spans="1:8">
      <c r="A69212" s="220" t="str">
        <f>IF(B69212&lt;&gt;0,COUNTA($B$65637:B69212)," ")</f>
        <v xml:space="preserve"> </v>
      </c>
      <c r="F69212" s="491" t="str">
        <f t="shared" si="58"/>
        <v xml:space="preserve"> </v>
      </c>
      <c r="H69212" s="488">
        <f>IF(Admin!$B$14='Legit-Fans'!F69212,1,0)</f>
        <v>0</v>
      </c>
    </row>
    <row r="69213" spans="1:8">
      <c r="A69213" s="220" t="str">
        <f>IF(B69213&lt;&gt;0,COUNTA($B$65637:B69213)," ")</f>
        <v xml:space="preserve"> </v>
      </c>
      <c r="F69213" s="491" t="str">
        <f t="shared" si="58"/>
        <v xml:space="preserve"> </v>
      </c>
      <c r="H69213" s="488">
        <f>IF(Admin!$B$14='Legit-Fans'!F69213,1,0)</f>
        <v>0</v>
      </c>
    </row>
    <row r="69214" spans="1:8">
      <c r="A69214" s="220" t="str">
        <f>IF(B69214&lt;&gt;0,COUNTA($B$65637:B69214)," ")</f>
        <v xml:space="preserve"> </v>
      </c>
      <c r="F69214" s="491" t="str">
        <f t="shared" si="58"/>
        <v xml:space="preserve"> </v>
      </c>
      <c r="H69214" s="488">
        <f>IF(Admin!$B$14='Legit-Fans'!F69214,1,0)</f>
        <v>0</v>
      </c>
    </row>
    <row r="69215" spans="1:8">
      <c r="A69215" s="220" t="str">
        <f>IF(B69215&lt;&gt;0,COUNTA($B$65637:B69215)," ")</f>
        <v xml:space="preserve"> </v>
      </c>
      <c r="F69215" s="491" t="str">
        <f t="shared" si="58"/>
        <v xml:space="preserve"> </v>
      </c>
      <c r="H69215" s="488">
        <f>IF(Admin!$B$14='Legit-Fans'!F69215,1,0)</f>
        <v>0</v>
      </c>
    </row>
    <row r="69216" spans="1:8">
      <c r="A69216" s="220" t="str">
        <f>IF(B69216&lt;&gt;0,COUNTA($B$65637:B69216)," ")</f>
        <v xml:space="preserve"> </v>
      </c>
      <c r="F69216" s="491" t="str">
        <f t="shared" si="58"/>
        <v xml:space="preserve"> </v>
      </c>
      <c r="H69216" s="488">
        <f>IF(Admin!$B$14='Legit-Fans'!F69216,1,0)</f>
        <v>0</v>
      </c>
    </row>
    <row r="69217" spans="1:8">
      <c r="A69217" s="220" t="str">
        <f>IF(B69217&lt;&gt;0,COUNTA($B$65637:B69217)," ")</f>
        <v xml:space="preserve"> </v>
      </c>
      <c r="F69217" s="491" t="str">
        <f t="shared" si="58"/>
        <v xml:space="preserve"> </v>
      </c>
      <c r="H69217" s="488">
        <f>IF(Admin!$B$14='Legit-Fans'!F69217,1,0)</f>
        <v>0</v>
      </c>
    </row>
    <row r="69218" spans="1:8">
      <c r="A69218" s="220" t="str">
        <f>IF(B69218&lt;&gt;0,COUNTA($B$65637:B69218)," ")</f>
        <v xml:space="preserve"> </v>
      </c>
      <c r="F69218" s="491" t="str">
        <f t="shared" si="58"/>
        <v xml:space="preserve"> </v>
      </c>
      <c r="H69218" s="488">
        <f>IF(Admin!$B$14='Legit-Fans'!F69218,1,0)</f>
        <v>0</v>
      </c>
    </row>
    <row r="69219" spans="1:8">
      <c r="A69219" s="220" t="str">
        <f>IF(B69219&lt;&gt;0,COUNTA($B$65637:B69219)," ")</f>
        <v xml:space="preserve"> </v>
      </c>
      <c r="F69219" s="491" t="str">
        <f t="shared" si="58"/>
        <v xml:space="preserve"> </v>
      </c>
      <c r="H69219" s="488">
        <f>IF(Admin!$B$14='Legit-Fans'!F69219,1,0)</f>
        <v>0</v>
      </c>
    </row>
    <row r="69220" spans="1:8">
      <c r="A69220" s="220" t="str">
        <f>IF(B69220&lt;&gt;0,COUNTA($B$65637:B69220)," ")</f>
        <v xml:space="preserve"> </v>
      </c>
      <c r="F69220" s="491" t="str">
        <f t="shared" si="58"/>
        <v xml:space="preserve"> </v>
      </c>
      <c r="H69220" s="488">
        <f>IF(Admin!$B$14='Legit-Fans'!F69220,1,0)</f>
        <v>0</v>
      </c>
    </row>
    <row r="69221" spans="1:8">
      <c r="A69221" s="220" t="str">
        <f>IF(B69221&lt;&gt;0,COUNTA($B$65637:B69221)," ")</f>
        <v xml:space="preserve"> </v>
      </c>
      <c r="F69221" s="491" t="str">
        <f t="shared" si="58"/>
        <v xml:space="preserve"> </v>
      </c>
      <c r="H69221" s="488">
        <f>IF(Admin!$B$14='Legit-Fans'!F69221,1,0)</f>
        <v>0</v>
      </c>
    </row>
    <row r="69222" spans="1:8">
      <c r="A69222" s="220" t="str">
        <f>IF(B69222&lt;&gt;0,COUNTA($B$65637:B69222)," ")</f>
        <v xml:space="preserve"> </v>
      </c>
      <c r="F69222" s="491" t="str">
        <f t="shared" si="58"/>
        <v xml:space="preserve"> </v>
      </c>
      <c r="H69222" s="488">
        <f>IF(Admin!$B$14='Legit-Fans'!F69222,1,0)</f>
        <v>0</v>
      </c>
    </row>
    <row r="69223" spans="1:8">
      <c r="A69223" s="220" t="str">
        <f>IF(B69223&lt;&gt;0,COUNTA($B$65637:B69223)," ")</f>
        <v xml:space="preserve"> </v>
      </c>
      <c r="F69223" s="491" t="str">
        <f t="shared" si="58"/>
        <v xml:space="preserve"> </v>
      </c>
      <c r="H69223" s="488">
        <f>IF(Admin!$B$14='Legit-Fans'!F69223,1,0)</f>
        <v>0</v>
      </c>
    </row>
    <row r="69224" spans="1:8">
      <c r="A69224" s="220" t="str">
        <f>IF(B69224&lt;&gt;0,COUNTA($B$65637:B69224)," ")</f>
        <v xml:space="preserve"> </v>
      </c>
      <c r="F69224" s="491" t="str">
        <f t="shared" si="58"/>
        <v xml:space="preserve"> </v>
      </c>
      <c r="H69224" s="488">
        <f>IF(Admin!$B$14='Legit-Fans'!F69224,1,0)</f>
        <v>0</v>
      </c>
    </row>
    <row r="69225" spans="1:8">
      <c r="A69225" s="220" t="str">
        <f>IF(B69225&lt;&gt;0,COUNTA($B$65637:B69225)," ")</f>
        <v xml:space="preserve"> </v>
      </c>
      <c r="F69225" s="491" t="str">
        <f t="shared" si="58"/>
        <v xml:space="preserve"> </v>
      </c>
      <c r="H69225" s="488">
        <f>IF(Admin!$B$14='Legit-Fans'!F69225,1,0)</f>
        <v>0</v>
      </c>
    </row>
    <row r="69226" spans="1:8">
      <c r="A69226" s="220" t="str">
        <f>IF(B69226&lt;&gt;0,COUNTA($B$65637:B69226)," ")</f>
        <v xml:space="preserve"> </v>
      </c>
      <c r="F69226" s="491" t="str">
        <f t="shared" si="58"/>
        <v xml:space="preserve"> </v>
      </c>
      <c r="H69226" s="488">
        <f>IF(Admin!$B$14='Legit-Fans'!F69226,1,0)</f>
        <v>0</v>
      </c>
    </row>
    <row r="69227" spans="1:8">
      <c r="A69227" s="220" t="str">
        <f>IF(B69227&lt;&gt;0,COUNTA($B$65637:B69227)," ")</f>
        <v xml:space="preserve"> </v>
      </c>
      <c r="F69227" s="491" t="str">
        <f t="shared" si="58"/>
        <v xml:space="preserve"> </v>
      </c>
      <c r="H69227" s="488">
        <f>IF(Admin!$B$14='Legit-Fans'!F69227,1,0)</f>
        <v>0</v>
      </c>
    </row>
    <row r="69228" spans="1:8">
      <c r="A69228" s="220" t="str">
        <f>IF(B69228&lt;&gt;0,COUNTA($B$65637:B69228)," ")</f>
        <v xml:space="preserve"> </v>
      </c>
      <c r="F69228" s="491" t="str">
        <f t="shared" ref="F69228:F69291" si="59">B69228&amp;" "&amp;C69228</f>
        <v xml:space="preserve"> </v>
      </c>
      <c r="H69228" s="488">
        <f>IF(Admin!$B$14='Legit-Fans'!F69228,1,0)</f>
        <v>0</v>
      </c>
    </row>
    <row r="69229" spans="1:8">
      <c r="A69229" s="220" t="str">
        <f>IF(B69229&lt;&gt;0,COUNTA($B$65637:B69229)," ")</f>
        <v xml:space="preserve"> </v>
      </c>
      <c r="F69229" s="491" t="str">
        <f t="shared" si="59"/>
        <v xml:space="preserve"> </v>
      </c>
      <c r="H69229" s="488">
        <f>IF(Admin!$B$14='Legit-Fans'!F69229,1,0)</f>
        <v>0</v>
      </c>
    </row>
    <row r="69230" spans="1:8">
      <c r="A69230" s="220" t="str">
        <f>IF(B69230&lt;&gt;0,COUNTA($B$65637:B69230)," ")</f>
        <v xml:space="preserve"> </v>
      </c>
      <c r="F69230" s="491" t="str">
        <f t="shared" si="59"/>
        <v xml:space="preserve"> </v>
      </c>
      <c r="H69230" s="488">
        <f>IF(Admin!$B$14='Legit-Fans'!F69230,1,0)</f>
        <v>0</v>
      </c>
    </row>
    <row r="69231" spans="1:8">
      <c r="A69231" s="220" t="str">
        <f>IF(B69231&lt;&gt;0,COUNTA($B$65637:B69231)," ")</f>
        <v xml:space="preserve"> </v>
      </c>
      <c r="F69231" s="491" t="str">
        <f t="shared" si="59"/>
        <v xml:space="preserve"> </v>
      </c>
      <c r="H69231" s="488">
        <f>IF(Admin!$B$14='Legit-Fans'!F69231,1,0)</f>
        <v>0</v>
      </c>
    </row>
    <row r="69232" spans="1:8">
      <c r="A69232" s="220" t="str">
        <f>IF(B69232&lt;&gt;0,COUNTA($B$65637:B69232)," ")</f>
        <v xml:space="preserve"> </v>
      </c>
      <c r="F69232" s="491" t="str">
        <f t="shared" si="59"/>
        <v xml:space="preserve"> </v>
      </c>
      <c r="H69232" s="488">
        <f>IF(Admin!$B$14='Legit-Fans'!F69232,1,0)</f>
        <v>0</v>
      </c>
    </row>
    <row r="69233" spans="1:8">
      <c r="A69233" s="220" t="str">
        <f>IF(B69233&lt;&gt;0,COUNTA($B$65637:B69233)," ")</f>
        <v xml:space="preserve"> </v>
      </c>
      <c r="F69233" s="491" t="str">
        <f t="shared" si="59"/>
        <v xml:space="preserve"> </v>
      </c>
      <c r="H69233" s="488">
        <f>IF(Admin!$B$14='Legit-Fans'!F69233,1,0)</f>
        <v>0</v>
      </c>
    </row>
    <row r="69234" spans="1:8">
      <c r="A69234" s="220" t="str">
        <f>IF(B69234&lt;&gt;0,COUNTA($B$65637:B69234)," ")</f>
        <v xml:space="preserve"> </v>
      </c>
      <c r="F69234" s="491" t="str">
        <f t="shared" si="59"/>
        <v xml:space="preserve"> </v>
      </c>
      <c r="H69234" s="488">
        <f>IF(Admin!$B$14='Legit-Fans'!F69234,1,0)</f>
        <v>0</v>
      </c>
    </row>
    <row r="69235" spans="1:8">
      <c r="A69235" s="220" t="str">
        <f>IF(B69235&lt;&gt;0,COUNTA($B$65637:B69235)," ")</f>
        <v xml:space="preserve"> </v>
      </c>
      <c r="F69235" s="491" t="str">
        <f t="shared" si="59"/>
        <v xml:space="preserve"> </v>
      </c>
      <c r="H69235" s="488">
        <f>IF(Admin!$B$14='Legit-Fans'!F69235,1,0)</f>
        <v>0</v>
      </c>
    </row>
    <row r="69236" spans="1:8">
      <c r="A69236" s="220" t="str">
        <f>IF(B69236&lt;&gt;0,COUNTA($B$65637:B69236)," ")</f>
        <v xml:space="preserve"> </v>
      </c>
      <c r="F69236" s="491" t="str">
        <f t="shared" si="59"/>
        <v xml:space="preserve"> </v>
      </c>
      <c r="H69236" s="488">
        <f>IF(Admin!$B$14='Legit-Fans'!F69236,1,0)</f>
        <v>0</v>
      </c>
    </row>
    <row r="69237" spans="1:8">
      <c r="A69237" s="220" t="str">
        <f>IF(B69237&lt;&gt;0,COUNTA($B$65637:B69237)," ")</f>
        <v xml:space="preserve"> </v>
      </c>
      <c r="F69237" s="491" t="str">
        <f t="shared" si="59"/>
        <v xml:space="preserve"> </v>
      </c>
      <c r="H69237" s="488">
        <f>IF(Admin!$B$14='Legit-Fans'!F69237,1,0)</f>
        <v>0</v>
      </c>
    </row>
    <row r="69238" spans="1:8">
      <c r="A69238" s="220" t="str">
        <f>IF(B69238&lt;&gt;0,COUNTA($B$65637:B69238)," ")</f>
        <v xml:space="preserve"> </v>
      </c>
      <c r="F69238" s="491" t="str">
        <f t="shared" si="59"/>
        <v xml:space="preserve"> </v>
      </c>
      <c r="H69238" s="488">
        <f>IF(Admin!$B$14='Legit-Fans'!F69238,1,0)</f>
        <v>0</v>
      </c>
    </row>
    <row r="69239" spans="1:8">
      <c r="A69239" s="220" t="str">
        <f>IF(B69239&lt;&gt;0,COUNTA($B$65637:B69239)," ")</f>
        <v xml:space="preserve"> </v>
      </c>
      <c r="F69239" s="491" t="str">
        <f t="shared" si="59"/>
        <v xml:space="preserve"> </v>
      </c>
      <c r="H69239" s="488">
        <f>IF(Admin!$B$14='Legit-Fans'!F69239,1,0)</f>
        <v>0</v>
      </c>
    </row>
    <row r="69240" spans="1:8">
      <c r="A69240" s="220" t="str">
        <f>IF(B69240&lt;&gt;0,COUNTA($B$65637:B69240)," ")</f>
        <v xml:space="preserve"> </v>
      </c>
      <c r="F69240" s="491" t="str">
        <f t="shared" si="59"/>
        <v xml:space="preserve"> </v>
      </c>
      <c r="H69240" s="488">
        <f>IF(Admin!$B$14='Legit-Fans'!F69240,1,0)</f>
        <v>0</v>
      </c>
    </row>
    <row r="69241" spans="1:8">
      <c r="A69241" s="220" t="str">
        <f>IF(B69241&lt;&gt;0,COUNTA($B$65637:B69241)," ")</f>
        <v xml:space="preserve"> </v>
      </c>
      <c r="F69241" s="491" t="str">
        <f t="shared" si="59"/>
        <v xml:space="preserve"> </v>
      </c>
      <c r="H69241" s="488">
        <f>IF(Admin!$B$14='Legit-Fans'!F69241,1,0)</f>
        <v>0</v>
      </c>
    </row>
    <row r="69242" spans="1:8">
      <c r="A69242" s="220" t="str">
        <f>IF(B69242&lt;&gt;0,COUNTA($B$65637:B69242)," ")</f>
        <v xml:space="preserve"> </v>
      </c>
      <c r="F69242" s="491" t="str">
        <f t="shared" si="59"/>
        <v xml:space="preserve"> </v>
      </c>
      <c r="H69242" s="488">
        <f>IF(Admin!$B$14='Legit-Fans'!F69242,1,0)</f>
        <v>0</v>
      </c>
    </row>
    <row r="69243" spans="1:8">
      <c r="A69243" s="220" t="str">
        <f>IF(B69243&lt;&gt;0,COUNTA($B$65637:B69243)," ")</f>
        <v xml:space="preserve"> </v>
      </c>
      <c r="F69243" s="491" t="str">
        <f t="shared" si="59"/>
        <v xml:space="preserve"> </v>
      </c>
      <c r="H69243" s="488">
        <f>IF(Admin!$B$14='Legit-Fans'!F69243,1,0)</f>
        <v>0</v>
      </c>
    </row>
    <row r="69244" spans="1:8">
      <c r="A69244" s="220" t="str">
        <f>IF(B69244&lt;&gt;0,COUNTA($B$65637:B69244)," ")</f>
        <v xml:space="preserve"> </v>
      </c>
      <c r="F69244" s="491" t="str">
        <f t="shared" si="59"/>
        <v xml:space="preserve"> </v>
      </c>
      <c r="H69244" s="488">
        <f>IF(Admin!$B$14='Legit-Fans'!F69244,1,0)</f>
        <v>0</v>
      </c>
    </row>
    <row r="69245" spans="1:8">
      <c r="A69245" s="220" t="str">
        <f>IF(B69245&lt;&gt;0,COUNTA($B$65637:B69245)," ")</f>
        <v xml:space="preserve"> </v>
      </c>
      <c r="F69245" s="491" t="str">
        <f t="shared" si="59"/>
        <v xml:space="preserve"> </v>
      </c>
      <c r="H69245" s="488">
        <f>IF(Admin!$B$14='Legit-Fans'!F69245,1,0)</f>
        <v>0</v>
      </c>
    </row>
    <row r="69246" spans="1:8">
      <c r="A69246" s="220" t="str">
        <f>IF(B69246&lt;&gt;0,COUNTA($B$65637:B69246)," ")</f>
        <v xml:space="preserve"> </v>
      </c>
      <c r="F69246" s="491" t="str">
        <f t="shared" si="59"/>
        <v xml:space="preserve"> </v>
      </c>
      <c r="H69246" s="488">
        <f>IF(Admin!$B$14='Legit-Fans'!F69246,1,0)</f>
        <v>0</v>
      </c>
    </row>
    <row r="69247" spans="1:8">
      <c r="A69247" s="220" t="str">
        <f>IF(B69247&lt;&gt;0,COUNTA($B$65637:B69247)," ")</f>
        <v xml:space="preserve"> </v>
      </c>
      <c r="F69247" s="491" t="str">
        <f t="shared" si="59"/>
        <v xml:space="preserve"> </v>
      </c>
      <c r="H69247" s="488">
        <f>IF(Admin!$B$14='Legit-Fans'!F69247,1,0)</f>
        <v>0</v>
      </c>
    </row>
    <row r="69248" spans="1:8">
      <c r="A69248" s="220" t="str">
        <f>IF(B69248&lt;&gt;0,COUNTA($B$65637:B69248)," ")</f>
        <v xml:space="preserve"> </v>
      </c>
      <c r="F69248" s="491" t="str">
        <f t="shared" si="59"/>
        <v xml:space="preserve"> </v>
      </c>
      <c r="H69248" s="488">
        <f>IF(Admin!$B$14='Legit-Fans'!F69248,1,0)</f>
        <v>0</v>
      </c>
    </row>
    <row r="69249" spans="1:8">
      <c r="A69249" s="220" t="str">
        <f>IF(B69249&lt;&gt;0,COUNTA($B$65637:B69249)," ")</f>
        <v xml:space="preserve"> </v>
      </c>
      <c r="F69249" s="491" t="str">
        <f t="shared" si="59"/>
        <v xml:space="preserve"> </v>
      </c>
      <c r="H69249" s="488">
        <f>IF(Admin!$B$14='Legit-Fans'!F69249,1,0)</f>
        <v>0</v>
      </c>
    </row>
    <row r="69250" spans="1:8">
      <c r="A69250" s="220" t="str">
        <f>IF(B69250&lt;&gt;0,COUNTA($B$65637:B69250)," ")</f>
        <v xml:space="preserve"> </v>
      </c>
      <c r="F69250" s="491" t="str">
        <f t="shared" si="59"/>
        <v xml:space="preserve"> </v>
      </c>
      <c r="H69250" s="488">
        <f>IF(Admin!$B$14='Legit-Fans'!F69250,1,0)</f>
        <v>0</v>
      </c>
    </row>
    <row r="69251" spans="1:8">
      <c r="A69251" s="220" t="str">
        <f>IF(B69251&lt;&gt;0,COUNTA($B$65637:B69251)," ")</f>
        <v xml:space="preserve"> </v>
      </c>
      <c r="F69251" s="491" t="str">
        <f t="shared" si="59"/>
        <v xml:space="preserve"> </v>
      </c>
      <c r="H69251" s="488">
        <f>IF(Admin!$B$14='Legit-Fans'!F69251,1,0)</f>
        <v>0</v>
      </c>
    </row>
    <row r="69252" spans="1:8">
      <c r="A69252" s="220" t="str">
        <f>IF(B69252&lt;&gt;0,COUNTA($B$65637:B69252)," ")</f>
        <v xml:space="preserve"> </v>
      </c>
      <c r="F69252" s="491" t="str">
        <f t="shared" si="59"/>
        <v xml:space="preserve"> </v>
      </c>
      <c r="H69252" s="488">
        <f>IF(Admin!$B$14='Legit-Fans'!F69252,1,0)</f>
        <v>0</v>
      </c>
    </row>
    <row r="69253" spans="1:8">
      <c r="A69253" s="220" t="str">
        <f>IF(B69253&lt;&gt;0,COUNTA($B$65637:B69253)," ")</f>
        <v xml:space="preserve"> </v>
      </c>
      <c r="F69253" s="491" t="str">
        <f t="shared" si="59"/>
        <v xml:space="preserve"> </v>
      </c>
      <c r="H69253" s="488">
        <f>IF(Admin!$B$14='Legit-Fans'!F69253,1,0)</f>
        <v>0</v>
      </c>
    </row>
    <row r="69254" spans="1:8">
      <c r="A69254" s="220" t="str">
        <f>IF(B69254&lt;&gt;0,COUNTA($B$65637:B69254)," ")</f>
        <v xml:space="preserve"> </v>
      </c>
      <c r="F69254" s="491" t="str">
        <f t="shared" si="59"/>
        <v xml:space="preserve"> </v>
      </c>
      <c r="H69254" s="488">
        <f>IF(Admin!$B$14='Legit-Fans'!F69254,1,0)</f>
        <v>0</v>
      </c>
    </row>
    <row r="69255" spans="1:8">
      <c r="A69255" s="220" t="str">
        <f>IF(B69255&lt;&gt;0,COUNTA($B$65637:B69255)," ")</f>
        <v xml:space="preserve"> </v>
      </c>
      <c r="F69255" s="491" t="str">
        <f t="shared" si="59"/>
        <v xml:space="preserve"> </v>
      </c>
      <c r="H69255" s="488">
        <f>IF(Admin!$B$14='Legit-Fans'!F69255,1,0)</f>
        <v>0</v>
      </c>
    </row>
    <row r="69256" spans="1:8">
      <c r="A69256" s="220" t="str">
        <f>IF(B69256&lt;&gt;0,COUNTA($B$65637:B69256)," ")</f>
        <v xml:space="preserve"> </v>
      </c>
      <c r="F69256" s="491" t="str">
        <f t="shared" si="59"/>
        <v xml:space="preserve"> </v>
      </c>
      <c r="H69256" s="488">
        <f>IF(Admin!$B$14='Legit-Fans'!F69256,1,0)</f>
        <v>0</v>
      </c>
    </row>
    <row r="69257" spans="1:8">
      <c r="A69257" s="220" t="str">
        <f>IF(B69257&lt;&gt;0,COUNTA($B$65637:B69257)," ")</f>
        <v xml:space="preserve"> </v>
      </c>
      <c r="F69257" s="491" t="str">
        <f t="shared" si="59"/>
        <v xml:space="preserve"> </v>
      </c>
      <c r="H69257" s="488">
        <f>IF(Admin!$B$14='Legit-Fans'!F69257,1,0)</f>
        <v>0</v>
      </c>
    </row>
    <row r="69258" spans="1:8">
      <c r="A69258" s="220" t="str">
        <f>IF(B69258&lt;&gt;0,COUNTA($B$65637:B69258)," ")</f>
        <v xml:space="preserve"> </v>
      </c>
      <c r="F69258" s="491" t="str">
        <f t="shared" si="59"/>
        <v xml:space="preserve"> </v>
      </c>
      <c r="H69258" s="488">
        <f>IF(Admin!$B$14='Legit-Fans'!F69258,1,0)</f>
        <v>0</v>
      </c>
    </row>
    <row r="69259" spans="1:8">
      <c r="A69259" s="220" t="str">
        <f>IF(B69259&lt;&gt;0,COUNTA($B$65637:B69259)," ")</f>
        <v xml:space="preserve"> </v>
      </c>
      <c r="F69259" s="491" t="str">
        <f t="shared" si="59"/>
        <v xml:space="preserve"> </v>
      </c>
      <c r="H69259" s="488">
        <f>IF(Admin!$B$14='Legit-Fans'!F69259,1,0)</f>
        <v>0</v>
      </c>
    </row>
    <row r="69260" spans="1:8">
      <c r="A69260" s="220" t="str">
        <f>IF(B69260&lt;&gt;0,COUNTA($B$65637:B69260)," ")</f>
        <v xml:space="preserve"> </v>
      </c>
      <c r="F69260" s="491" t="str">
        <f t="shared" si="59"/>
        <v xml:space="preserve"> </v>
      </c>
      <c r="H69260" s="488">
        <f>IF(Admin!$B$14='Legit-Fans'!F69260,1,0)</f>
        <v>0</v>
      </c>
    </row>
    <row r="69261" spans="1:8">
      <c r="A69261" s="220" t="str">
        <f>IF(B69261&lt;&gt;0,COUNTA($B$65637:B69261)," ")</f>
        <v xml:space="preserve"> </v>
      </c>
      <c r="F69261" s="491" t="str">
        <f t="shared" si="59"/>
        <v xml:space="preserve"> </v>
      </c>
      <c r="H69261" s="488">
        <f>IF(Admin!$B$14='Legit-Fans'!F69261,1,0)</f>
        <v>0</v>
      </c>
    </row>
    <row r="69262" spans="1:8">
      <c r="A69262" s="220" t="str">
        <f>IF(B69262&lt;&gt;0,COUNTA($B$65637:B69262)," ")</f>
        <v xml:space="preserve"> </v>
      </c>
      <c r="F69262" s="491" t="str">
        <f t="shared" si="59"/>
        <v xml:space="preserve"> </v>
      </c>
      <c r="H69262" s="488">
        <f>IF(Admin!$B$14='Legit-Fans'!F69262,1,0)</f>
        <v>0</v>
      </c>
    </row>
    <row r="69263" spans="1:8">
      <c r="A69263" s="220" t="str">
        <f>IF(B69263&lt;&gt;0,COUNTA($B$65637:B69263)," ")</f>
        <v xml:space="preserve"> </v>
      </c>
      <c r="F69263" s="491" t="str">
        <f t="shared" si="59"/>
        <v xml:space="preserve"> </v>
      </c>
      <c r="H69263" s="488">
        <f>IF(Admin!$B$14='Legit-Fans'!F69263,1,0)</f>
        <v>0</v>
      </c>
    </row>
    <row r="69264" spans="1:8">
      <c r="A69264" s="220" t="str">
        <f>IF(B69264&lt;&gt;0,COUNTA($B$65637:B69264)," ")</f>
        <v xml:space="preserve"> </v>
      </c>
      <c r="F69264" s="491" t="str">
        <f t="shared" si="59"/>
        <v xml:space="preserve"> </v>
      </c>
      <c r="H69264" s="488">
        <f>IF(Admin!$B$14='Legit-Fans'!F69264,1,0)</f>
        <v>0</v>
      </c>
    </row>
    <row r="69265" spans="1:8">
      <c r="A69265" s="220" t="str">
        <f>IF(B69265&lt;&gt;0,COUNTA($B$65637:B69265)," ")</f>
        <v xml:space="preserve"> </v>
      </c>
      <c r="F69265" s="491" t="str">
        <f t="shared" si="59"/>
        <v xml:space="preserve"> </v>
      </c>
      <c r="H69265" s="488">
        <f>IF(Admin!$B$14='Legit-Fans'!F69265,1,0)</f>
        <v>0</v>
      </c>
    </row>
    <row r="69266" spans="1:8">
      <c r="A69266" s="220" t="str">
        <f>IF(B69266&lt;&gt;0,COUNTA($B$65637:B69266)," ")</f>
        <v xml:space="preserve"> </v>
      </c>
      <c r="F69266" s="491" t="str">
        <f t="shared" si="59"/>
        <v xml:space="preserve"> </v>
      </c>
      <c r="H69266" s="488">
        <f>IF(Admin!$B$14='Legit-Fans'!F69266,1,0)</f>
        <v>0</v>
      </c>
    </row>
    <row r="69267" spans="1:8">
      <c r="A69267" s="220" t="str">
        <f>IF(B69267&lt;&gt;0,COUNTA($B$65637:B69267)," ")</f>
        <v xml:space="preserve"> </v>
      </c>
      <c r="F69267" s="491" t="str">
        <f t="shared" si="59"/>
        <v xml:space="preserve"> </v>
      </c>
      <c r="H69267" s="488">
        <f>IF(Admin!$B$14='Legit-Fans'!F69267,1,0)</f>
        <v>0</v>
      </c>
    </row>
    <row r="69268" spans="1:8">
      <c r="A69268" s="220" t="str">
        <f>IF(B69268&lt;&gt;0,COUNTA($B$65637:B69268)," ")</f>
        <v xml:space="preserve"> </v>
      </c>
      <c r="F69268" s="491" t="str">
        <f t="shared" si="59"/>
        <v xml:space="preserve"> </v>
      </c>
      <c r="H69268" s="488">
        <f>IF(Admin!$B$14='Legit-Fans'!F69268,1,0)</f>
        <v>0</v>
      </c>
    </row>
    <row r="69269" spans="1:8">
      <c r="A69269" s="220" t="str">
        <f>IF(B69269&lt;&gt;0,COUNTA($B$65637:B69269)," ")</f>
        <v xml:space="preserve"> </v>
      </c>
      <c r="F69269" s="491" t="str">
        <f t="shared" si="59"/>
        <v xml:space="preserve"> </v>
      </c>
      <c r="H69269" s="488">
        <f>IF(Admin!$B$14='Legit-Fans'!F69269,1,0)</f>
        <v>0</v>
      </c>
    </row>
    <row r="69270" spans="1:8">
      <c r="A69270" s="220" t="str">
        <f>IF(B69270&lt;&gt;0,COUNTA($B$65637:B69270)," ")</f>
        <v xml:space="preserve"> </v>
      </c>
      <c r="F69270" s="491" t="str">
        <f t="shared" si="59"/>
        <v xml:space="preserve"> </v>
      </c>
      <c r="H69270" s="488">
        <f>IF(Admin!$B$14='Legit-Fans'!F69270,1,0)</f>
        <v>0</v>
      </c>
    </row>
    <row r="69271" spans="1:8">
      <c r="A69271" s="220" t="str">
        <f>IF(B69271&lt;&gt;0,COUNTA($B$65637:B69271)," ")</f>
        <v xml:space="preserve"> </v>
      </c>
      <c r="F69271" s="491" t="str">
        <f t="shared" si="59"/>
        <v xml:space="preserve"> </v>
      </c>
      <c r="H69271" s="488">
        <f>IF(Admin!$B$14='Legit-Fans'!F69271,1,0)</f>
        <v>0</v>
      </c>
    </row>
    <row r="69272" spans="1:8">
      <c r="A69272" s="220" t="str">
        <f>IF(B69272&lt;&gt;0,COUNTA($B$65637:B69272)," ")</f>
        <v xml:space="preserve"> </v>
      </c>
      <c r="F69272" s="491" t="str">
        <f t="shared" si="59"/>
        <v xml:space="preserve"> </v>
      </c>
      <c r="H69272" s="488">
        <f>IF(Admin!$B$14='Legit-Fans'!F69272,1,0)</f>
        <v>0</v>
      </c>
    </row>
    <row r="69273" spans="1:8">
      <c r="A69273" s="220" t="str">
        <f>IF(B69273&lt;&gt;0,COUNTA($B$65637:B69273)," ")</f>
        <v xml:space="preserve"> </v>
      </c>
      <c r="F69273" s="491" t="str">
        <f t="shared" si="59"/>
        <v xml:space="preserve"> </v>
      </c>
      <c r="H69273" s="488">
        <f>IF(Admin!$B$14='Legit-Fans'!F69273,1,0)</f>
        <v>0</v>
      </c>
    </row>
    <row r="69274" spans="1:8">
      <c r="A69274" s="220" t="str">
        <f>IF(B69274&lt;&gt;0,COUNTA($B$65637:B69274)," ")</f>
        <v xml:space="preserve"> </v>
      </c>
      <c r="F69274" s="491" t="str">
        <f t="shared" si="59"/>
        <v xml:space="preserve"> </v>
      </c>
      <c r="H69274" s="488">
        <f>IF(Admin!$B$14='Legit-Fans'!F69274,1,0)</f>
        <v>0</v>
      </c>
    </row>
    <row r="69275" spans="1:8">
      <c r="A69275" s="220" t="str">
        <f>IF(B69275&lt;&gt;0,COUNTA($B$65637:B69275)," ")</f>
        <v xml:space="preserve"> </v>
      </c>
      <c r="F69275" s="491" t="str">
        <f t="shared" si="59"/>
        <v xml:space="preserve"> </v>
      </c>
      <c r="H69275" s="488">
        <f>IF(Admin!$B$14='Legit-Fans'!F69275,1,0)</f>
        <v>0</v>
      </c>
    </row>
    <row r="69276" spans="1:8">
      <c r="A69276" s="220" t="str">
        <f>IF(B69276&lt;&gt;0,COUNTA($B$65637:B69276)," ")</f>
        <v xml:space="preserve"> </v>
      </c>
      <c r="F69276" s="491" t="str">
        <f t="shared" si="59"/>
        <v xml:space="preserve"> </v>
      </c>
      <c r="H69276" s="488">
        <f>IF(Admin!$B$14='Legit-Fans'!F69276,1,0)</f>
        <v>0</v>
      </c>
    </row>
    <row r="69277" spans="1:8">
      <c r="A69277" s="220" t="str">
        <f>IF(B69277&lt;&gt;0,COUNTA($B$65637:B69277)," ")</f>
        <v xml:space="preserve"> </v>
      </c>
      <c r="F69277" s="491" t="str">
        <f t="shared" si="59"/>
        <v xml:space="preserve"> </v>
      </c>
      <c r="H69277" s="488">
        <f>IF(Admin!$B$14='Legit-Fans'!F69277,1,0)</f>
        <v>0</v>
      </c>
    </row>
    <row r="69278" spans="1:8">
      <c r="A69278" s="220" t="str">
        <f>IF(B69278&lt;&gt;0,COUNTA($B$65637:B69278)," ")</f>
        <v xml:space="preserve"> </v>
      </c>
      <c r="F69278" s="491" t="str">
        <f t="shared" si="59"/>
        <v xml:space="preserve"> </v>
      </c>
      <c r="H69278" s="488">
        <f>IF(Admin!$B$14='Legit-Fans'!F69278,1,0)</f>
        <v>0</v>
      </c>
    </row>
    <row r="69279" spans="1:8">
      <c r="A69279" s="220" t="str">
        <f>IF(B69279&lt;&gt;0,COUNTA($B$65637:B69279)," ")</f>
        <v xml:space="preserve"> </v>
      </c>
      <c r="F69279" s="491" t="str">
        <f t="shared" si="59"/>
        <v xml:space="preserve"> </v>
      </c>
      <c r="H69279" s="488">
        <f>IF(Admin!$B$14='Legit-Fans'!F69279,1,0)</f>
        <v>0</v>
      </c>
    </row>
    <row r="69280" spans="1:8">
      <c r="A69280" s="220" t="str">
        <f>IF(B69280&lt;&gt;0,COUNTA($B$65637:B69280)," ")</f>
        <v xml:space="preserve"> </v>
      </c>
      <c r="F69280" s="491" t="str">
        <f t="shared" si="59"/>
        <v xml:space="preserve"> </v>
      </c>
      <c r="H69280" s="488">
        <f>IF(Admin!$B$14='Legit-Fans'!F69280,1,0)</f>
        <v>0</v>
      </c>
    </row>
    <row r="69281" spans="1:8">
      <c r="A69281" s="220" t="str">
        <f>IF(B69281&lt;&gt;0,COUNTA($B$65637:B69281)," ")</f>
        <v xml:space="preserve"> </v>
      </c>
      <c r="F69281" s="491" t="str">
        <f t="shared" si="59"/>
        <v xml:space="preserve"> </v>
      </c>
      <c r="H69281" s="488">
        <f>IF(Admin!$B$14='Legit-Fans'!F69281,1,0)</f>
        <v>0</v>
      </c>
    </row>
    <row r="69282" spans="1:8">
      <c r="A69282" s="220" t="str">
        <f>IF(B69282&lt;&gt;0,COUNTA($B$65637:B69282)," ")</f>
        <v xml:space="preserve"> </v>
      </c>
      <c r="F69282" s="491" t="str">
        <f t="shared" si="59"/>
        <v xml:space="preserve"> </v>
      </c>
      <c r="H69282" s="488">
        <f>IF(Admin!$B$14='Legit-Fans'!F69282,1,0)</f>
        <v>0</v>
      </c>
    </row>
    <row r="69283" spans="1:8">
      <c r="A69283" s="220" t="str">
        <f>IF(B69283&lt;&gt;0,COUNTA($B$65637:B69283)," ")</f>
        <v xml:space="preserve"> </v>
      </c>
      <c r="F69283" s="491" t="str">
        <f t="shared" si="59"/>
        <v xml:space="preserve"> </v>
      </c>
      <c r="H69283" s="488">
        <f>IF(Admin!$B$14='Legit-Fans'!F69283,1,0)</f>
        <v>0</v>
      </c>
    </row>
    <row r="69284" spans="1:8">
      <c r="A69284" s="220" t="str">
        <f>IF(B69284&lt;&gt;0,COUNTA($B$65637:B69284)," ")</f>
        <v xml:space="preserve"> </v>
      </c>
      <c r="F69284" s="491" t="str">
        <f t="shared" si="59"/>
        <v xml:space="preserve"> </v>
      </c>
      <c r="H69284" s="488">
        <f>IF(Admin!$B$14='Legit-Fans'!F69284,1,0)</f>
        <v>0</v>
      </c>
    </row>
    <row r="69285" spans="1:8">
      <c r="A69285" s="220" t="str">
        <f>IF(B69285&lt;&gt;0,COUNTA($B$65637:B69285)," ")</f>
        <v xml:space="preserve"> </v>
      </c>
      <c r="F69285" s="491" t="str">
        <f t="shared" si="59"/>
        <v xml:space="preserve"> </v>
      </c>
      <c r="H69285" s="488">
        <f>IF(Admin!$B$14='Legit-Fans'!F69285,1,0)</f>
        <v>0</v>
      </c>
    </row>
    <row r="69286" spans="1:8">
      <c r="A69286" s="220" t="str">
        <f>IF(B69286&lt;&gt;0,COUNTA($B$65637:B69286)," ")</f>
        <v xml:space="preserve"> </v>
      </c>
      <c r="F69286" s="491" t="str">
        <f t="shared" si="59"/>
        <v xml:space="preserve"> </v>
      </c>
      <c r="H69286" s="488">
        <f>IF(Admin!$B$14='Legit-Fans'!F69286,1,0)</f>
        <v>0</v>
      </c>
    </row>
    <row r="69287" spans="1:8">
      <c r="A69287" s="220" t="str">
        <f>IF(B69287&lt;&gt;0,COUNTA($B$65637:B69287)," ")</f>
        <v xml:space="preserve"> </v>
      </c>
      <c r="F69287" s="491" t="str">
        <f t="shared" si="59"/>
        <v xml:space="preserve"> </v>
      </c>
      <c r="H69287" s="488">
        <f>IF(Admin!$B$14='Legit-Fans'!F69287,1,0)</f>
        <v>0</v>
      </c>
    </row>
    <row r="69288" spans="1:8">
      <c r="A69288" s="220" t="str">
        <f>IF(B69288&lt;&gt;0,COUNTA($B$65637:B69288)," ")</f>
        <v xml:space="preserve"> </v>
      </c>
      <c r="F69288" s="491" t="str">
        <f t="shared" si="59"/>
        <v xml:space="preserve"> </v>
      </c>
      <c r="H69288" s="488">
        <f>IF(Admin!$B$14='Legit-Fans'!F69288,1,0)</f>
        <v>0</v>
      </c>
    </row>
    <row r="69289" spans="1:8">
      <c r="A69289" s="220" t="str">
        <f>IF(B69289&lt;&gt;0,COUNTA($B$65637:B69289)," ")</f>
        <v xml:space="preserve"> </v>
      </c>
      <c r="F69289" s="491" t="str">
        <f t="shared" si="59"/>
        <v xml:space="preserve"> </v>
      </c>
      <c r="H69289" s="488">
        <f>IF(Admin!$B$14='Legit-Fans'!F69289,1,0)</f>
        <v>0</v>
      </c>
    </row>
    <row r="69290" spans="1:8">
      <c r="A69290" s="220" t="str">
        <f>IF(B69290&lt;&gt;0,COUNTA($B$65637:B69290)," ")</f>
        <v xml:space="preserve"> </v>
      </c>
      <c r="F69290" s="491" t="str">
        <f t="shared" si="59"/>
        <v xml:space="preserve"> </v>
      </c>
      <c r="H69290" s="488">
        <f>IF(Admin!$B$14='Legit-Fans'!F69290,1,0)</f>
        <v>0</v>
      </c>
    </row>
    <row r="69291" spans="1:8">
      <c r="A69291" s="220" t="str">
        <f>IF(B69291&lt;&gt;0,COUNTA($B$65637:B69291)," ")</f>
        <v xml:space="preserve"> </v>
      </c>
      <c r="F69291" s="491" t="str">
        <f t="shared" si="59"/>
        <v xml:space="preserve"> </v>
      </c>
      <c r="H69291" s="488">
        <f>IF(Admin!$B$14='Legit-Fans'!F69291,1,0)</f>
        <v>0</v>
      </c>
    </row>
    <row r="69292" spans="1:8">
      <c r="A69292" s="220" t="str">
        <f>IF(B69292&lt;&gt;0,COUNTA($B$65637:B69292)," ")</f>
        <v xml:space="preserve"> </v>
      </c>
      <c r="F69292" s="491" t="str">
        <f t="shared" ref="F69292:F69355" si="60">B69292&amp;" "&amp;C69292</f>
        <v xml:space="preserve"> </v>
      </c>
      <c r="H69292" s="488">
        <f>IF(Admin!$B$14='Legit-Fans'!F69292,1,0)</f>
        <v>0</v>
      </c>
    </row>
    <row r="69293" spans="1:8">
      <c r="A69293" s="220" t="str">
        <f>IF(B69293&lt;&gt;0,COUNTA($B$65637:B69293)," ")</f>
        <v xml:space="preserve"> </v>
      </c>
      <c r="F69293" s="491" t="str">
        <f t="shared" si="60"/>
        <v xml:space="preserve"> </v>
      </c>
      <c r="H69293" s="488">
        <f>IF(Admin!$B$14='Legit-Fans'!F69293,1,0)</f>
        <v>0</v>
      </c>
    </row>
    <row r="69294" spans="1:8">
      <c r="A69294" s="220" t="str">
        <f>IF(B69294&lt;&gt;0,COUNTA($B$65637:B69294)," ")</f>
        <v xml:space="preserve"> </v>
      </c>
      <c r="F69294" s="491" t="str">
        <f t="shared" si="60"/>
        <v xml:space="preserve"> </v>
      </c>
      <c r="H69294" s="488">
        <f>IF(Admin!$B$14='Legit-Fans'!F69294,1,0)</f>
        <v>0</v>
      </c>
    </row>
    <row r="69295" spans="1:8">
      <c r="A69295" s="220" t="str">
        <f>IF(B69295&lt;&gt;0,COUNTA($B$65637:B69295)," ")</f>
        <v xml:space="preserve"> </v>
      </c>
      <c r="F69295" s="491" t="str">
        <f t="shared" si="60"/>
        <v xml:space="preserve"> </v>
      </c>
      <c r="H69295" s="488">
        <f>IF(Admin!$B$14='Legit-Fans'!F69295,1,0)</f>
        <v>0</v>
      </c>
    </row>
    <row r="69296" spans="1:8">
      <c r="A69296" s="220" t="str">
        <f>IF(B69296&lt;&gt;0,COUNTA($B$65637:B69296)," ")</f>
        <v xml:space="preserve"> </v>
      </c>
      <c r="F69296" s="491" t="str">
        <f t="shared" si="60"/>
        <v xml:space="preserve"> </v>
      </c>
      <c r="H69296" s="488">
        <f>IF(Admin!$B$14='Legit-Fans'!F69296,1,0)</f>
        <v>0</v>
      </c>
    </row>
    <row r="69297" spans="1:8">
      <c r="A69297" s="220" t="str">
        <f>IF(B69297&lt;&gt;0,COUNTA($B$65637:B69297)," ")</f>
        <v xml:space="preserve"> </v>
      </c>
      <c r="F69297" s="491" t="str">
        <f t="shared" si="60"/>
        <v xml:space="preserve"> </v>
      </c>
      <c r="H69297" s="488">
        <f>IF(Admin!$B$14='Legit-Fans'!F69297,1,0)</f>
        <v>0</v>
      </c>
    </row>
    <row r="69298" spans="1:8">
      <c r="A69298" s="220" t="str">
        <f>IF(B69298&lt;&gt;0,COUNTA($B$65637:B69298)," ")</f>
        <v xml:space="preserve"> </v>
      </c>
      <c r="F69298" s="491" t="str">
        <f t="shared" si="60"/>
        <v xml:space="preserve"> </v>
      </c>
      <c r="H69298" s="488">
        <f>IF(Admin!$B$14='Legit-Fans'!F69298,1,0)</f>
        <v>0</v>
      </c>
    </row>
    <row r="69299" spans="1:8">
      <c r="A69299" s="220" t="str">
        <f>IF(B69299&lt;&gt;0,COUNTA($B$65637:B69299)," ")</f>
        <v xml:space="preserve"> </v>
      </c>
      <c r="F69299" s="491" t="str">
        <f t="shared" si="60"/>
        <v xml:space="preserve"> </v>
      </c>
      <c r="H69299" s="488">
        <f>IF(Admin!$B$14='Legit-Fans'!F69299,1,0)</f>
        <v>0</v>
      </c>
    </row>
    <row r="69300" spans="1:8">
      <c r="A69300" s="220" t="str">
        <f>IF(B69300&lt;&gt;0,COUNTA($B$65637:B69300)," ")</f>
        <v xml:space="preserve"> </v>
      </c>
      <c r="F69300" s="491" t="str">
        <f t="shared" si="60"/>
        <v xml:space="preserve"> </v>
      </c>
      <c r="H69300" s="488">
        <f>IF(Admin!$B$14='Legit-Fans'!F69300,1,0)</f>
        <v>0</v>
      </c>
    </row>
    <row r="69301" spans="1:8">
      <c r="A69301" s="220" t="str">
        <f>IF(B69301&lt;&gt;0,COUNTA($B$65637:B69301)," ")</f>
        <v xml:space="preserve"> </v>
      </c>
      <c r="F69301" s="491" t="str">
        <f t="shared" si="60"/>
        <v xml:space="preserve"> </v>
      </c>
      <c r="H69301" s="488">
        <f>IF(Admin!$B$14='Legit-Fans'!F69301,1,0)</f>
        <v>0</v>
      </c>
    </row>
    <row r="69302" spans="1:8">
      <c r="A69302" s="220" t="str">
        <f>IF(B69302&lt;&gt;0,COUNTA($B$65637:B69302)," ")</f>
        <v xml:space="preserve"> </v>
      </c>
      <c r="F69302" s="491" t="str">
        <f t="shared" si="60"/>
        <v xml:space="preserve"> </v>
      </c>
      <c r="H69302" s="488">
        <f>IF(Admin!$B$14='Legit-Fans'!F69302,1,0)</f>
        <v>0</v>
      </c>
    </row>
    <row r="69303" spans="1:8">
      <c r="A69303" s="220" t="str">
        <f>IF(B69303&lt;&gt;0,COUNTA($B$65637:B69303)," ")</f>
        <v xml:space="preserve"> </v>
      </c>
      <c r="F69303" s="491" t="str">
        <f t="shared" si="60"/>
        <v xml:space="preserve"> </v>
      </c>
      <c r="H69303" s="488">
        <f>IF(Admin!$B$14='Legit-Fans'!F69303,1,0)</f>
        <v>0</v>
      </c>
    </row>
    <row r="69304" spans="1:8">
      <c r="A69304" s="220" t="str">
        <f>IF(B69304&lt;&gt;0,COUNTA($B$65637:B69304)," ")</f>
        <v xml:space="preserve"> </v>
      </c>
      <c r="F69304" s="491" t="str">
        <f t="shared" si="60"/>
        <v xml:space="preserve"> </v>
      </c>
      <c r="H69304" s="488">
        <f>IF(Admin!$B$14='Legit-Fans'!F69304,1,0)</f>
        <v>0</v>
      </c>
    </row>
    <row r="69305" spans="1:8">
      <c r="A69305" s="220" t="str">
        <f>IF(B69305&lt;&gt;0,COUNTA($B$65637:B69305)," ")</f>
        <v xml:space="preserve"> </v>
      </c>
      <c r="F69305" s="491" t="str">
        <f t="shared" si="60"/>
        <v xml:space="preserve"> </v>
      </c>
      <c r="H69305" s="488">
        <f>IF(Admin!$B$14='Legit-Fans'!F69305,1,0)</f>
        <v>0</v>
      </c>
    </row>
    <row r="69306" spans="1:8">
      <c r="A69306" s="220" t="str">
        <f>IF(B69306&lt;&gt;0,COUNTA($B$65637:B69306)," ")</f>
        <v xml:space="preserve"> </v>
      </c>
      <c r="F69306" s="491" t="str">
        <f t="shared" si="60"/>
        <v xml:space="preserve"> </v>
      </c>
      <c r="H69306" s="488">
        <f>IF(Admin!$B$14='Legit-Fans'!F69306,1,0)</f>
        <v>0</v>
      </c>
    </row>
    <row r="69307" spans="1:8">
      <c r="A69307" s="220" t="str">
        <f>IF(B69307&lt;&gt;0,COUNTA($B$65637:B69307)," ")</f>
        <v xml:space="preserve"> </v>
      </c>
      <c r="F69307" s="491" t="str">
        <f t="shared" si="60"/>
        <v xml:space="preserve"> </v>
      </c>
      <c r="H69307" s="488">
        <f>IF(Admin!$B$14='Legit-Fans'!F69307,1,0)</f>
        <v>0</v>
      </c>
    </row>
    <row r="69308" spans="1:8">
      <c r="A69308" s="220" t="str">
        <f>IF(B69308&lt;&gt;0,COUNTA($B$65637:B69308)," ")</f>
        <v xml:space="preserve"> </v>
      </c>
      <c r="F69308" s="491" t="str">
        <f t="shared" si="60"/>
        <v xml:space="preserve"> </v>
      </c>
      <c r="H69308" s="488">
        <f>IF(Admin!$B$14='Legit-Fans'!F69308,1,0)</f>
        <v>0</v>
      </c>
    </row>
    <row r="69309" spans="1:8">
      <c r="A69309" s="220" t="str">
        <f>IF(B69309&lt;&gt;0,COUNTA($B$65637:B69309)," ")</f>
        <v xml:space="preserve"> </v>
      </c>
      <c r="F69309" s="491" t="str">
        <f t="shared" si="60"/>
        <v xml:space="preserve"> </v>
      </c>
      <c r="H69309" s="488">
        <f>IF(Admin!$B$14='Legit-Fans'!F69309,1,0)</f>
        <v>0</v>
      </c>
    </row>
    <row r="69310" spans="1:8">
      <c r="A69310" s="220" t="str">
        <f>IF(B69310&lt;&gt;0,COUNTA($B$65637:B69310)," ")</f>
        <v xml:space="preserve"> </v>
      </c>
      <c r="F69310" s="491" t="str">
        <f t="shared" si="60"/>
        <v xml:space="preserve"> </v>
      </c>
      <c r="H69310" s="488">
        <f>IF(Admin!$B$14='Legit-Fans'!F69310,1,0)</f>
        <v>0</v>
      </c>
    </row>
    <row r="69311" spans="1:8">
      <c r="A69311" s="220" t="str">
        <f>IF(B69311&lt;&gt;0,COUNTA($B$65637:B69311)," ")</f>
        <v xml:space="preserve"> </v>
      </c>
      <c r="F69311" s="491" t="str">
        <f t="shared" si="60"/>
        <v xml:space="preserve"> </v>
      </c>
      <c r="H69311" s="488">
        <f>IF(Admin!$B$14='Legit-Fans'!F69311,1,0)</f>
        <v>0</v>
      </c>
    </row>
    <row r="69312" spans="1:8">
      <c r="A69312" s="220" t="str">
        <f>IF(B69312&lt;&gt;0,COUNTA($B$65637:B69312)," ")</f>
        <v xml:space="preserve"> </v>
      </c>
      <c r="F69312" s="491" t="str">
        <f t="shared" si="60"/>
        <v xml:space="preserve"> </v>
      </c>
      <c r="H69312" s="488">
        <f>IF(Admin!$B$14='Legit-Fans'!F69312,1,0)</f>
        <v>0</v>
      </c>
    </row>
    <row r="69313" spans="1:8">
      <c r="A69313" s="220" t="str">
        <f>IF(B69313&lt;&gt;0,COUNTA($B$65637:B69313)," ")</f>
        <v xml:space="preserve"> </v>
      </c>
      <c r="F69313" s="491" t="str">
        <f t="shared" si="60"/>
        <v xml:space="preserve"> </v>
      </c>
      <c r="H69313" s="488">
        <f>IF(Admin!$B$14='Legit-Fans'!F69313,1,0)</f>
        <v>0</v>
      </c>
    </row>
    <row r="69314" spans="1:8">
      <c r="A69314" s="220" t="str">
        <f>IF(B69314&lt;&gt;0,COUNTA($B$65637:B69314)," ")</f>
        <v xml:space="preserve"> </v>
      </c>
      <c r="F69314" s="491" t="str">
        <f t="shared" si="60"/>
        <v xml:space="preserve"> </v>
      </c>
      <c r="H69314" s="488">
        <f>IF(Admin!$B$14='Legit-Fans'!F69314,1,0)</f>
        <v>0</v>
      </c>
    </row>
    <row r="69315" spans="1:8">
      <c r="A69315" s="220" t="str">
        <f>IF(B69315&lt;&gt;0,COUNTA($B$65637:B69315)," ")</f>
        <v xml:space="preserve"> </v>
      </c>
      <c r="F69315" s="491" t="str">
        <f t="shared" si="60"/>
        <v xml:space="preserve"> </v>
      </c>
      <c r="H69315" s="488">
        <f>IF(Admin!$B$14='Legit-Fans'!F69315,1,0)</f>
        <v>0</v>
      </c>
    </row>
    <row r="69316" spans="1:8">
      <c r="A69316" s="220" t="str">
        <f>IF(B69316&lt;&gt;0,COUNTA($B$65637:B69316)," ")</f>
        <v xml:space="preserve"> </v>
      </c>
      <c r="F69316" s="491" t="str">
        <f t="shared" si="60"/>
        <v xml:space="preserve"> </v>
      </c>
      <c r="H69316" s="488">
        <f>IF(Admin!$B$14='Legit-Fans'!F69316,1,0)</f>
        <v>0</v>
      </c>
    </row>
    <row r="69317" spans="1:8">
      <c r="A69317" s="220" t="str">
        <f>IF(B69317&lt;&gt;0,COUNTA($B$65637:B69317)," ")</f>
        <v xml:space="preserve"> </v>
      </c>
      <c r="F69317" s="491" t="str">
        <f t="shared" si="60"/>
        <v xml:space="preserve"> </v>
      </c>
      <c r="H69317" s="488">
        <f>IF(Admin!$B$14='Legit-Fans'!F69317,1,0)</f>
        <v>0</v>
      </c>
    </row>
    <row r="69318" spans="1:8">
      <c r="A69318" s="220" t="str">
        <f>IF(B69318&lt;&gt;0,COUNTA($B$65637:B69318)," ")</f>
        <v xml:space="preserve"> </v>
      </c>
      <c r="F69318" s="491" t="str">
        <f t="shared" si="60"/>
        <v xml:space="preserve"> </v>
      </c>
      <c r="H69318" s="488">
        <f>IF(Admin!$B$14='Legit-Fans'!F69318,1,0)</f>
        <v>0</v>
      </c>
    </row>
    <row r="69319" spans="1:8">
      <c r="A69319" s="220" t="str">
        <f>IF(B69319&lt;&gt;0,COUNTA($B$65637:B69319)," ")</f>
        <v xml:space="preserve"> </v>
      </c>
      <c r="F69319" s="491" t="str">
        <f t="shared" si="60"/>
        <v xml:space="preserve"> </v>
      </c>
      <c r="H69319" s="488">
        <f>IF(Admin!$B$14='Legit-Fans'!F69319,1,0)</f>
        <v>0</v>
      </c>
    </row>
    <row r="69320" spans="1:8">
      <c r="A69320" s="220" t="str">
        <f>IF(B69320&lt;&gt;0,COUNTA($B$65637:B69320)," ")</f>
        <v xml:space="preserve"> </v>
      </c>
      <c r="F69320" s="491" t="str">
        <f t="shared" si="60"/>
        <v xml:space="preserve"> </v>
      </c>
      <c r="H69320" s="488">
        <f>IF(Admin!$B$14='Legit-Fans'!F69320,1,0)</f>
        <v>0</v>
      </c>
    </row>
    <row r="69321" spans="1:8">
      <c r="A69321" s="220" t="str">
        <f>IF(B69321&lt;&gt;0,COUNTA($B$65637:B69321)," ")</f>
        <v xml:space="preserve"> </v>
      </c>
      <c r="F69321" s="491" t="str">
        <f t="shared" si="60"/>
        <v xml:space="preserve"> </v>
      </c>
      <c r="H69321" s="488">
        <f>IF(Admin!$B$14='Legit-Fans'!F69321,1,0)</f>
        <v>0</v>
      </c>
    </row>
    <row r="69322" spans="1:8">
      <c r="A69322" s="220" t="str">
        <f>IF(B69322&lt;&gt;0,COUNTA($B$65637:B69322)," ")</f>
        <v xml:space="preserve"> </v>
      </c>
      <c r="F69322" s="491" t="str">
        <f t="shared" si="60"/>
        <v xml:space="preserve"> </v>
      </c>
      <c r="H69322" s="488">
        <f>IF(Admin!$B$14='Legit-Fans'!F69322,1,0)</f>
        <v>0</v>
      </c>
    </row>
    <row r="69323" spans="1:8">
      <c r="A69323" s="220" t="str">
        <f>IF(B69323&lt;&gt;0,COUNTA($B$65637:B69323)," ")</f>
        <v xml:space="preserve"> </v>
      </c>
      <c r="F69323" s="491" t="str">
        <f t="shared" si="60"/>
        <v xml:space="preserve"> </v>
      </c>
      <c r="H69323" s="488">
        <f>IF(Admin!$B$14='Legit-Fans'!F69323,1,0)</f>
        <v>0</v>
      </c>
    </row>
    <row r="69324" spans="1:8">
      <c r="A69324" s="220" t="str">
        <f>IF(B69324&lt;&gt;0,COUNTA($B$65637:B69324)," ")</f>
        <v xml:space="preserve"> </v>
      </c>
      <c r="F69324" s="491" t="str">
        <f t="shared" si="60"/>
        <v xml:space="preserve"> </v>
      </c>
      <c r="H69324" s="488">
        <f>IF(Admin!$B$14='Legit-Fans'!F69324,1,0)</f>
        <v>0</v>
      </c>
    </row>
    <row r="69325" spans="1:8">
      <c r="A69325" s="220" t="str">
        <f>IF(B69325&lt;&gt;0,COUNTA($B$65637:B69325)," ")</f>
        <v xml:space="preserve"> </v>
      </c>
      <c r="F69325" s="491" t="str">
        <f t="shared" si="60"/>
        <v xml:space="preserve"> </v>
      </c>
      <c r="H69325" s="488">
        <f>IF(Admin!$B$14='Legit-Fans'!F69325,1,0)</f>
        <v>0</v>
      </c>
    </row>
    <row r="69326" spans="1:8">
      <c r="A69326" s="220" t="str">
        <f>IF(B69326&lt;&gt;0,COUNTA($B$65637:B69326)," ")</f>
        <v xml:space="preserve"> </v>
      </c>
      <c r="F69326" s="491" t="str">
        <f t="shared" si="60"/>
        <v xml:space="preserve"> </v>
      </c>
      <c r="H69326" s="488">
        <f>IF(Admin!$B$14='Legit-Fans'!F69326,1,0)</f>
        <v>0</v>
      </c>
    </row>
    <row r="69327" spans="1:8">
      <c r="A69327" s="220" t="str">
        <f>IF(B69327&lt;&gt;0,COUNTA($B$65637:B69327)," ")</f>
        <v xml:space="preserve"> </v>
      </c>
      <c r="F69327" s="491" t="str">
        <f t="shared" si="60"/>
        <v xml:space="preserve"> </v>
      </c>
      <c r="H69327" s="488">
        <f>IF(Admin!$B$14='Legit-Fans'!F69327,1,0)</f>
        <v>0</v>
      </c>
    </row>
    <row r="69328" spans="1:8">
      <c r="A69328" s="220" t="str">
        <f>IF(B69328&lt;&gt;0,COUNTA($B$65637:B69328)," ")</f>
        <v xml:space="preserve"> </v>
      </c>
      <c r="F69328" s="491" t="str">
        <f t="shared" si="60"/>
        <v xml:space="preserve"> </v>
      </c>
      <c r="H69328" s="488">
        <f>IF(Admin!$B$14='Legit-Fans'!F69328,1,0)</f>
        <v>0</v>
      </c>
    </row>
    <row r="69329" spans="1:8">
      <c r="A69329" s="220" t="str">
        <f>IF(B69329&lt;&gt;0,COUNTA($B$65637:B69329)," ")</f>
        <v xml:space="preserve"> </v>
      </c>
      <c r="F69329" s="491" t="str">
        <f t="shared" si="60"/>
        <v xml:space="preserve"> </v>
      </c>
      <c r="H69329" s="488">
        <f>IF(Admin!$B$14='Legit-Fans'!F69329,1,0)</f>
        <v>0</v>
      </c>
    </row>
    <row r="69330" spans="1:8">
      <c r="A69330" s="220" t="str">
        <f>IF(B69330&lt;&gt;0,COUNTA($B$65637:B69330)," ")</f>
        <v xml:space="preserve"> </v>
      </c>
      <c r="F69330" s="491" t="str">
        <f t="shared" si="60"/>
        <v xml:space="preserve"> </v>
      </c>
      <c r="H69330" s="488">
        <f>IF(Admin!$B$14='Legit-Fans'!F69330,1,0)</f>
        <v>0</v>
      </c>
    </row>
    <row r="69331" spans="1:8">
      <c r="A69331" s="220" t="str">
        <f>IF(B69331&lt;&gt;0,COUNTA($B$65637:B69331)," ")</f>
        <v xml:space="preserve"> </v>
      </c>
      <c r="F69331" s="491" t="str">
        <f t="shared" si="60"/>
        <v xml:space="preserve"> </v>
      </c>
      <c r="H69331" s="488">
        <f>IF(Admin!$B$14='Legit-Fans'!F69331,1,0)</f>
        <v>0</v>
      </c>
    </row>
    <row r="69332" spans="1:8">
      <c r="A69332" s="220" t="str">
        <f>IF(B69332&lt;&gt;0,COUNTA($B$65637:B69332)," ")</f>
        <v xml:space="preserve"> </v>
      </c>
      <c r="F69332" s="491" t="str">
        <f t="shared" si="60"/>
        <v xml:space="preserve"> </v>
      </c>
      <c r="H69332" s="488">
        <f>IF(Admin!$B$14='Legit-Fans'!F69332,1,0)</f>
        <v>0</v>
      </c>
    </row>
    <row r="69333" spans="1:8">
      <c r="A69333" s="220" t="str">
        <f>IF(B69333&lt;&gt;0,COUNTA($B$65637:B69333)," ")</f>
        <v xml:space="preserve"> </v>
      </c>
      <c r="F69333" s="491" t="str">
        <f t="shared" si="60"/>
        <v xml:space="preserve"> </v>
      </c>
      <c r="H69333" s="488">
        <f>IF(Admin!$B$14='Legit-Fans'!F69333,1,0)</f>
        <v>0</v>
      </c>
    </row>
    <row r="69334" spans="1:8">
      <c r="A69334" s="220" t="str">
        <f>IF(B69334&lt;&gt;0,COUNTA($B$65637:B69334)," ")</f>
        <v xml:space="preserve"> </v>
      </c>
      <c r="F69334" s="491" t="str">
        <f t="shared" si="60"/>
        <v xml:space="preserve"> </v>
      </c>
      <c r="H69334" s="488">
        <f>IF(Admin!$B$14='Legit-Fans'!F69334,1,0)</f>
        <v>0</v>
      </c>
    </row>
    <row r="69335" spans="1:8">
      <c r="A69335" s="220" t="str">
        <f>IF(B69335&lt;&gt;0,COUNTA($B$65637:B69335)," ")</f>
        <v xml:space="preserve"> </v>
      </c>
      <c r="F69335" s="491" t="str">
        <f t="shared" si="60"/>
        <v xml:space="preserve"> </v>
      </c>
      <c r="H69335" s="488">
        <f>IF(Admin!$B$14='Legit-Fans'!F69335,1,0)</f>
        <v>0</v>
      </c>
    </row>
    <row r="69336" spans="1:8">
      <c r="A69336" s="220" t="str">
        <f>IF(B69336&lt;&gt;0,COUNTA($B$65637:B69336)," ")</f>
        <v xml:space="preserve"> </v>
      </c>
      <c r="F69336" s="491" t="str">
        <f t="shared" si="60"/>
        <v xml:space="preserve"> </v>
      </c>
      <c r="H69336" s="488">
        <f>IF(Admin!$B$14='Legit-Fans'!F69336,1,0)</f>
        <v>0</v>
      </c>
    </row>
    <row r="69337" spans="1:8">
      <c r="A69337" s="220" t="str">
        <f>IF(B69337&lt;&gt;0,COUNTA($B$65637:B69337)," ")</f>
        <v xml:space="preserve"> </v>
      </c>
      <c r="F69337" s="491" t="str">
        <f t="shared" si="60"/>
        <v xml:space="preserve"> </v>
      </c>
      <c r="H69337" s="488">
        <f>IF(Admin!$B$14='Legit-Fans'!F69337,1,0)</f>
        <v>0</v>
      </c>
    </row>
    <row r="69338" spans="1:8">
      <c r="A69338" s="220" t="str">
        <f>IF(B69338&lt;&gt;0,COUNTA($B$65637:B69338)," ")</f>
        <v xml:space="preserve"> </v>
      </c>
      <c r="F69338" s="491" t="str">
        <f t="shared" si="60"/>
        <v xml:space="preserve"> </v>
      </c>
      <c r="H69338" s="488">
        <f>IF(Admin!$B$14='Legit-Fans'!F69338,1,0)</f>
        <v>0</v>
      </c>
    </row>
    <row r="69339" spans="1:8">
      <c r="A69339" s="220" t="str">
        <f>IF(B69339&lt;&gt;0,COUNTA($B$65637:B69339)," ")</f>
        <v xml:space="preserve"> </v>
      </c>
      <c r="F69339" s="491" t="str">
        <f t="shared" si="60"/>
        <v xml:space="preserve"> </v>
      </c>
      <c r="H69339" s="488">
        <f>IF(Admin!$B$14='Legit-Fans'!F69339,1,0)</f>
        <v>0</v>
      </c>
    </row>
    <row r="69340" spans="1:8">
      <c r="A69340" s="220" t="str">
        <f>IF(B69340&lt;&gt;0,COUNTA($B$65637:B69340)," ")</f>
        <v xml:space="preserve"> </v>
      </c>
      <c r="F69340" s="491" t="str">
        <f t="shared" si="60"/>
        <v xml:space="preserve"> </v>
      </c>
      <c r="H69340" s="488">
        <f>IF(Admin!$B$14='Legit-Fans'!F69340,1,0)</f>
        <v>0</v>
      </c>
    </row>
    <row r="69341" spans="1:8">
      <c r="A69341" s="220" t="str">
        <f>IF(B69341&lt;&gt;0,COUNTA($B$65637:B69341)," ")</f>
        <v xml:space="preserve"> </v>
      </c>
      <c r="F69341" s="491" t="str">
        <f t="shared" si="60"/>
        <v xml:space="preserve"> </v>
      </c>
      <c r="H69341" s="488">
        <f>IF(Admin!$B$14='Legit-Fans'!F69341,1,0)</f>
        <v>0</v>
      </c>
    </row>
    <row r="69342" spans="1:8">
      <c r="A69342" s="220" t="str">
        <f>IF(B69342&lt;&gt;0,COUNTA($B$65637:B69342)," ")</f>
        <v xml:space="preserve"> </v>
      </c>
      <c r="F69342" s="491" t="str">
        <f t="shared" si="60"/>
        <v xml:space="preserve"> </v>
      </c>
      <c r="H69342" s="488">
        <f>IF(Admin!$B$14='Legit-Fans'!F69342,1,0)</f>
        <v>0</v>
      </c>
    </row>
    <row r="69343" spans="1:8">
      <c r="A69343" s="220" t="str">
        <f>IF(B69343&lt;&gt;0,COUNTA($B$65637:B69343)," ")</f>
        <v xml:space="preserve"> </v>
      </c>
      <c r="F69343" s="491" t="str">
        <f t="shared" si="60"/>
        <v xml:space="preserve"> </v>
      </c>
      <c r="H69343" s="488">
        <f>IF(Admin!$B$14='Legit-Fans'!F69343,1,0)</f>
        <v>0</v>
      </c>
    </row>
    <row r="69344" spans="1:8">
      <c r="A69344" s="220" t="str">
        <f>IF(B69344&lt;&gt;0,COUNTA($B$65637:B69344)," ")</f>
        <v xml:space="preserve"> </v>
      </c>
      <c r="F69344" s="491" t="str">
        <f t="shared" si="60"/>
        <v xml:space="preserve"> </v>
      </c>
      <c r="H69344" s="488">
        <f>IF(Admin!$B$14='Legit-Fans'!F69344,1,0)</f>
        <v>0</v>
      </c>
    </row>
    <row r="69345" spans="1:8">
      <c r="A69345" s="220" t="str">
        <f>IF(B69345&lt;&gt;0,COUNTA($B$65637:B69345)," ")</f>
        <v xml:space="preserve"> </v>
      </c>
      <c r="F69345" s="491" t="str">
        <f t="shared" si="60"/>
        <v xml:space="preserve"> </v>
      </c>
      <c r="H69345" s="488">
        <f>IF(Admin!$B$14='Legit-Fans'!F69345,1,0)</f>
        <v>0</v>
      </c>
    </row>
    <row r="69346" spans="1:8">
      <c r="A69346" s="220" t="str">
        <f>IF(B69346&lt;&gt;0,COUNTA($B$65637:B69346)," ")</f>
        <v xml:space="preserve"> </v>
      </c>
      <c r="F69346" s="491" t="str">
        <f t="shared" si="60"/>
        <v xml:space="preserve"> </v>
      </c>
      <c r="H69346" s="488">
        <f>IF(Admin!$B$14='Legit-Fans'!F69346,1,0)</f>
        <v>0</v>
      </c>
    </row>
    <row r="69347" spans="1:8">
      <c r="A69347" s="220" t="str">
        <f>IF(B69347&lt;&gt;0,COUNTA($B$65637:B69347)," ")</f>
        <v xml:space="preserve"> </v>
      </c>
      <c r="F69347" s="491" t="str">
        <f t="shared" si="60"/>
        <v xml:space="preserve"> </v>
      </c>
      <c r="H69347" s="488">
        <f>IF(Admin!$B$14='Legit-Fans'!F69347,1,0)</f>
        <v>0</v>
      </c>
    </row>
    <row r="69348" spans="1:8">
      <c r="A69348" s="220" t="str">
        <f>IF(B69348&lt;&gt;0,COUNTA($B$65637:B69348)," ")</f>
        <v xml:space="preserve"> </v>
      </c>
      <c r="F69348" s="491" t="str">
        <f t="shared" si="60"/>
        <v xml:space="preserve"> </v>
      </c>
      <c r="H69348" s="488">
        <f>IF(Admin!$B$14='Legit-Fans'!F69348,1,0)</f>
        <v>0</v>
      </c>
    </row>
    <row r="69349" spans="1:8">
      <c r="A69349" s="220" t="str">
        <f>IF(B69349&lt;&gt;0,COUNTA($B$65637:B69349)," ")</f>
        <v xml:space="preserve"> </v>
      </c>
      <c r="F69349" s="491" t="str">
        <f t="shared" si="60"/>
        <v xml:space="preserve"> </v>
      </c>
      <c r="H69349" s="488">
        <f>IF(Admin!$B$14='Legit-Fans'!F69349,1,0)</f>
        <v>0</v>
      </c>
    </row>
    <row r="69350" spans="1:8">
      <c r="A69350" s="220" t="str">
        <f>IF(B69350&lt;&gt;0,COUNTA($B$65637:B69350)," ")</f>
        <v xml:space="preserve"> </v>
      </c>
      <c r="F69350" s="491" t="str">
        <f t="shared" si="60"/>
        <v xml:space="preserve"> </v>
      </c>
      <c r="H69350" s="488">
        <f>IF(Admin!$B$14='Legit-Fans'!F69350,1,0)</f>
        <v>0</v>
      </c>
    </row>
    <row r="69351" spans="1:8">
      <c r="A69351" s="220" t="str">
        <f>IF(B69351&lt;&gt;0,COUNTA($B$65637:B69351)," ")</f>
        <v xml:space="preserve"> </v>
      </c>
      <c r="F69351" s="491" t="str">
        <f t="shared" si="60"/>
        <v xml:space="preserve"> </v>
      </c>
      <c r="H69351" s="488">
        <f>IF(Admin!$B$14='Legit-Fans'!F69351,1,0)</f>
        <v>0</v>
      </c>
    </row>
    <row r="69352" spans="1:8">
      <c r="A69352" s="220" t="str">
        <f>IF(B69352&lt;&gt;0,COUNTA($B$65637:B69352)," ")</f>
        <v xml:space="preserve"> </v>
      </c>
      <c r="F69352" s="491" t="str">
        <f t="shared" si="60"/>
        <v xml:space="preserve"> </v>
      </c>
      <c r="H69352" s="488">
        <f>IF(Admin!$B$14='Legit-Fans'!F69352,1,0)</f>
        <v>0</v>
      </c>
    </row>
    <row r="69353" spans="1:8">
      <c r="A69353" s="220" t="str">
        <f>IF(B69353&lt;&gt;0,COUNTA($B$65637:B69353)," ")</f>
        <v xml:space="preserve"> </v>
      </c>
      <c r="F69353" s="491" t="str">
        <f t="shared" si="60"/>
        <v xml:space="preserve"> </v>
      </c>
      <c r="H69353" s="488">
        <f>IF(Admin!$B$14='Legit-Fans'!F69353,1,0)</f>
        <v>0</v>
      </c>
    </row>
    <row r="69354" spans="1:8">
      <c r="A69354" s="220" t="str">
        <f>IF(B69354&lt;&gt;0,COUNTA($B$65637:B69354)," ")</f>
        <v xml:space="preserve"> </v>
      </c>
      <c r="F69354" s="491" t="str">
        <f t="shared" si="60"/>
        <v xml:space="preserve"> </v>
      </c>
      <c r="H69354" s="488">
        <f>IF(Admin!$B$14='Legit-Fans'!F69354,1,0)</f>
        <v>0</v>
      </c>
    </row>
    <row r="69355" spans="1:8">
      <c r="A69355" s="220" t="str">
        <f>IF(B69355&lt;&gt;0,COUNTA($B$65637:B69355)," ")</f>
        <v xml:space="preserve"> </v>
      </c>
      <c r="F69355" s="491" t="str">
        <f t="shared" si="60"/>
        <v xml:space="preserve"> </v>
      </c>
      <c r="H69355" s="488">
        <f>IF(Admin!$B$14='Legit-Fans'!F69355,1,0)</f>
        <v>0</v>
      </c>
    </row>
    <row r="69356" spans="1:8">
      <c r="A69356" s="220" t="str">
        <f>IF(B69356&lt;&gt;0,COUNTA($B$65637:B69356)," ")</f>
        <v xml:space="preserve"> </v>
      </c>
      <c r="F69356" s="491" t="str">
        <f t="shared" ref="F69356:F69419" si="61">B69356&amp;" "&amp;C69356</f>
        <v xml:space="preserve"> </v>
      </c>
      <c r="H69356" s="488">
        <f>IF(Admin!$B$14='Legit-Fans'!F69356,1,0)</f>
        <v>0</v>
      </c>
    </row>
    <row r="69357" spans="1:8">
      <c r="A69357" s="220" t="str">
        <f>IF(B69357&lt;&gt;0,COUNTA($B$65637:B69357)," ")</f>
        <v xml:space="preserve"> </v>
      </c>
      <c r="F69357" s="491" t="str">
        <f t="shared" si="61"/>
        <v xml:space="preserve"> </v>
      </c>
      <c r="H69357" s="488">
        <f>IF(Admin!$B$14='Legit-Fans'!F69357,1,0)</f>
        <v>0</v>
      </c>
    </row>
    <row r="69358" spans="1:8">
      <c r="A69358" s="220" t="str">
        <f>IF(B69358&lt;&gt;0,COUNTA($B$65637:B69358)," ")</f>
        <v xml:space="preserve"> </v>
      </c>
      <c r="F69358" s="491" t="str">
        <f t="shared" si="61"/>
        <v xml:space="preserve"> </v>
      </c>
      <c r="H69358" s="488">
        <f>IF(Admin!$B$14='Legit-Fans'!F69358,1,0)</f>
        <v>0</v>
      </c>
    </row>
    <row r="69359" spans="1:8">
      <c r="A69359" s="220" t="str">
        <f>IF(B69359&lt;&gt;0,COUNTA($B$65637:B69359)," ")</f>
        <v xml:space="preserve"> </v>
      </c>
      <c r="F69359" s="491" t="str">
        <f t="shared" si="61"/>
        <v xml:space="preserve"> </v>
      </c>
      <c r="H69359" s="488">
        <f>IF(Admin!$B$14='Legit-Fans'!F69359,1,0)</f>
        <v>0</v>
      </c>
    </row>
    <row r="69360" spans="1:8">
      <c r="A69360" s="220" t="str">
        <f>IF(B69360&lt;&gt;0,COUNTA($B$65637:B69360)," ")</f>
        <v xml:space="preserve"> </v>
      </c>
      <c r="F69360" s="491" t="str">
        <f t="shared" si="61"/>
        <v xml:space="preserve"> </v>
      </c>
      <c r="H69360" s="488">
        <f>IF(Admin!$B$14='Legit-Fans'!F69360,1,0)</f>
        <v>0</v>
      </c>
    </row>
    <row r="69361" spans="1:8">
      <c r="A69361" s="220" t="str">
        <f>IF(B69361&lt;&gt;0,COUNTA($B$65637:B69361)," ")</f>
        <v xml:space="preserve"> </v>
      </c>
      <c r="F69361" s="491" t="str">
        <f t="shared" si="61"/>
        <v xml:space="preserve"> </v>
      </c>
      <c r="H69361" s="488">
        <f>IF(Admin!$B$14='Legit-Fans'!F69361,1,0)</f>
        <v>0</v>
      </c>
    </row>
    <row r="69362" spans="1:8">
      <c r="A69362" s="220" t="str">
        <f>IF(B69362&lt;&gt;0,COUNTA($B$65637:B69362)," ")</f>
        <v xml:space="preserve"> </v>
      </c>
      <c r="F69362" s="491" t="str">
        <f t="shared" si="61"/>
        <v xml:space="preserve"> </v>
      </c>
      <c r="H69362" s="488">
        <f>IF(Admin!$B$14='Legit-Fans'!F69362,1,0)</f>
        <v>0</v>
      </c>
    </row>
    <row r="69363" spans="1:8">
      <c r="A69363" s="220" t="str">
        <f>IF(B69363&lt;&gt;0,COUNTA($B$65637:B69363)," ")</f>
        <v xml:space="preserve"> </v>
      </c>
      <c r="F69363" s="491" t="str">
        <f t="shared" si="61"/>
        <v xml:space="preserve"> </v>
      </c>
      <c r="H69363" s="488">
        <f>IF(Admin!$B$14='Legit-Fans'!F69363,1,0)</f>
        <v>0</v>
      </c>
    </row>
    <row r="69364" spans="1:8">
      <c r="A69364" s="220" t="str">
        <f>IF(B69364&lt;&gt;0,COUNTA($B$65637:B69364)," ")</f>
        <v xml:space="preserve"> </v>
      </c>
      <c r="F69364" s="491" t="str">
        <f t="shared" si="61"/>
        <v xml:space="preserve"> </v>
      </c>
      <c r="H69364" s="488">
        <f>IF(Admin!$B$14='Legit-Fans'!F69364,1,0)</f>
        <v>0</v>
      </c>
    </row>
    <row r="69365" spans="1:8">
      <c r="A69365" s="220" t="str">
        <f>IF(B69365&lt;&gt;0,COUNTA($B$65637:B69365)," ")</f>
        <v xml:space="preserve"> </v>
      </c>
      <c r="F69365" s="491" t="str">
        <f t="shared" si="61"/>
        <v xml:space="preserve"> </v>
      </c>
      <c r="H69365" s="488">
        <f>IF(Admin!$B$14='Legit-Fans'!F69365,1,0)</f>
        <v>0</v>
      </c>
    </row>
    <row r="69366" spans="1:8">
      <c r="A69366" s="220" t="str">
        <f>IF(B69366&lt;&gt;0,COUNTA($B$65637:B69366)," ")</f>
        <v xml:space="preserve"> </v>
      </c>
      <c r="F69366" s="491" t="str">
        <f t="shared" si="61"/>
        <v xml:space="preserve"> </v>
      </c>
      <c r="H69366" s="488">
        <f>IF(Admin!$B$14='Legit-Fans'!F69366,1,0)</f>
        <v>0</v>
      </c>
    </row>
    <row r="69367" spans="1:8">
      <c r="A69367" s="220" t="str">
        <f>IF(B69367&lt;&gt;0,COUNTA($B$65637:B69367)," ")</f>
        <v xml:space="preserve"> </v>
      </c>
      <c r="F69367" s="491" t="str">
        <f t="shared" si="61"/>
        <v xml:space="preserve"> </v>
      </c>
      <c r="H69367" s="488">
        <f>IF(Admin!$B$14='Legit-Fans'!F69367,1,0)</f>
        <v>0</v>
      </c>
    </row>
    <row r="69368" spans="1:8">
      <c r="A69368" s="220" t="str">
        <f>IF(B69368&lt;&gt;0,COUNTA($B$65637:B69368)," ")</f>
        <v xml:space="preserve"> </v>
      </c>
      <c r="F69368" s="491" t="str">
        <f t="shared" si="61"/>
        <v xml:space="preserve"> </v>
      </c>
      <c r="H69368" s="488">
        <f>IF(Admin!$B$14='Legit-Fans'!F69368,1,0)</f>
        <v>0</v>
      </c>
    </row>
    <row r="69369" spans="1:8">
      <c r="A69369" s="220" t="str">
        <f>IF(B69369&lt;&gt;0,COUNTA($B$65637:B69369)," ")</f>
        <v xml:space="preserve"> </v>
      </c>
      <c r="F69369" s="491" t="str">
        <f t="shared" si="61"/>
        <v xml:space="preserve"> </v>
      </c>
      <c r="H69369" s="488">
        <f>IF(Admin!$B$14='Legit-Fans'!F69369,1,0)</f>
        <v>0</v>
      </c>
    </row>
    <row r="69370" spans="1:8">
      <c r="A69370" s="220" t="str">
        <f>IF(B69370&lt;&gt;0,COUNTA($B$65637:B69370)," ")</f>
        <v xml:space="preserve"> </v>
      </c>
      <c r="F69370" s="491" t="str">
        <f t="shared" si="61"/>
        <v xml:space="preserve"> </v>
      </c>
      <c r="H69370" s="488">
        <f>IF(Admin!$B$14='Legit-Fans'!F69370,1,0)</f>
        <v>0</v>
      </c>
    </row>
    <row r="69371" spans="1:8">
      <c r="A69371" s="220" t="str">
        <f>IF(B69371&lt;&gt;0,COUNTA($B$65637:B69371)," ")</f>
        <v xml:space="preserve"> </v>
      </c>
      <c r="F69371" s="491" t="str">
        <f t="shared" si="61"/>
        <v xml:space="preserve"> </v>
      </c>
      <c r="H69371" s="488">
        <f>IF(Admin!$B$14='Legit-Fans'!F69371,1,0)</f>
        <v>0</v>
      </c>
    </row>
    <row r="69372" spans="1:8">
      <c r="A69372" s="220" t="str">
        <f>IF(B69372&lt;&gt;0,COUNTA($B$65637:B69372)," ")</f>
        <v xml:space="preserve"> </v>
      </c>
      <c r="F69372" s="491" t="str">
        <f t="shared" si="61"/>
        <v xml:space="preserve"> </v>
      </c>
      <c r="H69372" s="488">
        <f>IF(Admin!$B$14='Legit-Fans'!F69372,1,0)</f>
        <v>0</v>
      </c>
    </row>
    <row r="69373" spans="1:8">
      <c r="A69373" s="220" t="str">
        <f>IF(B69373&lt;&gt;0,COUNTA($B$65637:B69373)," ")</f>
        <v xml:space="preserve"> </v>
      </c>
      <c r="F69373" s="491" t="str">
        <f t="shared" si="61"/>
        <v xml:space="preserve"> </v>
      </c>
      <c r="H69373" s="488">
        <f>IF(Admin!$B$14='Legit-Fans'!F69373,1,0)</f>
        <v>0</v>
      </c>
    </row>
    <row r="69374" spans="1:8">
      <c r="A69374" s="220" t="str">
        <f>IF(B69374&lt;&gt;0,COUNTA($B$65637:B69374)," ")</f>
        <v xml:space="preserve"> </v>
      </c>
      <c r="F69374" s="491" t="str">
        <f t="shared" si="61"/>
        <v xml:space="preserve"> </v>
      </c>
      <c r="H69374" s="488">
        <f>IF(Admin!$B$14='Legit-Fans'!F69374,1,0)</f>
        <v>0</v>
      </c>
    </row>
    <row r="69375" spans="1:8">
      <c r="A69375" s="220" t="str">
        <f>IF(B69375&lt;&gt;0,COUNTA($B$65637:B69375)," ")</f>
        <v xml:space="preserve"> </v>
      </c>
      <c r="F69375" s="491" t="str">
        <f t="shared" si="61"/>
        <v xml:space="preserve"> </v>
      </c>
      <c r="H69375" s="488">
        <f>IF(Admin!$B$14='Legit-Fans'!F69375,1,0)</f>
        <v>0</v>
      </c>
    </row>
    <row r="69376" spans="1:8">
      <c r="A69376" s="220" t="str">
        <f>IF(B69376&lt;&gt;0,COUNTA($B$65637:B69376)," ")</f>
        <v xml:space="preserve"> </v>
      </c>
      <c r="F69376" s="491" t="str">
        <f t="shared" si="61"/>
        <v xml:space="preserve"> </v>
      </c>
      <c r="H69376" s="488">
        <f>IF(Admin!$B$14='Legit-Fans'!F69376,1,0)</f>
        <v>0</v>
      </c>
    </row>
    <row r="69377" spans="1:8">
      <c r="A69377" s="220" t="str">
        <f>IF(B69377&lt;&gt;0,COUNTA($B$65637:B69377)," ")</f>
        <v xml:space="preserve"> </v>
      </c>
      <c r="F69377" s="491" t="str">
        <f t="shared" si="61"/>
        <v xml:space="preserve"> </v>
      </c>
      <c r="H69377" s="488">
        <f>IF(Admin!$B$14='Legit-Fans'!F69377,1,0)</f>
        <v>0</v>
      </c>
    </row>
    <row r="69378" spans="1:8">
      <c r="A69378" s="220" t="str">
        <f>IF(B69378&lt;&gt;0,COUNTA($B$65637:B69378)," ")</f>
        <v xml:space="preserve"> </v>
      </c>
      <c r="F69378" s="491" t="str">
        <f t="shared" si="61"/>
        <v xml:space="preserve"> </v>
      </c>
      <c r="H69378" s="488">
        <f>IF(Admin!$B$14='Legit-Fans'!F69378,1,0)</f>
        <v>0</v>
      </c>
    </row>
    <row r="69379" spans="1:8">
      <c r="A69379" s="220" t="str">
        <f>IF(B69379&lt;&gt;0,COUNTA($B$65637:B69379)," ")</f>
        <v xml:space="preserve"> </v>
      </c>
      <c r="F69379" s="491" t="str">
        <f t="shared" si="61"/>
        <v xml:space="preserve"> </v>
      </c>
      <c r="H69379" s="488">
        <f>IF(Admin!$B$14='Legit-Fans'!F69379,1,0)</f>
        <v>0</v>
      </c>
    </row>
    <row r="69380" spans="1:8">
      <c r="A69380" s="220" t="str">
        <f>IF(B69380&lt;&gt;0,COUNTA($B$65637:B69380)," ")</f>
        <v xml:space="preserve"> </v>
      </c>
      <c r="F69380" s="491" t="str">
        <f t="shared" si="61"/>
        <v xml:space="preserve"> </v>
      </c>
      <c r="H69380" s="488">
        <f>IF(Admin!$B$14='Legit-Fans'!F69380,1,0)</f>
        <v>0</v>
      </c>
    </row>
    <row r="69381" spans="1:8">
      <c r="A69381" s="220" t="str">
        <f>IF(B69381&lt;&gt;0,COUNTA($B$65637:B69381)," ")</f>
        <v xml:space="preserve"> </v>
      </c>
      <c r="F69381" s="491" t="str">
        <f t="shared" si="61"/>
        <v xml:space="preserve"> </v>
      </c>
      <c r="H69381" s="488">
        <f>IF(Admin!$B$14='Legit-Fans'!F69381,1,0)</f>
        <v>0</v>
      </c>
    </row>
    <row r="69382" spans="1:8">
      <c r="A69382" s="220" t="str">
        <f>IF(B69382&lt;&gt;0,COUNTA($B$65637:B69382)," ")</f>
        <v xml:space="preserve"> </v>
      </c>
      <c r="F69382" s="491" t="str">
        <f t="shared" si="61"/>
        <v xml:space="preserve"> </v>
      </c>
      <c r="H69382" s="488">
        <f>IF(Admin!$B$14='Legit-Fans'!F69382,1,0)</f>
        <v>0</v>
      </c>
    </row>
    <row r="69383" spans="1:8">
      <c r="A69383" s="220" t="str">
        <f>IF(B69383&lt;&gt;0,COUNTA($B$65637:B69383)," ")</f>
        <v xml:space="preserve"> </v>
      </c>
      <c r="F69383" s="491" t="str">
        <f t="shared" si="61"/>
        <v xml:space="preserve"> </v>
      </c>
      <c r="H69383" s="488">
        <f>IF(Admin!$B$14='Legit-Fans'!F69383,1,0)</f>
        <v>0</v>
      </c>
    </row>
    <row r="69384" spans="1:8">
      <c r="A69384" s="220" t="str">
        <f>IF(B69384&lt;&gt;0,COUNTA($B$65637:B69384)," ")</f>
        <v xml:space="preserve"> </v>
      </c>
      <c r="F69384" s="491" t="str">
        <f t="shared" si="61"/>
        <v xml:space="preserve"> </v>
      </c>
      <c r="H69384" s="488">
        <f>IF(Admin!$B$14='Legit-Fans'!F69384,1,0)</f>
        <v>0</v>
      </c>
    </row>
    <row r="69385" spans="1:8">
      <c r="A69385" s="220" t="str">
        <f>IF(B69385&lt;&gt;0,COUNTA($B$65637:B69385)," ")</f>
        <v xml:space="preserve"> </v>
      </c>
      <c r="F69385" s="491" t="str">
        <f t="shared" si="61"/>
        <v xml:space="preserve"> </v>
      </c>
      <c r="H69385" s="488">
        <f>IF(Admin!$B$14='Legit-Fans'!F69385,1,0)</f>
        <v>0</v>
      </c>
    </row>
    <row r="69386" spans="1:8">
      <c r="A69386" s="220" t="str">
        <f>IF(B69386&lt;&gt;0,COUNTA($B$65637:B69386)," ")</f>
        <v xml:space="preserve"> </v>
      </c>
      <c r="F69386" s="491" t="str">
        <f t="shared" si="61"/>
        <v xml:space="preserve"> </v>
      </c>
      <c r="H69386" s="488">
        <f>IF(Admin!$B$14='Legit-Fans'!F69386,1,0)</f>
        <v>0</v>
      </c>
    </row>
    <row r="69387" spans="1:8">
      <c r="A69387" s="220" t="str">
        <f>IF(B69387&lt;&gt;0,COUNTA($B$65637:B69387)," ")</f>
        <v xml:space="preserve"> </v>
      </c>
      <c r="F69387" s="491" t="str">
        <f t="shared" si="61"/>
        <v xml:space="preserve"> </v>
      </c>
      <c r="H69387" s="488">
        <f>IF(Admin!$B$14='Legit-Fans'!F69387,1,0)</f>
        <v>0</v>
      </c>
    </row>
    <row r="69388" spans="1:8">
      <c r="A69388" s="220" t="str">
        <f>IF(B69388&lt;&gt;0,COUNTA($B$65637:B69388)," ")</f>
        <v xml:space="preserve"> </v>
      </c>
      <c r="F69388" s="491" t="str">
        <f t="shared" si="61"/>
        <v xml:space="preserve"> </v>
      </c>
      <c r="H69388" s="488">
        <f>IF(Admin!$B$14='Legit-Fans'!F69388,1,0)</f>
        <v>0</v>
      </c>
    </row>
    <row r="69389" spans="1:8">
      <c r="A69389" s="220" t="str">
        <f>IF(B69389&lt;&gt;0,COUNTA($B$65637:B69389)," ")</f>
        <v xml:space="preserve"> </v>
      </c>
      <c r="F69389" s="491" t="str">
        <f t="shared" si="61"/>
        <v xml:space="preserve"> </v>
      </c>
      <c r="H69389" s="488">
        <f>IF(Admin!$B$14='Legit-Fans'!F69389,1,0)</f>
        <v>0</v>
      </c>
    </row>
    <row r="69390" spans="1:8">
      <c r="A69390" s="220" t="str">
        <f>IF(B69390&lt;&gt;0,COUNTA($B$65637:B69390)," ")</f>
        <v xml:space="preserve"> </v>
      </c>
      <c r="F69390" s="491" t="str">
        <f t="shared" si="61"/>
        <v xml:space="preserve"> </v>
      </c>
      <c r="H69390" s="488">
        <f>IF(Admin!$B$14='Legit-Fans'!F69390,1,0)</f>
        <v>0</v>
      </c>
    </row>
    <row r="69391" spans="1:8">
      <c r="A69391" s="220" t="str">
        <f>IF(B69391&lt;&gt;0,COUNTA($B$65637:B69391)," ")</f>
        <v xml:space="preserve"> </v>
      </c>
      <c r="F69391" s="491" t="str">
        <f t="shared" si="61"/>
        <v xml:space="preserve"> </v>
      </c>
      <c r="H69391" s="488">
        <f>IF(Admin!$B$14='Legit-Fans'!F69391,1,0)</f>
        <v>0</v>
      </c>
    </row>
    <row r="69392" spans="1:8">
      <c r="A69392" s="220" t="str">
        <f>IF(B69392&lt;&gt;0,COUNTA($B$65637:B69392)," ")</f>
        <v xml:space="preserve"> </v>
      </c>
      <c r="F69392" s="491" t="str">
        <f t="shared" si="61"/>
        <v xml:space="preserve"> </v>
      </c>
      <c r="H69392" s="488">
        <f>IF(Admin!$B$14='Legit-Fans'!F69392,1,0)</f>
        <v>0</v>
      </c>
    </row>
    <row r="69393" spans="1:8">
      <c r="A69393" s="220" t="str">
        <f>IF(B69393&lt;&gt;0,COUNTA($B$65637:B69393)," ")</f>
        <v xml:space="preserve"> </v>
      </c>
      <c r="F69393" s="491" t="str">
        <f t="shared" si="61"/>
        <v xml:space="preserve"> </v>
      </c>
      <c r="H69393" s="488">
        <f>IF(Admin!$B$14='Legit-Fans'!F69393,1,0)</f>
        <v>0</v>
      </c>
    </row>
    <row r="69394" spans="1:8">
      <c r="A69394" s="220" t="str">
        <f>IF(B69394&lt;&gt;0,COUNTA($B$65637:B69394)," ")</f>
        <v xml:space="preserve"> </v>
      </c>
      <c r="F69394" s="491" t="str">
        <f t="shared" si="61"/>
        <v xml:space="preserve"> </v>
      </c>
      <c r="H69394" s="488">
        <f>IF(Admin!$B$14='Legit-Fans'!F69394,1,0)</f>
        <v>0</v>
      </c>
    </row>
    <row r="69395" spans="1:8">
      <c r="A69395" s="220" t="str">
        <f>IF(B69395&lt;&gt;0,COUNTA($B$65637:B69395)," ")</f>
        <v xml:space="preserve"> </v>
      </c>
      <c r="F69395" s="491" t="str">
        <f t="shared" si="61"/>
        <v xml:space="preserve"> </v>
      </c>
      <c r="H69395" s="488">
        <f>IF(Admin!$B$14='Legit-Fans'!F69395,1,0)</f>
        <v>0</v>
      </c>
    </row>
    <row r="69396" spans="1:8">
      <c r="A69396" s="220" t="str">
        <f>IF(B69396&lt;&gt;0,COUNTA($B$65637:B69396)," ")</f>
        <v xml:space="preserve"> </v>
      </c>
      <c r="F69396" s="491" t="str">
        <f t="shared" si="61"/>
        <v xml:space="preserve"> </v>
      </c>
      <c r="H69396" s="488">
        <f>IF(Admin!$B$14='Legit-Fans'!F69396,1,0)</f>
        <v>0</v>
      </c>
    </row>
    <row r="69397" spans="1:8">
      <c r="A69397" s="220" t="str">
        <f>IF(B69397&lt;&gt;0,COUNTA($B$65637:B69397)," ")</f>
        <v xml:space="preserve"> </v>
      </c>
      <c r="F69397" s="491" t="str">
        <f t="shared" si="61"/>
        <v xml:space="preserve"> </v>
      </c>
      <c r="H69397" s="488">
        <f>IF(Admin!$B$14='Legit-Fans'!F69397,1,0)</f>
        <v>0</v>
      </c>
    </row>
    <row r="69398" spans="1:8">
      <c r="A69398" s="220" t="str">
        <f>IF(B69398&lt;&gt;0,COUNTA($B$65637:B69398)," ")</f>
        <v xml:space="preserve"> </v>
      </c>
      <c r="F69398" s="491" t="str">
        <f t="shared" si="61"/>
        <v xml:space="preserve"> </v>
      </c>
      <c r="H69398" s="488">
        <f>IF(Admin!$B$14='Legit-Fans'!F69398,1,0)</f>
        <v>0</v>
      </c>
    </row>
    <row r="69399" spans="1:8">
      <c r="A69399" s="220" t="str">
        <f>IF(B69399&lt;&gt;0,COUNTA($B$65637:B69399)," ")</f>
        <v xml:space="preserve"> </v>
      </c>
      <c r="F69399" s="491" t="str">
        <f t="shared" si="61"/>
        <v xml:space="preserve"> </v>
      </c>
      <c r="H69399" s="488">
        <f>IF(Admin!$B$14='Legit-Fans'!F69399,1,0)</f>
        <v>0</v>
      </c>
    </row>
    <row r="69400" spans="1:8">
      <c r="A69400" s="220" t="str">
        <f>IF(B69400&lt;&gt;0,COUNTA($B$65637:B69400)," ")</f>
        <v xml:space="preserve"> </v>
      </c>
      <c r="F69400" s="491" t="str">
        <f t="shared" si="61"/>
        <v xml:space="preserve"> </v>
      </c>
      <c r="H69400" s="488">
        <f>IF(Admin!$B$14='Legit-Fans'!F69400,1,0)</f>
        <v>0</v>
      </c>
    </row>
    <row r="69401" spans="1:8">
      <c r="A69401" s="220" t="str">
        <f>IF(B69401&lt;&gt;0,COUNTA($B$65637:B69401)," ")</f>
        <v xml:space="preserve"> </v>
      </c>
      <c r="F69401" s="491" t="str">
        <f t="shared" si="61"/>
        <v xml:space="preserve"> </v>
      </c>
      <c r="H69401" s="488">
        <f>IF(Admin!$B$14='Legit-Fans'!F69401,1,0)</f>
        <v>0</v>
      </c>
    </row>
    <row r="69402" spans="1:8">
      <c r="A69402" s="220" t="str">
        <f>IF(B69402&lt;&gt;0,COUNTA($B$65637:B69402)," ")</f>
        <v xml:space="preserve"> </v>
      </c>
      <c r="F69402" s="491" t="str">
        <f t="shared" si="61"/>
        <v xml:space="preserve"> </v>
      </c>
      <c r="H69402" s="488">
        <f>IF(Admin!$B$14='Legit-Fans'!F69402,1,0)</f>
        <v>0</v>
      </c>
    </row>
    <row r="69403" spans="1:8">
      <c r="A69403" s="220" t="str">
        <f>IF(B69403&lt;&gt;0,COUNTA($B$65637:B69403)," ")</f>
        <v xml:space="preserve"> </v>
      </c>
      <c r="F69403" s="491" t="str">
        <f t="shared" si="61"/>
        <v xml:space="preserve"> </v>
      </c>
      <c r="H69403" s="488">
        <f>IF(Admin!$B$14='Legit-Fans'!F69403,1,0)</f>
        <v>0</v>
      </c>
    </row>
    <row r="69404" spans="1:8">
      <c r="A69404" s="220" t="str">
        <f>IF(B69404&lt;&gt;0,COUNTA($B$65637:B69404)," ")</f>
        <v xml:space="preserve"> </v>
      </c>
      <c r="F69404" s="491" t="str">
        <f t="shared" si="61"/>
        <v xml:space="preserve"> </v>
      </c>
      <c r="H69404" s="488">
        <f>IF(Admin!$B$14='Legit-Fans'!F69404,1,0)</f>
        <v>0</v>
      </c>
    </row>
    <row r="69405" spans="1:8">
      <c r="A69405" s="220" t="str">
        <f>IF(B69405&lt;&gt;0,COUNTA($B$65637:B69405)," ")</f>
        <v xml:space="preserve"> </v>
      </c>
      <c r="F69405" s="491" t="str">
        <f t="shared" si="61"/>
        <v xml:space="preserve"> </v>
      </c>
      <c r="H69405" s="488">
        <f>IF(Admin!$B$14='Legit-Fans'!F69405,1,0)</f>
        <v>0</v>
      </c>
    </row>
    <row r="69406" spans="1:8">
      <c r="A69406" s="220" t="str">
        <f>IF(B69406&lt;&gt;0,COUNTA($B$65637:B69406)," ")</f>
        <v xml:space="preserve"> </v>
      </c>
      <c r="F69406" s="491" t="str">
        <f t="shared" si="61"/>
        <v xml:space="preserve"> </v>
      </c>
      <c r="H69406" s="488">
        <f>IF(Admin!$B$14='Legit-Fans'!F69406,1,0)</f>
        <v>0</v>
      </c>
    </row>
    <row r="69407" spans="1:8">
      <c r="A69407" s="220" t="str">
        <f>IF(B69407&lt;&gt;0,COUNTA($B$65637:B69407)," ")</f>
        <v xml:space="preserve"> </v>
      </c>
      <c r="F69407" s="491" t="str">
        <f t="shared" si="61"/>
        <v xml:space="preserve"> </v>
      </c>
      <c r="H69407" s="488">
        <f>IF(Admin!$B$14='Legit-Fans'!F69407,1,0)</f>
        <v>0</v>
      </c>
    </row>
    <row r="69408" spans="1:8">
      <c r="A69408" s="220" t="str">
        <f>IF(B69408&lt;&gt;0,COUNTA($B$65637:B69408)," ")</f>
        <v xml:space="preserve"> </v>
      </c>
      <c r="F69408" s="491" t="str">
        <f t="shared" si="61"/>
        <v xml:space="preserve"> </v>
      </c>
      <c r="H69408" s="488">
        <f>IF(Admin!$B$14='Legit-Fans'!F69408,1,0)</f>
        <v>0</v>
      </c>
    </row>
    <row r="69409" spans="1:8">
      <c r="A69409" s="220" t="str">
        <f>IF(B69409&lt;&gt;0,COUNTA($B$65637:B69409)," ")</f>
        <v xml:space="preserve"> </v>
      </c>
      <c r="F69409" s="491" t="str">
        <f t="shared" si="61"/>
        <v xml:space="preserve"> </v>
      </c>
      <c r="H69409" s="488">
        <f>IF(Admin!$B$14='Legit-Fans'!F69409,1,0)</f>
        <v>0</v>
      </c>
    </row>
    <row r="69410" spans="1:8">
      <c r="A69410" s="220" t="str">
        <f>IF(B69410&lt;&gt;0,COUNTA($B$65637:B69410)," ")</f>
        <v xml:space="preserve"> </v>
      </c>
      <c r="F69410" s="491" t="str">
        <f t="shared" si="61"/>
        <v xml:space="preserve"> </v>
      </c>
      <c r="H69410" s="488">
        <f>IF(Admin!$B$14='Legit-Fans'!F69410,1,0)</f>
        <v>0</v>
      </c>
    </row>
    <row r="69411" spans="1:8">
      <c r="A69411" s="220" t="str">
        <f>IF(B69411&lt;&gt;0,COUNTA($B$65637:B69411)," ")</f>
        <v xml:space="preserve"> </v>
      </c>
      <c r="F69411" s="491" t="str">
        <f t="shared" si="61"/>
        <v xml:space="preserve"> </v>
      </c>
      <c r="H69411" s="488">
        <f>IF(Admin!$B$14='Legit-Fans'!F69411,1,0)</f>
        <v>0</v>
      </c>
    </row>
    <row r="69412" spans="1:8">
      <c r="A69412" s="220" t="str">
        <f>IF(B69412&lt;&gt;0,COUNTA($B$65637:B69412)," ")</f>
        <v xml:space="preserve"> </v>
      </c>
      <c r="F69412" s="491" t="str">
        <f t="shared" si="61"/>
        <v xml:space="preserve"> </v>
      </c>
      <c r="H69412" s="488">
        <f>IF(Admin!$B$14='Legit-Fans'!F69412,1,0)</f>
        <v>0</v>
      </c>
    </row>
    <row r="69413" spans="1:8">
      <c r="A69413" s="220" t="str">
        <f>IF(B69413&lt;&gt;0,COUNTA($B$65637:B69413)," ")</f>
        <v xml:space="preserve"> </v>
      </c>
      <c r="F69413" s="491" t="str">
        <f t="shared" si="61"/>
        <v xml:space="preserve"> </v>
      </c>
      <c r="H69413" s="488">
        <f>IF(Admin!$B$14='Legit-Fans'!F69413,1,0)</f>
        <v>0</v>
      </c>
    </row>
    <row r="69414" spans="1:8">
      <c r="A69414" s="220" t="str">
        <f>IF(B69414&lt;&gt;0,COUNTA($B$65637:B69414)," ")</f>
        <v xml:space="preserve"> </v>
      </c>
      <c r="F69414" s="491" t="str">
        <f t="shared" si="61"/>
        <v xml:space="preserve"> </v>
      </c>
      <c r="H69414" s="488">
        <f>IF(Admin!$B$14='Legit-Fans'!F69414,1,0)</f>
        <v>0</v>
      </c>
    </row>
    <row r="69415" spans="1:8">
      <c r="A69415" s="220" t="str">
        <f>IF(B69415&lt;&gt;0,COUNTA($B$65637:B69415)," ")</f>
        <v xml:space="preserve"> </v>
      </c>
      <c r="F69415" s="491" t="str">
        <f t="shared" si="61"/>
        <v xml:space="preserve"> </v>
      </c>
      <c r="H69415" s="488">
        <f>IF(Admin!$B$14='Legit-Fans'!F69415,1,0)</f>
        <v>0</v>
      </c>
    </row>
    <row r="69416" spans="1:8">
      <c r="A69416" s="220" t="str">
        <f>IF(B69416&lt;&gt;0,COUNTA($B$65637:B69416)," ")</f>
        <v xml:space="preserve"> </v>
      </c>
      <c r="F69416" s="491" t="str">
        <f t="shared" si="61"/>
        <v xml:space="preserve"> </v>
      </c>
      <c r="H69416" s="488">
        <f>IF(Admin!$B$14='Legit-Fans'!F69416,1,0)</f>
        <v>0</v>
      </c>
    </row>
    <row r="69417" spans="1:8">
      <c r="A69417" s="220" t="str">
        <f>IF(B69417&lt;&gt;0,COUNTA($B$65637:B69417)," ")</f>
        <v xml:space="preserve"> </v>
      </c>
      <c r="F69417" s="491" t="str">
        <f t="shared" si="61"/>
        <v xml:space="preserve"> </v>
      </c>
      <c r="H69417" s="488">
        <f>IF(Admin!$B$14='Legit-Fans'!F69417,1,0)</f>
        <v>0</v>
      </c>
    </row>
    <row r="69418" spans="1:8">
      <c r="A69418" s="220" t="str">
        <f>IF(B69418&lt;&gt;0,COUNTA($B$65637:B69418)," ")</f>
        <v xml:space="preserve"> </v>
      </c>
      <c r="F69418" s="491" t="str">
        <f t="shared" si="61"/>
        <v xml:space="preserve"> </v>
      </c>
      <c r="H69418" s="488">
        <f>IF(Admin!$B$14='Legit-Fans'!F69418,1,0)</f>
        <v>0</v>
      </c>
    </row>
    <row r="69419" spans="1:8">
      <c r="A69419" s="220" t="str">
        <f>IF(B69419&lt;&gt;0,COUNTA($B$65637:B69419)," ")</f>
        <v xml:space="preserve"> </v>
      </c>
      <c r="F69419" s="491" t="str">
        <f t="shared" si="61"/>
        <v xml:space="preserve"> </v>
      </c>
      <c r="H69419" s="488">
        <f>IF(Admin!$B$14='Legit-Fans'!F69419,1,0)</f>
        <v>0</v>
      </c>
    </row>
    <row r="69420" spans="1:8">
      <c r="A69420" s="220" t="str">
        <f>IF(B69420&lt;&gt;0,COUNTA($B$65637:B69420)," ")</f>
        <v xml:space="preserve"> </v>
      </c>
      <c r="F69420" s="491" t="str">
        <f t="shared" ref="F69420:F69483" si="62">B69420&amp;" "&amp;C69420</f>
        <v xml:space="preserve"> </v>
      </c>
      <c r="H69420" s="488">
        <f>IF(Admin!$B$14='Legit-Fans'!F69420,1,0)</f>
        <v>0</v>
      </c>
    </row>
    <row r="69421" spans="1:8">
      <c r="A69421" s="220" t="str">
        <f>IF(B69421&lt;&gt;0,COUNTA($B$65637:B69421)," ")</f>
        <v xml:space="preserve"> </v>
      </c>
      <c r="F69421" s="491" t="str">
        <f t="shared" si="62"/>
        <v xml:space="preserve"> </v>
      </c>
      <c r="H69421" s="488">
        <f>IF(Admin!$B$14='Legit-Fans'!F69421,1,0)</f>
        <v>0</v>
      </c>
    </row>
    <row r="69422" spans="1:8">
      <c r="A69422" s="220" t="str">
        <f>IF(B69422&lt;&gt;0,COUNTA($B$65637:B69422)," ")</f>
        <v xml:space="preserve"> </v>
      </c>
      <c r="F69422" s="491" t="str">
        <f t="shared" si="62"/>
        <v xml:space="preserve"> </v>
      </c>
      <c r="H69422" s="488">
        <f>IF(Admin!$B$14='Legit-Fans'!F69422,1,0)</f>
        <v>0</v>
      </c>
    </row>
    <row r="69423" spans="1:8">
      <c r="A69423" s="220" t="str">
        <f>IF(B69423&lt;&gt;0,COUNTA($B$65637:B69423)," ")</f>
        <v xml:space="preserve"> </v>
      </c>
      <c r="F69423" s="491" t="str">
        <f t="shared" si="62"/>
        <v xml:space="preserve"> </v>
      </c>
      <c r="H69423" s="488">
        <f>IF(Admin!$B$14='Legit-Fans'!F69423,1,0)</f>
        <v>0</v>
      </c>
    </row>
    <row r="69424" spans="1:8">
      <c r="A69424" s="220" t="str">
        <f>IF(B69424&lt;&gt;0,COUNTA($B$65637:B69424)," ")</f>
        <v xml:space="preserve"> </v>
      </c>
      <c r="F69424" s="491" t="str">
        <f t="shared" si="62"/>
        <v xml:space="preserve"> </v>
      </c>
      <c r="H69424" s="488">
        <f>IF(Admin!$B$14='Legit-Fans'!F69424,1,0)</f>
        <v>0</v>
      </c>
    </row>
    <row r="69425" spans="1:8">
      <c r="A69425" s="220" t="str">
        <f>IF(B69425&lt;&gt;0,COUNTA($B$65637:B69425)," ")</f>
        <v xml:space="preserve"> </v>
      </c>
      <c r="F69425" s="491" t="str">
        <f t="shared" si="62"/>
        <v xml:space="preserve"> </v>
      </c>
      <c r="H69425" s="488">
        <f>IF(Admin!$B$14='Legit-Fans'!F69425,1,0)</f>
        <v>0</v>
      </c>
    </row>
    <row r="69426" spans="1:8">
      <c r="A69426" s="220" t="str">
        <f>IF(B69426&lt;&gt;0,COUNTA($B$65637:B69426)," ")</f>
        <v xml:space="preserve"> </v>
      </c>
      <c r="F69426" s="491" t="str">
        <f t="shared" si="62"/>
        <v xml:space="preserve"> </v>
      </c>
      <c r="H69426" s="488">
        <f>IF(Admin!$B$14='Legit-Fans'!F69426,1,0)</f>
        <v>0</v>
      </c>
    </row>
    <row r="69427" spans="1:8">
      <c r="A69427" s="220" t="str">
        <f>IF(B69427&lt;&gt;0,COUNTA($B$65637:B69427)," ")</f>
        <v xml:space="preserve"> </v>
      </c>
      <c r="F69427" s="491" t="str">
        <f t="shared" si="62"/>
        <v xml:space="preserve"> </v>
      </c>
      <c r="H69427" s="488">
        <f>IF(Admin!$B$14='Legit-Fans'!F69427,1,0)</f>
        <v>0</v>
      </c>
    </row>
    <row r="69428" spans="1:8">
      <c r="A69428" s="220" t="str">
        <f>IF(B69428&lt;&gt;0,COUNTA($B$65637:B69428)," ")</f>
        <v xml:space="preserve"> </v>
      </c>
      <c r="F69428" s="491" t="str">
        <f t="shared" si="62"/>
        <v xml:space="preserve"> </v>
      </c>
      <c r="H69428" s="488">
        <f>IF(Admin!$B$14='Legit-Fans'!F69428,1,0)</f>
        <v>0</v>
      </c>
    </row>
    <row r="69429" spans="1:8">
      <c r="A69429" s="220" t="str">
        <f>IF(B69429&lt;&gt;0,COUNTA($B$65637:B69429)," ")</f>
        <v xml:space="preserve"> </v>
      </c>
      <c r="F69429" s="491" t="str">
        <f t="shared" si="62"/>
        <v xml:space="preserve"> </v>
      </c>
      <c r="H69429" s="488">
        <f>IF(Admin!$B$14='Legit-Fans'!F69429,1,0)</f>
        <v>0</v>
      </c>
    </row>
    <row r="69430" spans="1:8">
      <c r="A69430" s="220" t="str">
        <f>IF(B69430&lt;&gt;0,COUNTA($B$65637:B69430)," ")</f>
        <v xml:space="preserve"> </v>
      </c>
      <c r="F69430" s="491" t="str">
        <f t="shared" si="62"/>
        <v xml:space="preserve"> </v>
      </c>
      <c r="H69430" s="488">
        <f>IF(Admin!$B$14='Legit-Fans'!F69430,1,0)</f>
        <v>0</v>
      </c>
    </row>
    <row r="69431" spans="1:8">
      <c r="A69431" s="220" t="str">
        <f>IF(B69431&lt;&gt;0,COUNTA($B$65637:B69431)," ")</f>
        <v xml:space="preserve"> </v>
      </c>
      <c r="F69431" s="491" t="str">
        <f t="shared" si="62"/>
        <v xml:space="preserve"> </v>
      </c>
      <c r="H69431" s="488">
        <f>IF(Admin!$B$14='Legit-Fans'!F69431,1,0)</f>
        <v>0</v>
      </c>
    </row>
    <row r="69432" spans="1:8">
      <c r="A69432" s="220" t="str">
        <f>IF(B69432&lt;&gt;0,COUNTA($B$65637:B69432)," ")</f>
        <v xml:space="preserve"> </v>
      </c>
      <c r="F69432" s="491" t="str">
        <f t="shared" si="62"/>
        <v xml:space="preserve"> </v>
      </c>
      <c r="H69432" s="488">
        <f>IF(Admin!$B$14='Legit-Fans'!F69432,1,0)</f>
        <v>0</v>
      </c>
    </row>
    <row r="69433" spans="1:8">
      <c r="A69433" s="220" t="str">
        <f>IF(B69433&lt;&gt;0,COUNTA($B$65637:B69433)," ")</f>
        <v xml:space="preserve"> </v>
      </c>
      <c r="F69433" s="491" t="str">
        <f t="shared" si="62"/>
        <v xml:space="preserve"> </v>
      </c>
      <c r="H69433" s="488">
        <f>IF(Admin!$B$14='Legit-Fans'!F69433,1,0)</f>
        <v>0</v>
      </c>
    </row>
    <row r="69434" spans="1:8">
      <c r="A69434" s="220" t="str">
        <f>IF(B69434&lt;&gt;0,COUNTA($B$65637:B69434)," ")</f>
        <v xml:space="preserve"> </v>
      </c>
      <c r="F69434" s="491" t="str">
        <f t="shared" si="62"/>
        <v xml:space="preserve"> </v>
      </c>
      <c r="H69434" s="488">
        <f>IF(Admin!$B$14='Legit-Fans'!F69434,1,0)</f>
        <v>0</v>
      </c>
    </row>
    <row r="69435" spans="1:8">
      <c r="A69435" s="220" t="str">
        <f>IF(B69435&lt;&gt;0,COUNTA($B$65637:B69435)," ")</f>
        <v xml:space="preserve"> </v>
      </c>
      <c r="F69435" s="491" t="str">
        <f t="shared" si="62"/>
        <v xml:space="preserve"> </v>
      </c>
      <c r="H69435" s="488">
        <f>IF(Admin!$B$14='Legit-Fans'!F69435,1,0)</f>
        <v>0</v>
      </c>
    </row>
    <row r="69436" spans="1:8">
      <c r="A69436" s="220" t="str">
        <f>IF(B69436&lt;&gt;0,COUNTA($B$65637:B69436)," ")</f>
        <v xml:space="preserve"> </v>
      </c>
      <c r="F69436" s="491" t="str">
        <f t="shared" si="62"/>
        <v xml:space="preserve"> </v>
      </c>
      <c r="H69436" s="488">
        <f>IF(Admin!$B$14='Legit-Fans'!F69436,1,0)</f>
        <v>0</v>
      </c>
    </row>
    <row r="69437" spans="1:8">
      <c r="A69437" s="220" t="str">
        <f>IF(B69437&lt;&gt;0,COUNTA($B$65637:B69437)," ")</f>
        <v xml:space="preserve"> </v>
      </c>
      <c r="F69437" s="491" t="str">
        <f t="shared" si="62"/>
        <v xml:space="preserve"> </v>
      </c>
      <c r="H69437" s="488">
        <f>IF(Admin!$B$14='Legit-Fans'!F69437,1,0)</f>
        <v>0</v>
      </c>
    </row>
    <row r="69438" spans="1:8">
      <c r="A69438" s="220" t="str">
        <f>IF(B69438&lt;&gt;0,COUNTA($B$65637:B69438)," ")</f>
        <v xml:space="preserve"> </v>
      </c>
      <c r="F69438" s="491" t="str">
        <f t="shared" si="62"/>
        <v xml:space="preserve"> </v>
      </c>
      <c r="H69438" s="488">
        <f>IF(Admin!$B$14='Legit-Fans'!F69438,1,0)</f>
        <v>0</v>
      </c>
    </row>
    <row r="69439" spans="1:8">
      <c r="A69439" s="220" t="str">
        <f>IF(B69439&lt;&gt;0,COUNTA($B$65637:B69439)," ")</f>
        <v xml:space="preserve"> </v>
      </c>
      <c r="F69439" s="491" t="str">
        <f t="shared" si="62"/>
        <v xml:space="preserve"> </v>
      </c>
      <c r="H69439" s="488">
        <f>IF(Admin!$B$14='Legit-Fans'!F69439,1,0)</f>
        <v>0</v>
      </c>
    </row>
    <row r="69440" spans="1:8">
      <c r="A69440" s="220" t="str">
        <f>IF(B69440&lt;&gt;0,COUNTA($B$65637:B69440)," ")</f>
        <v xml:space="preserve"> </v>
      </c>
      <c r="F69440" s="491" t="str">
        <f t="shared" si="62"/>
        <v xml:space="preserve"> </v>
      </c>
      <c r="H69440" s="488">
        <f>IF(Admin!$B$14='Legit-Fans'!F69440,1,0)</f>
        <v>0</v>
      </c>
    </row>
    <row r="69441" spans="1:8">
      <c r="A69441" s="220" t="str">
        <f>IF(B69441&lt;&gt;0,COUNTA($B$65637:B69441)," ")</f>
        <v xml:space="preserve"> </v>
      </c>
      <c r="F69441" s="491" t="str">
        <f t="shared" si="62"/>
        <v xml:space="preserve"> </v>
      </c>
      <c r="H69441" s="488">
        <f>IF(Admin!$B$14='Legit-Fans'!F69441,1,0)</f>
        <v>0</v>
      </c>
    </row>
    <row r="69442" spans="1:8">
      <c r="A69442" s="220" t="str">
        <f>IF(B69442&lt;&gt;0,COUNTA($B$65637:B69442)," ")</f>
        <v xml:space="preserve"> </v>
      </c>
      <c r="F69442" s="491" t="str">
        <f t="shared" si="62"/>
        <v xml:space="preserve"> </v>
      </c>
      <c r="H69442" s="488">
        <f>IF(Admin!$B$14='Legit-Fans'!F69442,1,0)</f>
        <v>0</v>
      </c>
    </row>
    <row r="69443" spans="1:8">
      <c r="A69443" s="220" t="str">
        <f>IF(B69443&lt;&gt;0,COUNTA($B$65637:B69443)," ")</f>
        <v xml:space="preserve"> </v>
      </c>
      <c r="F69443" s="491" t="str">
        <f t="shared" si="62"/>
        <v xml:space="preserve"> </v>
      </c>
      <c r="H69443" s="488">
        <f>IF(Admin!$B$14='Legit-Fans'!F69443,1,0)</f>
        <v>0</v>
      </c>
    </row>
    <row r="69444" spans="1:8">
      <c r="A69444" s="220" t="str">
        <f>IF(B69444&lt;&gt;0,COUNTA($B$65637:B69444)," ")</f>
        <v xml:space="preserve"> </v>
      </c>
      <c r="F69444" s="491" t="str">
        <f t="shared" si="62"/>
        <v xml:space="preserve"> </v>
      </c>
      <c r="H69444" s="488">
        <f>IF(Admin!$B$14='Legit-Fans'!F69444,1,0)</f>
        <v>0</v>
      </c>
    </row>
    <row r="69445" spans="1:8">
      <c r="A69445" s="220" t="str">
        <f>IF(B69445&lt;&gt;0,COUNTA($B$65637:B69445)," ")</f>
        <v xml:space="preserve"> </v>
      </c>
      <c r="F69445" s="491" t="str">
        <f t="shared" si="62"/>
        <v xml:space="preserve"> </v>
      </c>
      <c r="H69445" s="488">
        <f>IF(Admin!$B$14='Legit-Fans'!F69445,1,0)</f>
        <v>0</v>
      </c>
    </row>
    <row r="69446" spans="1:8">
      <c r="A69446" s="220" t="str">
        <f>IF(B69446&lt;&gt;0,COUNTA($B$65637:B69446)," ")</f>
        <v xml:space="preserve"> </v>
      </c>
      <c r="F69446" s="491" t="str">
        <f t="shared" si="62"/>
        <v xml:space="preserve"> </v>
      </c>
      <c r="H69446" s="488">
        <f>IF(Admin!$B$14='Legit-Fans'!F69446,1,0)</f>
        <v>0</v>
      </c>
    </row>
    <row r="69447" spans="1:8">
      <c r="A69447" s="220" t="str">
        <f>IF(B69447&lt;&gt;0,COUNTA($B$65637:B69447)," ")</f>
        <v xml:space="preserve"> </v>
      </c>
      <c r="F69447" s="491" t="str">
        <f t="shared" si="62"/>
        <v xml:space="preserve"> </v>
      </c>
      <c r="H69447" s="488">
        <f>IF(Admin!$B$14='Legit-Fans'!F69447,1,0)</f>
        <v>0</v>
      </c>
    </row>
    <row r="69448" spans="1:8">
      <c r="A69448" s="220" t="str">
        <f>IF(B69448&lt;&gt;0,COUNTA($B$65637:B69448)," ")</f>
        <v xml:space="preserve"> </v>
      </c>
      <c r="F69448" s="491" t="str">
        <f t="shared" si="62"/>
        <v xml:space="preserve"> </v>
      </c>
      <c r="H69448" s="488">
        <f>IF(Admin!$B$14='Legit-Fans'!F69448,1,0)</f>
        <v>0</v>
      </c>
    </row>
    <row r="69449" spans="1:8">
      <c r="A69449" s="220" t="str">
        <f>IF(B69449&lt;&gt;0,COUNTA($B$65637:B69449)," ")</f>
        <v xml:space="preserve"> </v>
      </c>
      <c r="F69449" s="491" t="str">
        <f t="shared" si="62"/>
        <v xml:space="preserve"> </v>
      </c>
      <c r="H69449" s="488">
        <f>IF(Admin!$B$14='Legit-Fans'!F69449,1,0)</f>
        <v>0</v>
      </c>
    </row>
    <row r="69450" spans="1:8">
      <c r="A69450" s="220" t="str">
        <f>IF(B69450&lt;&gt;0,COUNTA($B$65637:B69450)," ")</f>
        <v xml:space="preserve"> </v>
      </c>
      <c r="F69450" s="491" t="str">
        <f t="shared" si="62"/>
        <v xml:space="preserve"> </v>
      </c>
      <c r="H69450" s="488">
        <f>IF(Admin!$B$14='Legit-Fans'!F69450,1,0)</f>
        <v>0</v>
      </c>
    </row>
    <row r="69451" spans="1:8">
      <c r="A69451" s="220" t="str">
        <f>IF(B69451&lt;&gt;0,COUNTA($B$65637:B69451)," ")</f>
        <v xml:space="preserve"> </v>
      </c>
      <c r="F69451" s="491" t="str">
        <f t="shared" si="62"/>
        <v xml:space="preserve"> </v>
      </c>
      <c r="H69451" s="488">
        <f>IF(Admin!$B$14='Legit-Fans'!F69451,1,0)</f>
        <v>0</v>
      </c>
    </row>
    <row r="69452" spans="1:8">
      <c r="A69452" s="220" t="str">
        <f>IF(B69452&lt;&gt;0,COUNTA($B$65637:B69452)," ")</f>
        <v xml:space="preserve"> </v>
      </c>
      <c r="F69452" s="491" t="str">
        <f t="shared" si="62"/>
        <v xml:space="preserve"> </v>
      </c>
      <c r="H69452" s="488">
        <f>IF(Admin!$B$14='Legit-Fans'!F69452,1,0)</f>
        <v>0</v>
      </c>
    </row>
    <row r="69453" spans="1:8">
      <c r="A69453" s="220" t="str">
        <f>IF(B69453&lt;&gt;0,COUNTA($B$65637:B69453)," ")</f>
        <v xml:space="preserve"> </v>
      </c>
      <c r="F69453" s="491" t="str">
        <f t="shared" si="62"/>
        <v xml:space="preserve"> </v>
      </c>
      <c r="H69453" s="488">
        <f>IF(Admin!$B$14='Legit-Fans'!F69453,1,0)</f>
        <v>0</v>
      </c>
    </row>
    <row r="69454" spans="1:8">
      <c r="A69454" s="220" t="str">
        <f>IF(B69454&lt;&gt;0,COUNTA($B$65637:B69454)," ")</f>
        <v xml:space="preserve"> </v>
      </c>
      <c r="F69454" s="491" t="str">
        <f t="shared" si="62"/>
        <v xml:space="preserve"> </v>
      </c>
      <c r="H69454" s="488">
        <f>IF(Admin!$B$14='Legit-Fans'!F69454,1,0)</f>
        <v>0</v>
      </c>
    </row>
    <row r="69455" spans="1:8">
      <c r="A69455" s="220" t="str">
        <f>IF(B69455&lt;&gt;0,COUNTA($B$65637:B69455)," ")</f>
        <v xml:space="preserve"> </v>
      </c>
      <c r="F69455" s="491" t="str">
        <f t="shared" si="62"/>
        <v xml:space="preserve"> </v>
      </c>
      <c r="H69455" s="488">
        <f>IF(Admin!$B$14='Legit-Fans'!F69455,1,0)</f>
        <v>0</v>
      </c>
    </row>
    <row r="69456" spans="1:8">
      <c r="A69456" s="220" t="str">
        <f>IF(B69456&lt;&gt;0,COUNTA($B$65637:B69456)," ")</f>
        <v xml:space="preserve"> </v>
      </c>
      <c r="F69456" s="491" t="str">
        <f t="shared" si="62"/>
        <v xml:space="preserve"> </v>
      </c>
      <c r="H69456" s="488">
        <f>IF(Admin!$B$14='Legit-Fans'!F69456,1,0)</f>
        <v>0</v>
      </c>
    </row>
    <row r="69457" spans="1:8">
      <c r="A69457" s="220" t="str">
        <f>IF(B69457&lt;&gt;0,COUNTA($B$65637:B69457)," ")</f>
        <v xml:space="preserve"> </v>
      </c>
      <c r="F69457" s="491" t="str">
        <f t="shared" si="62"/>
        <v xml:space="preserve"> </v>
      </c>
      <c r="H69457" s="488">
        <f>IF(Admin!$B$14='Legit-Fans'!F69457,1,0)</f>
        <v>0</v>
      </c>
    </row>
    <row r="69458" spans="1:8">
      <c r="A69458" s="220" t="str">
        <f>IF(B69458&lt;&gt;0,COUNTA($B$65637:B69458)," ")</f>
        <v xml:space="preserve"> </v>
      </c>
      <c r="F69458" s="491" t="str">
        <f t="shared" si="62"/>
        <v xml:space="preserve"> </v>
      </c>
      <c r="H69458" s="488">
        <f>IF(Admin!$B$14='Legit-Fans'!F69458,1,0)</f>
        <v>0</v>
      </c>
    </row>
    <row r="69459" spans="1:8">
      <c r="A69459" s="220" t="str">
        <f>IF(B69459&lt;&gt;0,COUNTA($B$65637:B69459)," ")</f>
        <v xml:space="preserve"> </v>
      </c>
      <c r="F69459" s="491" t="str">
        <f t="shared" si="62"/>
        <v xml:space="preserve"> </v>
      </c>
      <c r="H69459" s="488">
        <f>IF(Admin!$B$14='Legit-Fans'!F69459,1,0)</f>
        <v>0</v>
      </c>
    </row>
    <row r="69460" spans="1:8">
      <c r="A69460" s="220" t="str">
        <f>IF(B69460&lt;&gt;0,COUNTA($B$65637:B69460)," ")</f>
        <v xml:space="preserve"> </v>
      </c>
      <c r="F69460" s="491" t="str">
        <f t="shared" si="62"/>
        <v xml:space="preserve"> </v>
      </c>
      <c r="H69460" s="488">
        <f>IF(Admin!$B$14='Legit-Fans'!F69460,1,0)</f>
        <v>0</v>
      </c>
    </row>
    <row r="69461" spans="1:8">
      <c r="A69461" s="220" t="str">
        <f>IF(B69461&lt;&gt;0,COUNTA($B$65637:B69461)," ")</f>
        <v xml:space="preserve"> </v>
      </c>
      <c r="F69461" s="491" t="str">
        <f t="shared" si="62"/>
        <v xml:space="preserve"> </v>
      </c>
      <c r="H69461" s="488">
        <f>IF(Admin!$B$14='Legit-Fans'!F69461,1,0)</f>
        <v>0</v>
      </c>
    </row>
    <row r="69462" spans="1:8">
      <c r="A69462" s="220" t="str">
        <f>IF(B69462&lt;&gt;0,COUNTA($B$65637:B69462)," ")</f>
        <v xml:space="preserve"> </v>
      </c>
      <c r="F69462" s="491" t="str">
        <f t="shared" si="62"/>
        <v xml:space="preserve"> </v>
      </c>
      <c r="H69462" s="488">
        <f>IF(Admin!$B$14='Legit-Fans'!F69462,1,0)</f>
        <v>0</v>
      </c>
    </row>
    <row r="69463" spans="1:8">
      <c r="A69463" s="220" t="str">
        <f>IF(B69463&lt;&gt;0,COUNTA($B$65637:B69463)," ")</f>
        <v xml:space="preserve"> </v>
      </c>
      <c r="F69463" s="491" t="str">
        <f t="shared" si="62"/>
        <v xml:space="preserve"> </v>
      </c>
      <c r="H69463" s="488">
        <f>IF(Admin!$B$14='Legit-Fans'!F69463,1,0)</f>
        <v>0</v>
      </c>
    </row>
    <row r="69464" spans="1:8">
      <c r="A69464" s="220" t="str">
        <f>IF(B69464&lt;&gt;0,COUNTA($B$65637:B69464)," ")</f>
        <v xml:space="preserve"> </v>
      </c>
      <c r="F69464" s="491" t="str">
        <f t="shared" si="62"/>
        <v xml:space="preserve"> </v>
      </c>
      <c r="H69464" s="488">
        <f>IF(Admin!$B$14='Legit-Fans'!F69464,1,0)</f>
        <v>0</v>
      </c>
    </row>
    <row r="69465" spans="1:8">
      <c r="A69465" s="220" t="str">
        <f>IF(B69465&lt;&gt;0,COUNTA($B$65637:B69465)," ")</f>
        <v xml:space="preserve"> </v>
      </c>
      <c r="F69465" s="491" t="str">
        <f t="shared" si="62"/>
        <v xml:space="preserve"> </v>
      </c>
      <c r="H69465" s="488">
        <f>IF(Admin!$B$14='Legit-Fans'!F69465,1,0)</f>
        <v>0</v>
      </c>
    </row>
    <row r="69466" spans="1:8">
      <c r="A69466" s="220" t="str">
        <f>IF(B69466&lt;&gt;0,COUNTA($B$65637:B69466)," ")</f>
        <v xml:space="preserve"> </v>
      </c>
      <c r="F69466" s="491" t="str">
        <f t="shared" si="62"/>
        <v xml:space="preserve"> </v>
      </c>
      <c r="H69466" s="488">
        <f>IF(Admin!$B$14='Legit-Fans'!F69466,1,0)</f>
        <v>0</v>
      </c>
    </row>
    <row r="69467" spans="1:8">
      <c r="A69467" s="220" t="str">
        <f>IF(B69467&lt;&gt;0,COUNTA($B$65637:B69467)," ")</f>
        <v xml:space="preserve"> </v>
      </c>
      <c r="F69467" s="491" t="str">
        <f t="shared" si="62"/>
        <v xml:space="preserve"> </v>
      </c>
      <c r="H69467" s="488">
        <f>IF(Admin!$B$14='Legit-Fans'!F69467,1,0)</f>
        <v>0</v>
      </c>
    </row>
    <row r="69468" spans="1:8">
      <c r="A69468" s="220" t="str">
        <f>IF(B69468&lt;&gt;0,COUNTA($B$65637:B69468)," ")</f>
        <v xml:space="preserve"> </v>
      </c>
      <c r="F69468" s="491" t="str">
        <f t="shared" si="62"/>
        <v xml:space="preserve"> </v>
      </c>
      <c r="H69468" s="488">
        <f>IF(Admin!$B$14='Legit-Fans'!F69468,1,0)</f>
        <v>0</v>
      </c>
    </row>
    <row r="69469" spans="1:8">
      <c r="A69469" s="220" t="str">
        <f>IF(B69469&lt;&gt;0,COUNTA($B$65637:B69469)," ")</f>
        <v xml:space="preserve"> </v>
      </c>
      <c r="F69469" s="491" t="str">
        <f t="shared" si="62"/>
        <v xml:space="preserve"> </v>
      </c>
      <c r="H69469" s="488">
        <f>IF(Admin!$B$14='Legit-Fans'!F69469,1,0)</f>
        <v>0</v>
      </c>
    </row>
    <row r="69470" spans="1:8">
      <c r="A69470" s="220" t="str">
        <f>IF(B69470&lt;&gt;0,COUNTA($B$65637:B69470)," ")</f>
        <v xml:space="preserve"> </v>
      </c>
      <c r="F69470" s="491" t="str">
        <f t="shared" si="62"/>
        <v xml:space="preserve"> </v>
      </c>
      <c r="H69470" s="488">
        <f>IF(Admin!$B$14='Legit-Fans'!F69470,1,0)</f>
        <v>0</v>
      </c>
    </row>
    <row r="69471" spans="1:8">
      <c r="A69471" s="220" t="str">
        <f>IF(B69471&lt;&gt;0,COUNTA($B$65637:B69471)," ")</f>
        <v xml:space="preserve"> </v>
      </c>
      <c r="F69471" s="491" t="str">
        <f t="shared" si="62"/>
        <v xml:space="preserve"> </v>
      </c>
      <c r="H69471" s="488">
        <f>IF(Admin!$B$14='Legit-Fans'!F69471,1,0)</f>
        <v>0</v>
      </c>
    </row>
    <row r="69472" spans="1:8">
      <c r="A69472" s="220" t="str">
        <f>IF(B69472&lt;&gt;0,COUNTA($B$65637:B69472)," ")</f>
        <v xml:space="preserve"> </v>
      </c>
      <c r="F69472" s="491" t="str">
        <f t="shared" si="62"/>
        <v xml:space="preserve"> </v>
      </c>
      <c r="H69472" s="488">
        <f>IF(Admin!$B$14='Legit-Fans'!F69472,1,0)</f>
        <v>0</v>
      </c>
    </row>
    <row r="69473" spans="1:8">
      <c r="A69473" s="220" t="str">
        <f>IF(B69473&lt;&gt;0,COUNTA($B$65637:B69473)," ")</f>
        <v xml:space="preserve"> </v>
      </c>
      <c r="F69473" s="491" t="str">
        <f t="shared" si="62"/>
        <v xml:space="preserve"> </v>
      </c>
      <c r="H69473" s="488">
        <f>IF(Admin!$B$14='Legit-Fans'!F69473,1,0)</f>
        <v>0</v>
      </c>
    </row>
    <row r="69474" spans="1:8">
      <c r="A69474" s="220" t="str">
        <f>IF(B69474&lt;&gt;0,COUNTA($B$65637:B69474)," ")</f>
        <v xml:space="preserve"> </v>
      </c>
      <c r="F69474" s="491" t="str">
        <f t="shared" si="62"/>
        <v xml:space="preserve"> </v>
      </c>
      <c r="H69474" s="488">
        <f>IF(Admin!$B$14='Legit-Fans'!F69474,1,0)</f>
        <v>0</v>
      </c>
    </row>
    <row r="69475" spans="1:8">
      <c r="A69475" s="220" t="str">
        <f>IF(B69475&lt;&gt;0,COUNTA($B$65637:B69475)," ")</f>
        <v xml:space="preserve"> </v>
      </c>
      <c r="F69475" s="491" t="str">
        <f t="shared" si="62"/>
        <v xml:space="preserve"> </v>
      </c>
      <c r="H69475" s="488">
        <f>IF(Admin!$B$14='Legit-Fans'!F69475,1,0)</f>
        <v>0</v>
      </c>
    </row>
    <row r="69476" spans="1:8">
      <c r="A69476" s="220" t="str">
        <f>IF(B69476&lt;&gt;0,COUNTA($B$65637:B69476)," ")</f>
        <v xml:space="preserve"> </v>
      </c>
      <c r="F69476" s="491" t="str">
        <f t="shared" si="62"/>
        <v xml:space="preserve"> </v>
      </c>
      <c r="H69476" s="488">
        <f>IF(Admin!$B$14='Legit-Fans'!F69476,1,0)</f>
        <v>0</v>
      </c>
    </row>
    <row r="69477" spans="1:8">
      <c r="A69477" s="220" t="str">
        <f>IF(B69477&lt;&gt;0,COUNTA($B$65637:B69477)," ")</f>
        <v xml:space="preserve"> </v>
      </c>
      <c r="F69477" s="491" t="str">
        <f t="shared" si="62"/>
        <v xml:space="preserve"> </v>
      </c>
      <c r="H69477" s="488">
        <f>IF(Admin!$B$14='Legit-Fans'!F69477,1,0)</f>
        <v>0</v>
      </c>
    </row>
    <row r="69478" spans="1:8">
      <c r="A69478" s="220" t="str">
        <f>IF(B69478&lt;&gt;0,COUNTA($B$65637:B69478)," ")</f>
        <v xml:space="preserve"> </v>
      </c>
      <c r="F69478" s="491" t="str">
        <f t="shared" si="62"/>
        <v xml:space="preserve"> </v>
      </c>
      <c r="H69478" s="488">
        <f>IF(Admin!$B$14='Legit-Fans'!F69478,1,0)</f>
        <v>0</v>
      </c>
    </row>
    <row r="69479" spans="1:8">
      <c r="A69479" s="220" t="str">
        <f>IF(B69479&lt;&gt;0,COUNTA($B$65637:B69479)," ")</f>
        <v xml:space="preserve"> </v>
      </c>
      <c r="F69479" s="491" t="str">
        <f t="shared" si="62"/>
        <v xml:space="preserve"> </v>
      </c>
      <c r="H69479" s="488">
        <f>IF(Admin!$B$14='Legit-Fans'!F69479,1,0)</f>
        <v>0</v>
      </c>
    </row>
    <row r="69480" spans="1:8">
      <c r="A69480" s="220" t="str">
        <f>IF(B69480&lt;&gt;0,COUNTA($B$65637:B69480)," ")</f>
        <v xml:space="preserve"> </v>
      </c>
      <c r="F69480" s="491" t="str">
        <f t="shared" si="62"/>
        <v xml:space="preserve"> </v>
      </c>
      <c r="H69480" s="488">
        <f>IF(Admin!$B$14='Legit-Fans'!F69480,1,0)</f>
        <v>0</v>
      </c>
    </row>
    <row r="69481" spans="1:8">
      <c r="A69481" s="220" t="str">
        <f>IF(B69481&lt;&gt;0,COUNTA($B$65637:B69481)," ")</f>
        <v xml:space="preserve"> </v>
      </c>
      <c r="F69481" s="491" t="str">
        <f t="shared" si="62"/>
        <v xml:space="preserve"> </v>
      </c>
      <c r="H69481" s="488">
        <f>IF(Admin!$B$14='Legit-Fans'!F69481,1,0)</f>
        <v>0</v>
      </c>
    </row>
    <row r="69482" spans="1:8">
      <c r="A69482" s="220" t="str">
        <f>IF(B69482&lt;&gt;0,COUNTA($B$65637:B69482)," ")</f>
        <v xml:space="preserve"> </v>
      </c>
      <c r="F69482" s="491" t="str">
        <f t="shared" si="62"/>
        <v xml:space="preserve"> </v>
      </c>
      <c r="H69482" s="488">
        <f>IF(Admin!$B$14='Legit-Fans'!F69482,1,0)</f>
        <v>0</v>
      </c>
    </row>
    <row r="69483" spans="1:8">
      <c r="A69483" s="220" t="str">
        <f>IF(B69483&lt;&gt;0,COUNTA($B$65637:B69483)," ")</f>
        <v xml:space="preserve"> </v>
      </c>
      <c r="F69483" s="491" t="str">
        <f t="shared" si="62"/>
        <v xml:space="preserve"> </v>
      </c>
      <c r="H69483" s="488">
        <f>IF(Admin!$B$14='Legit-Fans'!F69483,1,0)</f>
        <v>0</v>
      </c>
    </row>
    <row r="69484" spans="1:8">
      <c r="A69484" s="220" t="str">
        <f>IF(B69484&lt;&gt;0,COUNTA($B$65637:B69484)," ")</f>
        <v xml:space="preserve"> </v>
      </c>
      <c r="F69484" s="491" t="str">
        <f t="shared" ref="F69484:F69547" si="63">B69484&amp;" "&amp;C69484</f>
        <v xml:space="preserve"> </v>
      </c>
      <c r="H69484" s="488">
        <f>IF(Admin!$B$14='Legit-Fans'!F69484,1,0)</f>
        <v>0</v>
      </c>
    </row>
    <row r="69485" spans="1:8">
      <c r="A69485" s="220" t="str">
        <f>IF(B69485&lt;&gt;0,COUNTA($B$65637:B69485)," ")</f>
        <v xml:space="preserve"> </v>
      </c>
      <c r="F69485" s="491" t="str">
        <f t="shared" si="63"/>
        <v xml:space="preserve"> </v>
      </c>
      <c r="H69485" s="488">
        <f>IF(Admin!$B$14='Legit-Fans'!F69485,1,0)</f>
        <v>0</v>
      </c>
    </row>
    <row r="69486" spans="1:8">
      <c r="A69486" s="220" t="str">
        <f>IF(B69486&lt;&gt;0,COUNTA($B$65637:B69486)," ")</f>
        <v xml:space="preserve"> </v>
      </c>
      <c r="F69486" s="491" t="str">
        <f t="shared" si="63"/>
        <v xml:space="preserve"> </v>
      </c>
      <c r="H69486" s="488">
        <f>IF(Admin!$B$14='Legit-Fans'!F69486,1,0)</f>
        <v>0</v>
      </c>
    </row>
    <row r="69487" spans="1:8">
      <c r="A69487" s="220" t="str">
        <f>IF(B69487&lt;&gt;0,COUNTA($B$65637:B69487)," ")</f>
        <v xml:space="preserve"> </v>
      </c>
      <c r="F69487" s="491" t="str">
        <f t="shared" si="63"/>
        <v xml:space="preserve"> </v>
      </c>
      <c r="H69487" s="488">
        <f>IF(Admin!$B$14='Legit-Fans'!F69487,1,0)</f>
        <v>0</v>
      </c>
    </row>
    <row r="69488" spans="1:8">
      <c r="A69488" s="220" t="str">
        <f>IF(B69488&lt;&gt;0,COUNTA($B$65637:B69488)," ")</f>
        <v xml:space="preserve"> </v>
      </c>
      <c r="F69488" s="491" t="str">
        <f t="shared" si="63"/>
        <v xml:space="preserve"> </v>
      </c>
      <c r="H69488" s="488">
        <f>IF(Admin!$B$14='Legit-Fans'!F69488,1,0)</f>
        <v>0</v>
      </c>
    </row>
    <row r="69489" spans="1:8">
      <c r="A69489" s="220" t="str">
        <f>IF(B69489&lt;&gt;0,COUNTA($B$65637:B69489)," ")</f>
        <v xml:space="preserve"> </v>
      </c>
      <c r="F69489" s="491" t="str">
        <f t="shared" si="63"/>
        <v xml:space="preserve"> </v>
      </c>
      <c r="H69489" s="488">
        <f>IF(Admin!$B$14='Legit-Fans'!F69489,1,0)</f>
        <v>0</v>
      </c>
    </row>
    <row r="69490" spans="1:8">
      <c r="A69490" s="220" t="str">
        <f>IF(B69490&lt;&gt;0,COUNTA($B$65637:B69490)," ")</f>
        <v xml:space="preserve"> </v>
      </c>
      <c r="F69490" s="491" t="str">
        <f t="shared" si="63"/>
        <v xml:space="preserve"> </v>
      </c>
      <c r="H69490" s="488">
        <f>IF(Admin!$B$14='Legit-Fans'!F69490,1,0)</f>
        <v>0</v>
      </c>
    </row>
    <row r="69491" spans="1:8">
      <c r="A69491" s="220" t="str">
        <f>IF(B69491&lt;&gt;0,COUNTA($B$65637:B69491)," ")</f>
        <v xml:space="preserve"> </v>
      </c>
      <c r="F69491" s="491" t="str">
        <f t="shared" si="63"/>
        <v xml:space="preserve"> </v>
      </c>
      <c r="H69491" s="488">
        <f>IF(Admin!$B$14='Legit-Fans'!F69491,1,0)</f>
        <v>0</v>
      </c>
    </row>
    <row r="69492" spans="1:8">
      <c r="A69492" s="220" t="str">
        <f>IF(B69492&lt;&gt;0,COUNTA($B$65637:B69492)," ")</f>
        <v xml:space="preserve"> </v>
      </c>
      <c r="F69492" s="491" t="str">
        <f t="shared" si="63"/>
        <v xml:space="preserve"> </v>
      </c>
      <c r="H69492" s="488">
        <f>IF(Admin!$B$14='Legit-Fans'!F69492,1,0)</f>
        <v>0</v>
      </c>
    </row>
    <row r="69493" spans="1:8">
      <c r="A69493" s="220" t="str">
        <f>IF(B69493&lt;&gt;0,COUNTA($B$65637:B69493)," ")</f>
        <v xml:space="preserve"> </v>
      </c>
      <c r="F69493" s="491" t="str">
        <f t="shared" si="63"/>
        <v xml:space="preserve"> </v>
      </c>
      <c r="H69493" s="488">
        <f>IF(Admin!$B$14='Legit-Fans'!F69493,1,0)</f>
        <v>0</v>
      </c>
    </row>
    <row r="69494" spans="1:8">
      <c r="A69494" s="220" t="str">
        <f>IF(B69494&lt;&gt;0,COUNTA($B$65637:B69494)," ")</f>
        <v xml:space="preserve"> </v>
      </c>
      <c r="F69494" s="491" t="str">
        <f t="shared" si="63"/>
        <v xml:space="preserve"> </v>
      </c>
      <c r="H69494" s="488">
        <f>IF(Admin!$B$14='Legit-Fans'!F69494,1,0)</f>
        <v>0</v>
      </c>
    </row>
    <row r="69495" spans="1:8">
      <c r="A69495" s="220" t="str">
        <f>IF(B69495&lt;&gt;0,COUNTA($B$65637:B69495)," ")</f>
        <v xml:space="preserve"> </v>
      </c>
      <c r="F69495" s="491" t="str">
        <f t="shared" si="63"/>
        <v xml:space="preserve"> </v>
      </c>
      <c r="H69495" s="488">
        <f>IF(Admin!$B$14='Legit-Fans'!F69495,1,0)</f>
        <v>0</v>
      </c>
    </row>
    <row r="69496" spans="1:8">
      <c r="A69496" s="220" t="str">
        <f>IF(B69496&lt;&gt;0,COUNTA($B$65637:B69496)," ")</f>
        <v xml:space="preserve"> </v>
      </c>
      <c r="F69496" s="491" t="str">
        <f t="shared" si="63"/>
        <v xml:space="preserve"> </v>
      </c>
      <c r="H69496" s="488">
        <f>IF(Admin!$B$14='Legit-Fans'!F69496,1,0)</f>
        <v>0</v>
      </c>
    </row>
    <row r="69497" spans="1:8">
      <c r="A69497" s="220" t="str">
        <f>IF(B69497&lt;&gt;0,COUNTA($B$65637:B69497)," ")</f>
        <v xml:space="preserve"> </v>
      </c>
      <c r="F69497" s="491" t="str">
        <f t="shared" si="63"/>
        <v xml:space="preserve"> </v>
      </c>
      <c r="H69497" s="488">
        <f>IF(Admin!$B$14='Legit-Fans'!F69497,1,0)</f>
        <v>0</v>
      </c>
    </row>
    <row r="69498" spans="1:8">
      <c r="A69498" s="220" t="str">
        <f>IF(B69498&lt;&gt;0,COUNTA($B$65637:B69498)," ")</f>
        <v xml:space="preserve"> </v>
      </c>
      <c r="F69498" s="491" t="str">
        <f t="shared" si="63"/>
        <v xml:space="preserve"> </v>
      </c>
      <c r="H69498" s="488">
        <f>IF(Admin!$B$14='Legit-Fans'!F69498,1,0)</f>
        <v>0</v>
      </c>
    </row>
    <row r="69499" spans="1:8">
      <c r="A69499" s="220" t="str">
        <f>IF(B69499&lt;&gt;0,COUNTA($B$65637:B69499)," ")</f>
        <v xml:space="preserve"> </v>
      </c>
      <c r="F69499" s="491" t="str">
        <f t="shared" si="63"/>
        <v xml:space="preserve"> </v>
      </c>
      <c r="H69499" s="488">
        <f>IF(Admin!$B$14='Legit-Fans'!F69499,1,0)</f>
        <v>0</v>
      </c>
    </row>
    <row r="69500" spans="1:8">
      <c r="A69500" s="220" t="str">
        <f>IF(B69500&lt;&gt;0,COUNTA($B$65637:B69500)," ")</f>
        <v xml:space="preserve"> </v>
      </c>
      <c r="F69500" s="491" t="str">
        <f t="shared" si="63"/>
        <v xml:space="preserve"> </v>
      </c>
      <c r="H69500" s="488">
        <f>IF(Admin!$B$14='Legit-Fans'!F69500,1,0)</f>
        <v>0</v>
      </c>
    </row>
    <row r="69501" spans="1:8">
      <c r="A69501" s="220" t="str">
        <f>IF(B69501&lt;&gt;0,COUNTA($B$65637:B69501)," ")</f>
        <v xml:space="preserve"> </v>
      </c>
      <c r="F69501" s="491" t="str">
        <f t="shared" si="63"/>
        <v xml:space="preserve"> </v>
      </c>
      <c r="H69501" s="488">
        <f>IF(Admin!$B$14='Legit-Fans'!F69501,1,0)</f>
        <v>0</v>
      </c>
    </row>
    <row r="69502" spans="1:8">
      <c r="A69502" s="220" t="str">
        <f>IF(B69502&lt;&gt;0,COUNTA($B$65637:B69502)," ")</f>
        <v xml:space="preserve"> </v>
      </c>
      <c r="F69502" s="491" t="str">
        <f t="shared" si="63"/>
        <v xml:space="preserve"> </v>
      </c>
      <c r="H69502" s="488">
        <f>IF(Admin!$B$14='Legit-Fans'!F69502,1,0)</f>
        <v>0</v>
      </c>
    </row>
    <row r="69503" spans="1:8">
      <c r="A69503" s="220" t="str">
        <f>IF(B69503&lt;&gt;0,COUNTA($B$65637:B69503)," ")</f>
        <v xml:space="preserve"> </v>
      </c>
      <c r="F69503" s="491" t="str">
        <f t="shared" si="63"/>
        <v xml:space="preserve"> </v>
      </c>
      <c r="H69503" s="488">
        <f>IF(Admin!$B$14='Legit-Fans'!F69503,1,0)</f>
        <v>0</v>
      </c>
    </row>
    <row r="69504" spans="1:8">
      <c r="A69504" s="220" t="str">
        <f>IF(B69504&lt;&gt;0,COUNTA($B$65637:B69504)," ")</f>
        <v xml:space="preserve"> </v>
      </c>
      <c r="F69504" s="491" t="str">
        <f t="shared" si="63"/>
        <v xml:space="preserve"> </v>
      </c>
      <c r="H69504" s="488">
        <f>IF(Admin!$B$14='Legit-Fans'!F69504,1,0)</f>
        <v>0</v>
      </c>
    </row>
    <row r="69505" spans="1:8">
      <c r="A69505" s="220" t="str">
        <f>IF(B69505&lt;&gt;0,COUNTA($B$65637:B69505)," ")</f>
        <v xml:space="preserve"> </v>
      </c>
      <c r="F69505" s="491" t="str">
        <f t="shared" si="63"/>
        <v xml:space="preserve"> </v>
      </c>
      <c r="H69505" s="488">
        <f>IF(Admin!$B$14='Legit-Fans'!F69505,1,0)</f>
        <v>0</v>
      </c>
    </row>
    <row r="69506" spans="1:8">
      <c r="A69506" s="220" t="str">
        <f>IF(B69506&lt;&gt;0,COUNTA($B$65637:B69506)," ")</f>
        <v xml:space="preserve"> </v>
      </c>
      <c r="F69506" s="491" t="str">
        <f t="shared" si="63"/>
        <v xml:space="preserve"> </v>
      </c>
      <c r="H69506" s="488">
        <f>IF(Admin!$B$14='Legit-Fans'!F69506,1,0)</f>
        <v>0</v>
      </c>
    </row>
    <row r="69507" spans="1:8">
      <c r="A69507" s="220" t="str">
        <f>IF(B69507&lt;&gt;0,COUNTA($B$65637:B69507)," ")</f>
        <v xml:space="preserve"> </v>
      </c>
      <c r="F69507" s="491" t="str">
        <f t="shared" si="63"/>
        <v xml:space="preserve"> </v>
      </c>
      <c r="H69507" s="488">
        <f>IF(Admin!$B$14='Legit-Fans'!F69507,1,0)</f>
        <v>0</v>
      </c>
    </row>
    <row r="69508" spans="1:8">
      <c r="A69508" s="220" t="str">
        <f>IF(B69508&lt;&gt;0,COUNTA($B$65637:B69508)," ")</f>
        <v xml:space="preserve"> </v>
      </c>
      <c r="F69508" s="491" t="str">
        <f t="shared" si="63"/>
        <v xml:space="preserve"> </v>
      </c>
      <c r="H69508" s="488">
        <f>IF(Admin!$B$14='Legit-Fans'!F69508,1,0)</f>
        <v>0</v>
      </c>
    </row>
    <row r="69509" spans="1:8">
      <c r="A69509" s="220" t="str">
        <f>IF(B69509&lt;&gt;0,COUNTA($B$65637:B69509)," ")</f>
        <v xml:space="preserve"> </v>
      </c>
      <c r="F69509" s="491" t="str">
        <f t="shared" si="63"/>
        <v xml:space="preserve"> </v>
      </c>
      <c r="H69509" s="488">
        <f>IF(Admin!$B$14='Legit-Fans'!F69509,1,0)</f>
        <v>0</v>
      </c>
    </row>
    <row r="69510" spans="1:8">
      <c r="A69510" s="220" t="str">
        <f>IF(B69510&lt;&gt;0,COUNTA($B$65637:B69510)," ")</f>
        <v xml:space="preserve"> </v>
      </c>
      <c r="F69510" s="491" t="str">
        <f t="shared" si="63"/>
        <v xml:space="preserve"> </v>
      </c>
      <c r="H69510" s="488">
        <f>IF(Admin!$B$14='Legit-Fans'!F69510,1,0)</f>
        <v>0</v>
      </c>
    </row>
    <row r="69511" spans="1:8">
      <c r="A69511" s="220" t="str">
        <f>IF(B69511&lt;&gt;0,COUNTA($B$65637:B69511)," ")</f>
        <v xml:space="preserve"> </v>
      </c>
      <c r="F69511" s="491" t="str">
        <f t="shared" si="63"/>
        <v xml:space="preserve"> </v>
      </c>
      <c r="H69511" s="488">
        <f>IF(Admin!$B$14='Legit-Fans'!F69511,1,0)</f>
        <v>0</v>
      </c>
    </row>
    <row r="69512" spans="1:8">
      <c r="A69512" s="220" t="str">
        <f>IF(B69512&lt;&gt;0,COUNTA($B$65637:B69512)," ")</f>
        <v xml:space="preserve"> </v>
      </c>
      <c r="F69512" s="491" t="str">
        <f t="shared" si="63"/>
        <v xml:space="preserve"> </v>
      </c>
      <c r="H69512" s="488">
        <f>IF(Admin!$B$14='Legit-Fans'!F69512,1,0)</f>
        <v>0</v>
      </c>
    </row>
    <row r="69513" spans="1:8">
      <c r="A69513" s="220" t="str">
        <f>IF(B69513&lt;&gt;0,COUNTA($B$65637:B69513)," ")</f>
        <v xml:space="preserve"> </v>
      </c>
      <c r="F69513" s="491" t="str">
        <f t="shared" si="63"/>
        <v xml:space="preserve"> </v>
      </c>
      <c r="H69513" s="488">
        <f>IF(Admin!$B$14='Legit-Fans'!F69513,1,0)</f>
        <v>0</v>
      </c>
    </row>
    <row r="69514" spans="1:8">
      <c r="A69514" s="220" t="str">
        <f>IF(B69514&lt;&gt;0,COUNTA($B$65637:B69514)," ")</f>
        <v xml:space="preserve"> </v>
      </c>
      <c r="F69514" s="491" t="str">
        <f t="shared" si="63"/>
        <v xml:space="preserve"> </v>
      </c>
      <c r="H69514" s="488">
        <f>IF(Admin!$B$14='Legit-Fans'!F69514,1,0)</f>
        <v>0</v>
      </c>
    </row>
    <row r="69515" spans="1:8">
      <c r="A69515" s="220" t="str">
        <f>IF(B69515&lt;&gt;0,COUNTA($B$65637:B69515)," ")</f>
        <v xml:space="preserve"> </v>
      </c>
      <c r="F69515" s="491" t="str">
        <f t="shared" si="63"/>
        <v xml:space="preserve"> </v>
      </c>
      <c r="H69515" s="488">
        <f>IF(Admin!$B$14='Legit-Fans'!F69515,1,0)</f>
        <v>0</v>
      </c>
    </row>
    <row r="69516" spans="1:8">
      <c r="A69516" s="220" t="str">
        <f>IF(B69516&lt;&gt;0,COUNTA($B$65637:B69516)," ")</f>
        <v xml:space="preserve"> </v>
      </c>
      <c r="F69516" s="491" t="str">
        <f t="shared" si="63"/>
        <v xml:space="preserve"> </v>
      </c>
      <c r="H69516" s="488">
        <f>IF(Admin!$B$14='Legit-Fans'!F69516,1,0)</f>
        <v>0</v>
      </c>
    </row>
    <row r="69517" spans="1:8">
      <c r="A69517" s="220" t="str">
        <f>IF(B69517&lt;&gt;0,COUNTA($B$65637:B69517)," ")</f>
        <v xml:space="preserve"> </v>
      </c>
      <c r="F69517" s="491" t="str">
        <f t="shared" si="63"/>
        <v xml:space="preserve"> </v>
      </c>
      <c r="H69517" s="488">
        <f>IF(Admin!$B$14='Legit-Fans'!F69517,1,0)</f>
        <v>0</v>
      </c>
    </row>
    <row r="69518" spans="1:8">
      <c r="A69518" s="220" t="str">
        <f>IF(B69518&lt;&gt;0,COUNTA($B$65637:B69518)," ")</f>
        <v xml:space="preserve"> </v>
      </c>
      <c r="F69518" s="491" t="str">
        <f t="shared" si="63"/>
        <v xml:space="preserve"> </v>
      </c>
      <c r="H69518" s="488">
        <f>IF(Admin!$B$14='Legit-Fans'!F69518,1,0)</f>
        <v>0</v>
      </c>
    </row>
    <row r="69519" spans="1:8">
      <c r="A69519" s="220" t="str">
        <f>IF(B69519&lt;&gt;0,COUNTA($B$65637:B69519)," ")</f>
        <v xml:space="preserve"> </v>
      </c>
      <c r="F69519" s="491" t="str">
        <f t="shared" si="63"/>
        <v xml:space="preserve"> </v>
      </c>
      <c r="H69519" s="488">
        <f>IF(Admin!$B$14='Legit-Fans'!F69519,1,0)</f>
        <v>0</v>
      </c>
    </row>
    <row r="69520" spans="1:8">
      <c r="A69520" s="220" t="str">
        <f>IF(B69520&lt;&gt;0,COUNTA($B$65637:B69520)," ")</f>
        <v xml:space="preserve"> </v>
      </c>
      <c r="F69520" s="491" t="str">
        <f t="shared" si="63"/>
        <v xml:space="preserve"> </v>
      </c>
      <c r="H69520" s="488">
        <f>IF(Admin!$B$14='Legit-Fans'!F69520,1,0)</f>
        <v>0</v>
      </c>
    </row>
    <row r="69521" spans="1:8">
      <c r="A69521" s="220" t="str">
        <f>IF(B69521&lt;&gt;0,COUNTA($B$65637:B69521)," ")</f>
        <v xml:space="preserve"> </v>
      </c>
      <c r="F69521" s="491" t="str">
        <f t="shared" si="63"/>
        <v xml:space="preserve"> </v>
      </c>
      <c r="H69521" s="488">
        <f>IF(Admin!$B$14='Legit-Fans'!F69521,1,0)</f>
        <v>0</v>
      </c>
    </row>
    <row r="69522" spans="1:8">
      <c r="A69522" s="220" t="str">
        <f>IF(B69522&lt;&gt;0,COUNTA($B$65637:B69522)," ")</f>
        <v xml:space="preserve"> </v>
      </c>
      <c r="F69522" s="491" t="str">
        <f t="shared" si="63"/>
        <v xml:space="preserve"> </v>
      </c>
      <c r="H69522" s="488">
        <f>IF(Admin!$B$14='Legit-Fans'!F69522,1,0)</f>
        <v>0</v>
      </c>
    </row>
    <row r="69523" spans="1:8">
      <c r="A69523" s="220" t="str">
        <f>IF(B69523&lt;&gt;0,COUNTA($B$65637:B69523)," ")</f>
        <v xml:space="preserve"> </v>
      </c>
      <c r="F69523" s="491" t="str">
        <f t="shared" si="63"/>
        <v xml:space="preserve"> </v>
      </c>
      <c r="H69523" s="488">
        <f>IF(Admin!$B$14='Legit-Fans'!F69523,1,0)</f>
        <v>0</v>
      </c>
    </row>
    <row r="69524" spans="1:8">
      <c r="A69524" s="220" t="str">
        <f>IF(B69524&lt;&gt;0,COUNTA($B$65637:B69524)," ")</f>
        <v xml:space="preserve"> </v>
      </c>
      <c r="F69524" s="491" t="str">
        <f t="shared" si="63"/>
        <v xml:space="preserve"> </v>
      </c>
      <c r="H69524" s="488">
        <f>IF(Admin!$B$14='Legit-Fans'!F69524,1,0)</f>
        <v>0</v>
      </c>
    </row>
    <row r="69525" spans="1:8">
      <c r="A69525" s="220" t="str">
        <f>IF(B69525&lt;&gt;0,COUNTA($B$65637:B69525)," ")</f>
        <v xml:space="preserve"> </v>
      </c>
      <c r="F69525" s="491" t="str">
        <f t="shared" si="63"/>
        <v xml:space="preserve"> </v>
      </c>
      <c r="H69525" s="488">
        <f>IF(Admin!$B$14='Legit-Fans'!F69525,1,0)</f>
        <v>0</v>
      </c>
    </row>
    <row r="69526" spans="1:8">
      <c r="A69526" s="220" t="str">
        <f>IF(B69526&lt;&gt;0,COUNTA($B$65637:B69526)," ")</f>
        <v xml:space="preserve"> </v>
      </c>
      <c r="F69526" s="491" t="str">
        <f t="shared" si="63"/>
        <v xml:space="preserve"> </v>
      </c>
      <c r="H69526" s="488">
        <f>IF(Admin!$B$14='Legit-Fans'!F69526,1,0)</f>
        <v>0</v>
      </c>
    </row>
    <row r="69527" spans="1:8">
      <c r="A69527" s="220" t="str">
        <f>IF(B69527&lt;&gt;0,COUNTA($B$65637:B69527)," ")</f>
        <v xml:space="preserve"> </v>
      </c>
      <c r="F69527" s="491" t="str">
        <f t="shared" si="63"/>
        <v xml:space="preserve"> </v>
      </c>
      <c r="H69527" s="488">
        <f>IF(Admin!$B$14='Legit-Fans'!F69527,1,0)</f>
        <v>0</v>
      </c>
    </row>
    <row r="69528" spans="1:8">
      <c r="A69528" s="220" t="str">
        <f>IF(B69528&lt;&gt;0,COUNTA($B$65637:B69528)," ")</f>
        <v xml:space="preserve"> </v>
      </c>
      <c r="F69528" s="491" t="str">
        <f t="shared" si="63"/>
        <v xml:space="preserve"> </v>
      </c>
      <c r="H69528" s="488">
        <f>IF(Admin!$B$14='Legit-Fans'!F69528,1,0)</f>
        <v>0</v>
      </c>
    </row>
    <row r="69529" spans="1:8">
      <c r="A69529" s="220" t="str">
        <f>IF(B69529&lt;&gt;0,COUNTA($B$65637:B69529)," ")</f>
        <v xml:space="preserve"> </v>
      </c>
      <c r="F69529" s="491" t="str">
        <f t="shared" si="63"/>
        <v xml:space="preserve"> </v>
      </c>
      <c r="H69529" s="488">
        <f>IF(Admin!$B$14='Legit-Fans'!F69529,1,0)</f>
        <v>0</v>
      </c>
    </row>
    <row r="69530" spans="1:8">
      <c r="A69530" s="220" t="str">
        <f>IF(B69530&lt;&gt;0,COUNTA($B$65637:B69530)," ")</f>
        <v xml:space="preserve"> </v>
      </c>
      <c r="F69530" s="491" t="str">
        <f t="shared" si="63"/>
        <v xml:space="preserve"> </v>
      </c>
      <c r="H69530" s="488">
        <f>IF(Admin!$B$14='Legit-Fans'!F69530,1,0)</f>
        <v>0</v>
      </c>
    </row>
    <row r="69531" spans="1:8">
      <c r="A69531" s="220" t="str">
        <f>IF(B69531&lt;&gt;0,COUNTA($B$65637:B69531)," ")</f>
        <v xml:space="preserve"> </v>
      </c>
      <c r="F69531" s="491" t="str">
        <f t="shared" si="63"/>
        <v xml:space="preserve"> </v>
      </c>
      <c r="H69531" s="488">
        <f>IF(Admin!$B$14='Legit-Fans'!F69531,1,0)</f>
        <v>0</v>
      </c>
    </row>
    <row r="69532" spans="1:8">
      <c r="A69532" s="220" t="str">
        <f>IF(B69532&lt;&gt;0,COUNTA($B$65637:B69532)," ")</f>
        <v xml:space="preserve"> </v>
      </c>
      <c r="F69532" s="491" t="str">
        <f t="shared" si="63"/>
        <v xml:space="preserve"> </v>
      </c>
      <c r="H69532" s="488">
        <f>IF(Admin!$B$14='Legit-Fans'!F69532,1,0)</f>
        <v>0</v>
      </c>
    </row>
    <row r="69533" spans="1:8">
      <c r="A69533" s="220" t="str">
        <f>IF(B69533&lt;&gt;0,COUNTA($B$65637:B69533)," ")</f>
        <v xml:space="preserve"> </v>
      </c>
      <c r="F69533" s="491" t="str">
        <f t="shared" si="63"/>
        <v xml:space="preserve"> </v>
      </c>
      <c r="H69533" s="488">
        <f>IF(Admin!$B$14='Legit-Fans'!F69533,1,0)</f>
        <v>0</v>
      </c>
    </row>
    <row r="69534" spans="1:8">
      <c r="A69534" s="220" t="str">
        <f>IF(B69534&lt;&gt;0,COUNTA($B$65637:B69534)," ")</f>
        <v xml:space="preserve"> </v>
      </c>
      <c r="F69534" s="491" t="str">
        <f t="shared" si="63"/>
        <v xml:space="preserve"> </v>
      </c>
      <c r="H69534" s="488">
        <f>IF(Admin!$B$14='Legit-Fans'!F69534,1,0)</f>
        <v>0</v>
      </c>
    </row>
    <row r="69535" spans="1:8">
      <c r="A69535" s="220" t="str">
        <f>IF(B69535&lt;&gt;0,COUNTA($B$65637:B69535)," ")</f>
        <v xml:space="preserve"> </v>
      </c>
      <c r="F69535" s="491" t="str">
        <f t="shared" si="63"/>
        <v xml:space="preserve"> </v>
      </c>
      <c r="H69535" s="488">
        <f>IF(Admin!$B$14='Legit-Fans'!F69535,1,0)</f>
        <v>0</v>
      </c>
    </row>
    <row r="69536" spans="1:8">
      <c r="A69536" s="220" t="str">
        <f>IF(B69536&lt;&gt;0,COUNTA($B$65637:B69536)," ")</f>
        <v xml:space="preserve"> </v>
      </c>
      <c r="F69536" s="491" t="str">
        <f t="shared" si="63"/>
        <v xml:space="preserve"> </v>
      </c>
      <c r="H69536" s="488">
        <f>IF(Admin!$B$14='Legit-Fans'!F69536,1,0)</f>
        <v>0</v>
      </c>
    </row>
    <row r="69537" spans="1:8">
      <c r="A69537" s="220" t="str">
        <f>IF(B69537&lt;&gt;0,COUNTA($B$65637:B69537)," ")</f>
        <v xml:space="preserve"> </v>
      </c>
      <c r="F69537" s="491" t="str">
        <f t="shared" si="63"/>
        <v xml:space="preserve"> </v>
      </c>
      <c r="H69537" s="488">
        <f>IF(Admin!$B$14='Legit-Fans'!F69537,1,0)</f>
        <v>0</v>
      </c>
    </row>
    <row r="69538" spans="1:8">
      <c r="A69538" s="220" t="str">
        <f>IF(B69538&lt;&gt;0,COUNTA($B$65637:B69538)," ")</f>
        <v xml:space="preserve"> </v>
      </c>
      <c r="F69538" s="491" t="str">
        <f t="shared" si="63"/>
        <v xml:space="preserve"> </v>
      </c>
      <c r="H69538" s="488">
        <f>IF(Admin!$B$14='Legit-Fans'!F69538,1,0)</f>
        <v>0</v>
      </c>
    </row>
    <row r="69539" spans="1:8">
      <c r="A69539" s="220" t="str">
        <f>IF(B69539&lt;&gt;0,COUNTA($B$65637:B69539)," ")</f>
        <v xml:space="preserve"> </v>
      </c>
      <c r="F69539" s="491" t="str">
        <f t="shared" si="63"/>
        <v xml:space="preserve"> </v>
      </c>
      <c r="H69539" s="488">
        <f>IF(Admin!$B$14='Legit-Fans'!F69539,1,0)</f>
        <v>0</v>
      </c>
    </row>
    <row r="69540" spans="1:8">
      <c r="A69540" s="220" t="str">
        <f>IF(B69540&lt;&gt;0,COUNTA($B$65637:B69540)," ")</f>
        <v xml:space="preserve"> </v>
      </c>
      <c r="F69540" s="491" t="str">
        <f t="shared" si="63"/>
        <v xml:space="preserve"> </v>
      </c>
      <c r="H69540" s="488">
        <f>IF(Admin!$B$14='Legit-Fans'!F69540,1,0)</f>
        <v>0</v>
      </c>
    </row>
    <row r="69541" spans="1:8">
      <c r="A69541" s="220" t="str">
        <f>IF(B69541&lt;&gt;0,COUNTA($B$65637:B69541)," ")</f>
        <v xml:space="preserve"> </v>
      </c>
      <c r="F69541" s="491" t="str">
        <f t="shared" si="63"/>
        <v xml:space="preserve"> </v>
      </c>
      <c r="H69541" s="488">
        <f>IF(Admin!$B$14='Legit-Fans'!F69541,1,0)</f>
        <v>0</v>
      </c>
    </row>
    <row r="69542" spans="1:8">
      <c r="A69542" s="220" t="str">
        <f>IF(B69542&lt;&gt;0,COUNTA($B$65637:B69542)," ")</f>
        <v xml:space="preserve"> </v>
      </c>
      <c r="F69542" s="491" t="str">
        <f t="shared" si="63"/>
        <v xml:space="preserve"> </v>
      </c>
      <c r="H69542" s="488">
        <f>IF(Admin!$B$14='Legit-Fans'!F69542,1,0)</f>
        <v>0</v>
      </c>
    </row>
    <row r="69543" spans="1:8">
      <c r="A69543" s="220" t="str">
        <f>IF(B69543&lt;&gt;0,COUNTA($B$65637:B69543)," ")</f>
        <v xml:space="preserve"> </v>
      </c>
      <c r="F69543" s="491" t="str">
        <f t="shared" si="63"/>
        <v xml:space="preserve"> </v>
      </c>
      <c r="H69543" s="488">
        <f>IF(Admin!$B$14='Legit-Fans'!F69543,1,0)</f>
        <v>0</v>
      </c>
    </row>
    <row r="69544" spans="1:8">
      <c r="A69544" s="220" t="str">
        <f>IF(B69544&lt;&gt;0,COUNTA($B$65637:B69544)," ")</f>
        <v xml:space="preserve"> </v>
      </c>
      <c r="F69544" s="491" t="str">
        <f t="shared" si="63"/>
        <v xml:space="preserve"> </v>
      </c>
      <c r="H69544" s="488">
        <f>IF(Admin!$B$14='Legit-Fans'!F69544,1,0)</f>
        <v>0</v>
      </c>
    </row>
    <row r="69545" spans="1:8">
      <c r="A69545" s="220" t="str">
        <f>IF(B69545&lt;&gt;0,COUNTA($B$65637:B69545)," ")</f>
        <v xml:space="preserve"> </v>
      </c>
      <c r="F69545" s="491" t="str">
        <f t="shared" si="63"/>
        <v xml:space="preserve"> </v>
      </c>
      <c r="H69545" s="488">
        <f>IF(Admin!$B$14='Legit-Fans'!F69545,1,0)</f>
        <v>0</v>
      </c>
    </row>
    <row r="69546" spans="1:8">
      <c r="A69546" s="220" t="str">
        <f>IF(B69546&lt;&gt;0,COUNTA($B$65637:B69546)," ")</f>
        <v xml:space="preserve"> </v>
      </c>
      <c r="F69546" s="491" t="str">
        <f t="shared" si="63"/>
        <v xml:space="preserve"> </v>
      </c>
      <c r="H69546" s="488">
        <f>IF(Admin!$B$14='Legit-Fans'!F69546,1,0)</f>
        <v>0</v>
      </c>
    </row>
    <row r="69547" spans="1:8">
      <c r="A69547" s="220" t="str">
        <f>IF(B69547&lt;&gt;0,COUNTA($B$65637:B69547)," ")</f>
        <v xml:space="preserve"> </v>
      </c>
      <c r="F69547" s="491" t="str">
        <f t="shared" si="63"/>
        <v xml:space="preserve"> </v>
      </c>
      <c r="H69547" s="488">
        <f>IF(Admin!$B$14='Legit-Fans'!F69547,1,0)</f>
        <v>0</v>
      </c>
    </row>
    <row r="69548" spans="1:8">
      <c r="A69548" s="220" t="str">
        <f>IF(B69548&lt;&gt;0,COUNTA($B$65637:B69548)," ")</f>
        <v xml:space="preserve"> </v>
      </c>
      <c r="F69548" s="491" t="str">
        <f t="shared" ref="F69548:F69611" si="64">B69548&amp;" "&amp;C69548</f>
        <v xml:space="preserve"> </v>
      </c>
      <c r="H69548" s="488">
        <f>IF(Admin!$B$14='Legit-Fans'!F69548,1,0)</f>
        <v>0</v>
      </c>
    </row>
    <row r="69549" spans="1:8">
      <c r="A69549" s="220" t="str">
        <f>IF(B69549&lt;&gt;0,COUNTA($B$65637:B69549)," ")</f>
        <v xml:space="preserve"> </v>
      </c>
      <c r="F69549" s="491" t="str">
        <f t="shared" si="64"/>
        <v xml:space="preserve"> </v>
      </c>
      <c r="H69549" s="488">
        <f>IF(Admin!$B$14='Legit-Fans'!F69549,1,0)</f>
        <v>0</v>
      </c>
    </row>
    <row r="69550" spans="1:8">
      <c r="A69550" s="220" t="str">
        <f>IF(B69550&lt;&gt;0,COUNTA($B$65637:B69550)," ")</f>
        <v xml:space="preserve"> </v>
      </c>
      <c r="F69550" s="491" t="str">
        <f t="shared" si="64"/>
        <v xml:space="preserve"> </v>
      </c>
      <c r="H69550" s="488">
        <f>IF(Admin!$B$14='Legit-Fans'!F69550,1,0)</f>
        <v>0</v>
      </c>
    </row>
    <row r="69551" spans="1:8">
      <c r="A69551" s="220" t="str">
        <f>IF(B69551&lt;&gt;0,COUNTA($B$65637:B69551)," ")</f>
        <v xml:space="preserve"> </v>
      </c>
      <c r="F69551" s="491" t="str">
        <f t="shared" si="64"/>
        <v xml:space="preserve"> </v>
      </c>
      <c r="H69551" s="488">
        <f>IF(Admin!$B$14='Legit-Fans'!F69551,1,0)</f>
        <v>0</v>
      </c>
    </row>
    <row r="69552" spans="1:8">
      <c r="A69552" s="220" t="str">
        <f>IF(B69552&lt;&gt;0,COUNTA($B$65637:B69552)," ")</f>
        <v xml:space="preserve"> </v>
      </c>
      <c r="F69552" s="491" t="str">
        <f t="shared" si="64"/>
        <v xml:space="preserve"> </v>
      </c>
      <c r="H69552" s="488">
        <f>IF(Admin!$B$14='Legit-Fans'!F69552,1,0)</f>
        <v>0</v>
      </c>
    </row>
    <row r="69553" spans="1:8">
      <c r="A69553" s="220" t="str">
        <f>IF(B69553&lt;&gt;0,COUNTA($B$65637:B69553)," ")</f>
        <v xml:space="preserve"> </v>
      </c>
      <c r="F69553" s="491" t="str">
        <f t="shared" si="64"/>
        <v xml:space="preserve"> </v>
      </c>
      <c r="H69553" s="488">
        <f>IF(Admin!$B$14='Legit-Fans'!F69553,1,0)</f>
        <v>0</v>
      </c>
    </row>
    <row r="69554" spans="1:8">
      <c r="A69554" s="220" t="str">
        <f>IF(B69554&lt;&gt;0,COUNTA($B$65637:B69554)," ")</f>
        <v xml:space="preserve"> </v>
      </c>
      <c r="F69554" s="491" t="str">
        <f t="shared" si="64"/>
        <v xml:space="preserve"> </v>
      </c>
      <c r="H69554" s="488">
        <f>IF(Admin!$B$14='Legit-Fans'!F69554,1,0)</f>
        <v>0</v>
      </c>
    </row>
    <row r="69555" spans="1:8">
      <c r="A69555" s="220" t="str">
        <f>IF(B69555&lt;&gt;0,COUNTA($B$65637:B69555)," ")</f>
        <v xml:space="preserve"> </v>
      </c>
      <c r="F69555" s="491" t="str">
        <f t="shared" si="64"/>
        <v xml:space="preserve"> </v>
      </c>
      <c r="H69555" s="488">
        <f>IF(Admin!$B$14='Legit-Fans'!F69555,1,0)</f>
        <v>0</v>
      </c>
    </row>
    <row r="69556" spans="1:8">
      <c r="A69556" s="220" t="str">
        <f>IF(B69556&lt;&gt;0,COUNTA($B$65637:B69556)," ")</f>
        <v xml:space="preserve"> </v>
      </c>
      <c r="F69556" s="491" t="str">
        <f t="shared" si="64"/>
        <v xml:space="preserve"> </v>
      </c>
      <c r="H69556" s="488">
        <f>IF(Admin!$B$14='Legit-Fans'!F69556,1,0)</f>
        <v>0</v>
      </c>
    </row>
    <row r="69557" spans="1:8">
      <c r="A69557" s="220" t="str">
        <f>IF(B69557&lt;&gt;0,COUNTA($B$65637:B69557)," ")</f>
        <v xml:space="preserve"> </v>
      </c>
      <c r="F69557" s="491" t="str">
        <f t="shared" si="64"/>
        <v xml:space="preserve"> </v>
      </c>
      <c r="H69557" s="488">
        <f>IF(Admin!$B$14='Legit-Fans'!F69557,1,0)</f>
        <v>0</v>
      </c>
    </row>
    <row r="69558" spans="1:8">
      <c r="A69558" s="220" t="str">
        <f>IF(B69558&lt;&gt;0,COUNTA($B$65637:B69558)," ")</f>
        <v xml:space="preserve"> </v>
      </c>
      <c r="F69558" s="491" t="str">
        <f t="shared" si="64"/>
        <v xml:space="preserve"> </v>
      </c>
      <c r="H69558" s="488">
        <f>IF(Admin!$B$14='Legit-Fans'!F69558,1,0)</f>
        <v>0</v>
      </c>
    </row>
    <row r="69559" spans="1:8">
      <c r="A69559" s="220" t="str">
        <f>IF(B69559&lt;&gt;0,COUNTA($B$65637:B69559)," ")</f>
        <v xml:space="preserve"> </v>
      </c>
      <c r="F69559" s="491" t="str">
        <f t="shared" si="64"/>
        <v xml:space="preserve"> </v>
      </c>
      <c r="H69559" s="488">
        <f>IF(Admin!$B$14='Legit-Fans'!F69559,1,0)</f>
        <v>0</v>
      </c>
    </row>
    <row r="69560" spans="1:8">
      <c r="A69560" s="220" t="str">
        <f>IF(B69560&lt;&gt;0,COUNTA($B$65637:B69560)," ")</f>
        <v xml:space="preserve"> </v>
      </c>
      <c r="F69560" s="491" t="str">
        <f t="shared" si="64"/>
        <v xml:space="preserve"> </v>
      </c>
      <c r="H69560" s="488">
        <f>IF(Admin!$B$14='Legit-Fans'!F69560,1,0)</f>
        <v>0</v>
      </c>
    </row>
    <row r="69561" spans="1:8">
      <c r="A69561" s="220" t="str">
        <f>IF(B69561&lt;&gt;0,COUNTA($B$65637:B69561)," ")</f>
        <v xml:space="preserve"> </v>
      </c>
      <c r="F69561" s="491" t="str">
        <f t="shared" si="64"/>
        <v xml:space="preserve"> </v>
      </c>
      <c r="H69561" s="488">
        <f>IF(Admin!$B$14='Legit-Fans'!F69561,1,0)</f>
        <v>0</v>
      </c>
    </row>
    <row r="69562" spans="1:8">
      <c r="A69562" s="220" t="str">
        <f>IF(B69562&lt;&gt;0,COUNTA($B$65637:B69562)," ")</f>
        <v xml:space="preserve"> </v>
      </c>
      <c r="F69562" s="491" t="str">
        <f t="shared" si="64"/>
        <v xml:space="preserve"> </v>
      </c>
      <c r="H69562" s="488">
        <f>IF(Admin!$B$14='Legit-Fans'!F69562,1,0)</f>
        <v>0</v>
      </c>
    </row>
    <row r="69563" spans="1:8">
      <c r="A69563" s="220" t="str">
        <f>IF(B69563&lt;&gt;0,COUNTA($B$65637:B69563)," ")</f>
        <v xml:space="preserve"> </v>
      </c>
      <c r="F69563" s="491" t="str">
        <f t="shared" si="64"/>
        <v xml:space="preserve"> </v>
      </c>
      <c r="H69563" s="488">
        <f>IF(Admin!$B$14='Legit-Fans'!F69563,1,0)</f>
        <v>0</v>
      </c>
    </row>
    <row r="69564" spans="1:8">
      <c r="A69564" s="220" t="str">
        <f>IF(B69564&lt;&gt;0,COUNTA($B$65637:B69564)," ")</f>
        <v xml:space="preserve"> </v>
      </c>
      <c r="F69564" s="491" t="str">
        <f t="shared" si="64"/>
        <v xml:space="preserve"> </v>
      </c>
      <c r="H69564" s="488">
        <f>IF(Admin!$B$14='Legit-Fans'!F69564,1,0)</f>
        <v>0</v>
      </c>
    </row>
    <row r="69565" spans="1:8">
      <c r="A69565" s="220" t="str">
        <f>IF(B69565&lt;&gt;0,COUNTA($B$65637:B69565)," ")</f>
        <v xml:space="preserve"> </v>
      </c>
      <c r="F69565" s="491" t="str">
        <f t="shared" si="64"/>
        <v xml:space="preserve"> </v>
      </c>
      <c r="H69565" s="488">
        <f>IF(Admin!$B$14='Legit-Fans'!F69565,1,0)</f>
        <v>0</v>
      </c>
    </row>
    <row r="69566" spans="1:8">
      <c r="A69566" s="220" t="str">
        <f>IF(B69566&lt;&gt;0,COUNTA($B$65637:B69566)," ")</f>
        <v xml:space="preserve"> </v>
      </c>
      <c r="F69566" s="491" t="str">
        <f t="shared" si="64"/>
        <v xml:space="preserve"> </v>
      </c>
      <c r="H69566" s="488">
        <f>IF(Admin!$B$14='Legit-Fans'!F69566,1,0)</f>
        <v>0</v>
      </c>
    </row>
    <row r="69567" spans="1:8">
      <c r="A69567" s="220" t="str">
        <f>IF(B69567&lt;&gt;0,COUNTA($B$65637:B69567)," ")</f>
        <v xml:space="preserve"> </v>
      </c>
      <c r="F69567" s="491" t="str">
        <f t="shared" si="64"/>
        <v xml:space="preserve"> </v>
      </c>
      <c r="H69567" s="488">
        <f>IF(Admin!$B$14='Legit-Fans'!F69567,1,0)</f>
        <v>0</v>
      </c>
    </row>
    <row r="69568" spans="1:8">
      <c r="A69568" s="220" t="str">
        <f>IF(B69568&lt;&gt;0,COUNTA($B$65637:B69568)," ")</f>
        <v xml:space="preserve"> </v>
      </c>
      <c r="F69568" s="491" t="str">
        <f t="shared" si="64"/>
        <v xml:space="preserve"> </v>
      </c>
      <c r="H69568" s="488">
        <f>IF(Admin!$B$14='Legit-Fans'!F69568,1,0)</f>
        <v>0</v>
      </c>
    </row>
    <row r="69569" spans="1:8">
      <c r="A69569" s="220" t="str">
        <f>IF(B69569&lt;&gt;0,COUNTA($B$65637:B69569)," ")</f>
        <v xml:space="preserve"> </v>
      </c>
      <c r="F69569" s="491" t="str">
        <f t="shared" si="64"/>
        <v xml:space="preserve"> </v>
      </c>
      <c r="H69569" s="488">
        <f>IF(Admin!$B$14='Legit-Fans'!F69569,1,0)</f>
        <v>0</v>
      </c>
    </row>
    <row r="69570" spans="1:8">
      <c r="A69570" s="220" t="str">
        <f>IF(B69570&lt;&gt;0,COUNTA($B$65637:B69570)," ")</f>
        <v xml:space="preserve"> </v>
      </c>
      <c r="F69570" s="491" t="str">
        <f t="shared" si="64"/>
        <v xml:space="preserve"> </v>
      </c>
      <c r="H69570" s="488">
        <f>IF(Admin!$B$14='Legit-Fans'!F69570,1,0)</f>
        <v>0</v>
      </c>
    </row>
    <row r="69571" spans="1:8">
      <c r="A69571" s="220" t="str">
        <f>IF(B69571&lt;&gt;0,COUNTA($B$65637:B69571)," ")</f>
        <v xml:space="preserve"> </v>
      </c>
      <c r="F69571" s="491" t="str">
        <f t="shared" si="64"/>
        <v xml:space="preserve"> </v>
      </c>
      <c r="H69571" s="488">
        <f>IF(Admin!$B$14='Legit-Fans'!F69571,1,0)</f>
        <v>0</v>
      </c>
    </row>
    <row r="69572" spans="1:8">
      <c r="A69572" s="220" t="str">
        <f>IF(B69572&lt;&gt;0,COUNTA($B$65637:B69572)," ")</f>
        <v xml:space="preserve"> </v>
      </c>
      <c r="F69572" s="491" t="str">
        <f t="shared" si="64"/>
        <v xml:space="preserve"> </v>
      </c>
      <c r="H69572" s="488">
        <f>IF(Admin!$B$14='Legit-Fans'!F69572,1,0)</f>
        <v>0</v>
      </c>
    </row>
    <row r="69573" spans="1:8">
      <c r="A69573" s="220" t="str">
        <f>IF(B69573&lt;&gt;0,COUNTA($B$65637:B69573)," ")</f>
        <v xml:space="preserve"> </v>
      </c>
      <c r="F69573" s="491" t="str">
        <f t="shared" si="64"/>
        <v xml:space="preserve"> </v>
      </c>
      <c r="H69573" s="488">
        <f>IF(Admin!$B$14='Legit-Fans'!F69573,1,0)</f>
        <v>0</v>
      </c>
    </row>
    <row r="69574" spans="1:8">
      <c r="A69574" s="220" t="str">
        <f>IF(B69574&lt;&gt;0,COUNTA($B$65637:B69574)," ")</f>
        <v xml:space="preserve"> </v>
      </c>
      <c r="F69574" s="491" t="str">
        <f t="shared" si="64"/>
        <v xml:space="preserve"> </v>
      </c>
      <c r="H69574" s="488">
        <f>IF(Admin!$B$14='Legit-Fans'!F69574,1,0)</f>
        <v>0</v>
      </c>
    </row>
    <row r="69575" spans="1:8">
      <c r="A69575" s="220" t="str">
        <f>IF(B69575&lt;&gt;0,COUNTA($B$65637:B69575)," ")</f>
        <v xml:space="preserve"> </v>
      </c>
      <c r="F69575" s="491" t="str">
        <f t="shared" si="64"/>
        <v xml:space="preserve"> </v>
      </c>
      <c r="H69575" s="488">
        <f>IF(Admin!$B$14='Legit-Fans'!F69575,1,0)</f>
        <v>0</v>
      </c>
    </row>
    <row r="69576" spans="1:8">
      <c r="A69576" s="220" t="str">
        <f>IF(B69576&lt;&gt;0,COUNTA($B$65637:B69576)," ")</f>
        <v xml:space="preserve"> </v>
      </c>
      <c r="F69576" s="491" t="str">
        <f t="shared" si="64"/>
        <v xml:space="preserve"> </v>
      </c>
      <c r="H69576" s="488">
        <f>IF(Admin!$B$14='Legit-Fans'!F69576,1,0)</f>
        <v>0</v>
      </c>
    </row>
    <row r="69577" spans="1:8">
      <c r="A69577" s="220" t="str">
        <f>IF(B69577&lt;&gt;0,COUNTA($B$65637:B69577)," ")</f>
        <v xml:space="preserve"> </v>
      </c>
      <c r="F69577" s="491" t="str">
        <f t="shared" si="64"/>
        <v xml:space="preserve"> </v>
      </c>
      <c r="H69577" s="488">
        <f>IF(Admin!$B$14='Legit-Fans'!F69577,1,0)</f>
        <v>0</v>
      </c>
    </row>
    <row r="69578" spans="1:8">
      <c r="A69578" s="220" t="str">
        <f>IF(B69578&lt;&gt;0,COUNTA($B$65637:B69578)," ")</f>
        <v xml:space="preserve"> </v>
      </c>
      <c r="F69578" s="491" t="str">
        <f t="shared" si="64"/>
        <v xml:space="preserve"> </v>
      </c>
      <c r="H69578" s="488">
        <f>IF(Admin!$B$14='Legit-Fans'!F69578,1,0)</f>
        <v>0</v>
      </c>
    </row>
    <row r="69579" spans="1:8">
      <c r="A69579" s="220" t="str">
        <f>IF(B69579&lt;&gt;0,COUNTA($B$65637:B69579)," ")</f>
        <v xml:space="preserve"> </v>
      </c>
      <c r="F69579" s="491" t="str">
        <f t="shared" si="64"/>
        <v xml:space="preserve"> </v>
      </c>
      <c r="H69579" s="488">
        <f>IF(Admin!$B$14='Legit-Fans'!F69579,1,0)</f>
        <v>0</v>
      </c>
    </row>
    <row r="69580" spans="1:8">
      <c r="A69580" s="220" t="str">
        <f>IF(B69580&lt;&gt;0,COUNTA($B$65637:B69580)," ")</f>
        <v xml:space="preserve"> </v>
      </c>
      <c r="F69580" s="491" t="str">
        <f t="shared" si="64"/>
        <v xml:space="preserve"> </v>
      </c>
      <c r="H69580" s="488">
        <f>IF(Admin!$B$14='Legit-Fans'!F69580,1,0)</f>
        <v>0</v>
      </c>
    </row>
    <row r="69581" spans="1:8">
      <c r="A69581" s="220" t="str">
        <f>IF(B69581&lt;&gt;0,COUNTA($B$65637:B69581)," ")</f>
        <v xml:space="preserve"> </v>
      </c>
      <c r="F69581" s="491" t="str">
        <f t="shared" si="64"/>
        <v xml:space="preserve"> </v>
      </c>
      <c r="H69581" s="488">
        <f>IF(Admin!$B$14='Legit-Fans'!F69581,1,0)</f>
        <v>0</v>
      </c>
    </row>
    <row r="69582" spans="1:8">
      <c r="A69582" s="220" t="str">
        <f>IF(B69582&lt;&gt;0,COUNTA($B$65637:B69582)," ")</f>
        <v xml:space="preserve"> </v>
      </c>
      <c r="F69582" s="491" t="str">
        <f t="shared" si="64"/>
        <v xml:space="preserve"> </v>
      </c>
      <c r="H69582" s="488">
        <f>IF(Admin!$B$14='Legit-Fans'!F69582,1,0)</f>
        <v>0</v>
      </c>
    </row>
    <row r="69583" spans="1:8">
      <c r="A69583" s="220" t="str">
        <f>IF(B69583&lt;&gt;0,COUNTA($B$65637:B69583)," ")</f>
        <v xml:space="preserve"> </v>
      </c>
      <c r="F69583" s="491" t="str">
        <f t="shared" si="64"/>
        <v xml:space="preserve"> </v>
      </c>
      <c r="H69583" s="488">
        <f>IF(Admin!$B$14='Legit-Fans'!F69583,1,0)</f>
        <v>0</v>
      </c>
    </row>
    <row r="69584" spans="1:8">
      <c r="A69584" s="220" t="str">
        <f>IF(B69584&lt;&gt;0,COUNTA($B$65637:B69584)," ")</f>
        <v xml:space="preserve"> </v>
      </c>
      <c r="F69584" s="491" t="str">
        <f t="shared" si="64"/>
        <v xml:space="preserve"> </v>
      </c>
      <c r="H69584" s="488">
        <f>IF(Admin!$B$14='Legit-Fans'!F69584,1,0)</f>
        <v>0</v>
      </c>
    </row>
    <row r="69585" spans="1:8">
      <c r="A69585" s="220" t="str">
        <f>IF(B69585&lt;&gt;0,COUNTA($B$65637:B69585)," ")</f>
        <v xml:space="preserve"> </v>
      </c>
      <c r="F69585" s="491" t="str">
        <f t="shared" si="64"/>
        <v xml:space="preserve"> </v>
      </c>
      <c r="H69585" s="488">
        <f>IF(Admin!$B$14='Legit-Fans'!F69585,1,0)</f>
        <v>0</v>
      </c>
    </row>
    <row r="69586" spans="1:8">
      <c r="A69586" s="220" t="str">
        <f>IF(B69586&lt;&gt;0,COUNTA($B$65637:B69586)," ")</f>
        <v xml:space="preserve"> </v>
      </c>
      <c r="F69586" s="491" t="str">
        <f t="shared" si="64"/>
        <v xml:space="preserve"> </v>
      </c>
      <c r="H69586" s="488">
        <f>IF(Admin!$B$14='Legit-Fans'!F69586,1,0)</f>
        <v>0</v>
      </c>
    </row>
    <row r="69587" spans="1:8">
      <c r="A69587" s="220" t="str">
        <f>IF(B69587&lt;&gt;0,COUNTA($B$65637:B69587)," ")</f>
        <v xml:space="preserve"> </v>
      </c>
      <c r="F69587" s="491" t="str">
        <f t="shared" si="64"/>
        <v xml:space="preserve"> </v>
      </c>
      <c r="H69587" s="488">
        <f>IF(Admin!$B$14='Legit-Fans'!F69587,1,0)</f>
        <v>0</v>
      </c>
    </row>
    <row r="69588" spans="1:8">
      <c r="A69588" s="220" t="str">
        <f>IF(B69588&lt;&gt;0,COUNTA($B$65637:B69588)," ")</f>
        <v xml:space="preserve"> </v>
      </c>
      <c r="F69588" s="491" t="str">
        <f t="shared" si="64"/>
        <v xml:space="preserve"> </v>
      </c>
      <c r="H69588" s="488">
        <f>IF(Admin!$B$14='Legit-Fans'!F69588,1,0)</f>
        <v>0</v>
      </c>
    </row>
    <row r="69589" spans="1:8">
      <c r="A69589" s="220" t="str">
        <f>IF(B69589&lt;&gt;0,COUNTA($B$65637:B69589)," ")</f>
        <v xml:space="preserve"> </v>
      </c>
      <c r="F69589" s="491" t="str">
        <f t="shared" si="64"/>
        <v xml:space="preserve"> </v>
      </c>
      <c r="H69589" s="488">
        <f>IF(Admin!$B$14='Legit-Fans'!F69589,1,0)</f>
        <v>0</v>
      </c>
    </row>
    <row r="69590" spans="1:8">
      <c r="A69590" s="220" t="str">
        <f>IF(B69590&lt;&gt;0,COUNTA($B$65637:B69590)," ")</f>
        <v xml:space="preserve"> </v>
      </c>
      <c r="F69590" s="491" t="str">
        <f t="shared" si="64"/>
        <v xml:space="preserve"> </v>
      </c>
      <c r="H69590" s="488">
        <f>IF(Admin!$B$14='Legit-Fans'!F69590,1,0)</f>
        <v>0</v>
      </c>
    </row>
    <row r="69591" spans="1:8">
      <c r="A69591" s="220" t="str">
        <f>IF(B69591&lt;&gt;0,COUNTA($B$65637:B69591)," ")</f>
        <v xml:space="preserve"> </v>
      </c>
      <c r="F69591" s="491" t="str">
        <f t="shared" si="64"/>
        <v xml:space="preserve"> </v>
      </c>
      <c r="H69591" s="488">
        <f>IF(Admin!$B$14='Legit-Fans'!F69591,1,0)</f>
        <v>0</v>
      </c>
    </row>
    <row r="69592" spans="1:8">
      <c r="A69592" s="220" t="str">
        <f>IF(B69592&lt;&gt;0,COUNTA($B$65637:B69592)," ")</f>
        <v xml:space="preserve"> </v>
      </c>
      <c r="F69592" s="491" t="str">
        <f t="shared" si="64"/>
        <v xml:space="preserve"> </v>
      </c>
      <c r="H69592" s="488">
        <f>IF(Admin!$B$14='Legit-Fans'!F69592,1,0)</f>
        <v>0</v>
      </c>
    </row>
    <row r="69593" spans="1:8">
      <c r="A69593" s="220" t="str">
        <f>IF(B69593&lt;&gt;0,COUNTA($B$65637:B69593)," ")</f>
        <v xml:space="preserve"> </v>
      </c>
      <c r="F69593" s="491" t="str">
        <f t="shared" si="64"/>
        <v xml:space="preserve"> </v>
      </c>
      <c r="H69593" s="488">
        <f>IF(Admin!$B$14='Legit-Fans'!F69593,1,0)</f>
        <v>0</v>
      </c>
    </row>
    <row r="69594" spans="1:8">
      <c r="A69594" s="220" t="str">
        <f>IF(B69594&lt;&gt;0,COUNTA($B$65637:B69594)," ")</f>
        <v xml:space="preserve"> </v>
      </c>
      <c r="F69594" s="491" t="str">
        <f t="shared" si="64"/>
        <v xml:space="preserve"> </v>
      </c>
      <c r="H69594" s="488">
        <f>IF(Admin!$B$14='Legit-Fans'!F69594,1,0)</f>
        <v>0</v>
      </c>
    </row>
    <row r="69595" spans="1:8">
      <c r="A69595" s="220" t="str">
        <f>IF(B69595&lt;&gt;0,COUNTA($B$65637:B69595)," ")</f>
        <v xml:space="preserve"> </v>
      </c>
      <c r="F69595" s="491" t="str">
        <f t="shared" si="64"/>
        <v xml:space="preserve"> </v>
      </c>
      <c r="H69595" s="488">
        <f>IF(Admin!$B$14='Legit-Fans'!F69595,1,0)</f>
        <v>0</v>
      </c>
    </row>
    <row r="69596" spans="1:8">
      <c r="A69596" s="220" t="str">
        <f>IF(B69596&lt;&gt;0,COUNTA($B$65637:B69596)," ")</f>
        <v xml:space="preserve"> </v>
      </c>
      <c r="F69596" s="491" t="str">
        <f t="shared" si="64"/>
        <v xml:space="preserve"> </v>
      </c>
      <c r="H69596" s="488">
        <f>IF(Admin!$B$14='Legit-Fans'!F69596,1,0)</f>
        <v>0</v>
      </c>
    </row>
    <row r="69597" spans="1:8">
      <c r="A69597" s="220" t="str">
        <f>IF(B69597&lt;&gt;0,COUNTA($B$65637:B69597)," ")</f>
        <v xml:space="preserve"> </v>
      </c>
      <c r="F69597" s="491" t="str">
        <f t="shared" si="64"/>
        <v xml:space="preserve"> </v>
      </c>
      <c r="H69597" s="488">
        <f>IF(Admin!$B$14='Legit-Fans'!F69597,1,0)</f>
        <v>0</v>
      </c>
    </row>
    <row r="69598" spans="1:8">
      <c r="A69598" s="220" t="str">
        <f>IF(B69598&lt;&gt;0,COUNTA($B$65637:B69598)," ")</f>
        <v xml:space="preserve"> </v>
      </c>
      <c r="F69598" s="491" t="str">
        <f t="shared" si="64"/>
        <v xml:space="preserve"> </v>
      </c>
      <c r="H69598" s="488">
        <f>IF(Admin!$B$14='Legit-Fans'!F69598,1,0)</f>
        <v>0</v>
      </c>
    </row>
    <row r="69599" spans="1:8">
      <c r="A69599" s="220" t="str">
        <f>IF(B69599&lt;&gt;0,COUNTA($B$65637:B69599)," ")</f>
        <v xml:space="preserve"> </v>
      </c>
      <c r="F69599" s="491" t="str">
        <f t="shared" si="64"/>
        <v xml:space="preserve"> </v>
      </c>
      <c r="H69599" s="488">
        <f>IF(Admin!$B$14='Legit-Fans'!F69599,1,0)</f>
        <v>0</v>
      </c>
    </row>
    <row r="69600" spans="1:8">
      <c r="A69600" s="220" t="str">
        <f>IF(B69600&lt;&gt;0,COUNTA($B$65637:B69600)," ")</f>
        <v xml:space="preserve"> </v>
      </c>
      <c r="F69600" s="491" t="str">
        <f t="shared" si="64"/>
        <v xml:space="preserve"> </v>
      </c>
      <c r="H69600" s="488">
        <f>IF(Admin!$B$14='Legit-Fans'!F69600,1,0)</f>
        <v>0</v>
      </c>
    </row>
    <row r="69601" spans="1:8">
      <c r="A69601" s="220" t="str">
        <f>IF(B69601&lt;&gt;0,COUNTA($B$65637:B69601)," ")</f>
        <v xml:space="preserve"> </v>
      </c>
      <c r="F69601" s="491" t="str">
        <f t="shared" si="64"/>
        <v xml:space="preserve"> </v>
      </c>
      <c r="H69601" s="488">
        <f>IF(Admin!$B$14='Legit-Fans'!F69601,1,0)</f>
        <v>0</v>
      </c>
    </row>
    <row r="69602" spans="1:8">
      <c r="A69602" s="220" t="str">
        <f>IF(B69602&lt;&gt;0,COUNTA($B$65637:B69602)," ")</f>
        <v xml:space="preserve"> </v>
      </c>
      <c r="F69602" s="491" t="str">
        <f t="shared" si="64"/>
        <v xml:space="preserve"> </v>
      </c>
      <c r="H69602" s="488">
        <f>IF(Admin!$B$14='Legit-Fans'!F69602,1,0)</f>
        <v>0</v>
      </c>
    </row>
    <row r="69603" spans="1:8">
      <c r="A69603" s="220" t="str">
        <f>IF(B69603&lt;&gt;0,COUNTA($B$65637:B69603)," ")</f>
        <v xml:space="preserve"> </v>
      </c>
      <c r="F69603" s="491" t="str">
        <f t="shared" si="64"/>
        <v xml:space="preserve"> </v>
      </c>
      <c r="H69603" s="488">
        <f>IF(Admin!$B$14='Legit-Fans'!F69603,1,0)</f>
        <v>0</v>
      </c>
    </row>
    <row r="69604" spans="1:8">
      <c r="A69604" s="220" t="str">
        <f>IF(B69604&lt;&gt;0,COUNTA($B$65637:B69604)," ")</f>
        <v xml:space="preserve"> </v>
      </c>
      <c r="F69604" s="491" t="str">
        <f t="shared" si="64"/>
        <v xml:space="preserve"> </v>
      </c>
      <c r="H69604" s="488">
        <f>IF(Admin!$B$14='Legit-Fans'!F69604,1,0)</f>
        <v>0</v>
      </c>
    </row>
    <row r="69605" spans="1:8">
      <c r="A69605" s="220" t="str">
        <f>IF(B69605&lt;&gt;0,COUNTA($B$65637:B69605)," ")</f>
        <v xml:space="preserve"> </v>
      </c>
      <c r="F69605" s="491" t="str">
        <f t="shared" si="64"/>
        <v xml:space="preserve"> </v>
      </c>
      <c r="H69605" s="488">
        <f>IF(Admin!$B$14='Legit-Fans'!F69605,1,0)</f>
        <v>0</v>
      </c>
    </row>
    <row r="69606" spans="1:8">
      <c r="A69606" s="220" t="str">
        <f>IF(B69606&lt;&gt;0,COUNTA($B$65637:B69606)," ")</f>
        <v xml:space="preserve"> </v>
      </c>
      <c r="F69606" s="491" t="str">
        <f t="shared" si="64"/>
        <v xml:space="preserve"> </v>
      </c>
      <c r="H69606" s="488">
        <f>IF(Admin!$B$14='Legit-Fans'!F69606,1,0)</f>
        <v>0</v>
      </c>
    </row>
    <row r="69607" spans="1:8">
      <c r="A69607" s="220" t="str">
        <f>IF(B69607&lt;&gt;0,COUNTA($B$65637:B69607)," ")</f>
        <v xml:space="preserve"> </v>
      </c>
      <c r="F69607" s="491" t="str">
        <f t="shared" si="64"/>
        <v xml:space="preserve"> </v>
      </c>
      <c r="H69607" s="488">
        <f>IF(Admin!$B$14='Legit-Fans'!F69607,1,0)</f>
        <v>0</v>
      </c>
    </row>
    <row r="69608" spans="1:8">
      <c r="A69608" s="220" t="str">
        <f>IF(B69608&lt;&gt;0,COUNTA($B$65637:B69608)," ")</f>
        <v xml:space="preserve"> </v>
      </c>
      <c r="F69608" s="491" t="str">
        <f t="shared" si="64"/>
        <v xml:space="preserve"> </v>
      </c>
      <c r="H69608" s="488">
        <f>IF(Admin!$B$14='Legit-Fans'!F69608,1,0)</f>
        <v>0</v>
      </c>
    </row>
    <row r="69609" spans="1:8">
      <c r="A69609" s="220" t="str">
        <f>IF(B69609&lt;&gt;0,COUNTA($B$65637:B69609)," ")</f>
        <v xml:space="preserve"> </v>
      </c>
      <c r="F69609" s="491" t="str">
        <f t="shared" si="64"/>
        <v xml:space="preserve"> </v>
      </c>
      <c r="H69609" s="488">
        <f>IF(Admin!$B$14='Legit-Fans'!F69609,1,0)</f>
        <v>0</v>
      </c>
    </row>
    <row r="69610" spans="1:8">
      <c r="A69610" s="220" t="str">
        <f>IF(B69610&lt;&gt;0,COUNTA($B$65637:B69610)," ")</f>
        <v xml:space="preserve"> </v>
      </c>
      <c r="F69610" s="491" t="str">
        <f t="shared" si="64"/>
        <v xml:space="preserve"> </v>
      </c>
      <c r="H69610" s="488">
        <f>IF(Admin!$B$14='Legit-Fans'!F69610,1,0)</f>
        <v>0</v>
      </c>
    </row>
    <row r="69611" spans="1:8">
      <c r="A69611" s="220" t="str">
        <f>IF(B69611&lt;&gt;0,COUNTA($B$65637:B69611)," ")</f>
        <v xml:space="preserve"> </v>
      </c>
      <c r="F69611" s="491" t="str">
        <f t="shared" si="64"/>
        <v xml:space="preserve"> </v>
      </c>
      <c r="H69611" s="488">
        <f>IF(Admin!$B$14='Legit-Fans'!F69611,1,0)</f>
        <v>0</v>
      </c>
    </row>
    <row r="69612" spans="1:8">
      <c r="A69612" s="220" t="str">
        <f>IF(B69612&lt;&gt;0,COUNTA($B$65637:B69612)," ")</f>
        <v xml:space="preserve"> </v>
      </c>
      <c r="F69612" s="491" t="str">
        <f t="shared" ref="F69612:F69675" si="65">B69612&amp;" "&amp;C69612</f>
        <v xml:space="preserve"> </v>
      </c>
      <c r="H69612" s="488">
        <f>IF(Admin!$B$14='Legit-Fans'!F69612,1,0)</f>
        <v>0</v>
      </c>
    </row>
    <row r="69613" spans="1:8">
      <c r="A69613" s="220" t="str">
        <f>IF(B69613&lt;&gt;0,COUNTA($B$65637:B69613)," ")</f>
        <v xml:space="preserve"> </v>
      </c>
      <c r="F69613" s="491" t="str">
        <f t="shared" si="65"/>
        <v xml:space="preserve"> </v>
      </c>
      <c r="H69613" s="488">
        <f>IF(Admin!$B$14='Legit-Fans'!F69613,1,0)</f>
        <v>0</v>
      </c>
    </row>
    <row r="69614" spans="1:8">
      <c r="A69614" s="220" t="str">
        <f>IF(B69614&lt;&gt;0,COUNTA($B$65637:B69614)," ")</f>
        <v xml:space="preserve"> </v>
      </c>
      <c r="F69614" s="491" t="str">
        <f t="shared" si="65"/>
        <v xml:space="preserve"> </v>
      </c>
      <c r="H69614" s="488">
        <f>IF(Admin!$B$14='Legit-Fans'!F69614,1,0)</f>
        <v>0</v>
      </c>
    </row>
    <row r="69615" spans="1:8">
      <c r="A69615" s="220" t="str">
        <f>IF(B69615&lt;&gt;0,COUNTA($B$65637:B69615)," ")</f>
        <v xml:space="preserve"> </v>
      </c>
      <c r="F69615" s="491" t="str">
        <f t="shared" si="65"/>
        <v xml:space="preserve"> </v>
      </c>
      <c r="H69615" s="488">
        <f>IF(Admin!$B$14='Legit-Fans'!F69615,1,0)</f>
        <v>0</v>
      </c>
    </row>
    <row r="69616" spans="1:8">
      <c r="A69616" s="220" t="str">
        <f>IF(B69616&lt;&gt;0,COUNTA($B$65637:B69616)," ")</f>
        <v xml:space="preserve"> </v>
      </c>
      <c r="F69616" s="491" t="str">
        <f t="shared" si="65"/>
        <v xml:space="preserve"> </v>
      </c>
      <c r="H69616" s="488">
        <f>IF(Admin!$B$14='Legit-Fans'!F69616,1,0)</f>
        <v>0</v>
      </c>
    </row>
    <row r="69617" spans="1:8">
      <c r="A69617" s="220" t="str">
        <f>IF(B69617&lt;&gt;0,COUNTA($B$65637:B69617)," ")</f>
        <v xml:space="preserve"> </v>
      </c>
      <c r="F69617" s="491" t="str">
        <f t="shared" si="65"/>
        <v xml:space="preserve"> </v>
      </c>
      <c r="H69617" s="488">
        <f>IF(Admin!$B$14='Legit-Fans'!F69617,1,0)</f>
        <v>0</v>
      </c>
    </row>
    <row r="69618" spans="1:8">
      <c r="A69618" s="220" t="str">
        <f>IF(B69618&lt;&gt;0,COUNTA($B$65637:B69618)," ")</f>
        <v xml:space="preserve"> </v>
      </c>
      <c r="F69618" s="491" t="str">
        <f t="shared" si="65"/>
        <v xml:space="preserve"> </v>
      </c>
      <c r="H69618" s="488">
        <f>IF(Admin!$B$14='Legit-Fans'!F69618,1,0)</f>
        <v>0</v>
      </c>
    </row>
    <row r="69619" spans="1:8">
      <c r="A69619" s="220" t="str">
        <f>IF(B69619&lt;&gt;0,COUNTA($B$65637:B69619)," ")</f>
        <v xml:space="preserve"> </v>
      </c>
      <c r="F69619" s="491" t="str">
        <f t="shared" si="65"/>
        <v xml:space="preserve"> </v>
      </c>
      <c r="H69619" s="488">
        <f>IF(Admin!$B$14='Legit-Fans'!F69619,1,0)</f>
        <v>0</v>
      </c>
    </row>
    <row r="69620" spans="1:8">
      <c r="A69620" s="220" t="str">
        <f>IF(B69620&lt;&gt;0,COUNTA($B$65637:B69620)," ")</f>
        <v xml:space="preserve"> </v>
      </c>
      <c r="F69620" s="491" t="str">
        <f t="shared" si="65"/>
        <v xml:space="preserve"> </v>
      </c>
      <c r="H69620" s="488">
        <f>IF(Admin!$B$14='Legit-Fans'!F69620,1,0)</f>
        <v>0</v>
      </c>
    </row>
    <row r="69621" spans="1:8">
      <c r="A69621" s="220" t="str">
        <f>IF(B69621&lt;&gt;0,COUNTA($B$65637:B69621)," ")</f>
        <v xml:space="preserve"> </v>
      </c>
      <c r="F69621" s="491" t="str">
        <f t="shared" si="65"/>
        <v xml:space="preserve"> </v>
      </c>
      <c r="H69621" s="488">
        <f>IF(Admin!$B$14='Legit-Fans'!F69621,1,0)</f>
        <v>0</v>
      </c>
    </row>
    <row r="69622" spans="1:8">
      <c r="A69622" s="220" t="str">
        <f>IF(B69622&lt;&gt;0,COUNTA($B$65637:B69622)," ")</f>
        <v xml:space="preserve"> </v>
      </c>
      <c r="F69622" s="491" t="str">
        <f t="shared" si="65"/>
        <v xml:space="preserve"> </v>
      </c>
      <c r="H69622" s="488">
        <f>IF(Admin!$B$14='Legit-Fans'!F69622,1,0)</f>
        <v>0</v>
      </c>
    </row>
    <row r="69623" spans="1:8">
      <c r="A69623" s="220" t="str">
        <f>IF(B69623&lt;&gt;0,COUNTA($B$65637:B69623)," ")</f>
        <v xml:space="preserve"> </v>
      </c>
      <c r="F69623" s="491" t="str">
        <f t="shared" si="65"/>
        <v xml:space="preserve"> </v>
      </c>
      <c r="H69623" s="488">
        <f>IF(Admin!$B$14='Legit-Fans'!F69623,1,0)</f>
        <v>0</v>
      </c>
    </row>
    <row r="69624" spans="1:8">
      <c r="A69624" s="220" t="str">
        <f>IF(B69624&lt;&gt;0,COUNTA($B$65637:B69624)," ")</f>
        <v xml:space="preserve"> </v>
      </c>
      <c r="F69624" s="491" t="str">
        <f t="shared" si="65"/>
        <v xml:space="preserve"> </v>
      </c>
      <c r="H69624" s="488">
        <f>IF(Admin!$B$14='Legit-Fans'!F69624,1,0)</f>
        <v>0</v>
      </c>
    </row>
    <row r="69625" spans="1:8">
      <c r="A69625" s="220" t="str">
        <f>IF(B69625&lt;&gt;0,COUNTA($B$65637:B69625)," ")</f>
        <v xml:space="preserve"> </v>
      </c>
      <c r="F69625" s="491" t="str">
        <f t="shared" si="65"/>
        <v xml:space="preserve"> </v>
      </c>
      <c r="H69625" s="488">
        <f>IF(Admin!$B$14='Legit-Fans'!F69625,1,0)</f>
        <v>0</v>
      </c>
    </row>
    <row r="69626" spans="1:8">
      <c r="A69626" s="220" t="str">
        <f>IF(B69626&lt;&gt;0,COUNTA($B$65637:B69626)," ")</f>
        <v xml:space="preserve"> </v>
      </c>
      <c r="F69626" s="491" t="str">
        <f t="shared" si="65"/>
        <v xml:space="preserve"> </v>
      </c>
      <c r="H69626" s="488">
        <f>IF(Admin!$B$14='Legit-Fans'!F69626,1,0)</f>
        <v>0</v>
      </c>
    </row>
    <row r="69627" spans="1:8">
      <c r="A69627" s="220" t="str">
        <f>IF(B69627&lt;&gt;0,COUNTA($B$65637:B69627)," ")</f>
        <v xml:space="preserve"> </v>
      </c>
      <c r="F69627" s="491" t="str">
        <f t="shared" si="65"/>
        <v xml:space="preserve"> </v>
      </c>
      <c r="H69627" s="488">
        <f>IF(Admin!$B$14='Legit-Fans'!F69627,1,0)</f>
        <v>0</v>
      </c>
    </row>
    <row r="69628" spans="1:8">
      <c r="A69628" s="220" t="str">
        <f>IF(B69628&lt;&gt;0,COUNTA($B$65637:B69628)," ")</f>
        <v xml:space="preserve"> </v>
      </c>
      <c r="F69628" s="491" t="str">
        <f t="shared" si="65"/>
        <v xml:space="preserve"> </v>
      </c>
      <c r="H69628" s="488">
        <f>IF(Admin!$B$14='Legit-Fans'!F69628,1,0)</f>
        <v>0</v>
      </c>
    </row>
    <row r="69629" spans="1:8">
      <c r="A69629" s="220" t="str">
        <f>IF(B69629&lt;&gt;0,COUNTA($B$65637:B69629)," ")</f>
        <v xml:space="preserve"> </v>
      </c>
      <c r="F69629" s="491" t="str">
        <f t="shared" si="65"/>
        <v xml:space="preserve"> </v>
      </c>
      <c r="H69629" s="488">
        <f>IF(Admin!$B$14='Legit-Fans'!F69629,1,0)</f>
        <v>0</v>
      </c>
    </row>
    <row r="69630" spans="1:8">
      <c r="A69630" s="220" t="str">
        <f>IF(B69630&lt;&gt;0,COUNTA($B$65637:B69630)," ")</f>
        <v xml:space="preserve"> </v>
      </c>
      <c r="F69630" s="491" t="str">
        <f t="shared" si="65"/>
        <v xml:space="preserve"> </v>
      </c>
      <c r="H69630" s="488">
        <f>IF(Admin!$B$14='Legit-Fans'!F69630,1,0)</f>
        <v>0</v>
      </c>
    </row>
    <row r="69631" spans="1:8">
      <c r="A69631" s="220" t="str">
        <f>IF(B69631&lt;&gt;0,COUNTA($B$65637:B69631)," ")</f>
        <v xml:space="preserve"> </v>
      </c>
      <c r="F69631" s="491" t="str">
        <f t="shared" si="65"/>
        <v xml:space="preserve"> </v>
      </c>
      <c r="H69631" s="488">
        <f>IF(Admin!$B$14='Legit-Fans'!F69631,1,0)</f>
        <v>0</v>
      </c>
    </row>
    <row r="69632" spans="1:8">
      <c r="A69632" s="220" t="str">
        <f>IF(B69632&lt;&gt;0,COUNTA($B$65637:B69632)," ")</f>
        <v xml:space="preserve"> </v>
      </c>
      <c r="F69632" s="491" t="str">
        <f t="shared" si="65"/>
        <v xml:space="preserve"> </v>
      </c>
      <c r="H69632" s="488">
        <f>IF(Admin!$B$14='Legit-Fans'!F69632,1,0)</f>
        <v>0</v>
      </c>
    </row>
    <row r="69633" spans="1:8">
      <c r="A69633" s="220" t="str">
        <f>IF(B69633&lt;&gt;0,COUNTA($B$65637:B69633)," ")</f>
        <v xml:space="preserve"> </v>
      </c>
      <c r="F69633" s="491" t="str">
        <f t="shared" si="65"/>
        <v xml:space="preserve"> </v>
      </c>
      <c r="H69633" s="488">
        <f>IF(Admin!$B$14='Legit-Fans'!F69633,1,0)</f>
        <v>0</v>
      </c>
    </row>
    <row r="69634" spans="1:8">
      <c r="A69634" s="220" t="str">
        <f>IF(B69634&lt;&gt;0,COUNTA($B$65637:B69634)," ")</f>
        <v xml:space="preserve"> </v>
      </c>
      <c r="F69634" s="491" t="str">
        <f t="shared" si="65"/>
        <v xml:space="preserve"> </v>
      </c>
      <c r="H69634" s="488">
        <f>IF(Admin!$B$14='Legit-Fans'!F69634,1,0)</f>
        <v>0</v>
      </c>
    </row>
    <row r="69635" spans="1:8">
      <c r="A69635" s="220" t="str">
        <f>IF(B69635&lt;&gt;0,COUNTA($B$65637:B69635)," ")</f>
        <v xml:space="preserve"> </v>
      </c>
      <c r="F69635" s="491" t="str">
        <f t="shared" si="65"/>
        <v xml:space="preserve"> </v>
      </c>
      <c r="H69635" s="488">
        <f>IF(Admin!$B$14='Legit-Fans'!F69635,1,0)</f>
        <v>0</v>
      </c>
    </row>
    <row r="69636" spans="1:8">
      <c r="A69636" s="220" t="str">
        <f>IF(B69636&lt;&gt;0,COUNTA($B$65637:B69636)," ")</f>
        <v xml:space="preserve"> </v>
      </c>
      <c r="F69636" s="491" t="str">
        <f t="shared" si="65"/>
        <v xml:space="preserve"> </v>
      </c>
      <c r="H69636" s="488">
        <f>IF(Admin!$B$14='Legit-Fans'!F69636,1,0)</f>
        <v>0</v>
      </c>
    </row>
    <row r="69637" spans="1:8">
      <c r="A69637" s="220" t="str">
        <f>IF(B69637&lt;&gt;0,COUNTA($B$65637:B69637)," ")</f>
        <v xml:space="preserve"> </v>
      </c>
      <c r="F69637" s="491" t="str">
        <f t="shared" si="65"/>
        <v xml:space="preserve"> </v>
      </c>
      <c r="H69637" s="488">
        <f>IF(Admin!$B$14='Legit-Fans'!F69637,1,0)</f>
        <v>0</v>
      </c>
    </row>
    <row r="69638" spans="1:8">
      <c r="A69638" s="220" t="str">
        <f>IF(B69638&lt;&gt;0,COUNTA($B$65637:B69638)," ")</f>
        <v xml:space="preserve"> </v>
      </c>
      <c r="F69638" s="491" t="str">
        <f t="shared" si="65"/>
        <v xml:space="preserve"> </v>
      </c>
      <c r="H69638" s="488">
        <f>IF(Admin!$B$14='Legit-Fans'!F69638,1,0)</f>
        <v>0</v>
      </c>
    </row>
    <row r="69639" spans="1:8">
      <c r="A69639" s="220" t="str">
        <f>IF(B69639&lt;&gt;0,COUNTA($B$65637:B69639)," ")</f>
        <v xml:space="preserve"> </v>
      </c>
      <c r="F69639" s="491" t="str">
        <f t="shared" si="65"/>
        <v xml:space="preserve"> </v>
      </c>
      <c r="H69639" s="488">
        <f>IF(Admin!$B$14='Legit-Fans'!F69639,1,0)</f>
        <v>0</v>
      </c>
    </row>
    <row r="69640" spans="1:8">
      <c r="A69640" s="220" t="str">
        <f>IF(B69640&lt;&gt;0,COUNTA($B$65637:B69640)," ")</f>
        <v xml:space="preserve"> </v>
      </c>
      <c r="F69640" s="491" t="str">
        <f t="shared" si="65"/>
        <v xml:space="preserve"> </v>
      </c>
      <c r="H69640" s="488">
        <f>IF(Admin!$B$14='Legit-Fans'!F69640,1,0)</f>
        <v>0</v>
      </c>
    </row>
    <row r="69641" spans="1:8">
      <c r="A69641" s="220" t="str">
        <f>IF(B69641&lt;&gt;0,COUNTA($B$65637:B69641)," ")</f>
        <v xml:space="preserve"> </v>
      </c>
      <c r="F69641" s="491" t="str">
        <f t="shared" si="65"/>
        <v xml:space="preserve"> </v>
      </c>
      <c r="H69641" s="488">
        <f>IF(Admin!$B$14='Legit-Fans'!F69641,1,0)</f>
        <v>0</v>
      </c>
    </row>
    <row r="69642" spans="1:8">
      <c r="A69642" s="220" t="str">
        <f>IF(B69642&lt;&gt;0,COUNTA($B$65637:B69642)," ")</f>
        <v xml:space="preserve"> </v>
      </c>
      <c r="F69642" s="491" t="str">
        <f t="shared" si="65"/>
        <v xml:space="preserve"> </v>
      </c>
      <c r="H69642" s="488">
        <f>IF(Admin!$B$14='Legit-Fans'!F69642,1,0)</f>
        <v>0</v>
      </c>
    </row>
    <row r="69643" spans="1:8">
      <c r="A69643" s="220" t="str">
        <f>IF(B69643&lt;&gt;0,COUNTA($B$65637:B69643)," ")</f>
        <v xml:space="preserve"> </v>
      </c>
      <c r="F69643" s="491" t="str">
        <f t="shared" si="65"/>
        <v xml:space="preserve"> </v>
      </c>
      <c r="H69643" s="488">
        <f>IF(Admin!$B$14='Legit-Fans'!F69643,1,0)</f>
        <v>0</v>
      </c>
    </row>
    <row r="69644" spans="1:8">
      <c r="A69644" s="220" t="str">
        <f>IF(B69644&lt;&gt;0,COUNTA($B$65637:B69644)," ")</f>
        <v xml:space="preserve"> </v>
      </c>
      <c r="F69644" s="491" t="str">
        <f t="shared" si="65"/>
        <v xml:space="preserve"> </v>
      </c>
      <c r="H69644" s="488">
        <f>IF(Admin!$B$14='Legit-Fans'!F69644,1,0)</f>
        <v>0</v>
      </c>
    </row>
    <row r="69645" spans="1:8">
      <c r="A69645" s="220" t="str">
        <f>IF(B69645&lt;&gt;0,COUNTA($B$65637:B69645)," ")</f>
        <v xml:space="preserve"> </v>
      </c>
      <c r="F69645" s="491" t="str">
        <f t="shared" si="65"/>
        <v xml:space="preserve"> </v>
      </c>
      <c r="H69645" s="488">
        <f>IF(Admin!$B$14='Legit-Fans'!F69645,1,0)</f>
        <v>0</v>
      </c>
    </row>
    <row r="69646" spans="1:8">
      <c r="A69646" s="220" t="str">
        <f>IF(B69646&lt;&gt;0,COUNTA($B$65637:B69646)," ")</f>
        <v xml:space="preserve"> </v>
      </c>
      <c r="F69646" s="491" t="str">
        <f t="shared" si="65"/>
        <v xml:space="preserve"> </v>
      </c>
      <c r="H69646" s="488">
        <f>IF(Admin!$B$14='Legit-Fans'!F69646,1,0)</f>
        <v>0</v>
      </c>
    </row>
    <row r="69647" spans="1:8">
      <c r="A69647" s="220" t="str">
        <f>IF(B69647&lt;&gt;0,COUNTA($B$65637:B69647)," ")</f>
        <v xml:space="preserve"> </v>
      </c>
      <c r="F69647" s="491" t="str">
        <f t="shared" si="65"/>
        <v xml:space="preserve"> </v>
      </c>
      <c r="H69647" s="488">
        <f>IF(Admin!$B$14='Legit-Fans'!F69647,1,0)</f>
        <v>0</v>
      </c>
    </row>
    <row r="69648" spans="1:8">
      <c r="A69648" s="220" t="str">
        <f>IF(B69648&lt;&gt;0,COUNTA($B$65637:B69648)," ")</f>
        <v xml:space="preserve"> </v>
      </c>
      <c r="F69648" s="491" t="str">
        <f t="shared" si="65"/>
        <v xml:space="preserve"> </v>
      </c>
      <c r="H69648" s="488">
        <f>IF(Admin!$B$14='Legit-Fans'!F69648,1,0)</f>
        <v>0</v>
      </c>
    </row>
    <row r="69649" spans="1:8">
      <c r="A69649" s="220" t="str">
        <f>IF(B69649&lt;&gt;0,COUNTA($B$65637:B69649)," ")</f>
        <v xml:space="preserve"> </v>
      </c>
      <c r="F69649" s="491" t="str">
        <f t="shared" si="65"/>
        <v xml:space="preserve"> </v>
      </c>
      <c r="H69649" s="488">
        <f>IF(Admin!$B$14='Legit-Fans'!F69649,1,0)</f>
        <v>0</v>
      </c>
    </row>
    <row r="69650" spans="1:8">
      <c r="A69650" s="220" t="str">
        <f>IF(B69650&lt;&gt;0,COUNTA($B$65637:B69650)," ")</f>
        <v xml:space="preserve"> </v>
      </c>
      <c r="F69650" s="491" t="str">
        <f t="shared" si="65"/>
        <v xml:space="preserve"> </v>
      </c>
      <c r="H69650" s="488">
        <f>IF(Admin!$B$14='Legit-Fans'!F69650,1,0)</f>
        <v>0</v>
      </c>
    </row>
    <row r="69651" spans="1:8">
      <c r="A69651" s="220" t="str">
        <f>IF(B69651&lt;&gt;0,COUNTA($B$65637:B69651)," ")</f>
        <v xml:space="preserve"> </v>
      </c>
      <c r="F69651" s="491" t="str">
        <f t="shared" si="65"/>
        <v xml:space="preserve"> </v>
      </c>
      <c r="H69651" s="488">
        <f>IF(Admin!$B$14='Legit-Fans'!F69651,1,0)</f>
        <v>0</v>
      </c>
    </row>
    <row r="69652" spans="1:8">
      <c r="A69652" s="220" t="str">
        <f>IF(B69652&lt;&gt;0,COUNTA($B$65637:B69652)," ")</f>
        <v xml:space="preserve"> </v>
      </c>
      <c r="F69652" s="491" t="str">
        <f t="shared" si="65"/>
        <v xml:space="preserve"> </v>
      </c>
      <c r="H69652" s="488">
        <f>IF(Admin!$B$14='Legit-Fans'!F69652,1,0)</f>
        <v>0</v>
      </c>
    </row>
    <row r="69653" spans="1:8">
      <c r="A69653" s="220" t="str">
        <f>IF(B69653&lt;&gt;0,COUNTA($B$65637:B69653)," ")</f>
        <v xml:space="preserve"> </v>
      </c>
      <c r="F69653" s="491" t="str">
        <f t="shared" si="65"/>
        <v xml:space="preserve"> </v>
      </c>
      <c r="H69653" s="488">
        <f>IF(Admin!$B$14='Legit-Fans'!F69653,1,0)</f>
        <v>0</v>
      </c>
    </row>
    <row r="69654" spans="1:8">
      <c r="A69654" s="220" t="str">
        <f>IF(B69654&lt;&gt;0,COUNTA($B$65637:B69654)," ")</f>
        <v xml:space="preserve"> </v>
      </c>
      <c r="F69654" s="491" t="str">
        <f t="shared" si="65"/>
        <v xml:space="preserve"> </v>
      </c>
      <c r="H69654" s="488">
        <f>IF(Admin!$B$14='Legit-Fans'!F69654,1,0)</f>
        <v>0</v>
      </c>
    </row>
    <row r="69655" spans="1:8">
      <c r="A69655" s="220" t="str">
        <f>IF(B69655&lt;&gt;0,COUNTA($B$65637:B69655)," ")</f>
        <v xml:space="preserve"> </v>
      </c>
      <c r="F69655" s="491" t="str">
        <f t="shared" si="65"/>
        <v xml:space="preserve"> </v>
      </c>
      <c r="H69655" s="488">
        <f>IF(Admin!$B$14='Legit-Fans'!F69655,1,0)</f>
        <v>0</v>
      </c>
    </row>
    <row r="69656" spans="1:8">
      <c r="A69656" s="220" t="str">
        <f>IF(B69656&lt;&gt;0,COUNTA($B$65637:B69656)," ")</f>
        <v xml:space="preserve"> </v>
      </c>
      <c r="F69656" s="491" t="str">
        <f t="shared" si="65"/>
        <v xml:space="preserve"> </v>
      </c>
      <c r="H69656" s="488">
        <f>IF(Admin!$B$14='Legit-Fans'!F69656,1,0)</f>
        <v>0</v>
      </c>
    </row>
    <row r="69657" spans="1:8">
      <c r="A69657" s="220" t="str">
        <f>IF(B69657&lt;&gt;0,COUNTA($B$65637:B69657)," ")</f>
        <v xml:space="preserve"> </v>
      </c>
      <c r="F69657" s="491" t="str">
        <f t="shared" si="65"/>
        <v xml:space="preserve"> </v>
      </c>
      <c r="H69657" s="488">
        <f>IF(Admin!$B$14='Legit-Fans'!F69657,1,0)</f>
        <v>0</v>
      </c>
    </row>
    <row r="69658" spans="1:8">
      <c r="A69658" s="220" t="str">
        <f>IF(B69658&lt;&gt;0,COUNTA($B$65637:B69658)," ")</f>
        <v xml:space="preserve"> </v>
      </c>
      <c r="F69658" s="491" t="str">
        <f t="shared" si="65"/>
        <v xml:space="preserve"> </v>
      </c>
      <c r="H69658" s="488">
        <f>IF(Admin!$B$14='Legit-Fans'!F69658,1,0)</f>
        <v>0</v>
      </c>
    </row>
    <row r="69659" spans="1:8">
      <c r="A69659" s="220" t="str">
        <f>IF(B69659&lt;&gt;0,COUNTA($B$65637:B69659)," ")</f>
        <v xml:space="preserve"> </v>
      </c>
      <c r="F69659" s="491" t="str">
        <f t="shared" si="65"/>
        <v xml:space="preserve"> </v>
      </c>
      <c r="H69659" s="488">
        <f>IF(Admin!$B$14='Legit-Fans'!F69659,1,0)</f>
        <v>0</v>
      </c>
    </row>
    <row r="69660" spans="1:8">
      <c r="A69660" s="220" t="str">
        <f>IF(B69660&lt;&gt;0,COUNTA($B$65637:B69660)," ")</f>
        <v xml:space="preserve"> </v>
      </c>
      <c r="F69660" s="491" t="str">
        <f t="shared" si="65"/>
        <v xml:space="preserve"> </v>
      </c>
      <c r="H69660" s="488">
        <f>IF(Admin!$B$14='Legit-Fans'!F69660,1,0)</f>
        <v>0</v>
      </c>
    </row>
    <row r="69661" spans="1:8">
      <c r="A69661" s="220" t="str">
        <f>IF(B69661&lt;&gt;0,COUNTA($B$65637:B69661)," ")</f>
        <v xml:space="preserve"> </v>
      </c>
      <c r="F69661" s="491" t="str">
        <f t="shared" si="65"/>
        <v xml:space="preserve"> </v>
      </c>
      <c r="H69661" s="488">
        <f>IF(Admin!$B$14='Legit-Fans'!F69661,1,0)</f>
        <v>0</v>
      </c>
    </row>
    <row r="69662" spans="1:8">
      <c r="A69662" s="220" t="str">
        <f>IF(B69662&lt;&gt;0,COUNTA($B$65637:B69662)," ")</f>
        <v xml:space="preserve"> </v>
      </c>
      <c r="F69662" s="491" t="str">
        <f t="shared" si="65"/>
        <v xml:space="preserve"> </v>
      </c>
      <c r="H69662" s="488">
        <f>IF(Admin!$B$14='Legit-Fans'!F69662,1,0)</f>
        <v>0</v>
      </c>
    </row>
    <row r="69663" spans="1:8">
      <c r="A69663" s="220" t="str">
        <f>IF(B69663&lt;&gt;0,COUNTA($B$65637:B69663)," ")</f>
        <v xml:space="preserve"> </v>
      </c>
      <c r="F69663" s="491" t="str">
        <f t="shared" si="65"/>
        <v xml:space="preserve"> </v>
      </c>
      <c r="H69663" s="488">
        <f>IF(Admin!$B$14='Legit-Fans'!F69663,1,0)</f>
        <v>0</v>
      </c>
    </row>
    <row r="69664" spans="1:8">
      <c r="A69664" s="220" t="str">
        <f>IF(B69664&lt;&gt;0,COUNTA($B$65637:B69664)," ")</f>
        <v xml:space="preserve"> </v>
      </c>
      <c r="F69664" s="491" t="str">
        <f t="shared" si="65"/>
        <v xml:space="preserve"> </v>
      </c>
      <c r="H69664" s="488">
        <f>IF(Admin!$B$14='Legit-Fans'!F69664,1,0)</f>
        <v>0</v>
      </c>
    </row>
    <row r="69665" spans="1:8">
      <c r="A69665" s="220" t="str">
        <f>IF(B69665&lt;&gt;0,COUNTA($B$65637:B69665)," ")</f>
        <v xml:space="preserve"> </v>
      </c>
      <c r="F69665" s="491" t="str">
        <f t="shared" si="65"/>
        <v xml:space="preserve"> </v>
      </c>
      <c r="H69665" s="488">
        <f>IF(Admin!$B$14='Legit-Fans'!F69665,1,0)</f>
        <v>0</v>
      </c>
    </row>
    <row r="69666" spans="1:8">
      <c r="A69666" s="220" t="str">
        <f>IF(B69666&lt;&gt;0,COUNTA($B$65637:B69666)," ")</f>
        <v xml:space="preserve"> </v>
      </c>
      <c r="F69666" s="491" t="str">
        <f t="shared" si="65"/>
        <v xml:space="preserve"> </v>
      </c>
      <c r="H69666" s="488">
        <f>IF(Admin!$B$14='Legit-Fans'!F69666,1,0)</f>
        <v>0</v>
      </c>
    </row>
    <row r="69667" spans="1:8">
      <c r="A69667" s="220" t="str">
        <f>IF(B69667&lt;&gt;0,COUNTA($B$65637:B69667)," ")</f>
        <v xml:space="preserve"> </v>
      </c>
      <c r="F69667" s="491" t="str">
        <f t="shared" si="65"/>
        <v xml:space="preserve"> </v>
      </c>
      <c r="H69667" s="488">
        <f>IF(Admin!$B$14='Legit-Fans'!F69667,1,0)</f>
        <v>0</v>
      </c>
    </row>
    <row r="69668" spans="1:8">
      <c r="A69668" s="220" t="str">
        <f>IF(B69668&lt;&gt;0,COUNTA($B$65637:B69668)," ")</f>
        <v xml:space="preserve"> </v>
      </c>
      <c r="F69668" s="491" t="str">
        <f t="shared" si="65"/>
        <v xml:space="preserve"> </v>
      </c>
      <c r="H69668" s="488">
        <f>IF(Admin!$B$14='Legit-Fans'!F69668,1,0)</f>
        <v>0</v>
      </c>
    </row>
    <row r="69669" spans="1:8">
      <c r="A69669" s="220" t="str">
        <f>IF(B69669&lt;&gt;0,COUNTA($B$65637:B69669)," ")</f>
        <v xml:space="preserve"> </v>
      </c>
      <c r="F69669" s="491" t="str">
        <f t="shared" si="65"/>
        <v xml:space="preserve"> </v>
      </c>
      <c r="H69669" s="488">
        <f>IF(Admin!$B$14='Legit-Fans'!F69669,1,0)</f>
        <v>0</v>
      </c>
    </row>
    <row r="69670" spans="1:8">
      <c r="A69670" s="220" t="str">
        <f>IF(B69670&lt;&gt;0,COUNTA($B$65637:B69670)," ")</f>
        <v xml:space="preserve"> </v>
      </c>
      <c r="F69670" s="491" t="str">
        <f t="shared" si="65"/>
        <v xml:space="preserve"> </v>
      </c>
      <c r="H69670" s="488">
        <f>IF(Admin!$B$14='Legit-Fans'!F69670,1,0)</f>
        <v>0</v>
      </c>
    </row>
    <row r="69671" spans="1:8">
      <c r="A69671" s="220" t="str">
        <f>IF(B69671&lt;&gt;0,COUNTA($B$65637:B69671)," ")</f>
        <v xml:space="preserve"> </v>
      </c>
      <c r="F69671" s="491" t="str">
        <f t="shared" si="65"/>
        <v xml:space="preserve"> </v>
      </c>
      <c r="H69671" s="488">
        <f>IF(Admin!$B$14='Legit-Fans'!F69671,1,0)</f>
        <v>0</v>
      </c>
    </row>
    <row r="69672" spans="1:8">
      <c r="A69672" s="220" t="str">
        <f>IF(B69672&lt;&gt;0,COUNTA($B$65637:B69672)," ")</f>
        <v xml:space="preserve"> </v>
      </c>
      <c r="F69672" s="491" t="str">
        <f t="shared" si="65"/>
        <v xml:space="preserve"> </v>
      </c>
      <c r="H69672" s="488">
        <f>IF(Admin!$B$14='Legit-Fans'!F69672,1,0)</f>
        <v>0</v>
      </c>
    </row>
    <row r="69673" spans="1:8">
      <c r="A69673" s="220" t="str">
        <f>IF(B69673&lt;&gt;0,COUNTA($B$65637:B69673)," ")</f>
        <v xml:space="preserve"> </v>
      </c>
      <c r="F69673" s="491" t="str">
        <f t="shared" si="65"/>
        <v xml:space="preserve"> </v>
      </c>
      <c r="H69673" s="488">
        <f>IF(Admin!$B$14='Legit-Fans'!F69673,1,0)</f>
        <v>0</v>
      </c>
    </row>
    <row r="69674" spans="1:8">
      <c r="A69674" s="220" t="str">
        <f>IF(B69674&lt;&gt;0,COUNTA($B$65637:B69674)," ")</f>
        <v xml:space="preserve"> </v>
      </c>
      <c r="F69674" s="491" t="str">
        <f t="shared" si="65"/>
        <v xml:space="preserve"> </v>
      </c>
      <c r="H69674" s="488">
        <f>IF(Admin!$B$14='Legit-Fans'!F69674,1,0)</f>
        <v>0</v>
      </c>
    </row>
    <row r="69675" spans="1:8">
      <c r="A69675" s="220" t="str">
        <f>IF(B69675&lt;&gt;0,COUNTA($B$65637:B69675)," ")</f>
        <v xml:space="preserve"> </v>
      </c>
      <c r="F69675" s="491" t="str">
        <f t="shared" si="65"/>
        <v xml:space="preserve"> </v>
      </c>
      <c r="H69675" s="488">
        <f>IF(Admin!$B$14='Legit-Fans'!F69675,1,0)</f>
        <v>0</v>
      </c>
    </row>
    <row r="69676" spans="1:8">
      <c r="A69676" s="220" t="str">
        <f>IF(B69676&lt;&gt;0,COUNTA($B$65637:B69676)," ")</f>
        <v xml:space="preserve"> </v>
      </c>
      <c r="F69676" s="491" t="str">
        <f t="shared" ref="F69676:F69739" si="66">B69676&amp;" "&amp;C69676</f>
        <v xml:space="preserve"> </v>
      </c>
      <c r="H69676" s="488">
        <f>IF(Admin!$B$14='Legit-Fans'!F69676,1,0)</f>
        <v>0</v>
      </c>
    </row>
    <row r="69677" spans="1:8">
      <c r="A69677" s="220" t="str">
        <f>IF(B69677&lt;&gt;0,COUNTA($B$65637:B69677)," ")</f>
        <v xml:space="preserve"> </v>
      </c>
      <c r="F69677" s="491" t="str">
        <f t="shared" si="66"/>
        <v xml:space="preserve"> </v>
      </c>
      <c r="H69677" s="488">
        <f>IF(Admin!$B$14='Legit-Fans'!F69677,1,0)</f>
        <v>0</v>
      </c>
    </row>
    <row r="69678" spans="1:8">
      <c r="A69678" s="220" t="str">
        <f>IF(B69678&lt;&gt;0,COUNTA($B$65637:B69678)," ")</f>
        <v xml:space="preserve"> </v>
      </c>
      <c r="F69678" s="491" t="str">
        <f t="shared" si="66"/>
        <v xml:space="preserve"> </v>
      </c>
      <c r="H69678" s="488">
        <f>IF(Admin!$B$14='Legit-Fans'!F69678,1,0)</f>
        <v>0</v>
      </c>
    </row>
    <row r="69679" spans="1:8">
      <c r="A69679" s="220" t="str">
        <f>IF(B69679&lt;&gt;0,COUNTA($B$65637:B69679)," ")</f>
        <v xml:space="preserve"> </v>
      </c>
      <c r="F69679" s="491" t="str">
        <f t="shared" si="66"/>
        <v xml:space="preserve"> </v>
      </c>
      <c r="H69679" s="488">
        <f>IF(Admin!$B$14='Legit-Fans'!F69679,1,0)</f>
        <v>0</v>
      </c>
    </row>
    <row r="69680" spans="1:8">
      <c r="A69680" s="220" t="str">
        <f>IF(B69680&lt;&gt;0,COUNTA($B$65637:B69680)," ")</f>
        <v xml:space="preserve"> </v>
      </c>
      <c r="F69680" s="491" t="str">
        <f t="shared" si="66"/>
        <v xml:space="preserve"> </v>
      </c>
      <c r="H69680" s="488">
        <f>IF(Admin!$B$14='Legit-Fans'!F69680,1,0)</f>
        <v>0</v>
      </c>
    </row>
    <row r="69681" spans="1:8">
      <c r="A69681" s="220" t="str">
        <f>IF(B69681&lt;&gt;0,COUNTA($B$65637:B69681)," ")</f>
        <v xml:space="preserve"> </v>
      </c>
      <c r="F69681" s="491" t="str">
        <f t="shared" si="66"/>
        <v xml:space="preserve"> </v>
      </c>
      <c r="H69681" s="488">
        <f>IF(Admin!$B$14='Legit-Fans'!F69681,1,0)</f>
        <v>0</v>
      </c>
    </row>
    <row r="69682" spans="1:8">
      <c r="A69682" s="220" t="str">
        <f>IF(B69682&lt;&gt;0,COUNTA($B$65637:B69682)," ")</f>
        <v xml:space="preserve"> </v>
      </c>
      <c r="F69682" s="491" t="str">
        <f t="shared" si="66"/>
        <v xml:space="preserve"> </v>
      </c>
      <c r="H69682" s="488">
        <f>IF(Admin!$B$14='Legit-Fans'!F69682,1,0)</f>
        <v>0</v>
      </c>
    </row>
    <row r="69683" spans="1:8">
      <c r="A69683" s="220" t="str">
        <f>IF(B69683&lt;&gt;0,COUNTA($B$65637:B69683)," ")</f>
        <v xml:space="preserve"> </v>
      </c>
      <c r="F69683" s="491" t="str">
        <f t="shared" si="66"/>
        <v xml:space="preserve"> </v>
      </c>
      <c r="H69683" s="488">
        <f>IF(Admin!$B$14='Legit-Fans'!F69683,1,0)</f>
        <v>0</v>
      </c>
    </row>
    <row r="69684" spans="1:8">
      <c r="A69684" s="220" t="str">
        <f>IF(B69684&lt;&gt;0,COUNTA($B$65637:B69684)," ")</f>
        <v xml:space="preserve"> </v>
      </c>
      <c r="F69684" s="491" t="str">
        <f t="shared" si="66"/>
        <v xml:space="preserve"> </v>
      </c>
      <c r="H69684" s="488">
        <f>IF(Admin!$B$14='Legit-Fans'!F69684,1,0)</f>
        <v>0</v>
      </c>
    </row>
    <row r="69685" spans="1:8">
      <c r="A69685" s="220" t="str">
        <f>IF(B69685&lt;&gt;0,COUNTA($B$65637:B69685)," ")</f>
        <v xml:space="preserve"> </v>
      </c>
      <c r="F69685" s="491" t="str">
        <f t="shared" si="66"/>
        <v xml:space="preserve"> </v>
      </c>
      <c r="H69685" s="488">
        <f>IF(Admin!$B$14='Legit-Fans'!F69685,1,0)</f>
        <v>0</v>
      </c>
    </row>
    <row r="69686" spans="1:8">
      <c r="A69686" s="220" t="str">
        <f>IF(B69686&lt;&gt;0,COUNTA($B$65637:B69686)," ")</f>
        <v xml:space="preserve"> </v>
      </c>
      <c r="F69686" s="491" t="str">
        <f t="shared" si="66"/>
        <v xml:space="preserve"> </v>
      </c>
      <c r="H69686" s="488">
        <f>IF(Admin!$B$14='Legit-Fans'!F69686,1,0)</f>
        <v>0</v>
      </c>
    </row>
    <row r="69687" spans="1:8">
      <c r="A69687" s="220" t="str">
        <f>IF(B69687&lt;&gt;0,COUNTA($B$65637:B69687)," ")</f>
        <v xml:space="preserve"> </v>
      </c>
      <c r="F69687" s="491" t="str">
        <f t="shared" si="66"/>
        <v xml:space="preserve"> </v>
      </c>
      <c r="H69687" s="488">
        <f>IF(Admin!$B$14='Legit-Fans'!F69687,1,0)</f>
        <v>0</v>
      </c>
    </row>
    <row r="69688" spans="1:8">
      <c r="A69688" s="220" t="str">
        <f>IF(B69688&lt;&gt;0,COUNTA($B$65637:B69688)," ")</f>
        <v xml:space="preserve"> </v>
      </c>
      <c r="F69688" s="491" t="str">
        <f t="shared" si="66"/>
        <v xml:space="preserve"> </v>
      </c>
      <c r="H69688" s="488">
        <f>IF(Admin!$B$14='Legit-Fans'!F69688,1,0)</f>
        <v>0</v>
      </c>
    </row>
    <row r="69689" spans="1:8">
      <c r="A69689" s="220" t="str">
        <f>IF(B69689&lt;&gt;0,COUNTA($B$65637:B69689)," ")</f>
        <v xml:space="preserve"> </v>
      </c>
      <c r="F69689" s="491" t="str">
        <f t="shared" si="66"/>
        <v xml:space="preserve"> </v>
      </c>
      <c r="H69689" s="488">
        <f>IF(Admin!$B$14='Legit-Fans'!F69689,1,0)</f>
        <v>0</v>
      </c>
    </row>
    <row r="69690" spans="1:8">
      <c r="A69690" s="220" t="str">
        <f>IF(B69690&lt;&gt;0,COUNTA($B$65637:B69690)," ")</f>
        <v xml:space="preserve"> </v>
      </c>
      <c r="F69690" s="491" t="str">
        <f t="shared" si="66"/>
        <v xml:space="preserve"> </v>
      </c>
      <c r="H69690" s="488">
        <f>IF(Admin!$B$14='Legit-Fans'!F69690,1,0)</f>
        <v>0</v>
      </c>
    </row>
    <row r="69691" spans="1:8">
      <c r="A69691" s="220" t="str">
        <f>IF(B69691&lt;&gt;0,COUNTA($B$65637:B69691)," ")</f>
        <v xml:space="preserve"> </v>
      </c>
      <c r="F69691" s="491" t="str">
        <f t="shared" si="66"/>
        <v xml:space="preserve"> </v>
      </c>
      <c r="H69691" s="488">
        <f>IF(Admin!$B$14='Legit-Fans'!F69691,1,0)</f>
        <v>0</v>
      </c>
    </row>
    <row r="69692" spans="1:8">
      <c r="A69692" s="220" t="str">
        <f>IF(B69692&lt;&gt;0,COUNTA($B$65637:B69692)," ")</f>
        <v xml:space="preserve"> </v>
      </c>
      <c r="F69692" s="491" t="str">
        <f t="shared" si="66"/>
        <v xml:space="preserve"> </v>
      </c>
      <c r="H69692" s="488">
        <f>IF(Admin!$B$14='Legit-Fans'!F69692,1,0)</f>
        <v>0</v>
      </c>
    </row>
    <row r="69693" spans="1:8">
      <c r="A69693" s="220" t="str">
        <f>IF(B69693&lt;&gt;0,COUNTA($B$65637:B69693)," ")</f>
        <v xml:space="preserve"> </v>
      </c>
      <c r="F69693" s="491" t="str">
        <f t="shared" si="66"/>
        <v xml:space="preserve"> </v>
      </c>
      <c r="H69693" s="488">
        <f>IF(Admin!$B$14='Legit-Fans'!F69693,1,0)</f>
        <v>0</v>
      </c>
    </row>
    <row r="69694" spans="1:8">
      <c r="A69694" s="220" t="str">
        <f>IF(B69694&lt;&gt;0,COUNTA($B$65637:B69694)," ")</f>
        <v xml:space="preserve"> </v>
      </c>
      <c r="F69694" s="491" t="str">
        <f t="shared" si="66"/>
        <v xml:space="preserve"> </v>
      </c>
      <c r="H69694" s="488">
        <f>IF(Admin!$B$14='Legit-Fans'!F69694,1,0)</f>
        <v>0</v>
      </c>
    </row>
    <row r="69695" spans="1:8">
      <c r="A69695" s="220" t="str">
        <f>IF(B69695&lt;&gt;0,COUNTA($B$65637:B69695)," ")</f>
        <v xml:space="preserve"> </v>
      </c>
      <c r="F69695" s="491" t="str">
        <f t="shared" si="66"/>
        <v xml:space="preserve"> </v>
      </c>
      <c r="H69695" s="488">
        <f>IF(Admin!$B$14='Legit-Fans'!F69695,1,0)</f>
        <v>0</v>
      </c>
    </row>
    <row r="69696" spans="1:8">
      <c r="A69696" s="220" t="str">
        <f>IF(B69696&lt;&gt;0,COUNTA($B$65637:B69696)," ")</f>
        <v xml:space="preserve"> </v>
      </c>
      <c r="F69696" s="491" t="str">
        <f t="shared" si="66"/>
        <v xml:space="preserve"> </v>
      </c>
      <c r="H69696" s="488">
        <f>IF(Admin!$B$14='Legit-Fans'!F69696,1,0)</f>
        <v>0</v>
      </c>
    </row>
    <row r="69697" spans="1:8">
      <c r="A69697" s="220" t="str">
        <f>IF(B69697&lt;&gt;0,COUNTA($B$65637:B69697)," ")</f>
        <v xml:space="preserve"> </v>
      </c>
      <c r="F69697" s="491" t="str">
        <f t="shared" si="66"/>
        <v xml:space="preserve"> </v>
      </c>
      <c r="H69697" s="488">
        <f>IF(Admin!$B$14='Legit-Fans'!F69697,1,0)</f>
        <v>0</v>
      </c>
    </row>
    <row r="69698" spans="1:8">
      <c r="A69698" s="220" t="str">
        <f>IF(B69698&lt;&gt;0,COUNTA($B$65637:B69698)," ")</f>
        <v xml:space="preserve"> </v>
      </c>
      <c r="F69698" s="491" t="str">
        <f t="shared" si="66"/>
        <v xml:space="preserve"> </v>
      </c>
      <c r="H69698" s="488">
        <f>IF(Admin!$B$14='Legit-Fans'!F69698,1,0)</f>
        <v>0</v>
      </c>
    </row>
    <row r="69699" spans="1:8">
      <c r="A69699" s="220" t="str">
        <f>IF(B69699&lt;&gt;0,COUNTA($B$65637:B69699)," ")</f>
        <v xml:space="preserve"> </v>
      </c>
      <c r="F69699" s="491" t="str">
        <f t="shared" si="66"/>
        <v xml:space="preserve"> </v>
      </c>
      <c r="H69699" s="488">
        <f>IF(Admin!$B$14='Legit-Fans'!F69699,1,0)</f>
        <v>0</v>
      </c>
    </row>
    <row r="69700" spans="1:8">
      <c r="A69700" s="220" t="str">
        <f>IF(B69700&lt;&gt;0,COUNTA($B$65637:B69700)," ")</f>
        <v xml:space="preserve"> </v>
      </c>
      <c r="F69700" s="491" t="str">
        <f t="shared" si="66"/>
        <v xml:space="preserve"> </v>
      </c>
      <c r="H69700" s="488">
        <f>IF(Admin!$B$14='Legit-Fans'!F69700,1,0)</f>
        <v>0</v>
      </c>
    </row>
    <row r="69701" spans="1:8">
      <c r="A69701" s="220" t="str">
        <f>IF(B69701&lt;&gt;0,COUNTA($B$65637:B69701)," ")</f>
        <v xml:space="preserve"> </v>
      </c>
      <c r="F69701" s="491" t="str">
        <f t="shared" si="66"/>
        <v xml:space="preserve"> </v>
      </c>
      <c r="H69701" s="488">
        <f>IF(Admin!$B$14='Legit-Fans'!F69701,1,0)</f>
        <v>0</v>
      </c>
    </row>
    <row r="69702" spans="1:8">
      <c r="A69702" s="220" t="str">
        <f>IF(B69702&lt;&gt;0,COUNTA($B$65637:B69702)," ")</f>
        <v xml:space="preserve"> </v>
      </c>
      <c r="F69702" s="491" t="str">
        <f t="shared" si="66"/>
        <v xml:space="preserve"> </v>
      </c>
      <c r="H69702" s="488">
        <f>IF(Admin!$B$14='Legit-Fans'!F69702,1,0)</f>
        <v>0</v>
      </c>
    </row>
    <row r="69703" spans="1:8">
      <c r="A69703" s="220" t="str">
        <f>IF(B69703&lt;&gt;0,COUNTA($B$65637:B69703)," ")</f>
        <v xml:space="preserve"> </v>
      </c>
      <c r="F69703" s="491" t="str">
        <f t="shared" si="66"/>
        <v xml:space="preserve"> </v>
      </c>
      <c r="H69703" s="488">
        <f>IF(Admin!$B$14='Legit-Fans'!F69703,1,0)</f>
        <v>0</v>
      </c>
    </row>
    <row r="69704" spans="1:8">
      <c r="A69704" s="220" t="str">
        <f>IF(B69704&lt;&gt;0,COUNTA($B$65637:B69704)," ")</f>
        <v xml:space="preserve"> </v>
      </c>
      <c r="F69704" s="491" t="str">
        <f t="shared" si="66"/>
        <v xml:space="preserve"> </v>
      </c>
      <c r="H69704" s="488">
        <f>IF(Admin!$B$14='Legit-Fans'!F69704,1,0)</f>
        <v>0</v>
      </c>
    </row>
    <row r="69705" spans="1:8">
      <c r="A69705" s="220" t="str">
        <f>IF(B69705&lt;&gt;0,COUNTA($B$65637:B69705)," ")</f>
        <v xml:space="preserve"> </v>
      </c>
      <c r="F69705" s="491" t="str">
        <f t="shared" si="66"/>
        <v xml:space="preserve"> </v>
      </c>
      <c r="H69705" s="488">
        <f>IF(Admin!$B$14='Legit-Fans'!F69705,1,0)</f>
        <v>0</v>
      </c>
    </row>
    <row r="69706" spans="1:8">
      <c r="A69706" s="220" t="str">
        <f>IF(B69706&lt;&gt;0,COUNTA($B$65637:B69706)," ")</f>
        <v xml:space="preserve"> </v>
      </c>
      <c r="F69706" s="491" t="str">
        <f t="shared" si="66"/>
        <v xml:space="preserve"> </v>
      </c>
      <c r="H69706" s="488">
        <f>IF(Admin!$B$14='Legit-Fans'!F69706,1,0)</f>
        <v>0</v>
      </c>
    </row>
    <row r="69707" spans="1:8">
      <c r="A69707" s="220" t="str">
        <f>IF(B69707&lt;&gt;0,COUNTA($B$65637:B69707)," ")</f>
        <v xml:space="preserve"> </v>
      </c>
      <c r="F69707" s="491" t="str">
        <f t="shared" si="66"/>
        <v xml:space="preserve"> </v>
      </c>
      <c r="H69707" s="488">
        <f>IF(Admin!$B$14='Legit-Fans'!F69707,1,0)</f>
        <v>0</v>
      </c>
    </row>
    <row r="69708" spans="1:8">
      <c r="A69708" s="220" t="str">
        <f>IF(B69708&lt;&gt;0,COUNTA($B$65637:B69708)," ")</f>
        <v xml:space="preserve"> </v>
      </c>
      <c r="F69708" s="491" t="str">
        <f t="shared" si="66"/>
        <v xml:space="preserve"> </v>
      </c>
      <c r="H69708" s="488">
        <f>IF(Admin!$B$14='Legit-Fans'!F69708,1,0)</f>
        <v>0</v>
      </c>
    </row>
    <row r="69709" spans="1:8">
      <c r="A69709" s="220" t="str">
        <f>IF(B69709&lt;&gt;0,COUNTA($B$65637:B69709)," ")</f>
        <v xml:space="preserve"> </v>
      </c>
      <c r="F69709" s="491" t="str">
        <f t="shared" si="66"/>
        <v xml:space="preserve"> </v>
      </c>
      <c r="H69709" s="488">
        <f>IF(Admin!$B$14='Legit-Fans'!F69709,1,0)</f>
        <v>0</v>
      </c>
    </row>
    <row r="69710" spans="1:8">
      <c r="A69710" s="220" t="str">
        <f>IF(B69710&lt;&gt;0,COUNTA($B$65637:B69710)," ")</f>
        <v xml:space="preserve"> </v>
      </c>
      <c r="F69710" s="491" t="str">
        <f t="shared" si="66"/>
        <v xml:space="preserve"> </v>
      </c>
      <c r="H69710" s="488">
        <f>IF(Admin!$B$14='Legit-Fans'!F69710,1,0)</f>
        <v>0</v>
      </c>
    </row>
    <row r="69711" spans="1:8">
      <c r="A69711" s="220" t="str">
        <f>IF(B69711&lt;&gt;0,COUNTA($B$65637:B69711)," ")</f>
        <v xml:space="preserve"> </v>
      </c>
      <c r="F69711" s="491" t="str">
        <f t="shared" si="66"/>
        <v xml:space="preserve"> </v>
      </c>
      <c r="H69711" s="488">
        <f>IF(Admin!$B$14='Legit-Fans'!F69711,1,0)</f>
        <v>0</v>
      </c>
    </row>
    <row r="69712" spans="1:8">
      <c r="A69712" s="220" t="str">
        <f>IF(B69712&lt;&gt;0,COUNTA($B$65637:B69712)," ")</f>
        <v xml:space="preserve"> </v>
      </c>
      <c r="F69712" s="491" t="str">
        <f t="shared" si="66"/>
        <v xml:space="preserve"> </v>
      </c>
      <c r="H69712" s="488">
        <f>IF(Admin!$B$14='Legit-Fans'!F69712,1,0)</f>
        <v>0</v>
      </c>
    </row>
    <row r="69713" spans="1:8">
      <c r="A69713" s="220" t="str">
        <f>IF(B69713&lt;&gt;0,COUNTA($B$65637:B69713)," ")</f>
        <v xml:space="preserve"> </v>
      </c>
      <c r="F69713" s="491" t="str">
        <f t="shared" si="66"/>
        <v xml:space="preserve"> </v>
      </c>
      <c r="H69713" s="488">
        <f>IF(Admin!$B$14='Legit-Fans'!F69713,1,0)</f>
        <v>0</v>
      </c>
    </row>
    <row r="69714" spans="1:8">
      <c r="A69714" s="220" t="str">
        <f>IF(B69714&lt;&gt;0,COUNTA($B$65637:B69714)," ")</f>
        <v xml:space="preserve"> </v>
      </c>
      <c r="F69714" s="491" t="str">
        <f t="shared" si="66"/>
        <v xml:space="preserve"> </v>
      </c>
      <c r="H69714" s="488">
        <f>IF(Admin!$B$14='Legit-Fans'!F69714,1,0)</f>
        <v>0</v>
      </c>
    </row>
    <row r="69715" spans="1:8">
      <c r="A69715" s="220" t="str">
        <f>IF(B69715&lt;&gt;0,COUNTA($B$65637:B69715)," ")</f>
        <v xml:space="preserve"> </v>
      </c>
      <c r="F69715" s="491" t="str">
        <f t="shared" si="66"/>
        <v xml:space="preserve"> </v>
      </c>
      <c r="H69715" s="488">
        <f>IF(Admin!$B$14='Legit-Fans'!F69715,1,0)</f>
        <v>0</v>
      </c>
    </row>
    <row r="69716" spans="1:8">
      <c r="A69716" s="220" t="str">
        <f>IF(B69716&lt;&gt;0,COUNTA($B$65637:B69716)," ")</f>
        <v xml:space="preserve"> </v>
      </c>
      <c r="F69716" s="491" t="str">
        <f t="shared" si="66"/>
        <v xml:space="preserve"> </v>
      </c>
      <c r="H69716" s="488">
        <f>IF(Admin!$B$14='Legit-Fans'!F69716,1,0)</f>
        <v>0</v>
      </c>
    </row>
    <row r="69717" spans="1:8">
      <c r="A69717" s="220" t="str">
        <f>IF(B69717&lt;&gt;0,COUNTA($B$65637:B69717)," ")</f>
        <v xml:space="preserve"> </v>
      </c>
      <c r="F69717" s="491" t="str">
        <f t="shared" si="66"/>
        <v xml:space="preserve"> </v>
      </c>
      <c r="H69717" s="488">
        <f>IF(Admin!$B$14='Legit-Fans'!F69717,1,0)</f>
        <v>0</v>
      </c>
    </row>
    <row r="69718" spans="1:8">
      <c r="A69718" s="220" t="str">
        <f>IF(B69718&lt;&gt;0,COUNTA($B$65637:B69718)," ")</f>
        <v xml:space="preserve"> </v>
      </c>
      <c r="F69718" s="491" t="str">
        <f t="shared" si="66"/>
        <v xml:space="preserve"> </v>
      </c>
      <c r="H69718" s="488">
        <f>IF(Admin!$B$14='Legit-Fans'!F69718,1,0)</f>
        <v>0</v>
      </c>
    </row>
    <row r="69719" spans="1:8">
      <c r="A69719" s="220" t="str">
        <f>IF(B69719&lt;&gt;0,COUNTA($B$65637:B69719)," ")</f>
        <v xml:space="preserve"> </v>
      </c>
      <c r="F69719" s="491" t="str">
        <f t="shared" si="66"/>
        <v xml:space="preserve"> </v>
      </c>
      <c r="H69719" s="488">
        <f>IF(Admin!$B$14='Legit-Fans'!F69719,1,0)</f>
        <v>0</v>
      </c>
    </row>
    <row r="69720" spans="1:8">
      <c r="A69720" s="220" t="str">
        <f>IF(B69720&lt;&gt;0,COUNTA($B$65637:B69720)," ")</f>
        <v xml:space="preserve"> </v>
      </c>
      <c r="F69720" s="491" t="str">
        <f t="shared" si="66"/>
        <v xml:space="preserve"> </v>
      </c>
      <c r="H69720" s="488">
        <f>IF(Admin!$B$14='Legit-Fans'!F69720,1,0)</f>
        <v>0</v>
      </c>
    </row>
    <row r="69721" spans="1:8">
      <c r="A69721" s="220" t="str">
        <f>IF(B69721&lt;&gt;0,COUNTA($B$65637:B69721)," ")</f>
        <v xml:space="preserve"> </v>
      </c>
      <c r="F69721" s="491" t="str">
        <f t="shared" si="66"/>
        <v xml:space="preserve"> </v>
      </c>
      <c r="H69721" s="488">
        <f>IF(Admin!$B$14='Legit-Fans'!F69721,1,0)</f>
        <v>0</v>
      </c>
    </row>
    <row r="69722" spans="1:8">
      <c r="A69722" s="220" t="str">
        <f>IF(B69722&lt;&gt;0,COUNTA($B$65637:B69722)," ")</f>
        <v xml:space="preserve"> </v>
      </c>
      <c r="F69722" s="491" t="str">
        <f t="shared" si="66"/>
        <v xml:space="preserve"> </v>
      </c>
      <c r="H69722" s="488">
        <f>IF(Admin!$B$14='Legit-Fans'!F69722,1,0)</f>
        <v>0</v>
      </c>
    </row>
    <row r="69723" spans="1:8">
      <c r="A69723" s="220" t="str">
        <f>IF(B69723&lt;&gt;0,COUNTA($B$65637:B69723)," ")</f>
        <v xml:space="preserve"> </v>
      </c>
      <c r="F69723" s="491" t="str">
        <f t="shared" si="66"/>
        <v xml:space="preserve"> </v>
      </c>
      <c r="H69723" s="488">
        <f>IF(Admin!$B$14='Legit-Fans'!F69723,1,0)</f>
        <v>0</v>
      </c>
    </row>
    <row r="69724" spans="1:8">
      <c r="A69724" s="220" t="str">
        <f>IF(B69724&lt;&gt;0,COUNTA($B$65637:B69724)," ")</f>
        <v xml:space="preserve"> </v>
      </c>
      <c r="F69724" s="491" t="str">
        <f t="shared" si="66"/>
        <v xml:space="preserve"> </v>
      </c>
      <c r="H69724" s="488">
        <f>IF(Admin!$B$14='Legit-Fans'!F69724,1,0)</f>
        <v>0</v>
      </c>
    </row>
    <row r="69725" spans="1:8">
      <c r="A69725" s="220" t="str">
        <f>IF(B69725&lt;&gt;0,COUNTA($B$65637:B69725)," ")</f>
        <v xml:space="preserve"> </v>
      </c>
      <c r="F69725" s="491" t="str">
        <f t="shared" si="66"/>
        <v xml:space="preserve"> </v>
      </c>
      <c r="H69725" s="488">
        <f>IF(Admin!$B$14='Legit-Fans'!F69725,1,0)</f>
        <v>0</v>
      </c>
    </row>
    <row r="69726" spans="1:8">
      <c r="A69726" s="220" t="str">
        <f>IF(B69726&lt;&gt;0,COUNTA($B$65637:B69726)," ")</f>
        <v xml:space="preserve"> </v>
      </c>
      <c r="F69726" s="491" t="str">
        <f t="shared" si="66"/>
        <v xml:space="preserve"> </v>
      </c>
      <c r="H69726" s="488">
        <f>IF(Admin!$B$14='Legit-Fans'!F69726,1,0)</f>
        <v>0</v>
      </c>
    </row>
    <row r="69727" spans="1:8">
      <c r="A69727" s="220" t="str">
        <f>IF(B69727&lt;&gt;0,COUNTA($B$65637:B69727)," ")</f>
        <v xml:space="preserve"> </v>
      </c>
      <c r="F69727" s="491" t="str">
        <f t="shared" si="66"/>
        <v xml:space="preserve"> </v>
      </c>
      <c r="H69727" s="488">
        <f>IF(Admin!$B$14='Legit-Fans'!F69727,1,0)</f>
        <v>0</v>
      </c>
    </row>
    <row r="69728" spans="1:8">
      <c r="A69728" s="220" t="str">
        <f>IF(B69728&lt;&gt;0,COUNTA($B$65637:B69728)," ")</f>
        <v xml:space="preserve"> </v>
      </c>
      <c r="F69728" s="491" t="str">
        <f t="shared" si="66"/>
        <v xml:space="preserve"> </v>
      </c>
      <c r="H69728" s="488">
        <f>IF(Admin!$B$14='Legit-Fans'!F69728,1,0)</f>
        <v>0</v>
      </c>
    </row>
    <row r="69729" spans="1:8">
      <c r="A69729" s="220" t="str">
        <f>IF(B69729&lt;&gt;0,COUNTA($B$65637:B69729)," ")</f>
        <v xml:space="preserve"> </v>
      </c>
      <c r="F69729" s="491" t="str">
        <f t="shared" si="66"/>
        <v xml:space="preserve"> </v>
      </c>
      <c r="H69729" s="488">
        <f>IF(Admin!$B$14='Legit-Fans'!F69729,1,0)</f>
        <v>0</v>
      </c>
    </row>
    <row r="69730" spans="1:8">
      <c r="A69730" s="220" t="str">
        <f>IF(B69730&lt;&gt;0,COUNTA($B$65637:B69730)," ")</f>
        <v xml:space="preserve"> </v>
      </c>
      <c r="F69730" s="491" t="str">
        <f t="shared" si="66"/>
        <v xml:space="preserve"> </v>
      </c>
      <c r="H69730" s="488">
        <f>IF(Admin!$B$14='Legit-Fans'!F69730,1,0)</f>
        <v>0</v>
      </c>
    </row>
    <row r="69731" spans="1:8">
      <c r="A69731" s="220" t="str">
        <f>IF(B69731&lt;&gt;0,COUNTA($B$65637:B69731)," ")</f>
        <v xml:space="preserve"> </v>
      </c>
      <c r="F69731" s="491" t="str">
        <f t="shared" si="66"/>
        <v xml:space="preserve"> </v>
      </c>
      <c r="H69731" s="488">
        <f>IF(Admin!$B$14='Legit-Fans'!F69731,1,0)</f>
        <v>0</v>
      </c>
    </row>
    <row r="69732" spans="1:8">
      <c r="A69732" s="220" t="str">
        <f>IF(B69732&lt;&gt;0,COUNTA($B$65637:B69732)," ")</f>
        <v xml:space="preserve"> </v>
      </c>
      <c r="F69732" s="491" t="str">
        <f t="shared" si="66"/>
        <v xml:space="preserve"> </v>
      </c>
      <c r="H69732" s="488">
        <f>IF(Admin!$B$14='Legit-Fans'!F69732,1,0)</f>
        <v>0</v>
      </c>
    </row>
    <row r="69733" spans="1:8">
      <c r="A69733" s="220" t="str">
        <f>IF(B69733&lt;&gt;0,COUNTA($B$65637:B69733)," ")</f>
        <v xml:space="preserve"> </v>
      </c>
      <c r="F69733" s="491" t="str">
        <f t="shared" si="66"/>
        <v xml:space="preserve"> </v>
      </c>
      <c r="H69733" s="488">
        <f>IF(Admin!$B$14='Legit-Fans'!F69733,1,0)</f>
        <v>0</v>
      </c>
    </row>
    <row r="69734" spans="1:8">
      <c r="A69734" s="220" t="str">
        <f>IF(B69734&lt;&gt;0,COUNTA($B$65637:B69734)," ")</f>
        <v xml:space="preserve"> </v>
      </c>
      <c r="F69734" s="491" t="str">
        <f t="shared" si="66"/>
        <v xml:space="preserve"> </v>
      </c>
      <c r="H69734" s="488">
        <f>IF(Admin!$B$14='Legit-Fans'!F69734,1,0)</f>
        <v>0</v>
      </c>
    </row>
    <row r="69735" spans="1:8">
      <c r="A69735" s="220" t="str">
        <f>IF(B69735&lt;&gt;0,COUNTA($B$65637:B69735)," ")</f>
        <v xml:space="preserve"> </v>
      </c>
      <c r="F69735" s="491" t="str">
        <f t="shared" si="66"/>
        <v xml:space="preserve"> </v>
      </c>
      <c r="H69735" s="488">
        <f>IF(Admin!$B$14='Legit-Fans'!F69735,1,0)</f>
        <v>0</v>
      </c>
    </row>
    <row r="69736" spans="1:8">
      <c r="A69736" s="220" t="str">
        <f>IF(B69736&lt;&gt;0,COUNTA($B$65637:B69736)," ")</f>
        <v xml:space="preserve"> </v>
      </c>
      <c r="F69736" s="491" t="str">
        <f t="shared" si="66"/>
        <v xml:space="preserve"> </v>
      </c>
      <c r="H69736" s="488">
        <f>IF(Admin!$B$14='Legit-Fans'!F69736,1,0)</f>
        <v>0</v>
      </c>
    </row>
    <row r="69737" spans="1:8">
      <c r="A69737" s="220" t="str">
        <f>IF(B69737&lt;&gt;0,COUNTA($B$65637:B69737)," ")</f>
        <v xml:space="preserve"> </v>
      </c>
      <c r="F69737" s="491" t="str">
        <f t="shared" si="66"/>
        <v xml:space="preserve"> </v>
      </c>
      <c r="H69737" s="488">
        <f>IF(Admin!$B$14='Legit-Fans'!F69737,1,0)</f>
        <v>0</v>
      </c>
    </row>
    <row r="69738" spans="1:8">
      <c r="A69738" s="220" t="str">
        <f>IF(B69738&lt;&gt;0,COUNTA($B$65637:B69738)," ")</f>
        <v xml:space="preserve"> </v>
      </c>
      <c r="F69738" s="491" t="str">
        <f t="shared" si="66"/>
        <v xml:space="preserve"> </v>
      </c>
      <c r="H69738" s="488">
        <f>IF(Admin!$B$14='Legit-Fans'!F69738,1,0)</f>
        <v>0</v>
      </c>
    </row>
    <row r="69739" spans="1:8">
      <c r="A69739" s="220" t="str">
        <f>IF(B69739&lt;&gt;0,COUNTA($B$65637:B69739)," ")</f>
        <v xml:space="preserve"> </v>
      </c>
      <c r="F69739" s="491" t="str">
        <f t="shared" si="66"/>
        <v xml:space="preserve"> </v>
      </c>
      <c r="H69739" s="488">
        <f>IF(Admin!$B$14='Legit-Fans'!F69739,1,0)</f>
        <v>0</v>
      </c>
    </row>
    <row r="69740" spans="1:8">
      <c r="A69740" s="220" t="str">
        <f>IF(B69740&lt;&gt;0,COUNTA($B$65637:B69740)," ")</f>
        <v xml:space="preserve"> </v>
      </c>
      <c r="F69740" s="491" t="str">
        <f t="shared" ref="F69740:F69803" si="67">B69740&amp;" "&amp;C69740</f>
        <v xml:space="preserve"> </v>
      </c>
      <c r="H69740" s="488">
        <f>IF(Admin!$B$14='Legit-Fans'!F69740,1,0)</f>
        <v>0</v>
      </c>
    </row>
    <row r="69741" spans="1:8">
      <c r="A69741" s="220" t="str">
        <f>IF(B69741&lt;&gt;0,COUNTA($B$65637:B69741)," ")</f>
        <v xml:space="preserve"> </v>
      </c>
      <c r="F69741" s="491" t="str">
        <f t="shared" si="67"/>
        <v xml:space="preserve"> </v>
      </c>
      <c r="H69741" s="488">
        <f>IF(Admin!$B$14='Legit-Fans'!F69741,1,0)</f>
        <v>0</v>
      </c>
    </row>
    <row r="69742" spans="1:8">
      <c r="A69742" s="220" t="str">
        <f>IF(B69742&lt;&gt;0,COUNTA($B$65637:B69742)," ")</f>
        <v xml:space="preserve"> </v>
      </c>
      <c r="F69742" s="491" t="str">
        <f t="shared" si="67"/>
        <v xml:space="preserve"> </v>
      </c>
      <c r="H69742" s="488">
        <f>IF(Admin!$B$14='Legit-Fans'!F69742,1,0)</f>
        <v>0</v>
      </c>
    </row>
    <row r="69743" spans="1:8">
      <c r="A69743" s="220" t="str">
        <f>IF(B69743&lt;&gt;0,COUNTA($B$65637:B69743)," ")</f>
        <v xml:space="preserve"> </v>
      </c>
      <c r="F69743" s="491" t="str">
        <f t="shared" si="67"/>
        <v xml:space="preserve"> </v>
      </c>
      <c r="H69743" s="488">
        <f>IF(Admin!$B$14='Legit-Fans'!F69743,1,0)</f>
        <v>0</v>
      </c>
    </row>
    <row r="69744" spans="1:8">
      <c r="A69744" s="220" t="str">
        <f>IF(B69744&lt;&gt;0,COUNTA($B$65637:B69744)," ")</f>
        <v xml:space="preserve"> </v>
      </c>
      <c r="F69744" s="491" t="str">
        <f t="shared" si="67"/>
        <v xml:space="preserve"> </v>
      </c>
      <c r="H69744" s="488">
        <f>IF(Admin!$B$14='Legit-Fans'!F69744,1,0)</f>
        <v>0</v>
      </c>
    </row>
    <row r="69745" spans="1:8">
      <c r="A69745" s="220" t="str">
        <f>IF(B69745&lt;&gt;0,COUNTA($B$65637:B69745)," ")</f>
        <v xml:space="preserve"> </v>
      </c>
      <c r="F69745" s="491" t="str">
        <f t="shared" si="67"/>
        <v xml:space="preserve"> </v>
      </c>
      <c r="H69745" s="488">
        <f>IF(Admin!$B$14='Legit-Fans'!F69745,1,0)</f>
        <v>0</v>
      </c>
    </row>
    <row r="69746" spans="1:8">
      <c r="A69746" s="220" t="str">
        <f>IF(B69746&lt;&gt;0,COUNTA($B$65637:B69746)," ")</f>
        <v xml:space="preserve"> </v>
      </c>
      <c r="F69746" s="491" t="str">
        <f t="shared" si="67"/>
        <v xml:space="preserve"> </v>
      </c>
      <c r="H69746" s="488">
        <f>IF(Admin!$B$14='Legit-Fans'!F69746,1,0)</f>
        <v>0</v>
      </c>
    </row>
    <row r="69747" spans="1:8">
      <c r="A69747" s="220" t="str">
        <f>IF(B69747&lt;&gt;0,COUNTA($B$65637:B69747)," ")</f>
        <v xml:space="preserve"> </v>
      </c>
      <c r="F69747" s="491" t="str">
        <f t="shared" si="67"/>
        <v xml:space="preserve"> </v>
      </c>
      <c r="H69747" s="488">
        <f>IF(Admin!$B$14='Legit-Fans'!F69747,1,0)</f>
        <v>0</v>
      </c>
    </row>
    <row r="69748" spans="1:8">
      <c r="A69748" s="220" t="str">
        <f>IF(B69748&lt;&gt;0,COUNTA($B$65637:B69748)," ")</f>
        <v xml:space="preserve"> </v>
      </c>
      <c r="F69748" s="491" t="str">
        <f t="shared" si="67"/>
        <v xml:space="preserve"> </v>
      </c>
      <c r="H69748" s="488">
        <f>IF(Admin!$B$14='Legit-Fans'!F69748,1,0)</f>
        <v>0</v>
      </c>
    </row>
    <row r="69749" spans="1:8">
      <c r="A69749" s="220" t="str">
        <f>IF(B69749&lt;&gt;0,COUNTA($B$65637:B69749)," ")</f>
        <v xml:space="preserve"> </v>
      </c>
      <c r="F69749" s="491" t="str">
        <f t="shared" si="67"/>
        <v xml:space="preserve"> </v>
      </c>
      <c r="H69749" s="488">
        <f>IF(Admin!$B$14='Legit-Fans'!F69749,1,0)</f>
        <v>0</v>
      </c>
    </row>
    <row r="69750" spans="1:8">
      <c r="A69750" s="220" t="str">
        <f>IF(B69750&lt;&gt;0,COUNTA($B$65637:B69750)," ")</f>
        <v xml:space="preserve"> </v>
      </c>
      <c r="F69750" s="491" t="str">
        <f t="shared" si="67"/>
        <v xml:space="preserve"> </v>
      </c>
      <c r="H69750" s="488">
        <f>IF(Admin!$B$14='Legit-Fans'!F69750,1,0)</f>
        <v>0</v>
      </c>
    </row>
    <row r="69751" spans="1:8">
      <c r="A69751" s="220" t="str">
        <f>IF(B69751&lt;&gt;0,COUNTA($B$65637:B69751)," ")</f>
        <v xml:space="preserve"> </v>
      </c>
      <c r="F69751" s="491" t="str">
        <f t="shared" si="67"/>
        <v xml:space="preserve"> </v>
      </c>
      <c r="H69751" s="488">
        <f>IF(Admin!$B$14='Legit-Fans'!F69751,1,0)</f>
        <v>0</v>
      </c>
    </row>
    <row r="69752" spans="1:8">
      <c r="A69752" s="220" t="str">
        <f>IF(B69752&lt;&gt;0,COUNTA($B$65637:B69752)," ")</f>
        <v xml:space="preserve"> </v>
      </c>
      <c r="F69752" s="491" t="str">
        <f t="shared" si="67"/>
        <v xml:space="preserve"> </v>
      </c>
      <c r="H69752" s="488">
        <f>IF(Admin!$B$14='Legit-Fans'!F69752,1,0)</f>
        <v>0</v>
      </c>
    </row>
    <row r="69753" spans="1:8">
      <c r="A69753" s="220" t="str">
        <f>IF(B69753&lt;&gt;0,COUNTA($B$65637:B69753)," ")</f>
        <v xml:space="preserve"> </v>
      </c>
      <c r="F69753" s="491" t="str">
        <f t="shared" si="67"/>
        <v xml:space="preserve"> </v>
      </c>
      <c r="H69753" s="488">
        <f>IF(Admin!$B$14='Legit-Fans'!F69753,1,0)</f>
        <v>0</v>
      </c>
    </row>
    <row r="69754" spans="1:8">
      <c r="A69754" s="220" t="str">
        <f>IF(B69754&lt;&gt;0,COUNTA($B$65637:B69754)," ")</f>
        <v xml:space="preserve"> </v>
      </c>
      <c r="F69754" s="491" t="str">
        <f t="shared" si="67"/>
        <v xml:space="preserve"> </v>
      </c>
      <c r="H69754" s="488">
        <f>IF(Admin!$B$14='Legit-Fans'!F69754,1,0)</f>
        <v>0</v>
      </c>
    </row>
    <row r="69755" spans="1:8">
      <c r="A69755" s="220" t="str">
        <f>IF(B69755&lt;&gt;0,COUNTA($B$65637:B69755)," ")</f>
        <v xml:space="preserve"> </v>
      </c>
      <c r="F69755" s="491" t="str">
        <f t="shared" si="67"/>
        <v xml:space="preserve"> </v>
      </c>
      <c r="H69755" s="488">
        <f>IF(Admin!$B$14='Legit-Fans'!F69755,1,0)</f>
        <v>0</v>
      </c>
    </row>
    <row r="69756" spans="1:8">
      <c r="A69756" s="220" t="str">
        <f>IF(B69756&lt;&gt;0,COUNTA($B$65637:B69756)," ")</f>
        <v xml:space="preserve"> </v>
      </c>
      <c r="F69756" s="491" t="str">
        <f t="shared" si="67"/>
        <v xml:space="preserve"> </v>
      </c>
      <c r="H69756" s="488">
        <f>IF(Admin!$B$14='Legit-Fans'!F69756,1,0)</f>
        <v>0</v>
      </c>
    </row>
    <row r="69757" spans="1:8">
      <c r="A69757" s="220" t="str">
        <f>IF(B69757&lt;&gt;0,COUNTA($B$65637:B69757)," ")</f>
        <v xml:space="preserve"> </v>
      </c>
      <c r="F69757" s="491" t="str">
        <f t="shared" si="67"/>
        <v xml:space="preserve"> </v>
      </c>
      <c r="H69757" s="488">
        <f>IF(Admin!$B$14='Legit-Fans'!F69757,1,0)</f>
        <v>0</v>
      </c>
    </row>
    <row r="69758" spans="1:8">
      <c r="A69758" s="220" t="str">
        <f>IF(B69758&lt;&gt;0,COUNTA($B$65637:B69758)," ")</f>
        <v xml:space="preserve"> </v>
      </c>
      <c r="F69758" s="491" t="str">
        <f t="shared" si="67"/>
        <v xml:space="preserve"> </v>
      </c>
      <c r="H69758" s="488">
        <f>IF(Admin!$B$14='Legit-Fans'!F69758,1,0)</f>
        <v>0</v>
      </c>
    </row>
    <row r="69759" spans="1:8">
      <c r="A69759" s="220" t="str">
        <f>IF(B69759&lt;&gt;0,COUNTA($B$65637:B69759)," ")</f>
        <v xml:space="preserve"> </v>
      </c>
      <c r="F69759" s="491" t="str">
        <f t="shared" si="67"/>
        <v xml:space="preserve"> </v>
      </c>
      <c r="H69759" s="488">
        <f>IF(Admin!$B$14='Legit-Fans'!F69759,1,0)</f>
        <v>0</v>
      </c>
    </row>
    <row r="69760" spans="1:8">
      <c r="A69760" s="220" t="str">
        <f>IF(B69760&lt;&gt;0,COUNTA($B$65637:B69760)," ")</f>
        <v xml:space="preserve"> </v>
      </c>
      <c r="F69760" s="491" t="str">
        <f t="shared" si="67"/>
        <v xml:space="preserve"> </v>
      </c>
      <c r="H69760" s="488">
        <f>IF(Admin!$B$14='Legit-Fans'!F69760,1,0)</f>
        <v>0</v>
      </c>
    </row>
    <row r="69761" spans="1:8">
      <c r="A69761" s="220" t="str">
        <f>IF(B69761&lt;&gt;0,COUNTA($B$65637:B69761)," ")</f>
        <v xml:space="preserve"> </v>
      </c>
      <c r="F69761" s="491" t="str">
        <f t="shared" si="67"/>
        <v xml:space="preserve"> </v>
      </c>
      <c r="H69761" s="488">
        <f>IF(Admin!$B$14='Legit-Fans'!F69761,1,0)</f>
        <v>0</v>
      </c>
    </row>
    <row r="69762" spans="1:8">
      <c r="A69762" s="220" t="str">
        <f>IF(B69762&lt;&gt;0,COUNTA($B$65637:B69762)," ")</f>
        <v xml:space="preserve"> </v>
      </c>
      <c r="F69762" s="491" t="str">
        <f t="shared" si="67"/>
        <v xml:space="preserve"> </v>
      </c>
      <c r="H69762" s="488">
        <f>IF(Admin!$B$14='Legit-Fans'!F69762,1,0)</f>
        <v>0</v>
      </c>
    </row>
    <row r="69763" spans="1:8">
      <c r="A69763" s="220" t="str">
        <f>IF(B69763&lt;&gt;0,COUNTA($B$65637:B69763)," ")</f>
        <v xml:space="preserve"> </v>
      </c>
      <c r="F69763" s="491" t="str">
        <f t="shared" si="67"/>
        <v xml:space="preserve"> </v>
      </c>
      <c r="H69763" s="488">
        <f>IF(Admin!$B$14='Legit-Fans'!F69763,1,0)</f>
        <v>0</v>
      </c>
    </row>
    <row r="69764" spans="1:8">
      <c r="A69764" s="220" t="str">
        <f>IF(B69764&lt;&gt;0,COUNTA($B$65637:B69764)," ")</f>
        <v xml:space="preserve"> </v>
      </c>
      <c r="F69764" s="491" t="str">
        <f t="shared" si="67"/>
        <v xml:space="preserve"> </v>
      </c>
      <c r="H69764" s="488">
        <f>IF(Admin!$B$14='Legit-Fans'!F69764,1,0)</f>
        <v>0</v>
      </c>
    </row>
    <row r="69765" spans="1:8">
      <c r="A69765" s="220" t="str">
        <f>IF(B69765&lt;&gt;0,COUNTA($B$65637:B69765)," ")</f>
        <v xml:space="preserve"> </v>
      </c>
      <c r="F69765" s="491" t="str">
        <f t="shared" si="67"/>
        <v xml:space="preserve"> </v>
      </c>
      <c r="H69765" s="488">
        <f>IF(Admin!$B$14='Legit-Fans'!F69765,1,0)</f>
        <v>0</v>
      </c>
    </row>
    <row r="69766" spans="1:8">
      <c r="A69766" s="220" t="str">
        <f>IF(B69766&lt;&gt;0,COUNTA($B$65637:B69766)," ")</f>
        <v xml:space="preserve"> </v>
      </c>
      <c r="F69766" s="491" t="str">
        <f t="shared" si="67"/>
        <v xml:space="preserve"> </v>
      </c>
      <c r="H69766" s="488">
        <f>IF(Admin!$B$14='Legit-Fans'!F69766,1,0)</f>
        <v>0</v>
      </c>
    </row>
    <row r="69767" spans="1:8">
      <c r="A69767" s="220" t="str">
        <f>IF(B69767&lt;&gt;0,COUNTA($B$65637:B69767)," ")</f>
        <v xml:space="preserve"> </v>
      </c>
      <c r="F69767" s="491" t="str">
        <f t="shared" si="67"/>
        <v xml:space="preserve"> </v>
      </c>
      <c r="H69767" s="488">
        <f>IF(Admin!$B$14='Legit-Fans'!F69767,1,0)</f>
        <v>0</v>
      </c>
    </row>
    <row r="69768" spans="1:8">
      <c r="A69768" s="220" t="str">
        <f>IF(B69768&lt;&gt;0,COUNTA($B$65637:B69768)," ")</f>
        <v xml:space="preserve"> </v>
      </c>
      <c r="F69768" s="491" t="str">
        <f t="shared" si="67"/>
        <v xml:space="preserve"> </v>
      </c>
      <c r="H69768" s="488">
        <f>IF(Admin!$B$14='Legit-Fans'!F69768,1,0)</f>
        <v>0</v>
      </c>
    </row>
    <row r="69769" spans="1:8">
      <c r="A69769" s="220" t="str">
        <f>IF(B69769&lt;&gt;0,COUNTA($B$65637:B69769)," ")</f>
        <v xml:space="preserve"> </v>
      </c>
      <c r="F69769" s="491" t="str">
        <f t="shared" si="67"/>
        <v xml:space="preserve"> </v>
      </c>
      <c r="H69769" s="488">
        <f>IF(Admin!$B$14='Legit-Fans'!F69769,1,0)</f>
        <v>0</v>
      </c>
    </row>
    <row r="69770" spans="1:8">
      <c r="A69770" s="220" t="str">
        <f>IF(B69770&lt;&gt;0,COUNTA($B$65637:B69770)," ")</f>
        <v xml:space="preserve"> </v>
      </c>
      <c r="F69770" s="491" t="str">
        <f t="shared" si="67"/>
        <v xml:space="preserve"> </v>
      </c>
      <c r="H69770" s="488">
        <f>IF(Admin!$B$14='Legit-Fans'!F69770,1,0)</f>
        <v>0</v>
      </c>
    </row>
    <row r="69771" spans="1:8">
      <c r="A69771" s="220" t="str">
        <f>IF(B69771&lt;&gt;0,COUNTA($B$65637:B69771)," ")</f>
        <v xml:space="preserve"> </v>
      </c>
      <c r="F69771" s="491" t="str">
        <f t="shared" si="67"/>
        <v xml:space="preserve"> </v>
      </c>
      <c r="H69771" s="488">
        <f>IF(Admin!$B$14='Legit-Fans'!F69771,1,0)</f>
        <v>0</v>
      </c>
    </row>
    <row r="69772" spans="1:8">
      <c r="A69772" s="220" t="str">
        <f>IF(B69772&lt;&gt;0,COUNTA($B$65637:B69772)," ")</f>
        <v xml:space="preserve"> </v>
      </c>
      <c r="F69772" s="491" t="str">
        <f t="shared" si="67"/>
        <v xml:space="preserve"> </v>
      </c>
      <c r="H69772" s="488">
        <f>IF(Admin!$B$14='Legit-Fans'!F69772,1,0)</f>
        <v>0</v>
      </c>
    </row>
    <row r="69773" spans="1:8">
      <c r="A69773" s="220" t="str">
        <f>IF(B69773&lt;&gt;0,COUNTA($B$65637:B69773)," ")</f>
        <v xml:space="preserve"> </v>
      </c>
      <c r="F69773" s="491" t="str">
        <f t="shared" si="67"/>
        <v xml:space="preserve"> </v>
      </c>
      <c r="H69773" s="488">
        <f>IF(Admin!$B$14='Legit-Fans'!F69773,1,0)</f>
        <v>0</v>
      </c>
    </row>
    <row r="69774" spans="1:8">
      <c r="A69774" s="220" t="str">
        <f>IF(B69774&lt;&gt;0,COUNTA($B$65637:B69774)," ")</f>
        <v xml:space="preserve"> </v>
      </c>
      <c r="F69774" s="491" t="str">
        <f t="shared" si="67"/>
        <v xml:space="preserve"> </v>
      </c>
      <c r="H69774" s="488">
        <f>IF(Admin!$B$14='Legit-Fans'!F69774,1,0)</f>
        <v>0</v>
      </c>
    </row>
    <row r="69775" spans="1:8">
      <c r="A69775" s="220" t="str">
        <f>IF(B69775&lt;&gt;0,COUNTA($B$65637:B69775)," ")</f>
        <v xml:space="preserve"> </v>
      </c>
      <c r="F69775" s="491" t="str">
        <f t="shared" si="67"/>
        <v xml:space="preserve"> </v>
      </c>
      <c r="H69775" s="488">
        <f>IF(Admin!$B$14='Legit-Fans'!F69775,1,0)</f>
        <v>0</v>
      </c>
    </row>
    <row r="69776" spans="1:8">
      <c r="A69776" s="220" t="str">
        <f>IF(B69776&lt;&gt;0,COUNTA($B$65637:B69776)," ")</f>
        <v xml:space="preserve"> </v>
      </c>
      <c r="F69776" s="491" t="str">
        <f t="shared" si="67"/>
        <v xml:space="preserve"> </v>
      </c>
      <c r="H69776" s="488">
        <f>IF(Admin!$B$14='Legit-Fans'!F69776,1,0)</f>
        <v>0</v>
      </c>
    </row>
    <row r="69777" spans="1:8">
      <c r="A69777" s="220" t="str">
        <f>IF(B69777&lt;&gt;0,COUNTA($B$65637:B69777)," ")</f>
        <v xml:space="preserve"> </v>
      </c>
      <c r="F69777" s="491" t="str">
        <f t="shared" si="67"/>
        <v xml:space="preserve"> </v>
      </c>
      <c r="H69777" s="488">
        <f>IF(Admin!$B$14='Legit-Fans'!F69777,1,0)</f>
        <v>0</v>
      </c>
    </row>
    <row r="69778" spans="1:8">
      <c r="A69778" s="220" t="str">
        <f>IF(B69778&lt;&gt;0,COUNTA($B$65637:B69778)," ")</f>
        <v xml:space="preserve"> </v>
      </c>
      <c r="F69778" s="491" t="str">
        <f t="shared" si="67"/>
        <v xml:space="preserve"> </v>
      </c>
      <c r="H69778" s="488">
        <f>IF(Admin!$B$14='Legit-Fans'!F69778,1,0)</f>
        <v>0</v>
      </c>
    </row>
    <row r="69779" spans="1:8">
      <c r="A69779" s="220" t="str">
        <f>IF(B69779&lt;&gt;0,COUNTA($B$65637:B69779)," ")</f>
        <v xml:space="preserve"> </v>
      </c>
      <c r="F69779" s="491" t="str">
        <f t="shared" si="67"/>
        <v xml:space="preserve"> </v>
      </c>
      <c r="H69779" s="488">
        <f>IF(Admin!$B$14='Legit-Fans'!F69779,1,0)</f>
        <v>0</v>
      </c>
    </row>
    <row r="69780" spans="1:8">
      <c r="A69780" s="220" t="str">
        <f>IF(B69780&lt;&gt;0,COUNTA($B$65637:B69780)," ")</f>
        <v xml:space="preserve"> </v>
      </c>
      <c r="F69780" s="491" t="str">
        <f t="shared" si="67"/>
        <v xml:space="preserve"> </v>
      </c>
      <c r="H69780" s="488">
        <f>IF(Admin!$B$14='Legit-Fans'!F69780,1,0)</f>
        <v>0</v>
      </c>
    </row>
    <row r="69781" spans="1:8">
      <c r="A69781" s="220" t="str">
        <f>IF(B69781&lt;&gt;0,COUNTA($B$65637:B69781)," ")</f>
        <v xml:space="preserve"> </v>
      </c>
      <c r="F69781" s="491" t="str">
        <f t="shared" si="67"/>
        <v xml:space="preserve"> </v>
      </c>
      <c r="H69781" s="488">
        <f>IF(Admin!$B$14='Legit-Fans'!F69781,1,0)</f>
        <v>0</v>
      </c>
    </row>
    <row r="69782" spans="1:8">
      <c r="A69782" s="220" t="str">
        <f>IF(B69782&lt;&gt;0,COUNTA($B$65637:B69782)," ")</f>
        <v xml:space="preserve"> </v>
      </c>
      <c r="F69782" s="491" t="str">
        <f t="shared" si="67"/>
        <v xml:space="preserve"> </v>
      </c>
      <c r="H69782" s="488">
        <f>IF(Admin!$B$14='Legit-Fans'!F69782,1,0)</f>
        <v>0</v>
      </c>
    </row>
    <row r="69783" spans="1:8">
      <c r="A69783" s="220" t="str">
        <f>IF(B69783&lt;&gt;0,COUNTA($B$65637:B69783)," ")</f>
        <v xml:space="preserve"> </v>
      </c>
      <c r="F69783" s="491" t="str">
        <f t="shared" si="67"/>
        <v xml:space="preserve"> </v>
      </c>
      <c r="H69783" s="488">
        <f>IF(Admin!$B$14='Legit-Fans'!F69783,1,0)</f>
        <v>0</v>
      </c>
    </row>
    <row r="69784" spans="1:8">
      <c r="A69784" s="220" t="str">
        <f>IF(B69784&lt;&gt;0,COUNTA($B$65637:B69784)," ")</f>
        <v xml:space="preserve"> </v>
      </c>
      <c r="F69784" s="491" t="str">
        <f t="shared" si="67"/>
        <v xml:space="preserve"> </v>
      </c>
      <c r="H69784" s="488">
        <f>IF(Admin!$B$14='Legit-Fans'!F69784,1,0)</f>
        <v>0</v>
      </c>
    </row>
    <row r="69785" spans="1:8">
      <c r="A69785" s="220" t="str">
        <f>IF(B69785&lt;&gt;0,COUNTA($B$65637:B69785)," ")</f>
        <v xml:space="preserve"> </v>
      </c>
      <c r="F69785" s="491" t="str">
        <f t="shared" si="67"/>
        <v xml:space="preserve"> </v>
      </c>
      <c r="H69785" s="488">
        <f>IF(Admin!$B$14='Legit-Fans'!F69785,1,0)</f>
        <v>0</v>
      </c>
    </row>
    <row r="69786" spans="1:8">
      <c r="A69786" s="220" t="str">
        <f>IF(B69786&lt;&gt;0,COUNTA($B$65637:B69786)," ")</f>
        <v xml:space="preserve"> </v>
      </c>
      <c r="F69786" s="491" t="str">
        <f t="shared" si="67"/>
        <v xml:space="preserve"> </v>
      </c>
      <c r="H69786" s="488">
        <f>IF(Admin!$B$14='Legit-Fans'!F69786,1,0)</f>
        <v>0</v>
      </c>
    </row>
    <row r="69787" spans="1:8">
      <c r="A69787" s="220" t="str">
        <f>IF(B69787&lt;&gt;0,COUNTA($B$65637:B69787)," ")</f>
        <v xml:space="preserve"> </v>
      </c>
      <c r="F69787" s="491" t="str">
        <f t="shared" si="67"/>
        <v xml:space="preserve"> </v>
      </c>
      <c r="H69787" s="488">
        <f>IF(Admin!$B$14='Legit-Fans'!F69787,1,0)</f>
        <v>0</v>
      </c>
    </row>
    <row r="69788" spans="1:8">
      <c r="A69788" s="220" t="str">
        <f>IF(B69788&lt;&gt;0,COUNTA($B$65637:B69788)," ")</f>
        <v xml:space="preserve"> </v>
      </c>
      <c r="F69788" s="491" t="str">
        <f t="shared" si="67"/>
        <v xml:space="preserve"> </v>
      </c>
      <c r="H69788" s="488">
        <f>IF(Admin!$B$14='Legit-Fans'!F69788,1,0)</f>
        <v>0</v>
      </c>
    </row>
    <row r="69789" spans="1:8">
      <c r="A69789" s="220" t="str">
        <f>IF(B69789&lt;&gt;0,COUNTA($B$65637:B69789)," ")</f>
        <v xml:space="preserve"> </v>
      </c>
      <c r="F69789" s="491" t="str">
        <f t="shared" si="67"/>
        <v xml:space="preserve"> </v>
      </c>
      <c r="H69789" s="488">
        <f>IF(Admin!$B$14='Legit-Fans'!F69789,1,0)</f>
        <v>0</v>
      </c>
    </row>
    <row r="69790" spans="1:8">
      <c r="A69790" s="220" t="str">
        <f>IF(B69790&lt;&gt;0,COUNTA($B$65637:B69790)," ")</f>
        <v xml:space="preserve"> </v>
      </c>
      <c r="F69790" s="491" t="str">
        <f t="shared" si="67"/>
        <v xml:space="preserve"> </v>
      </c>
      <c r="H69790" s="488">
        <f>IF(Admin!$B$14='Legit-Fans'!F69790,1,0)</f>
        <v>0</v>
      </c>
    </row>
    <row r="69791" spans="1:8">
      <c r="A69791" s="220" t="str">
        <f>IF(B69791&lt;&gt;0,COUNTA($B$65637:B69791)," ")</f>
        <v xml:space="preserve"> </v>
      </c>
      <c r="F69791" s="491" t="str">
        <f t="shared" si="67"/>
        <v xml:space="preserve"> </v>
      </c>
      <c r="H69791" s="488">
        <f>IF(Admin!$B$14='Legit-Fans'!F69791,1,0)</f>
        <v>0</v>
      </c>
    </row>
    <row r="69792" spans="1:8">
      <c r="A69792" s="220" t="str">
        <f>IF(B69792&lt;&gt;0,COUNTA($B$65637:B69792)," ")</f>
        <v xml:space="preserve"> </v>
      </c>
      <c r="F69792" s="491" t="str">
        <f t="shared" si="67"/>
        <v xml:space="preserve"> </v>
      </c>
      <c r="H69792" s="488">
        <f>IF(Admin!$B$14='Legit-Fans'!F69792,1,0)</f>
        <v>0</v>
      </c>
    </row>
    <row r="69793" spans="1:8">
      <c r="A69793" s="220" t="str">
        <f>IF(B69793&lt;&gt;0,COUNTA($B$65637:B69793)," ")</f>
        <v xml:space="preserve"> </v>
      </c>
      <c r="F69793" s="491" t="str">
        <f t="shared" si="67"/>
        <v xml:space="preserve"> </v>
      </c>
      <c r="H69793" s="488">
        <f>IF(Admin!$B$14='Legit-Fans'!F69793,1,0)</f>
        <v>0</v>
      </c>
    </row>
    <row r="69794" spans="1:8">
      <c r="A69794" s="220" t="str">
        <f>IF(B69794&lt;&gt;0,COUNTA($B$65637:B69794)," ")</f>
        <v xml:space="preserve"> </v>
      </c>
      <c r="F69794" s="491" t="str">
        <f t="shared" si="67"/>
        <v xml:space="preserve"> </v>
      </c>
      <c r="H69794" s="488">
        <f>IF(Admin!$B$14='Legit-Fans'!F69794,1,0)</f>
        <v>0</v>
      </c>
    </row>
    <row r="69795" spans="1:8">
      <c r="A69795" s="220" t="str">
        <f>IF(B69795&lt;&gt;0,COUNTA($B$65637:B69795)," ")</f>
        <v xml:space="preserve"> </v>
      </c>
      <c r="F69795" s="491" t="str">
        <f t="shared" si="67"/>
        <v xml:space="preserve"> </v>
      </c>
      <c r="H69795" s="488">
        <f>IF(Admin!$B$14='Legit-Fans'!F69795,1,0)</f>
        <v>0</v>
      </c>
    </row>
    <row r="69796" spans="1:8">
      <c r="A69796" s="220" t="str">
        <f>IF(B69796&lt;&gt;0,COUNTA($B$65637:B69796)," ")</f>
        <v xml:space="preserve"> </v>
      </c>
      <c r="F69796" s="491" t="str">
        <f t="shared" si="67"/>
        <v xml:space="preserve"> </v>
      </c>
      <c r="H69796" s="488">
        <f>IF(Admin!$B$14='Legit-Fans'!F69796,1,0)</f>
        <v>0</v>
      </c>
    </row>
    <row r="69797" spans="1:8">
      <c r="A69797" s="220" t="str">
        <f>IF(B69797&lt;&gt;0,COUNTA($B$65637:B69797)," ")</f>
        <v xml:space="preserve"> </v>
      </c>
      <c r="F69797" s="491" t="str">
        <f t="shared" si="67"/>
        <v xml:space="preserve"> </v>
      </c>
      <c r="H69797" s="488">
        <f>IF(Admin!$B$14='Legit-Fans'!F69797,1,0)</f>
        <v>0</v>
      </c>
    </row>
    <row r="69798" spans="1:8">
      <c r="A69798" s="220" t="str">
        <f>IF(B69798&lt;&gt;0,COUNTA($B$65637:B69798)," ")</f>
        <v xml:space="preserve"> </v>
      </c>
      <c r="F69798" s="491" t="str">
        <f t="shared" si="67"/>
        <v xml:space="preserve"> </v>
      </c>
      <c r="H69798" s="488">
        <f>IF(Admin!$B$14='Legit-Fans'!F69798,1,0)</f>
        <v>0</v>
      </c>
    </row>
    <row r="69799" spans="1:8">
      <c r="A69799" s="220" t="str">
        <f>IF(B69799&lt;&gt;0,COUNTA($B$65637:B69799)," ")</f>
        <v xml:space="preserve"> </v>
      </c>
      <c r="F69799" s="491" t="str">
        <f t="shared" si="67"/>
        <v xml:space="preserve"> </v>
      </c>
      <c r="H69799" s="488">
        <f>IF(Admin!$B$14='Legit-Fans'!F69799,1,0)</f>
        <v>0</v>
      </c>
    </row>
    <row r="69800" spans="1:8">
      <c r="A69800" s="220" t="str">
        <f>IF(B69800&lt;&gt;0,COUNTA($B$65637:B69800)," ")</f>
        <v xml:space="preserve"> </v>
      </c>
      <c r="F69800" s="491" t="str">
        <f t="shared" si="67"/>
        <v xml:space="preserve"> </v>
      </c>
      <c r="H69800" s="488">
        <f>IF(Admin!$B$14='Legit-Fans'!F69800,1,0)</f>
        <v>0</v>
      </c>
    </row>
    <row r="69801" spans="1:8">
      <c r="A69801" s="220" t="str">
        <f>IF(B69801&lt;&gt;0,COUNTA($B$65637:B69801)," ")</f>
        <v xml:space="preserve"> </v>
      </c>
      <c r="F69801" s="491" t="str">
        <f t="shared" si="67"/>
        <v xml:space="preserve"> </v>
      </c>
      <c r="H69801" s="488">
        <f>IF(Admin!$B$14='Legit-Fans'!F69801,1,0)</f>
        <v>0</v>
      </c>
    </row>
    <row r="69802" spans="1:8">
      <c r="A69802" s="220" t="str">
        <f>IF(B69802&lt;&gt;0,COUNTA($B$65637:B69802)," ")</f>
        <v xml:space="preserve"> </v>
      </c>
      <c r="F69802" s="491" t="str">
        <f t="shared" si="67"/>
        <v xml:space="preserve"> </v>
      </c>
      <c r="H69802" s="488">
        <f>IF(Admin!$B$14='Legit-Fans'!F69802,1,0)</f>
        <v>0</v>
      </c>
    </row>
    <row r="69803" spans="1:8">
      <c r="A69803" s="220" t="str">
        <f>IF(B69803&lt;&gt;0,COUNTA($B$65637:B69803)," ")</f>
        <v xml:space="preserve"> </v>
      </c>
      <c r="F69803" s="491" t="str">
        <f t="shared" si="67"/>
        <v xml:space="preserve"> </v>
      </c>
      <c r="H69803" s="488">
        <f>IF(Admin!$B$14='Legit-Fans'!F69803,1,0)</f>
        <v>0</v>
      </c>
    </row>
    <row r="69804" spans="1:8">
      <c r="A69804" s="220" t="str">
        <f>IF(B69804&lt;&gt;0,COUNTA($B$65637:B69804)," ")</f>
        <v xml:space="preserve"> </v>
      </c>
      <c r="F69804" s="491" t="str">
        <f t="shared" ref="F69804:F69867" si="68">B69804&amp;" "&amp;C69804</f>
        <v xml:space="preserve"> </v>
      </c>
      <c r="H69804" s="488">
        <f>IF(Admin!$B$14='Legit-Fans'!F69804,1,0)</f>
        <v>0</v>
      </c>
    </row>
    <row r="69805" spans="1:8">
      <c r="A69805" s="220" t="str">
        <f>IF(B69805&lt;&gt;0,COUNTA($B$65637:B69805)," ")</f>
        <v xml:space="preserve"> </v>
      </c>
      <c r="F69805" s="491" t="str">
        <f t="shared" si="68"/>
        <v xml:space="preserve"> </v>
      </c>
      <c r="H69805" s="488">
        <f>IF(Admin!$B$14='Legit-Fans'!F69805,1,0)</f>
        <v>0</v>
      </c>
    </row>
    <row r="69806" spans="1:8">
      <c r="A69806" s="220" t="str">
        <f>IF(B69806&lt;&gt;0,COUNTA($B$65637:B69806)," ")</f>
        <v xml:space="preserve"> </v>
      </c>
      <c r="F69806" s="491" t="str">
        <f t="shared" si="68"/>
        <v xml:space="preserve"> </v>
      </c>
      <c r="H69806" s="488">
        <f>IF(Admin!$B$14='Legit-Fans'!F69806,1,0)</f>
        <v>0</v>
      </c>
    </row>
    <row r="69807" spans="1:8">
      <c r="A69807" s="220" t="str">
        <f>IF(B69807&lt;&gt;0,COUNTA($B$65637:B69807)," ")</f>
        <v xml:space="preserve"> </v>
      </c>
      <c r="F69807" s="491" t="str">
        <f t="shared" si="68"/>
        <v xml:space="preserve"> </v>
      </c>
      <c r="H69807" s="488">
        <f>IF(Admin!$B$14='Legit-Fans'!F69807,1,0)</f>
        <v>0</v>
      </c>
    </row>
    <row r="69808" spans="1:8">
      <c r="A69808" s="220" t="str">
        <f>IF(B69808&lt;&gt;0,COUNTA($B$65637:B69808)," ")</f>
        <v xml:space="preserve"> </v>
      </c>
      <c r="F69808" s="491" t="str">
        <f t="shared" si="68"/>
        <v xml:space="preserve"> </v>
      </c>
      <c r="H69808" s="488">
        <f>IF(Admin!$B$14='Legit-Fans'!F69808,1,0)</f>
        <v>0</v>
      </c>
    </row>
    <row r="69809" spans="1:8">
      <c r="A69809" s="220" t="str">
        <f>IF(B69809&lt;&gt;0,COUNTA($B$65637:B69809)," ")</f>
        <v xml:space="preserve"> </v>
      </c>
      <c r="F69809" s="491" t="str">
        <f t="shared" si="68"/>
        <v xml:space="preserve"> </v>
      </c>
      <c r="H69809" s="488">
        <f>IF(Admin!$B$14='Legit-Fans'!F69809,1,0)</f>
        <v>0</v>
      </c>
    </row>
    <row r="69810" spans="1:8">
      <c r="A69810" s="220" t="str">
        <f>IF(B69810&lt;&gt;0,COUNTA($B$65637:B69810)," ")</f>
        <v xml:space="preserve"> </v>
      </c>
      <c r="F69810" s="491" t="str">
        <f t="shared" si="68"/>
        <v xml:space="preserve"> </v>
      </c>
      <c r="H69810" s="488">
        <f>IF(Admin!$B$14='Legit-Fans'!F69810,1,0)</f>
        <v>0</v>
      </c>
    </row>
    <row r="69811" spans="1:8">
      <c r="A69811" s="220" t="str">
        <f>IF(B69811&lt;&gt;0,COUNTA($B$65637:B69811)," ")</f>
        <v xml:space="preserve"> </v>
      </c>
      <c r="F69811" s="491" t="str">
        <f t="shared" si="68"/>
        <v xml:space="preserve"> </v>
      </c>
      <c r="H69811" s="488">
        <f>IF(Admin!$B$14='Legit-Fans'!F69811,1,0)</f>
        <v>0</v>
      </c>
    </row>
    <row r="69812" spans="1:8">
      <c r="A69812" s="220" t="str">
        <f>IF(B69812&lt;&gt;0,COUNTA($B$65637:B69812)," ")</f>
        <v xml:space="preserve"> </v>
      </c>
      <c r="F69812" s="491" t="str">
        <f t="shared" si="68"/>
        <v xml:space="preserve"> </v>
      </c>
      <c r="H69812" s="488">
        <f>IF(Admin!$B$14='Legit-Fans'!F69812,1,0)</f>
        <v>0</v>
      </c>
    </row>
    <row r="69813" spans="1:8">
      <c r="A69813" s="220" t="str">
        <f>IF(B69813&lt;&gt;0,COUNTA($B$65637:B69813)," ")</f>
        <v xml:space="preserve"> </v>
      </c>
      <c r="F69813" s="491" t="str">
        <f t="shared" si="68"/>
        <v xml:space="preserve"> </v>
      </c>
      <c r="H69813" s="488">
        <f>IF(Admin!$B$14='Legit-Fans'!F69813,1,0)</f>
        <v>0</v>
      </c>
    </row>
    <row r="69814" spans="1:8">
      <c r="A69814" s="220" t="str">
        <f>IF(B69814&lt;&gt;0,COUNTA($B$65637:B69814)," ")</f>
        <v xml:space="preserve"> </v>
      </c>
      <c r="F69814" s="491" t="str">
        <f t="shared" si="68"/>
        <v xml:space="preserve"> </v>
      </c>
      <c r="H69814" s="488">
        <f>IF(Admin!$B$14='Legit-Fans'!F69814,1,0)</f>
        <v>0</v>
      </c>
    </row>
    <row r="69815" spans="1:8">
      <c r="A69815" s="220" t="str">
        <f>IF(B69815&lt;&gt;0,COUNTA($B$65637:B69815)," ")</f>
        <v xml:space="preserve"> </v>
      </c>
      <c r="F69815" s="491" t="str">
        <f t="shared" si="68"/>
        <v xml:space="preserve"> </v>
      </c>
      <c r="H69815" s="488">
        <f>IF(Admin!$B$14='Legit-Fans'!F69815,1,0)</f>
        <v>0</v>
      </c>
    </row>
    <row r="69816" spans="1:8">
      <c r="A69816" s="220" t="str">
        <f>IF(B69816&lt;&gt;0,COUNTA($B$65637:B69816)," ")</f>
        <v xml:space="preserve"> </v>
      </c>
      <c r="F69816" s="491" t="str">
        <f t="shared" si="68"/>
        <v xml:space="preserve"> </v>
      </c>
      <c r="H69816" s="488">
        <f>IF(Admin!$B$14='Legit-Fans'!F69816,1,0)</f>
        <v>0</v>
      </c>
    </row>
    <row r="69817" spans="1:8">
      <c r="A69817" s="220" t="str">
        <f>IF(B69817&lt;&gt;0,COUNTA($B$65637:B69817)," ")</f>
        <v xml:space="preserve"> </v>
      </c>
      <c r="F69817" s="491" t="str">
        <f t="shared" si="68"/>
        <v xml:space="preserve"> </v>
      </c>
      <c r="H69817" s="488">
        <f>IF(Admin!$B$14='Legit-Fans'!F69817,1,0)</f>
        <v>0</v>
      </c>
    </row>
    <row r="69818" spans="1:8">
      <c r="A69818" s="220" t="str">
        <f>IF(B69818&lt;&gt;0,COUNTA($B$65637:B69818)," ")</f>
        <v xml:space="preserve"> </v>
      </c>
      <c r="F69818" s="491" t="str">
        <f t="shared" si="68"/>
        <v xml:space="preserve"> </v>
      </c>
      <c r="H69818" s="488">
        <f>IF(Admin!$B$14='Legit-Fans'!F69818,1,0)</f>
        <v>0</v>
      </c>
    </row>
    <row r="69819" spans="1:8">
      <c r="A69819" s="220" t="str">
        <f>IF(B69819&lt;&gt;0,COUNTA($B$65637:B69819)," ")</f>
        <v xml:space="preserve"> </v>
      </c>
      <c r="F69819" s="491" t="str">
        <f t="shared" si="68"/>
        <v xml:space="preserve"> </v>
      </c>
      <c r="H69819" s="488">
        <f>IF(Admin!$B$14='Legit-Fans'!F69819,1,0)</f>
        <v>0</v>
      </c>
    </row>
    <row r="69820" spans="1:8">
      <c r="A69820" s="220" t="str">
        <f>IF(B69820&lt;&gt;0,COUNTA($B$65637:B69820)," ")</f>
        <v xml:space="preserve"> </v>
      </c>
      <c r="F69820" s="491" t="str">
        <f t="shared" si="68"/>
        <v xml:space="preserve"> </v>
      </c>
      <c r="H69820" s="488">
        <f>IF(Admin!$B$14='Legit-Fans'!F69820,1,0)</f>
        <v>0</v>
      </c>
    </row>
    <row r="69821" spans="1:8">
      <c r="A69821" s="220" t="str">
        <f>IF(B69821&lt;&gt;0,COUNTA($B$65637:B69821)," ")</f>
        <v xml:space="preserve"> </v>
      </c>
      <c r="F69821" s="491" t="str">
        <f t="shared" si="68"/>
        <v xml:space="preserve"> </v>
      </c>
      <c r="H69821" s="488">
        <f>IF(Admin!$B$14='Legit-Fans'!F69821,1,0)</f>
        <v>0</v>
      </c>
    </row>
    <row r="69822" spans="1:8">
      <c r="A69822" s="220" t="str">
        <f>IF(B69822&lt;&gt;0,COUNTA($B$65637:B69822)," ")</f>
        <v xml:space="preserve"> </v>
      </c>
      <c r="F69822" s="491" t="str">
        <f t="shared" si="68"/>
        <v xml:space="preserve"> </v>
      </c>
      <c r="H69822" s="488">
        <f>IF(Admin!$B$14='Legit-Fans'!F69822,1,0)</f>
        <v>0</v>
      </c>
    </row>
    <row r="69823" spans="1:8">
      <c r="A69823" s="220" t="str">
        <f>IF(B69823&lt;&gt;0,COUNTA($B$65637:B69823)," ")</f>
        <v xml:space="preserve"> </v>
      </c>
      <c r="F69823" s="491" t="str">
        <f t="shared" si="68"/>
        <v xml:space="preserve"> </v>
      </c>
      <c r="H69823" s="488">
        <f>IF(Admin!$B$14='Legit-Fans'!F69823,1,0)</f>
        <v>0</v>
      </c>
    </row>
    <row r="69824" spans="1:8">
      <c r="A69824" s="220" t="str">
        <f>IF(B69824&lt;&gt;0,COUNTA($B$65637:B69824)," ")</f>
        <v xml:space="preserve"> </v>
      </c>
      <c r="F69824" s="491" t="str">
        <f t="shared" si="68"/>
        <v xml:space="preserve"> </v>
      </c>
      <c r="H69824" s="488">
        <f>IF(Admin!$B$14='Legit-Fans'!F69824,1,0)</f>
        <v>0</v>
      </c>
    </row>
    <row r="69825" spans="1:8">
      <c r="A69825" s="220" t="str">
        <f>IF(B69825&lt;&gt;0,COUNTA($B$65637:B69825)," ")</f>
        <v xml:space="preserve"> </v>
      </c>
      <c r="F69825" s="491" t="str">
        <f t="shared" si="68"/>
        <v xml:space="preserve"> </v>
      </c>
      <c r="H69825" s="488">
        <f>IF(Admin!$B$14='Legit-Fans'!F69825,1,0)</f>
        <v>0</v>
      </c>
    </row>
    <row r="69826" spans="1:8">
      <c r="A69826" s="220" t="str">
        <f>IF(B69826&lt;&gt;0,COUNTA($B$65637:B69826)," ")</f>
        <v xml:space="preserve"> </v>
      </c>
      <c r="F69826" s="491" t="str">
        <f t="shared" si="68"/>
        <v xml:space="preserve"> </v>
      </c>
      <c r="H69826" s="488">
        <f>IF(Admin!$B$14='Legit-Fans'!F69826,1,0)</f>
        <v>0</v>
      </c>
    </row>
    <row r="69827" spans="1:8">
      <c r="A69827" s="220" t="str">
        <f>IF(B69827&lt;&gt;0,COUNTA($B$65637:B69827)," ")</f>
        <v xml:space="preserve"> </v>
      </c>
      <c r="F69827" s="491" t="str">
        <f t="shared" si="68"/>
        <v xml:space="preserve"> </v>
      </c>
      <c r="H69827" s="488">
        <f>IF(Admin!$B$14='Legit-Fans'!F69827,1,0)</f>
        <v>0</v>
      </c>
    </row>
    <row r="69828" spans="1:8">
      <c r="A69828" s="220" t="str">
        <f>IF(B69828&lt;&gt;0,COUNTA($B$65637:B69828)," ")</f>
        <v xml:space="preserve"> </v>
      </c>
      <c r="F69828" s="491" t="str">
        <f t="shared" si="68"/>
        <v xml:space="preserve"> </v>
      </c>
      <c r="H69828" s="488">
        <f>IF(Admin!$B$14='Legit-Fans'!F69828,1,0)</f>
        <v>0</v>
      </c>
    </row>
    <row r="69829" spans="1:8">
      <c r="A69829" s="220" t="str">
        <f>IF(B69829&lt;&gt;0,COUNTA($B$65637:B69829)," ")</f>
        <v xml:space="preserve"> </v>
      </c>
      <c r="F69829" s="491" t="str">
        <f t="shared" si="68"/>
        <v xml:space="preserve"> </v>
      </c>
      <c r="H69829" s="488">
        <f>IF(Admin!$B$14='Legit-Fans'!F69829,1,0)</f>
        <v>0</v>
      </c>
    </row>
    <row r="69830" spans="1:8">
      <c r="A69830" s="220" t="str">
        <f>IF(B69830&lt;&gt;0,COUNTA($B$65637:B69830)," ")</f>
        <v xml:space="preserve"> </v>
      </c>
      <c r="F69830" s="491" t="str">
        <f t="shared" si="68"/>
        <v xml:space="preserve"> </v>
      </c>
      <c r="H69830" s="488">
        <f>IF(Admin!$B$14='Legit-Fans'!F69830,1,0)</f>
        <v>0</v>
      </c>
    </row>
    <row r="69831" spans="1:8">
      <c r="A69831" s="220" t="str">
        <f>IF(B69831&lt;&gt;0,COUNTA($B$65637:B69831)," ")</f>
        <v xml:space="preserve"> </v>
      </c>
      <c r="F69831" s="491" t="str">
        <f t="shared" si="68"/>
        <v xml:space="preserve"> </v>
      </c>
      <c r="H69831" s="488">
        <f>IF(Admin!$B$14='Legit-Fans'!F69831,1,0)</f>
        <v>0</v>
      </c>
    </row>
    <row r="69832" spans="1:8">
      <c r="A69832" s="220" t="str">
        <f>IF(B69832&lt;&gt;0,COUNTA($B$65637:B69832)," ")</f>
        <v xml:space="preserve"> </v>
      </c>
      <c r="F69832" s="491" t="str">
        <f t="shared" si="68"/>
        <v xml:space="preserve"> </v>
      </c>
      <c r="H69832" s="488">
        <f>IF(Admin!$B$14='Legit-Fans'!F69832,1,0)</f>
        <v>0</v>
      </c>
    </row>
    <row r="69833" spans="1:8">
      <c r="A69833" s="220" t="str">
        <f>IF(B69833&lt;&gt;0,COUNTA($B$65637:B69833)," ")</f>
        <v xml:space="preserve"> </v>
      </c>
      <c r="F69833" s="491" t="str">
        <f t="shared" si="68"/>
        <v xml:space="preserve"> </v>
      </c>
      <c r="H69833" s="488">
        <f>IF(Admin!$B$14='Legit-Fans'!F69833,1,0)</f>
        <v>0</v>
      </c>
    </row>
    <row r="69834" spans="1:8">
      <c r="A69834" s="220" t="str">
        <f>IF(B69834&lt;&gt;0,COUNTA($B$65637:B69834)," ")</f>
        <v xml:space="preserve"> </v>
      </c>
      <c r="F69834" s="491" t="str">
        <f t="shared" si="68"/>
        <v xml:space="preserve"> </v>
      </c>
      <c r="H69834" s="488">
        <f>IF(Admin!$B$14='Legit-Fans'!F69834,1,0)</f>
        <v>0</v>
      </c>
    </row>
    <row r="69835" spans="1:8">
      <c r="A69835" s="220" t="str">
        <f>IF(B69835&lt;&gt;0,COUNTA($B$65637:B69835)," ")</f>
        <v xml:space="preserve"> </v>
      </c>
      <c r="F69835" s="491" t="str">
        <f t="shared" si="68"/>
        <v xml:space="preserve"> </v>
      </c>
      <c r="H69835" s="488">
        <f>IF(Admin!$B$14='Legit-Fans'!F69835,1,0)</f>
        <v>0</v>
      </c>
    </row>
    <row r="69836" spans="1:8">
      <c r="A69836" s="220" t="str">
        <f>IF(B69836&lt;&gt;0,COUNTA($B$65637:B69836)," ")</f>
        <v xml:space="preserve"> </v>
      </c>
      <c r="F69836" s="491" t="str">
        <f t="shared" si="68"/>
        <v xml:space="preserve"> </v>
      </c>
      <c r="H69836" s="488">
        <f>IF(Admin!$B$14='Legit-Fans'!F69836,1,0)</f>
        <v>0</v>
      </c>
    </row>
    <row r="69837" spans="1:8">
      <c r="A69837" s="220" t="str">
        <f>IF(B69837&lt;&gt;0,COUNTA($B$65637:B69837)," ")</f>
        <v xml:space="preserve"> </v>
      </c>
      <c r="F69837" s="491" t="str">
        <f t="shared" si="68"/>
        <v xml:space="preserve"> </v>
      </c>
      <c r="H69837" s="488">
        <f>IF(Admin!$B$14='Legit-Fans'!F69837,1,0)</f>
        <v>0</v>
      </c>
    </row>
    <row r="69838" spans="1:8">
      <c r="A69838" s="220" t="str">
        <f>IF(B69838&lt;&gt;0,COUNTA($B$65637:B69838)," ")</f>
        <v xml:space="preserve"> </v>
      </c>
      <c r="F69838" s="491" t="str">
        <f t="shared" si="68"/>
        <v xml:space="preserve"> </v>
      </c>
      <c r="H69838" s="488">
        <f>IF(Admin!$B$14='Legit-Fans'!F69838,1,0)</f>
        <v>0</v>
      </c>
    </row>
    <row r="69839" spans="1:8">
      <c r="A69839" s="220" t="str">
        <f>IF(B69839&lt;&gt;0,COUNTA($B$65637:B69839)," ")</f>
        <v xml:space="preserve"> </v>
      </c>
      <c r="F69839" s="491" t="str">
        <f t="shared" si="68"/>
        <v xml:space="preserve"> </v>
      </c>
      <c r="H69839" s="488">
        <f>IF(Admin!$B$14='Legit-Fans'!F69839,1,0)</f>
        <v>0</v>
      </c>
    </row>
    <row r="69840" spans="1:8">
      <c r="A69840" s="220" t="str">
        <f>IF(B69840&lt;&gt;0,COUNTA($B$65637:B69840)," ")</f>
        <v xml:space="preserve"> </v>
      </c>
      <c r="F69840" s="491" t="str">
        <f t="shared" si="68"/>
        <v xml:space="preserve"> </v>
      </c>
      <c r="H69840" s="488">
        <f>IF(Admin!$B$14='Legit-Fans'!F69840,1,0)</f>
        <v>0</v>
      </c>
    </row>
    <row r="69841" spans="1:8">
      <c r="A69841" s="220" t="str">
        <f>IF(B69841&lt;&gt;0,COUNTA($B$65637:B69841)," ")</f>
        <v xml:space="preserve"> </v>
      </c>
      <c r="F69841" s="491" t="str">
        <f t="shared" si="68"/>
        <v xml:space="preserve"> </v>
      </c>
      <c r="H69841" s="488">
        <f>IF(Admin!$B$14='Legit-Fans'!F69841,1,0)</f>
        <v>0</v>
      </c>
    </row>
    <row r="69842" spans="1:8">
      <c r="A69842" s="220" t="str">
        <f>IF(B69842&lt;&gt;0,COUNTA($B$65637:B69842)," ")</f>
        <v xml:space="preserve"> </v>
      </c>
      <c r="F69842" s="491" t="str">
        <f t="shared" si="68"/>
        <v xml:space="preserve"> </v>
      </c>
      <c r="H69842" s="488">
        <f>IF(Admin!$B$14='Legit-Fans'!F69842,1,0)</f>
        <v>0</v>
      </c>
    </row>
    <row r="69843" spans="1:8">
      <c r="A69843" s="220" t="str">
        <f>IF(B69843&lt;&gt;0,COUNTA($B$65637:B69843)," ")</f>
        <v xml:space="preserve"> </v>
      </c>
      <c r="F69843" s="491" t="str">
        <f t="shared" si="68"/>
        <v xml:space="preserve"> </v>
      </c>
      <c r="H69843" s="488">
        <f>IF(Admin!$B$14='Legit-Fans'!F69843,1,0)</f>
        <v>0</v>
      </c>
    </row>
    <row r="69844" spans="1:8">
      <c r="A69844" s="220" t="str">
        <f>IF(B69844&lt;&gt;0,COUNTA($B$65637:B69844)," ")</f>
        <v xml:space="preserve"> </v>
      </c>
      <c r="F69844" s="491" t="str">
        <f t="shared" si="68"/>
        <v xml:space="preserve"> </v>
      </c>
      <c r="H69844" s="488">
        <f>IF(Admin!$B$14='Legit-Fans'!F69844,1,0)</f>
        <v>0</v>
      </c>
    </row>
    <row r="69845" spans="1:8">
      <c r="A69845" s="220" t="str">
        <f>IF(B69845&lt;&gt;0,COUNTA($B$65637:B69845)," ")</f>
        <v xml:space="preserve"> </v>
      </c>
      <c r="F69845" s="491" t="str">
        <f t="shared" si="68"/>
        <v xml:space="preserve"> </v>
      </c>
      <c r="H69845" s="488">
        <f>IF(Admin!$B$14='Legit-Fans'!F69845,1,0)</f>
        <v>0</v>
      </c>
    </row>
    <row r="69846" spans="1:8">
      <c r="A69846" s="220" t="str">
        <f>IF(B69846&lt;&gt;0,COUNTA($B$65637:B69846)," ")</f>
        <v xml:space="preserve"> </v>
      </c>
      <c r="F69846" s="491" t="str">
        <f t="shared" si="68"/>
        <v xml:space="preserve"> </v>
      </c>
      <c r="H69846" s="488">
        <f>IF(Admin!$B$14='Legit-Fans'!F69846,1,0)</f>
        <v>0</v>
      </c>
    </row>
    <row r="69847" spans="1:8">
      <c r="A69847" s="220" t="str">
        <f>IF(B69847&lt;&gt;0,COUNTA($B$65637:B69847)," ")</f>
        <v xml:space="preserve"> </v>
      </c>
      <c r="F69847" s="491" t="str">
        <f t="shared" si="68"/>
        <v xml:space="preserve"> </v>
      </c>
      <c r="H69847" s="488">
        <f>IF(Admin!$B$14='Legit-Fans'!F69847,1,0)</f>
        <v>0</v>
      </c>
    </row>
    <row r="69848" spans="1:8">
      <c r="A69848" s="220" t="str">
        <f>IF(B69848&lt;&gt;0,COUNTA($B$65637:B69848)," ")</f>
        <v xml:space="preserve"> </v>
      </c>
      <c r="F69848" s="491" t="str">
        <f t="shared" si="68"/>
        <v xml:space="preserve"> </v>
      </c>
      <c r="H69848" s="488">
        <f>IF(Admin!$B$14='Legit-Fans'!F69848,1,0)</f>
        <v>0</v>
      </c>
    </row>
    <row r="69849" spans="1:8">
      <c r="A69849" s="220" t="str">
        <f>IF(B69849&lt;&gt;0,COUNTA($B$65637:B69849)," ")</f>
        <v xml:space="preserve"> </v>
      </c>
      <c r="F69849" s="491" t="str">
        <f t="shared" si="68"/>
        <v xml:space="preserve"> </v>
      </c>
      <c r="H69849" s="488">
        <f>IF(Admin!$B$14='Legit-Fans'!F69849,1,0)</f>
        <v>0</v>
      </c>
    </row>
    <row r="69850" spans="1:8">
      <c r="A69850" s="220" t="str">
        <f>IF(B69850&lt;&gt;0,COUNTA($B$65637:B69850)," ")</f>
        <v xml:space="preserve"> </v>
      </c>
      <c r="F69850" s="491" t="str">
        <f t="shared" si="68"/>
        <v xml:space="preserve"> </v>
      </c>
      <c r="H69850" s="488">
        <f>IF(Admin!$B$14='Legit-Fans'!F69850,1,0)</f>
        <v>0</v>
      </c>
    </row>
    <row r="69851" spans="1:8">
      <c r="A69851" s="220" t="str">
        <f>IF(B69851&lt;&gt;0,COUNTA($B$65637:B69851)," ")</f>
        <v xml:space="preserve"> </v>
      </c>
      <c r="F69851" s="491" t="str">
        <f t="shared" si="68"/>
        <v xml:space="preserve"> </v>
      </c>
      <c r="H69851" s="488">
        <f>IF(Admin!$B$14='Legit-Fans'!F69851,1,0)</f>
        <v>0</v>
      </c>
    </row>
    <row r="69852" spans="1:8">
      <c r="A69852" s="220" t="str">
        <f>IF(B69852&lt;&gt;0,COUNTA($B$65637:B69852)," ")</f>
        <v xml:space="preserve"> </v>
      </c>
      <c r="F69852" s="491" t="str">
        <f t="shared" si="68"/>
        <v xml:space="preserve"> </v>
      </c>
      <c r="H69852" s="488">
        <f>IF(Admin!$B$14='Legit-Fans'!F69852,1,0)</f>
        <v>0</v>
      </c>
    </row>
    <row r="69853" spans="1:8">
      <c r="A69853" s="220" t="str">
        <f>IF(B69853&lt;&gt;0,COUNTA($B$65637:B69853)," ")</f>
        <v xml:space="preserve"> </v>
      </c>
      <c r="F69853" s="491" t="str">
        <f t="shared" si="68"/>
        <v xml:space="preserve"> </v>
      </c>
      <c r="H69853" s="488">
        <f>IF(Admin!$B$14='Legit-Fans'!F69853,1,0)</f>
        <v>0</v>
      </c>
    </row>
    <row r="69854" spans="1:8">
      <c r="A69854" s="220" t="str">
        <f>IF(B69854&lt;&gt;0,COUNTA($B$65637:B69854)," ")</f>
        <v xml:space="preserve"> </v>
      </c>
      <c r="F69854" s="491" t="str">
        <f t="shared" si="68"/>
        <v xml:space="preserve"> </v>
      </c>
      <c r="H69854" s="488">
        <f>IF(Admin!$B$14='Legit-Fans'!F69854,1,0)</f>
        <v>0</v>
      </c>
    </row>
    <row r="69855" spans="1:8">
      <c r="A69855" s="220" t="str">
        <f>IF(B69855&lt;&gt;0,COUNTA($B$65637:B69855)," ")</f>
        <v xml:space="preserve"> </v>
      </c>
      <c r="F69855" s="491" t="str">
        <f t="shared" si="68"/>
        <v xml:space="preserve"> </v>
      </c>
      <c r="H69855" s="488">
        <f>IF(Admin!$B$14='Legit-Fans'!F69855,1,0)</f>
        <v>0</v>
      </c>
    </row>
    <row r="69856" spans="1:8">
      <c r="A69856" s="220" t="str">
        <f>IF(B69856&lt;&gt;0,COUNTA($B$65637:B69856)," ")</f>
        <v xml:space="preserve"> </v>
      </c>
      <c r="F69856" s="491" t="str">
        <f t="shared" si="68"/>
        <v xml:space="preserve"> </v>
      </c>
      <c r="H69856" s="488">
        <f>IF(Admin!$B$14='Legit-Fans'!F69856,1,0)</f>
        <v>0</v>
      </c>
    </row>
    <row r="69857" spans="1:8">
      <c r="A69857" s="220" t="str">
        <f>IF(B69857&lt;&gt;0,COUNTA($B$65637:B69857)," ")</f>
        <v xml:space="preserve"> </v>
      </c>
      <c r="F69857" s="491" t="str">
        <f t="shared" si="68"/>
        <v xml:space="preserve"> </v>
      </c>
      <c r="H69857" s="488">
        <f>IF(Admin!$B$14='Legit-Fans'!F69857,1,0)</f>
        <v>0</v>
      </c>
    </row>
    <row r="69858" spans="1:8">
      <c r="A69858" s="220" t="str">
        <f>IF(B69858&lt;&gt;0,COUNTA($B$65637:B69858)," ")</f>
        <v xml:space="preserve"> </v>
      </c>
      <c r="F69858" s="491" t="str">
        <f t="shared" si="68"/>
        <v xml:space="preserve"> </v>
      </c>
      <c r="H69858" s="488">
        <f>IF(Admin!$B$14='Legit-Fans'!F69858,1,0)</f>
        <v>0</v>
      </c>
    </row>
    <row r="69859" spans="1:8">
      <c r="A69859" s="220" t="str">
        <f>IF(B69859&lt;&gt;0,COUNTA($B$65637:B69859)," ")</f>
        <v xml:space="preserve"> </v>
      </c>
      <c r="F69859" s="491" t="str">
        <f t="shared" si="68"/>
        <v xml:space="preserve"> </v>
      </c>
      <c r="H69859" s="488">
        <f>IF(Admin!$B$14='Legit-Fans'!F69859,1,0)</f>
        <v>0</v>
      </c>
    </row>
    <row r="69860" spans="1:8">
      <c r="A69860" s="220" t="str">
        <f>IF(B69860&lt;&gt;0,COUNTA($B$65637:B69860)," ")</f>
        <v xml:space="preserve"> </v>
      </c>
      <c r="F69860" s="491" t="str">
        <f t="shared" si="68"/>
        <v xml:space="preserve"> </v>
      </c>
      <c r="H69860" s="488">
        <f>IF(Admin!$B$14='Legit-Fans'!F69860,1,0)</f>
        <v>0</v>
      </c>
    </row>
    <row r="69861" spans="1:8">
      <c r="A69861" s="220" t="str">
        <f>IF(B69861&lt;&gt;0,COUNTA($B$65637:B69861)," ")</f>
        <v xml:space="preserve"> </v>
      </c>
      <c r="F69861" s="491" t="str">
        <f t="shared" si="68"/>
        <v xml:space="preserve"> </v>
      </c>
      <c r="H69861" s="488">
        <f>IF(Admin!$B$14='Legit-Fans'!F69861,1,0)</f>
        <v>0</v>
      </c>
    </row>
    <row r="69862" spans="1:8">
      <c r="A69862" s="220" t="str">
        <f>IF(B69862&lt;&gt;0,COUNTA($B$65637:B69862)," ")</f>
        <v xml:space="preserve"> </v>
      </c>
      <c r="F69862" s="491" t="str">
        <f t="shared" si="68"/>
        <v xml:space="preserve"> </v>
      </c>
      <c r="H69862" s="488">
        <f>IF(Admin!$B$14='Legit-Fans'!F69862,1,0)</f>
        <v>0</v>
      </c>
    </row>
    <row r="69863" spans="1:8">
      <c r="A69863" s="220" t="str">
        <f>IF(B69863&lt;&gt;0,COUNTA($B$65637:B69863)," ")</f>
        <v xml:space="preserve"> </v>
      </c>
      <c r="F69863" s="491" t="str">
        <f t="shared" si="68"/>
        <v xml:space="preserve"> </v>
      </c>
      <c r="H69863" s="488">
        <f>IF(Admin!$B$14='Legit-Fans'!F69863,1,0)</f>
        <v>0</v>
      </c>
    </row>
    <row r="69864" spans="1:8">
      <c r="A69864" s="220" t="str">
        <f>IF(B69864&lt;&gt;0,COUNTA($B$65637:B69864)," ")</f>
        <v xml:space="preserve"> </v>
      </c>
      <c r="F69864" s="491" t="str">
        <f t="shared" si="68"/>
        <v xml:space="preserve"> </v>
      </c>
      <c r="H69864" s="488">
        <f>IF(Admin!$B$14='Legit-Fans'!F69864,1,0)</f>
        <v>0</v>
      </c>
    </row>
    <row r="69865" spans="1:8">
      <c r="A69865" s="220" t="str">
        <f>IF(B69865&lt;&gt;0,COUNTA($B$65637:B69865)," ")</f>
        <v xml:space="preserve"> </v>
      </c>
      <c r="F69865" s="491" t="str">
        <f t="shared" si="68"/>
        <v xml:space="preserve"> </v>
      </c>
      <c r="H69865" s="488">
        <f>IF(Admin!$B$14='Legit-Fans'!F69865,1,0)</f>
        <v>0</v>
      </c>
    </row>
    <row r="69866" spans="1:8">
      <c r="A69866" s="220" t="str">
        <f>IF(B69866&lt;&gt;0,COUNTA($B$65637:B69866)," ")</f>
        <v xml:space="preserve"> </v>
      </c>
      <c r="F69866" s="491" t="str">
        <f t="shared" si="68"/>
        <v xml:space="preserve"> </v>
      </c>
      <c r="H69866" s="488">
        <f>IF(Admin!$B$14='Legit-Fans'!F69866,1,0)</f>
        <v>0</v>
      </c>
    </row>
    <row r="69867" spans="1:8">
      <c r="A69867" s="220" t="str">
        <f>IF(B69867&lt;&gt;0,COUNTA($B$65637:B69867)," ")</f>
        <v xml:space="preserve"> </v>
      </c>
      <c r="F69867" s="491" t="str">
        <f t="shared" si="68"/>
        <v xml:space="preserve"> </v>
      </c>
      <c r="H69867" s="488">
        <f>IF(Admin!$B$14='Legit-Fans'!F69867,1,0)</f>
        <v>0</v>
      </c>
    </row>
    <row r="69868" spans="1:8">
      <c r="A69868" s="220" t="str">
        <f>IF(B69868&lt;&gt;0,COUNTA($B$65637:B69868)," ")</f>
        <v xml:space="preserve"> </v>
      </c>
      <c r="F69868" s="491" t="str">
        <f t="shared" ref="F69868:F69931" si="69">B69868&amp;" "&amp;C69868</f>
        <v xml:space="preserve"> </v>
      </c>
      <c r="H69868" s="488">
        <f>IF(Admin!$B$14='Legit-Fans'!F69868,1,0)</f>
        <v>0</v>
      </c>
    </row>
    <row r="69869" spans="1:8">
      <c r="A69869" s="220" t="str">
        <f>IF(B69869&lt;&gt;0,COUNTA($B$65637:B69869)," ")</f>
        <v xml:space="preserve"> </v>
      </c>
      <c r="F69869" s="491" t="str">
        <f t="shared" si="69"/>
        <v xml:space="preserve"> </v>
      </c>
      <c r="H69869" s="488">
        <f>IF(Admin!$B$14='Legit-Fans'!F69869,1,0)</f>
        <v>0</v>
      </c>
    </row>
    <row r="69870" spans="1:8">
      <c r="A69870" s="220" t="str">
        <f>IF(B69870&lt;&gt;0,COUNTA($B$65637:B69870)," ")</f>
        <v xml:space="preserve"> </v>
      </c>
      <c r="F69870" s="491" t="str">
        <f t="shared" si="69"/>
        <v xml:space="preserve"> </v>
      </c>
      <c r="H69870" s="488">
        <f>IF(Admin!$B$14='Legit-Fans'!F69870,1,0)</f>
        <v>0</v>
      </c>
    </row>
    <row r="69871" spans="1:8">
      <c r="A69871" s="220" t="str">
        <f>IF(B69871&lt;&gt;0,COUNTA($B$65637:B69871)," ")</f>
        <v xml:space="preserve"> </v>
      </c>
      <c r="F69871" s="491" t="str">
        <f t="shared" si="69"/>
        <v xml:space="preserve"> </v>
      </c>
      <c r="H69871" s="488">
        <f>IF(Admin!$B$14='Legit-Fans'!F69871,1,0)</f>
        <v>0</v>
      </c>
    </row>
    <row r="69872" spans="1:8">
      <c r="A69872" s="220" t="str">
        <f>IF(B69872&lt;&gt;0,COUNTA($B$65637:B69872)," ")</f>
        <v xml:space="preserve"> </v>
      </c>
      <c r="F69872" s="491" t="str">
        <f t="shared" si="69"/>
        <v xml:space="preserve"> </v>
      </c>
      <c r="H69872" s="488">
        <f>IF(Admin!$B$14='Legit-Fans'!F69872,1,0)</f>
        <v>0</v>
      </c>
    </row>
    <row r="69873" spans="1:8">
      <c r="A69873" s="220" t="str">
        <f>IF(B69873&lt;&gt;0,COUNTA($B$65637:B69873)," ")</f>
        <v xml:space="preserve"> </v>
      </c>
      <c r="F69873" s="491" t="str">
        <f t="shared" si="69"/>
        <v xml:space="preserve"> </v>
      </c>
      <c r="H69873" s="488">
        <f>IF(Admin!$B$14='Legit-Fans'!F69873,1,0)</f>
        <v>0</v>
      </c>
    </row>
    <row r="69874" spans="1:8">
      <c r="A69874" s="220" t="str">
        <f>IF(B69874&lt;&gt;0,COUNTA($B$65637:B69874)," ")</f>
        <v xml:space="preserve"> </v>
      </c>
      <c r="F69874" s="491" t="str">
        <f t="shared" si="69"/>
        <v xml:space="preserve"> </v>
      </c>
      <c r="H69874" s="488">
        <f>IF(Admin!$B$14='Legit-Fans'!F69874,1,0)</f>
        <v>0</v>
      </c>
    </row>
    <row r="69875" spans="1:8">
      <c r="A69875" s="220" t="str">
        <f>IF(B69875&lt;&gt;0,COUNTA($B$65637:B69875)," ")</f>
        <v xml:space="preserve"> </v>
      </c>
      <c r="F69875" s="491" t="str">
        <f t="shared" si="69"/>
        <v xml:space="preserve"> </v>
      </c>
      <c r="H69875" s="488">
        <f>IF(Admin!$B$14='Legit-Fans'!F69875,1,0)</f>
        <v>0</v>
      </c>
    </row>
    <row r="69876" spans="1:8">
      <c r="A69876" s="220" t="str">
        <f>IF(B69876&lt;&gt;0,COUNTA($B$65637:B69876)," ")</f>
        <v xml:space="preserve"> </v>
      </c>
      <c r="F69876" s="491" t="str">
        <f t="shared" si="69"/>
        <v xml:space="preserve"> </v>
      </c>
      <c r="H69876" s="488">
        <f>IF(Admin!$B$14='Legit-Fans'!F69876,1,0)</f>
        <v>0</v>
      </c>
    </row>
    <row r="69877" spans="1:8">
      <c r="A69877" s="220" t="str">
        <f>IF(B69877&lt;&gt;0,COUNTA($B$65637:B69877)," ")</f>
        <v xml:space="preserve"> </v>
      </c>
      <c r="F69877" s="491" t="str">
        <f t="shared" si="69"/>
        <v xml:space="preserve"> </v>
      </c>
      <c r="H69877" s="488">
        <f>IF(Admin!$B$14='Legit-Fans'!F69877,1,0)</f>
        <v>0</v>
      </c>
    </row>
    <row r="69878" spans="1:8">
      <c r="A69878" s="220" t="str">
        <f>IF(B69878&lt;&gt;0,COUNTA($B$65637:B69878)," ")</f>
        <v xml:space="preserve"> </v>
      </c>
      <c r="F69878" s="491" t="str">
        <f t="shared" si="69"/>
        <v xml:space="preserve"> </v>
      </c>
      <c r="H69878" s="488">
        <f>IF(Admin!$B$14='Legit-Fans'!F69878,1,0)</f>
        <v>0</v>
      </c>
    </row>
    <row r="69879" spans="1:8">
      <c r="A69879" s="220" t="str">
        <f>IF(B69879&lt;&gt;0,COUNTA($B$65637:B69879)," ")</f>
        <v xml:space="preserve"> </v>
      </c>
      <c r="F69879" s="491" t="str">
        <f t="shared" si="69"/>
        <v xml:space="preserve"> </v>
      </c>
      <c r="H69879" s="488">
        <f>IF(Admin!$B$14='Legit-Fans'!F69879,1,0)</f>
        <v>0</v>
      </c>
    </row>
    <row r="69880" spans="1:8">
      <c r="A69880" s="220" t="str">
        <f>IF(B69880&lt;&gt;0,COUNTA($B$65637:B69880)," ")</f>
        <v xml:space="preserve"> </v>
      </c>
      <c r="F69880" s="491" t="str">
        <f t="shared" si="69"/>
        <v xml:space="preserve"> </v>
      </c>
      <c r="H69880" s="488">
        <f>IF(Admin!$B$14='Legit-Fans'!F69880,1,0)</f>
        <v>0</v>
      </c>
    </row>
    <row r="69881" spans="1:8">
      <c r="A69881" s="220" t="str">
        <f>IF(B69881&lt;&gt;0,COUNTA($B$65637:B69881)," ")</f>
        <v xml:space="preserve"> </v>
      </c>
      <c r="F69881" s="491" t="str">
        <f t="shared" si="69"/>
        <v xml:space="preserve"> </v>
      </c>
      <c r="H69881" s="488">
        <f>IF(Admin!$B$14='Legit-Fans'!F69881,1,0)</f>
        <v>0</v>
      </c>
    </row>
    <row r="69882" spans="1:8">
      <c r="A69882" s="220" t="str">
        <f>IF(B69882&lt;&gt;0,COUNTA($B$65637:B69882)," ")</f>
        <v xml:space="preserve"> </v>
      </c>
      <c r="F69882" s="491" t="str">
        <f t="shared" si="69"/>
        <v xml:space="preserve"> </v>
      </c>
      <c r="H69882" s="488">
        <f>IF(Admin!$B$14='Legit-Fans'!F69882,1,0)</f>
        <v>0</v>
      </c>
    </row>
    <row r="69883" spans="1:8">
      <c r="A69883" s="220" t="str">
        <f>IF(B69883&lt;&gt;0,COUNTA($B$65637:B69883)," ")</f>
        <v xml:space="preserve"> </v>
      </c>
      <c r="F69883" s="491" t="str">
        <f t="shared" si="69"/>
        <v xml:space="preserve"> </v>
      </c>
      <c r="H69883" s="488">
        <f>IF(Admin!$B$14='Legit-Fans'!F69883,1,0)</f>
        <v>0</v>
      </c>
    </row>
    <row r="69884" spans="1:8">
      <c r="A69884" s="220" t="str">
        <f>IF(B69884&lt;&gt;0,COUNTA($B$65637:B69884)," ")</f>
        <v xml:space="preserve"> </v>
      </c>
      <c r="F69884" s="491" t="str">
        <f t="shared" si="69"/>
        <v xml:space="preserve"> </v>
      </c>
      <c r="H69884" s="488">
        <f>IF(Admin!$B$14='Legit-Fans'!F69884,1,0)</f>
        <v>0</v>
      </c>
    </row>
    <row r="69885" spans="1:8">
      <c r="A69885" s="220" t="str">
        <f>IF(B69885&lt;&gt;0,COUNTA($B$65637:B69885)," ")</f>
        <v xml:space="preserve"> </v>
      </c>
      <c r="F69885" s="491" t="str">
        <f t="shared" si="69"/>
        <v xml:space="preserve"> </v>
      </c>
      <c r="H69885" s="488">
        <f>IF(Admin!$B$14='Legit-Fans'!F69885,1,0)</f>
        <v>0</v>
      </c>
    </row>
    <row r="69886" spans="1:8">
      <c r="A69886" s="220" t="str">
        <f>IF(B69886&lt;&gt;0,COUNTA($B$65637:B69886)," ")</f>
        <v xml:space="preserve"> </v>
      </c>
      <c r="F69886" s="491" t="str">
        <f t="shared" si="69"/>
        <v xml:space="preserve"> </v>
      </c>
      <c r="H69886" s="488">
        <f>IF(Admin!$B$14='Legit-Fans'!F69886,1,0)</f>
        <v>0</v>
      </c>
    </row>
    <row r="69887" spans="1:8">
      <c r="A69887" s="220" t="str">
        <f>IF(B69887&lt;&gt;0,COUNTA($B$65637:B69887)," ")</f>
        <v xml:space="preserve"> </v>
      </c>
      <c r="F69887" s="491" t="str">
        <f t="shared" si="69"/>
        <v xml:space="preserve"> </v>
      </c>
      <c r="H69887" s="488">
        <f>IF(Admin!$B$14='Legit-Fans'!F69887,1,0)</f>
        <v>0</v>
      </c>
    </row>
    <row r="69888" spans="1:8">
      <c r="A69888" s="220" t="str">
        <f>IF(B69888&lt;&gt;0,COUNTA($B$65637:B69888)," ")</f>
        <v xml:space="preserve"> </v>
      </c>
      <c r="F69888" s="491" t="str">
        <f t="shared" si="69"/>
        <v xml:space="preserve"> </v>
      </c>
      <c r="H69888" s="488">
        <f>IF(Admin!$B$14='Legit-Fans'!F69888,1,0)</f>
        <v>0</v>
      </c>
    </row>
    <row r="69889" spans="1:8">
      <c r="A69889" s="220" t="str">
        <f>IF(B69889&lt;&gt;0,COUNTA($B$65637:B69889)," ")</f>
        <v xml:space="preserve"> </v>
      </c>
      <c r="F69889" s="491" t="str">
        <f t="shared" si="69"/>
        <v xml:space="preserve"> </v>
      </c>
      <c r="H69889" s="488">
        <f>IF(Admin!$B$14='Legit-Fans'!F69889,1,0)</f>
        <v>0</v>
      </c>
    </row>
    <row r="69890" spans="1:8">
      <c r="A69890" s="220" t="str">
        <f>IF(B69890&lt;&gt;0,COUNTA($B$65637:B69890)," ")</f>
        <v xml:space="preserve"> </v>
      </c>
      <c r="F69890" s="491" t="str">
        <f t="shared" si="69"/>
        <v xml:space="preserve"> </v>
      </c>
      <c r="H69890" s="488">
        <f>IF(Admin!$B$14='Legit-Fans'!F69890,1,0)</f>
        <v>0</v>
      </c>
    </row>
    <row r="69891" spans="1:8">
      <c r="A69891" s="220" t="str">
        <f>IF(B69891&lt;&gt;0,COUNTA($B$65637:B69891)," ")</f>
        <v xml:space="preserve"> </v>
      </c>
      <c r="F69891" s="491" t="str">
        <f t="shared" si="69"/>
        <v xml:space="preserve"> </v>
      </c>
      <c r="H69891" s="488">
        <f>IF(Admin!$B$14='Legit-Fans'!F69891,1,0)</f>
        <v>0</v>
      </c>
    </row>
    <row r="69892" spans="1:8">
      <c r="A69892" s="220" t="str">
        <f>IF(B69892&lt;&gt;0,COUNTA($B$65637:B69892)," ")</f>
        <v xml:space="preserve"> </v>
      </c>
      <c r="F69892" s="491" t="str">
        <f t="shared" si="69"/>
        <v xml:space="preserve"> </v>
      </c>
      <c r="H69892" s="488">
        <f>IF(Admin!$B$14='Legit-Fans'!F69892,1,0)</f>
        <v>0</v>
      </c>
    </row>
    <row r="69893" spans="1:8">
      <c r="A69893" s="220" t="str">
        <f>IF(B69893&lt;&gt;0,COUNTA($B$65637:B69893)," ")</f>
        <v xml:space="preserve"> </v>
      </c>
      <c r="F69893" s="491" t="str">
        <f t="shared" si="69"/>
        <v xml:space="preserve"> </v>
      </c>
      <c r="H69893" s="488">
        <f>IF(Admin!$B$14='Legit-Fans'!F69893,1,0)</f>
        <v>0</v>
      </c>
    </row>
    <row r="69894" spans="1:8">
      <c r="A69894" s="220" t="str">
        <f>IF(B69894&lt;&gt;0,COUNTA($B$65637:B69894)," ")</f>
        <v xml:space="preserve"> </v>
      </c>
      <c r="F69894" s="491" t="str">
        <f t="shared" si="69"/>
        <v xml:space="preserve"> </v>
      </c>
      <c r="H69894" s="488">
        <f>IF(Admin!$B$14='Legit-Fans'!F69894,1,0)</f>
        <v>0</v>
      </c>
    </row>
    <row r="69895" spans="1:8">
      <c r="A69895" s="220" t="str">
        <f>IF(B69895&lt;&gt;0,COUNTA($B$65637:B69895)," ")</f>
        <v xml:space="preserve"> </v>
      </c>
      <c r="F69895" s="491" t="str">
        <f t="shared" si="69"/>
        <v xml:space="preserve"> </v>
      </c>
      <c r="H69895" s="488">
        <f>IF(Admin!$B$14='Legit-Fans'!F69895,1,0)</f>
        <v>0</v>
      </c>
    </row>
    <row r="69896" spans="1:8">
      <c r="A69896" s="220" t="str">
        <f>IF(B69896&lt;&gt;0,COUNTA($B$65637:B69896)," ")</f>
        <v xml:space="preserve"> </v>
      </c>
      <c r="F69896" s="491" t="str">
        <f t="shared" si="69"/>
        <v xml:space="preserve"> </v>
      </c>
      <c r="H69896" s="488">
        <f>IF(Admin!$B$14='Legit-Fans'!F69896,1,0)</f>
        <v>0</v>
      </c>
    </row>
    <row r="69897" spans="1:8">
      <c r="A69897" s="220" t="str">
        <f>IF(B69897&lt;&gt;0,COUNTA($B$65637:B69897)," ")</f>
        <v xml:space="preserve"> </v>
      </c>
      <c r="F69897" s="491" t="str">
        <f t="shared" si="69"/>
        <v xml:space="preserve"> </v>
      </c>
      <c r="H69897" s="488">
        <f>IF(Admin!$B$14='Legit-Fans'!F69897,1,0)</f>
        <v>0</v>
      </c>
    </row>
    <row r="69898" spans="1:8">
      <c r="A69898" s="220" t="str">
        <f>IF(B69898&lt;&gt;0,COUNTA($B$65637:B69898)," ")</f>
        <v xml:space="preserve"> </v>
      </c>
      <c r="F69898" s="491" t="str">
        <f t="shared" si="69"/>
        <v xml:space="preserve"> </v>
      </c>
      <c r="H69898" s="488">
        <f>IF(Admin!$B$14='Legit-Fans'!F69898,1,0)</f>
        <v>0</v>
      </c>
    </row>
    <row r="69899" spans="1:8">
      <c r="A69899" s="220" t="str">
        <f>IF(B69899&lt;&gt;0,COUNTA($B$65637:B69899)," ")</f>
        <v xml:space="preserve"> </v>
      </c>
      <c r="F69899" s="491" t="str">
        <f t="shared" si="69"/>
        <v xml:space="preserve"> </v>
      </c>
      <c r="H69899" s="488">
        <f>IF(Admin!$B$14='Legit-Fans'!F69899,1,0)</f>
        <v>0</v>
      </c>
    </row>
    <row r="69900" spans="1:8">
      <c r="A69900" s="220" t="str">
        <f>IF(B69900&lt;&gt;0,COUNTA($B$65637:B69900)," ")</f>
        <v xml:space="preserve"> </v>
      </c>
      <c r="F69900" s="491" t="str">
        <f t="shared" si="69"/>
        <v xml:space="preserve"> </v>
      </c>
      <c r="H69900" s="488">
        <f>IF(Admin!$B$14='Legit-Fans'!F69900,1,0)</f>
        <v>0</v>
      </c>
    </row>
    <row r="69901" spans="1:8">
      <c r="A69901" s="220" t="str">
        <f>IF(B69901&lt;&gt;0,COUNTA($B$65637:B69901)," ")</f>
        <v xml:space="preserve"> </v>
      </c>
      <c r="F69901" s="491" t="str">
        <f t="shared" si="69"/>
        <v xml:space="preserve"> </v>
      </c>
      <c r="H69901" s="488">
        <f>IF(Admin!$B$14='Legit-Fans'!F69901,1,0)</f>
        <v>0</v>
      </c>
    </row>
    <row r="69902" spans="1:8">
      <c r="A69902" s="220" t="str">
        <f>IF(B69902&lt;&gt;0,COUNTA($B$65637:B69902)," ")</f>
        <v xml:space="preserve"> </v>
      </c>
      <c r="F69902" s="491" t="str">
        <f t="shared" si="69"/>
        <v xml:space="preserve"> </v>
      </c>
      <c r="H69902" s="488">
        <f>IF(Admin!$B$14='Legit-Fans'!F69902,1,0)</f>
        <v>0</v>
      </c>
    </row>
    <row r="69903" spans="1:8">
      <c r="A69903" s="220" t="str">
        <f>IF(B69903&lt;&gt;0,COUNTA($B$65637:B69903)," ")</f>
        <v xml:space="preserve"> </v>
      </c>
      <c r="F69903" s="491" t="str">
        <f t="shared" si="69"/>
        <v xml:space="preserve"> </v>
      </c>
      <c r="H69903" s="488">
        <f>IF(Admin!$B$14='Legit-Fans'!F69903,1,0)</f>
        <v>0</v>
      </c>
    </row>
    <row r="69904" spans="1:8">
      <c r="A69904" s="220" t="str">
        <f>IF(B69904&lt;&gt;0,COUNTA($B$65637:B69904)," ")</f>
        <v xml:space="preserve"> </v>
      </c>
      <c r="F69904" s="491" t="str">
        <f t="shared" si="69"/>
        <v xml:space="preserve"> </v>
      </c>
      <c r="H69904" s="488">
        <f>IF(Admin!$B$14='Legit-Fans'!F69904,1,0)</f>
        <v>0</v>
      </c>
    </row>
    <row r="69905" spans="1:8">
      <c r="A69905" s="220" t="str">
        <f>IF(B69905&lt;&gt;0,COUNTA($B$65637:B69905)," ")</f>
        <v xml:space="preserve"> </v>
      </c>
      <c r="F69905" s="491" t="str">
        <f t="shared" si="69"/>
        <v xml:space="preserve"> </v>
      </c>
      <c r="H69905" s="488">
        <f>IF(Admin!$B$14='Legit-Fans'!F69905,1,0)</f>
        <v>0</v>
      </c>
    </row>
    <row r="69906" spans="1:8">
      <c r="A69906" s="220" t="str">
        <f>IF(B69906&lt;&gt;0,COUNTA($B$65637:B69906)," ")</f>
        <v xml:space="preserve"> </v>
      </c>
      <c r="F69906" s="491" t="str">
        <f t="shared" si="69"/>
        <v xml:space="preserve"> </v>
      </c>
      <c r="H69906" s="488">
        <f>IF(Admin!$B$14='Legit-Fans'!F69906,1,0)</f>
        <v>0</v>
      </c>
    </row>
    <row r="69907" spans="1:8">
      <c r="A69907" s="220" t="str">
        <f>IF(B69907&lt;&gt;0,COUNTA($B$65637:B69907)," ")</f>
        <v xml:space="preserve"> </v>
      </c>
      <c r="F69907" s="491" t="str">
        <f t="shared" si="69"/>
        <v xml:space="preserve"> </v>
      </c>
      <c r="H69907" s="488">
        <f>IF(Admin!$B$14='Legit-Fans'!F69907,1,0)</f>
        <v>0</v>
      </c>
    </row>
    <row r="69908" spans="1:8">
      <c r="A69908" s="220" t="str">
        <f>IF(B69908&lt;&gt;0,COUNTA($B$65637:B69908)," ")</f>
        <v xml:space="preserve"> </v>
      </c>
      <c r="F69908" s="491" t="str">
        <f t="shared" si="69"/>
        <v xml:space="preserve"> </v>
      </c>
      <c r="H69908" s="488">
        <f>IF(Admin!$B$14='Legit-Fans'!F69908,1,0)</f>
        <v>0</v>
      </c>
    </row>
    <row r="69909" spans="1:8">
      <c r="A69909" s="220" t="str">
        <f>IF(B69909&lt;&gt;0,COUNTA($B$65637:B69909)," ")</f>
        <v xml:space="preserve"> </v>
      </c>
      <c r="F69909" s="491" t="str">
        <f t="shared" si="69"/>
        <v xml:space="preserve"> </v>
      </c>
      <c r="H69909" s="488">
        <f>IF(Admin!$B$14='Legit-Fans'!F69909,1,0)</f>
        <v>0</v>
      </c>
    </row>
    <row r="69910" spans="1:8">
      <c r="A69910" s="220" t="str">
        <f>IF(B69910&lt;&gt;0,COUNTA($B$65637:B69910)," ")</f>
        <v xml:space="preserve"> </v>
      </c>
      <c r="F69910" s="491" t="str">
        <f t="shared" si="69"/>
        <v xml:space="preserve"> </v>
      </c>
      <c r="H69910" s="488">
        <f>IF(Admin!$B$14='Legit-Fans'!F69910,1,0)</f>
        <v>0</v>
      </c>
    </row>
    <row r="69911" spans="1:8">
      <c r="A69911" s="220" t="str">
        <f>IF(B69911&lt;&gt;0,COUNTA($B$65637:B69911)," ")</f>
        <v xml:space="preserve"> </v>
      </c>
      <c r="F69911" s="491" t="str">
        <f t="shared" si="69"/>
        <v xml:space="preserve"> </v>
      </c>
      <c r="H69911" s="488">
        <f>IF(Admin!$B$14='Legit-Fans'!F69911,1,0)</f>
        <v>0</v>
      </c>
    </row>
    <row r="69912" spans="1:8">
      <c r="A69912" s="220" t="str">
        <f>IF(B69912&lt;&gt;0,COUNTA($B$65637:B69912)," ")</f>
        <v xml:space="preserve"> </v>
      </c>
      <c r="F69912" s="491" t="str">
        <f t="shared" si="69"/>
        <v xml:space="preserve"> </v>
      </c>
      <c r="H69912" s="488">
        <f>IF(Admin!$B$14='Legit-Fans'!F69912,1,0)</f>
        <v>0</v>
      </c>
    </row>
    <row r="69913" spans="1:8">
      <c r="A69913" s="220" t="str">
        <f>IF(B69913&lt;&gt;0,COUNTA($B$65637:B69913)," ")</f>
        <v xml:space="preserve"> </v>
      </c>
      <c r="F69913" s="491" t="str">
        <f t="shared" si="69"/>
        <v xml:space="preserve"> </v>
      </c>
      <c r="H69913" s="488">
        <f>IF(Admin!$B$14='Legit-Fans'!F69913,1,0)</f>
        <v>0</v>
      </c>
    </row>
    <row r="69914" spans="1:8">
      <c r="A69914" s="220" t="str">
        <f>IF(B69914&lt;&gt;0,COUNTA($B$65637:B69914)," ")</f>
        <v xml:space="preserve"> </v>
      </c>
      <c r="F69914" s="491" t="str">
        <f t="shared" si="69"/>
        <v xml:space="preserve"> </v>
      </c>
      <c r="H69914" s="488">
        <f>IF(Admin!$B$14='Legit-Fans'!F69914,1,0)</f>
        <v>0</v>
      </c>
    </row>
    <row r="69915" spans="1:8">
      <c r="A69915" s="220" t="str">
        <f>IF(B69915&lt;&gt;0,COUNTA($B$65637:B69915)," ")</f>
        <v xml:space="preserve"> </v>
      </c>
      <c r="F69915" s="491" t="str">
        <f t="shared" si="69"/>
        <v xml:space="preserve"> </v>
      </c>
      <c r="H69915" s="488">
        <f>IF(Admin!$B$14='Legit-Fans'!F69915,1,0)</f>
        <v>0</v>
      </c>
    </row>
    <row r="69916" spans="1:8">
      <c r="A69916" s="220" t="str">
        <f>IF(B69916&lt;&gt;0,COUNTA($B$65637:B69916)," ")</f>
        <v xml:space="preserve"> </v>
      </c>
      <c r="F69916" s="491" t="str">
        <f t="shared" si="69"/>
        <v xml:space="preserve"> </v>
      </c>
      <c r="H69916" s="488">
        <f>IF(Admin!$B$14='Legit-Fans'!F69916,1,0)</f>
        <v>0</v>
      </c>
    </row>
    <row r="69917" spans="1:8">
      <c r="A69917" s="220" t="str">
        <f>IF(B69917&lt;&gt;0,COUNTA($B$65637:B69917)," ")</f>
        <v xml:space="preserve"> </v>
      </c>
      <c r="F69917" s="491" t="str">
        <f t="shared" si="69"/>
        <v xml:space="preserve"> </v>
      </c>
      <c r="H69917" s="488">
        <f>IF(Admin!$B$14='Legit-Fans'!F69917,1,0)</f>
        <v>0</v>
      </c>
    </row>
    <row r="69918" spans="1:8">
      <c r="A69918" s="220" t="str">
        <f>IF(B69918&lt;&gt;0,COUNTA($B$65637:B69918)," ")</f>
        <v xml:space="preserve"> </v>
      </c>
      <c r="F69918" s="491" t="str">
        <f t="shared" si="69"/>
        <v xml:space="preserve"> </v>
      </c>
      <c r="H69918" s="488">
        <f>IF(Admin!$B$14='Legit-Fans'!F69918,1,0)</f>
        <v>0</v>
      </c>
    </row>
    <row r="69919" spans="1:8">
      <c r="A69919" s="220" t="str">
        <f>IF(B69919&lt;&gt;0,COUNTA($B$65637:B69919)," ")</f>
        <v xml:space="preserve"> </v>
      </c>
      <c r="F69919" s="491" t="str">
        <f t="shared" si="69"/>
        <v xml:space="preserve"> </v>
      </c>
      <c r="H69919" s="488">
        <f>IF(Admin!$B$14='Legit-Fans'!F69919,1,0)</f>
        <v>0</v>
      </c>
    </row>
    <row r="69920" spans="1:8">
      <c r="A69920" s="220" t="str">
        <f>IF(B69920&lt;&gt;0,COUNTA($B$65637:B69920)," ")</f>
        <v xml:space="preserve"> </v>
      </c>
      <c r="F69920" s="491" t="str">
        <f t="shared" si="69"/>
        <v xml:space="preserve"> </v>
      </c>
      <c r="H69920" s="488">
        <f>IF(Admin!$B$14='Legit-Fans'!F69920,1,0)</f>
        <v>0</v>
      </c>
    </row>
    <row r="69921" spans="1:8">
      <c r="A69921" s="220" t="str">
        <f>IF(B69921&lt;&gt;0,COUNTA($B$65637:B69921)," ")</f>
        <v xml:space="preserve"> </v>
      </c>
      <c r="F69921" s="491" t="str">
        <f t="shared" si="69"/>
        <v xml:space="preserve"> </v>
      </c>
      <c r="H69921" s="488">
        <f>IF(Admin!$B$14='Legit-Fans'!F69921,1,0)</f>
        <v>0</v>
      </c>
    </row>
    <row r="69922" spans="1:8">
      <c r="A69922" s="220" t="str">
        <f>IF(B69922&lt;&gt;0,COUNTA($B$65637:B69922)," ")</f>
        <v xml:space="preserve"> </v>
      </c>
      <c r="F69922" s="491" t="str">
        <f t="shared" si="69"/>
        <v xml:space="preserve"> </v>
      </c>
      <c r="H69922" s="488">
        <f>IF(Admin!$B$14='Legit-Fans'!F69922,1,0)</f>
        <v>0</v>
      </c>
    </row>
    <row r="69923" spans="1:8">
      <c r="A69923" s="220" t="str">
        <f>IF(B69923&lt;&gt;0,COUNTA($B$65637:B69923)," ")</f>
        <v xml:space="preserve"> </v>
      </c>
      <c r="F69923" s="491" t="str">
        <f t="shared" si="69"/>
        <v xml:space="preserve"> </v>
      </c>
      <c r="H69923" s="488">
        <f>IF(Admin!$B$14='Legit-Fans'!F69923,1,0)</f>
        <v>0</v>
      </c>
    </row>
    <row r="69924" spans="1:8">
      <c r="A69924" s="220" t="str">
        <f>IF(B69924&lt;&gt;0,COUNTA($B$65637:B69924)," ")</f>
        <v xml:space="preserve"> </v>
      </c>
      <c r="F69924" s="491" t="str">
        <f t="shared" si="69"/>
        <v xml:space="preserve"> </v>
      </c>
      <c r="H69924" s="488">
        <f>IF(Admin!$B$14='Legit-Fans'!F69924,1,0)</f>
        <v>0</v>
      </c>
    </row>
    <row r="69925" spans="1:8">
      <c r="A69925" s="220" t="str">
        <f>IF(B69925&lt;&gt;0,COUNTA($B$65637:B69925)," ")</f>
        <v xml:space="preserve"> </v>
      </c>
      <c r="F69925" s="491" t="str">
        <f t="shared" si="69"/>
        <v xml:space="preserve"> </v>
      </c>
      <c r="H69925" s="488">
        <f>IF(Admin!$B$14='Legit-Fans'!F69925,1,0)</f>
        <v>0</v>
      </c>
    </row>
    <row r="69926" spans="1:8">
      <c r="A69926" s="220" t="str">
        <f>IF(B69926&lt;&gt;0,COUNTA($B$65637:B69926)," ")</f>
        <v xml:space="preserve"> </v>
      </c>
      <c r="F69926" s="491" t="str">
        <f t="shared" si="69"/>
        <v xml:space="preserve"> </v>
      </c>
      <c r="H69926" s="488">
        <f>IF(Admin!$B$14='Legit-Fans'!F69926,1,0)</f>
        <v>0</v>
      </c>
    </row>
    <row r="69927" spans="1:8">
      <c r="A69927" s="220" t="str">
        <f>IF(B69927&lt;&gt;0,COUNTA($B$65637:B69927)," ")</f>
        <v xml:space="preserve"> </v>
      </c>
      <c r="F69927" s="491" t="str">
        <f t="shared" si="69"/>
        <v xml:space="preserve"> </v>
      </c>
      <c r="H69927" s="488">
        <f>IF(Admin!$B$14='Legit-Fans'!F69927,1,0)</f>
        <v>0</v>
      </c>
    </row>
    <row r="69928" spans="1:8">
      <c r="A69928" s="220" t="str">
        <f>IF(B69928&lt;&gt;0,COUNTA($B$65637:B69928)," ")</f>
        <v xml:space="preserve"> </v>
      </c>
      <c r="F69928" s="491" t="str">
        <f t="shared" si="69"/>
        <v xml:space="preserve"> </v>
      </c>
      <c r="H69928" s="488">
        <f>IF(Admin!$B$14='Legit-Fans'!F69928,1,0)</f>
        <v>0</v>
      </c>
    </row>
    <row r="69929" spans="1:8">
      <c r="A69929" s="220" t="str">
        <f>IF(B69929&lt;&gt;0,COUNTA($B$65637:B69929)," ")</f>
        <v xml:space="preserve"> </v>
      </c>
      <c r="F69929" s="491" t="str">
        <f t="shared" si="69"/>
        <v xml:space="preserve"> </v>
      </c>
      <c r="H69929" s="488">
        <f>IF(Admin!$B$14='Legit-Fans'!F69929,1,0)</f>
        <v>0</v>
      </c>
    </row>
    <row r="69930" spans="1:8">
      <c r="A69930" s="220" t="str">
        <f>IF(B69930&lt;&gt;0,COUNTA($B$65637:B69930)," ")</f>
        <v xml:space="preserve"> </v>
      </c>
      <c r="F69930" s="491" t="str">
        <f t="shared" si="69"/>
        <v xml:space="preserve"> </v>
      </c>
      <c r="H69930" s="488">
        <f>IF(Admin!$B$14='Legit-Fans'!F69930,1,0)</f>
        <v>0</v>
      </c>
    </row>
    <row r="69931" spans="1:8">
      <c r="A69931" s="220" t="str">
        <f>IF(B69931&lt;&gt;0,COUNTA($B$65637:B69931)," ")</f>
        <v xml:space="preserve"> </v>
      </c>
      <c r="F69931" s="491" t="str">
        <f t="shared" si="69"/>
        <v xml:space="preserve"> </v>
      </c>
      <c r="H69931" s="488">
        <f>IF(Admin!$B$14='Legit-Fans'!F69931,1,0)</f>
        <v>0</v>
      </c>
    </row>
    <row r="69932" spans="1:8">
      <c r="A69932" s="220" t="str">
        <f>IF(B69932&lt;&gt;0,COUNTA($B$65637:B69932)," ")</f>
        <v xml:space="preserve"> </v>
      </c>
      <c r="F69932" s="491" t="str">
        <f t="shared" ref="F69932:F69995" si="70">B69932&amp;" "&amp;C69932</f>
        <v xml:space="preserve"> </v>
      </c>
      <c r="H69932" s="488">
        <f>IF(Admin!$B$14='Legit-Fans'!F69932,1,0)</f>
        <v>0</v>
      </c>
    </row>
    <row r="69933" spans="1:8">
      <c r="A69933" s="220" t="str">
        <f>IF(B69933&lt;&gt;0,COUNTA($B$65637:B69933)," ")</f>
        <v xml:space="preserve"> </v>
      </c>
      <c r="F69933" s="491" t="str">
        <f t="shared" si="70"/>
        <v xml:space="preserve"> </v>
      </c>
      <c r="H69933" s="488">
        <f>IF(Admin!$B$14='Legit-Fans'!F69933,1,0)</f>
        <v>0</v>
      </c>
    </row>
    <row r="69934" spans="1:8">
      <c r="A69934" s="220" t="str">
        <f>IF(B69934&lt;&gt;0,COUNTA($B$65637:B69934)," ")</f>
        <v xml:space="preserve"> </v>
      </c>
      <c r="F69934" s="491" t="str">
        <f t="shared" si="70"/>
        <v xml:space="preserve"> </v>
      </c>
      <c r="H69934" s="488">
        <f>IF(Admin!$B$14='Legit-Fans'!F69934,1,0)</f>
        <v>0</v>
      </c>
    </row>
    <row r="69935" spans="1:8">
      <c r="A69935" s="220" t="str">
        <f>IF(B69935&lt;&gt;0,COUNTA($B$65637:B69935)," ")</f>
        <v xml:space="preserve"> </v>
      </c>
      <c r="F69935" s="491" t="str">
        <f t="shared" si="70"/>
        <v xml:space="preserve"> </v>
      </c>
      <c r="H69935" s="488">
        <f>IF(Admin!$B$14='Legit-Fans'!F69935,1,0)</f>
        <v>0</v>
      </c>
    </row>
    <row r="69936" spans="1:8">
      <c r="A69936" s="220" t="str">
        <f>IF(B69936&lt;&gt;0,COUNTA($B$65637:B69936)," ")</f>
        <v xml:space="preserve"> </v>
      </c>
      <c r="F69936" s="491" t="str">
        <f t="shared" si="70"/>
        <v xml:space="preserve"> </v>
      </c>
      <c r="H69936" s="488">
        <f>IF(Admin!$B$14='Legit-Fans'!F69936,1,0)</f>
        <v>0</v>
      </c>
    </row>
    <row r="69937" spans="1:8">
      <c r="A69937" s="220" t="str">
        <f>IF(B69937&lt;&gt;0,COUNTA($B$65637:B69937)," ")</f>
        <v xml:space="preserve"> </v>
      </c>
      <c r="F69937" s="491" t="str">
        <f t="shared" si="70"/>
        <v xml:space="preserve"> </v>
      </c>
      <c r="H69937" s="488">
        <f>IF(Admin!$B$14='Legit-Fans'!F69937,1,0)</f>
        <v>0</v>
      </c>
    </row>
    <row r="69938" spans="1:8">
      <c r="A69938" s="220" t="str">
        <f>IF(B69938&lt;&gt;0,COUNTA($B$65637:B69938)," ")</f>
        <v xml:space="preserve"> </v>
      </c>
      <c r="F69938" s="491" t="str">
        <f t="shared" si="70"/>
        <v xml:space="preserve"> </v>
      </c>
      <c r="H69938" s="488">
        <f>IF(Admin!$B$14='Legit-Fans'!F69938,1,0)</f>
        <v>0</v>
      </c>
    </row>
    <row r="69939" spans="1:8">
      <c r="A69939" s="220" t="str">
        <f>IF(B69939&lt;&gt;0,COUNTA($B$65637:B69939)," ")</f>
        <v xml:space="preserve"> </v>
      </c>
      <c r="F69939" s="491" t="str">
        <f t="shared" si="70"/>
        <v xml:space="preserve"> </v>
      </c>
      <c r="H69939" s="488">
        <f>IF(Admin!$B$14='Legit-Fans'!F69939,1,0)</f>
        <v>0</v>
      </c>
    </row>
    <row r="69940" spans="1:8">
      <c r="A69940" s="220" t="str">
        <f>IF(B69940&lt;&gt;0,COUNTA($B$65637:B69940)," ")</f>
        <v xml:space="preserve"> </v>
      </c>
      <c r="F69940" s="491" t="str">
        <f t="shared" si="70"/>
        <v xml:space="preserve"> </v>
      </c>
      <c r="H69940" s="488">
        <f>IF(Admin!$B$14='Legit-Fans'!F69940,1,0)</f>
        <v>0</v>
      </c>
    </row>
    <row r="69941" spans="1:8">
      <c r="A69941" s="220" t="str">
        <f>IF(B69941&lt;&gt;0,COUNTA($B$65637:B69941)," ")</f>
        <v xml:space="preserve"> </v>
      </c>
      <c r="F69941" s="491" t="str">
        <f t="shared" si="70"/>
        <v xml:space="preserve"> </v>
      </c>
      <c r="H69941" s="488">
        <f>IF(Admin!$B$14='Legit-Fans'!F69941,1,0)</f>
        <v>0</v>
      </c>
    </row>
    <row r="69942" spans="1:8">
      <c r="A69942" s="220" t="str">
        <f>IF(B69942&lt;&gt;0,COUNTA($B$65637:B69942)," ")</f>
        <v xml:space="preserve"> </v>
      </c>
      <c r="F69942" s="491" t="str">
        <f t="shared" si="70"/>
        <v xml:space="preserve"> </v>
      </c>
      <c r="H69942" s="488">
        <f>IF(Admin!$B$14='Legit-Fans'!F69942,1,0)</f>
        <v>0</v>
      </c>
    </row>
    <row r="69943" spans="1:8">
      <c r="A69943" s="220" t="str">
        <f>IF(B69943&lt;&gt;0,COUNTA($B$65637:B69943)," ")</f>
        <v xml:space="preserve"> </v>
      </c>
      <c r="F69943" s="491" t="str">
        <f t="shared" si="70"/>
        <v xml:space="preserve"> </v>
      </c>
      <c r="H69943" s="488">
        <f>IF(Admin!$B$14='Legit-Fans'!F69943,1,0)</f>
        <v>0</v>
      </c>
    </row>
    <row r="69944" spans="1:8">
      <c r="A69944" s="220" t="str">
        <f>IF(B69944&lt;&gt;0,COUNTA($B$65637:B69944)," ")</f>
        <v xml:space="preserve"> </v>
      </c>
      <c r="F69944" s="491" t="str">
        <f t="shared" si="70"/>
        <v xml:space="preserve"> </v>
      </c>
      <c r="H69944" s="488">
        <f>IF(Admin!$B$14='Legit-Fans'!F69944,1,0)</f>
        <v>0</v>
      </c>
    </row>
    <row r="69945" spans="1:8">
      <c r="A69945" s="220" t="str">
        <f>IF(B69945&lt;&gt;0,COUNTA($B$65637:B69945)," ")</f>
        <v xml:space="preserve"> </v>
      </c>
      <c r="F69945" s="491" t="str">
        <f t="shared" si="70"/>
        <v xml:space="preserve"> </v>
      </c>
      <c r="H69945" s="488">
        <f>IF(Admin!$B$14='Legit-Fans'!F69945,1,0)</f>
        <v>0</v>
      </c>
    </row>
    <row r="69946" spans="1:8">
      <c r="A69946" s="220" t="str">
        <f>IF(B69946&lt;&gt;0,COUNTA($B$65637:B69946)," ")</f>
        <v xml:space="preserve"> </v>
      </c>
      <c r="F69946" s="491" t="str">
        <f t="shared" si="70"/>
        <v xml:space="preserve"> </v>
      </c>
      <c r="H69946" s="488">
        <f>IF(Admin!$B$14='Legit-Fans'!F69946,1,0)</f>
        <v>0</v>
      </c>
    </row>
    <row r="69947" spans="1:8">
      <c r="A69947" s="220" t="str">
        <f>IF(B69947&lt;&gt;0,COUNTA($B$65637:B69947)," ")</f>
        <v xml:space="preserve"> </v>
      </c>
      <c r="F69947" s="491" t="str">
        <f t="shared" si="70"/>
        <v xml:space="preserve"> </v>
      </c>
      <c r="H69947" s="488">
        <f>IF(Admin!$B$14='Legit-Fans'!F69947,1,0)</f>
        <v>0</v>
      </c>
    </row>
    <row r="69948" spans="1:8">
      <c r="A69948" s="220" t="str">
        <f>IF(B69948&lt;&gt;0,COUNTA($B$65637:B69948)," ")</f>
        <v xml:space="preserve"> </v>
      </c>
      <c r="F69948" s="491" t="str">
        <f t="shared" si="70"/>
        <v xml:space="preserve"> </v>
      </c>
      <c r="H69948" s="488">
        <f>IF(Admin!$B$14='Legit-Fans'!F69948,1,0)</f>
        <v>0</v>
      </c>
    </row>
    <row r="69949" spans="1:8">
      <c r="A69949" s="220" t="str">
        <f>IF(B69949&lt;&gt;0,COUNTA($B$65637:B69949)," ")</f>
        <v xml:space="preserve"> </v>
      </c>
      <c r="F69949" s="491" t="str">
        <f t="shared" si="70"/>
        <v xml:space="preserve"> </v>
      </c>
      <c r="H69949" s="488">
        <f>IF(Admin!$B$14='Legit-Fans'!F69949,1,0)</f>
        <v>0</v>
      </c>
    </row>
    <row r="69950" spans="1:8">
      <c r="A69950" s="220" t="str">
        <f>IF(B69950&lt;&gt;0,COUNTA($B$65637:B69950)," ")</f>
        <v xml:space="preserve"> </v>
      </c>
      <c r="F69950" s="491" t="str">
        <f t="shared" si="70"/>
        <v xml:space="preserve"> </v>
      </c>
      <c r="H69950" s="488">
        <f>IF(Admin!$B$14='Legit-Fans'!F69950,1,0)</f>
        <v>0</v>
      </c>
    </row>
    <row r="69951" spans="1:8">
      <c r="A69951" s="220" t="str">
        <f>IF(B69951&lt;&gt;0,COUNTA($B$65637:B69951)," ")</f>
        <v xml:space="preserve"> </v>
      </c>
      <c r="F69951" s="491" t="str">
        <f t="shared" si="70"/>
        <v xml:space="preserve"> </v>
      </c>
      <c r="H69951" s="488">
        <f>IF(Admin!$B$14='Legit-Fans'!F69951,1,0)</f>
        <v>0</v>
      </c>
    </row>
    <row r="69952" spans="1:8">
      <c r="A69952" s="220" t="str">
        <f>IF(B69952&lt;&gt;0,COUNTA($B$65637:B69952)," ")</f>
        <v xml:space="preserve"> </v>
      </c>
      <c r="F69952" s="491" t="str">
        <f t="shared" si="70"/>
        <v xml:space="preserve"> </v>
      </c>
      <c r="H69952" s="488">
        <f>IF(Admin!$B$14='Legit-Fans'!F69952,1,0)</f>
        <v>0</v>
      </c>
    </row>
    <row r="69953" spans="1:8">
      <c r="A69953" s="220" t="str">
        <f>IF(B69953&lt;&gt;0,COUNTA($B$65637:B69953)," ")</f>
        <v xml:space="preserve"> </v>
      </c>
      <c r="F69953" s="491" t="str">
        <f t="shared" si="70"/>
        <v xml:space="preserve"> </v>
      </c>
      <c r="H69953" s="488">
        <f>IF(Admin!$B$14='Legit-Fans'!F69953,1,0)</f>
        <v>0</v>
      </c>
    </row>
    <row r="69954" spans="1:8">
      <c r="A69954" s="220" t="str">
        <f>IF(B69954&lt;&gt;0,COUNTA($B$65637:B69954)," ")</f>
        <v xml:space="preserve"> </v>
      </c>
      <c r="F69954" s="491" t="str">
        <f t="shared" si="70"/>
        <v xml:space="preserve"> </v>
      </c>
      <c r="H69954" s="488">
        <f>IF(Admin!$B$14='Legit-Fans'!F69954,1,0)</f>
        <v>0</v>
      </c>
    </row>
    <row r="69955" spans="1:8">
      <c r="A69955" s="220" t="str">
        <f>IF(B69955&lt;&gt;0,COUNTA($B$65637:B69955)," ")</f>
        <v xml:space="preserve"> </v>
      </c>
      <c r="F69955" s="491" t="str">
        <f t="shared" si="70"/>
        <v xml:space="preserve"> </v>
      </c>
      <c r="H69955" s="488">
        <f>IF(Admin!$B$14='Legit-Fans'!F69955,1,0)</f>
        <v>0</v>
      </c>
    </row>
    <row r="69956" spans="1:8">
      <c r="A69956" s="220" t="str">
        <f>IF(B69956&lt;&gt;0,COUNTA($B$65637:B69956)," ")</f>
        <v xml:space="preserve"> </v>
      </c>
      <c r="F69956" s="491" t="str">
        <f t="shared" si="70"/>
        <v xml:space="preserve"> </v>
      </c>
      <c r="H69956" s="488">
        <f>IF(Admin!$B$14='Legit-Fans'!F69956,1,0)</f>
        <v>0</v>
      </c>
    </row>
    <row r="69957" spans="1:8">
      <c r="A69957" s="220" t="str">
        <f>IF(B69957&lt;&gt;0,COUNTA($B$65637:B69957)," ")</f>
        <v xml:space="preserve"> </v>
      </c>
      <c r="F69957" s="491" t="str">
        <f t="shared" si="70"/>
        <v xml:space="preserve"> </v>
      </c>
      <c r="H69957" s="488">
        <f>IF(Admin!$B$14='Legit-Fans'!F69957,1,0)</f>
        <v>0</v>
      </c>
    </row>
    <row r="69958" spans="1:8">
      <c r="A69958" s="220" t="str">
        <f>IF(B69958&lt;&gt;0,COUNTA($B$65637:B69958)," ")</f>
        <v xml:space="preserve"> </v>
      </c>
      <c r="F69958" s="491" t="str">
        <f t="shared" si="70"/>
        <v xml:space="preserve"> </v>
      </c>
      <c r="H69958" s="488">
        <f>IF(Admin!$B$14='Legit-Fans'!F69958,1,0)</f>
        <v>0</v>
      </c>
    </row>
    <row r="69959" spans="1:8">
      <c r="A69959" s="220" t="str">
        <f>IF(B69959&lt;&gt;0,COUNTA($B$65637:B69959)," ")</f>
        <v xml:space="preserve"> </v>
      </c>
      <c r="F69959" s="491" t="str">
        <f t="shared" si="70"/>
        <v xml:space="preserve"> </v>
      </c>
      <c r="H69959" s="488">
        <f>IF(Admin!$B$14='Legit-Fans'!F69959,1,0)</f>
        <v>0</v>
      </c>
    </row>
    <row r="69960" spans="1:8">
      <c r="A69960" s="220" t="str">
        <f>IF(B69960&lt;&gt;0,COUNTA($B$65637:B69960)," ")</f>
        <v xml:space="preserve"> </v>
      </c>
      <c r="F69960" s="491" t="str">
        <f t="shared" si="70"/>
        <v xml:space="preserve"> </v>
      </c>
      <c r="H69960" s="488">
        <f>IF(Admin!$B$14='Legit-Fans'!F69960,1,0)</f>
        <v>0</v>
      </c>
    </row>
    <row r="69961" spans="1:8">
      <c r="A69961" s="220" t="str">
        <f>IF(B69961&lt;&gt;0,COUNTA($B$65637:B69961)," ")</f>
        <v xml:space="preserve"> </v>
      </c>
      <c r="F69961" s="491" t="str">
        <f t="shared" si="70"/>
        <v xml:space="preserve"> </v>
      </c>
      <c r="H69961" s="488">
        <f>IF(Admin!$B$14='Legit-Fans'!F69961,1,0)</f>
        <v>0</v>
      </c>
    </row>
    <row r="69962" spans="1:8">
      <c r="A69962" s="220" t="str">
        <f>IF(B69962&lt;&gt;0,COUNTA($B$65637:B69962)," ")</f>
        <v xml:space="preserve"> </v>
      </c>
      <c r="F69962" s="491" t="str">
        <f t="shared" si="70"/>
        <v xml:space="preserve"> </v>
      </c>
      <c r="H69962" s="488">
        <f>IF(Admin!$B$14='Legit-Fans'!F69962,1,0)</f>
        <v>0</v>
      </c>
    </row>
    <row r="69963" spans="1:8">
      <c r="A69963" s="220" t="str">
        <f>IF(B69963&lt;&gt;0,COUNTA($B$65637:B69963)," ")</f>
        <v xml:space="preserve"> </v>
      </c>
      <c r="F69963" s="491" t="str">
        <f t="shared" si="70"/>
        <v xml:space="preserve"> </v>
      </c>
      <c r="H69963" s="488">
        <f>IF(Admin!$B$14='Legit-Fans'!F69963,1,0)</f>
        <v>0</v>
      </c>
    </row>
    <row r="69964" spans="1:8">
      <c r="A69964" s="220" t="str">
        <f>IF(B69964&lt;&gt;0,COUNTA($B$65637:B69964)," ")</f>
        <v xml:space="preserve"> </v>
      </c>
      <c r="F69964" s="491" t="str">
        <f t="shared" si="70"/>
        <v xml:space="preserve"> </v>
      </c>
      <c r="H69964" s="488">
        <f>IF(Admin!$B$14='Legit-Fans'!F69964,1,0)</f>
        <v>0</v>
      </c>
    </row>
    <row r="69965" spans="1:8">
      <c r="A69965" s="220" t="str">
        <f>IF(B69965&lt;&gt;0,COUNTA($B$65637:B69965)," ")</f>
        <v xml:space="preserve"> </v>
      </c>
      <c r="F69965" s="491" t="str">
        <f t="shared" si="70"/>
        <v xml:space="preserve"> </v>
      </c>
      <c r="H69965" s="488">
        <f>IF(Admin!$B$14='Legit-Fans'!F69965,1,0)</f>
        <v>0</v>
      </c>
    </row>
    <row r="69966" spans="1:8">
      <c r="A69966" s="220" t="str">
        <f>IF(B69966&lt;&gt;0,COUNTA($B$65637:B69966)," ")</f>
        <v xml:space="preserve"> </v>
      </c>
      <c r="F69966" s="491" t="str">
        <f t="shared" si="70"/>
        <v xml:space="preserve"> </v>
      </c>
      <c r="H69966" s="488">
        <f>IF(Admin!$B$14='Legit-Fans'!F69966,1,0)</f>
        <v>0</v>
      </c>
    </row>
    <row r="69967" spans="1:8">
      <c r="A69967" s="220" t="str">
        <f>IF(B69967&lt;&gt;0,COUNTA($B$65637:B69967)," ")</f>
        <v xml:space="preserve"> </v>
      </c>
      <c r="F69967" s="491" t="str">
        <f t="shared" si="70"/>
        <v xml:space="preserve"> </v>
      </c>
      <c r="H69967" s="488">
        <f>IF(Admin!$B$14='Legit-Fans'!F69967,1,0)</f>
        <v>0</v>
      </c>
    </row>
    <row r="69968" spans="1:8">
      <c r="A69968" s="220" t="str">
        <f>IF(B69968&lt;&gt;0,COUNTA($B$65637:B69968)," ")</f>
        <v xml:space="preserve"> </v>
      </c>
      <c r="F69968" s="491" t="str">
        <f t="shared" si="70"/>
        <v xml:space="preserve"> </v>
      </c>
      <c r="H69968" s="488">
        <f>IF(Admin!$B$14='Legit-Fans'!F69968,1,0)</f>
        <v>0</v>
      </c>
    </row>
    <row r="69969" spans="1:8">
      <c r="A69969" s="220" t="str">
        <f>IF(B69969&lt;&gt;0,COUNTA($B$65637:B69969)," ")</f>
        <v xml:space="preserve"> </v>
      </c>
      <c r="F69969" s="491" t="str">
        <f t="shared" si="70"/>
        <v xml:space="preserve"> </v>
      </c>
      <c r="H69969" s="488">
        <f>IF(Admin!$B$14='Legit-Fans'!F69969,1,0)</f>
        <v>0</v>
      </c>
    </row>
    <row r="69970" spans="1:8">
      <c r="A69970" s="220" t="str">
        <f>IF(B69970&lt;&gt;0,COUNTA($B$65637:B69970)," ")</f>
        <v xml:space="preserve"> </v>
      </c>
      <c r="F69970" s="491" t="str">
        <f t="shared" si="70"/>
        <v xml:space="preserve"> </v>
      </c>
      <c r="H69970" s="488">
        <f>IF(Admin!$B$14='Legit-Fans'!F69970,1,0)</f>
        <v>0</v>
      </c>
    </row>
    <row r="69971" spans="1:8">
      <c r="A69971" s="220" t="str">
        <f>IF(B69971&lt;&gt;0,COUNTA($B$65637:B69971)," ")</f>
        <v xml:space="preserve"> </v>
      </c>
      <c r="F69971" s="491" t="str">
        <f t="shared" si="70"/>
        <v xml:space="preserve"> </v>
      </c>
      <c r="H69971" s="488">
        <f>IF(Admin!$B$14='Legit-Fans'!F69971,1,0)</f>
        <v>0</v>
      </c>
    </row>
    <row r="69972" spans="1:8">
      <c r="A69972" s="220" t="str">
        <f>IF(B69972&lt;&gt;0,COUNTA($B$65637:B69972)," ")</f>
        <v xml:space="preserve"> </v>
      </c>
      <c r="F69972" s="491" t="str">
        <f t="shared" si="70"/>
        <v xml:space="preserve"> </v>
      </c>
      <c r="H69972" s="488">
        <f>IF(Admin!$B$14='Legit-Fans'!F69972,1,0)</f>
        <v>0</v>
      </c>
    </row>
    <row r="69973" spans="1:8">
      <c r="A69973" s="220" t="str">
        <f>IF(B69973&lt;&gt;0,COUNTA($B$65637:B69973)," ")</f>
        <v xml:space="preserve"> </v>
      </c>
      <c r="F69973" s="491" t="str">
        <f t="shared" si="70"/>
        <v xml:space="preserve"> </v>
      </c>
      <c r="H69973" s="488">
        <f>IF(Admin!$B$14='Legit-Fans'!F69973,1,0)</f>
        <v>0</v>
      </c>
    </row>
    <row r="69974" spans="1:8">
      <c r="A69974" s="220" t="str">
        <f>IF(B69974&lt;&gt;0,COUNTA($B$65637:B69974)," ")</f>
        <v xml:space="preserve"> </v>
      </c>
      <c r="F69974" s="491" t="str">
        <f t="shared" si="70"/>
        <v xml:space="preserve"> </v>
      </c>
      <c r="H69974" s="488">
        <f>IF(Admin!$B$14='Legit-Fans'!F69974,1,0)</f>
        <v>0</v>
      </c>
    </row>
    <row r="69975" spans="1:8">
      <c r="A69975" s="220" t="str">
        <f>IF(B69975&lt;&gt;0,COUNTA($B$65637:B69975)," ")</f>
        <v xml:space="preserve"> </v>
      </c>
      <c r="F69975" s="491" t="str">
        <f t="shared" si="70"/>
        <v xml:space="preserve"> </v>
      </c>
      <c r="H69975" s="488">
        <f>IF(Admin!$B$14='Legit-Fans'!F69975,1,0)</f>
        <v>0</v>
      </c>
    </row>
    <row r="69976" spans="1:8">
      <c r="A69976" s="220" t="str">
        <f>IF(B69976&lt;&gt;0,COUNTA($B$65637:B69976)," ")</f>
        <v xml:space="preserve"> </v>
      </c>
      <c r="F69976" s="491" t="str">
        <f t="shared" si="70"/>
        <v xml:space="preserve"> </v>
      </c>
      <c r="H69976" s="488">
        <f>IF(Admin!$B$14='Legit-Fans'!F69976,1,0)</f>
        <v>0</v>
      </c>
    </row>
    <row r="69977" spans="1:8">
      <c r="A69977" s="220" t="str">
        <f>IF(B69977&lt;&gt;0,COUNTA($B$65637:B69977)," ")</f>
        <v xml:space="preserve"> </v>
      </c>
      <c r="F69977" s="491" t="str">
        <f t="shared" si="70"/>
        <v xml:space="preserve"> </v>
      </c>
      <c r="H69977" s="488">
        <f>IF(Admin!$B$14='Legit-Fans'!F69977,1,0)</f>
        <v>0</v>
      </c>
    </row>
    <row r="69978" spans="1:8">
      <c r="A69978" s="220" t="str">
        <f>IF(B69978&lt;&gt;0,COUNTA($B$65637:B69978)," ")</f>
        <v xml:space="preserve"> </v>
      </c>
      <c r="F69978" s="491" t="str">
        <f t="shared" si="70"/>
        <v xml:space="preserve"> </v>
      </c>
      <c r="H69978" s="488">
        <f>IF(Admin!$B$14='Legit-Fans'!F69978,1,0)</f>
        <v>0</v>
      </c>
    </row>
    <row r="69979" spans="1:8">
      <c r="A69979" s="220" t="str">
        <f>IF(B69979&lt;&gt;0,COUNTA($B$65637:B69979)," ")</f>
        <v xml:space="preserve"> </v>
      </c>
      <c r="F69979" s="491" t="str">
        <f t="shared" si="70"/>
        <v xml:space="preserve"> </v>
      </c>
      <c r="H69979" s="488">
        <f>IF(Admin!$B$14='Legit-Fans'!F69979,1,0)</f>
        <v>0</v>
      </c>
    </row>
    <row r="69980" spans="1:8">
      <c r="A69980" s="220" t="str">
        <f>IF(B69980&lt;&gt;0,COUNTA($B$65637:B69980)," ")</f>
        <v xml:space="preserve"> </v>
      </c>
      <c r="F69980" s="491" t="str">
        <f t="shared" si="70"/>
        <v xml:space="preserve"> </v>
      </c>
      <c r="H69980" s="488">
        <f>IF(Admin!$B$14='Legit-Fans'!F69980,1,0)</f>
        <v>0</v>
      </c>
    </row>
    <row r="69981" spans="1:8">
      <c r="A69981" s="220" t="str">
        <f>IF(B69981&lt;&gt;0,COUNTA($B$65637:B69981)," ")</f>
        <v xml:space="preserve"> </v>
      </c>
      <c r="F69981" s="491" t="str">
        <f t="shared" si="70"/>
        <v xml:space="preserve"> </v>
      </c>
      <c r="H69981" s="488">
        <f>IF(Admin!$B$14='Legit-Fans'!F69981,1,0)</f>
        <v>0</v>
      </c>
    </row>
    <row r="69982" spans="1:8">
      <c r="A69982" s="220" t="str">
        <f>IF(B69982&lt;&gt;0,COUNTA($B$65637:B69982)," ")</f>
        <v xml:space="preserve"> </v>
      </c>
      <c r="F69982" s="491" t="str">
        <f t="shared" si="70"/>
        <v xml:space="preserve"> </v>
      </c>
      <c r="H69982" s="488">
        <f>IF(Admin!$B$14='Legit-Fans'!F69982,1,0)</f>
        <v>0</v>
      </c>
    </row>
    <row r="69983" spans="1:8">
      <c r="A69983" s="220" t="str">
        <f>IF(B69983&lt;&gt;0,COUNTA($B$65637:B69983)," ")</f>
        <v xml:space="preserve"> </v>
      </c>
      <c r="F69983" s="491" t="str">
        <f t="shared" si="70"/>
        <v xml:space="preserve"> </v>
      </c>
      <c r="H69983" s="488">
        <f>IF(Admin!$B$14='Legit-Fans'!F69983,1,0)</f>
        <v>0</v>
      </c>
    </row>
    <row r="69984" spans="1:8">
      <c r="A69984" s="220" t="str">
        <f>IF(B69984&lt;&gt;0,COUNTA($B$65637:B69984)," ")</f>
        <v xml:space="preserve"> </v>
      </c>
      <c r="F69984" s="491" t="str">
        <f t="shared" si="70"/>
        <v xml:space="preserve"> </v>
      </c>
      <c r="H69984" s="488">
        <f>IF(Admin!$B$14='Legit-Fans'!F69984,1,0)</f>
        <v>0</v>
      </c>
    </row>
    <row r="69985" spans="1:8">
      <c r="A69985" s="220" t="str">
        <f>IF(B69985&lt;&gt;0,COUNTA($B$65637:B69985)," ")</f>
        <v xml:space="preserve"> </v>
      </c>
      <c r="F69985" s="491" t="str">
        <f t="shared" si="70"/>
        <v xml:space="preserve"> </v>
      </c>
      <c r="H69985" s="488">
        <f>IF(Admin!$B$14='Legit-Fans'!F69985,1,0)</f>
        <v>0</v>
      </c>
    </row>
    <row r="69986" spans="1:8">
      <c r="A69986" s="220" t="str">
        <f>IF(B69986&lt;&gt;0,COUNTA($B$65637:B69986)," ")</f>
        <v xml:space="preserve"> </v>
      </c>
      <c r="F69986" s="491" t="str">
        <f t="shared" si="70"/>
        <v xml:space="preserve"> </v>
      </c>
      <c r="H69986" s="488">
        <f>IF(Admin!$B$14='Legit-Fans'!F69986,1,0)</f>
        <v>0</v>
      </c>
    </row>
    <row r="69987" spans="1:8">
      <c r="A69987" s="220" t="str">
        <f>IF(B69987&lt;&gt;0,COUNTA($B$65637:B69987)," ")</f>
        <v xml:space="preserve"> </v>
      </c>
      <c r="F69987" s="491" t="str">
        <f t="shared" si="70"/>
        <v xml:space="preserve"> </v>
      </c>
      <c r="H69987" s="488">
        <f>IF(Admin!$B$14='Legit-Fans'!F69987,1,0)</f>
        <v>0</v>
      </c>
    </row>
    <row r="69988" spans="1:8">
      <c r="A69988" s="220" t="str">
        <f>IF(B69988&lt;&gt;0,COUNTA($B$65637:B69988)," ")</f>
        <v xml:space="preserve"> </v>
      </c>
      <c r="F69988" s="491" t="str">
        <f t="shared" si="70"/>
        <v xml:space="preserve"> </v>
      </c>
      <c r="H69988" s="488">
        <f>IF(Admin!$B$14='Legit-Fans'!F69988,1,0)</f>
        <v>0</v>
      </c>
    </row>
    <row r="69989" spans="1:8">
      <c r="A69989" s="220" t="str">
        <f>IF(B69989&lt;&gt;0,COUNTA($B$65637:B69989)," ")</f>
        <v xml:space="preserve"> </v>
      </c>
      <c r="F69989" s="491" t="str">
        <f t="shared" si="70"/>
        <v xml:space="preserve"> </v>
      </c>
      <c r="H69989" s="488">
        <f>IF(Admin!$B$14='Legit-Fans'!F69989,1,0)</f>
        <v>0</v>
      </c>
    </row>
    <row r="69990" spans="1:8">
      <c r="A69990" s="220" t="str">
        <f>IF(B69990&lt;&gt;0,COUNTA($B$65637:B69990)," ")</f>
        <v xml:space="preserve"> </v>
      </c>
      <c r="F69990" s="491" t="str">
        <f t="shared" si="70"/>
        <v xml:space="preserve"> </v>
      </c>
      <c r="H69990" s="488">
        <f>IF(Admin!$B$14='Legit-Fans'!F69990,1,0)</f>
        <v>0</v>
      </c>
    </row>
    <row r="69991" spans="1:8">
      <c r="A69991" s="220" t="str">
        <f>IF(B69991&lt;&gt;0,COUNTA($B$65637:B69991)," ")</f>
        <v xml:space="preserve"> </v>
      </c>
      <c r="F69991" s="491" t="str">
        <f t="shared" si="70"/>
        <v xml:space="preserve"> </v>
      </c>
      <c r="H69991" s="488">
        <f>IF(Admin!$B$14='Legit-Fans'!F69991,1,0)</f>
        <v>0</v>
      </c>
    </row>
    <row r="69992" spans="1:8">
      <c r="A69992" s="220" t="str">
        <f>IF(B69992&lt;&gt;0,COUNTA($B$65637:B69992)," ")</f>
        <v xml:space="preserve"> </v>
      </c>
      <c r="F69992" s="491" t="str">
        <f t="shared" si="70"/>
        <v xml:space="preserve"> </v>
      </c>
      <c r="H69992" s="488">
        <f>IF(Admin!$B$14='Legit-Fans'!F69992,1,0)</f>
        <v>0</v>
      </c>
    </row>
    <row r="69993" spans="1:8">
      <c r="A69993" s="220" t="str">
        <f>IF(B69993&lt;&gt;0,COUNTA($B$65637:B69993)," ")</f>
        <v xml:space="preserve"> </v>
      </c>
      <c r="F69993" s="491" t="str">
        <f t="shared" si="70"/>
        <v xml:space="preserve"> </v>
      </c>
      <c r="H69993" s="488">
        <f>IF(Admin!$B$14='Legit-Fans'!F69993,1,0)</f>
        <v>0</v>
      </c>
    </row>
    <row r="69994" spans="1:8">
      <c r="A69994" s="220" t="str">
        <f>IF(B69994&lt;&gt;0,COUNTA($B$65637:B69994)," ")</f>
        <v xml:space="preserve"> </v>
      </c>
      <c r="F69994" s="491" t="str">
        <f t="shared" si="70"/>
        <v xml:space="preserve"> </v>
      </c>
      <c r="H69994" s="488">
        <f>IF(Admin!$B$14='Legit-Fans'!F69994,1,0)</f>
        <v>0</v>
      </c>
    </row>
    <row r="69995" spans="1:8">
      <c r="A69995" s="220" t="str">
        <f>IF(B69995&lt;&gt;0,COUNTA($B$65637:B69995)," ")</f>
        <v xml:space="preserve"> </v>
      </c>
      <c r="F69995" s="491" t="str">
        <f t="shared" si="70"/>
        <v xml:space="preserve"> </v>
      </c>
      <c r="H69995" s="488">
        <f>IF(Admin!$B$14='Legit-Fans'!F69995,1,0)</f>
        <v>0</v>
      </c>
    </row>
    <row r="69996" spans="1:8">
      <c r="A69996" s="220" t="str">
        <f>IF(B69996&lt;&gt;0,COUNTA($B$65637:B69996)," ")</f>
        <v xml:space="preserve"> </v>
      </c>
      <c r="F69996" s="491" t="str">
        <f t="shared" ref="F69996:F70059" si="71">B69996&amp;" "&amp;C69996</f>
        <v xml:space="preserve"> </v>
      </c>
      <c r="H69996" s="488">
        <f>IF(Admin!$B$14='Legit-Fans'!F69996,1,0)</f>
        <v>0</v>
      </c>
    </row>
    <row r="69997" spans="1:8">
      <c r="A69997" s="220" t="str">
        <f>IF(B69997&lt;&gt;0,COUNTA($B$65637:B69997)," ")</f>
        <v xml:space="preserve"> </v>
      </c>
      <c r="F69997" s="491" t="str">
        <f t="shared" si="71"/>
        <v xml:space="preserve"> </v>
      </c>
      <c r="H69997" s="488">
        <f>IF(Admin!$B$14='Legit-Fans'!F69997,1,0)</f>
        <v>0</v>
      </c>
    </row>
    <row r="69998" spans="1:8">
      <c r="A69998" s="220" t="str">
        <f>IF(B69998&lt;&gt;0,COUNTA($B$65637:B69998)," ")</f>
        <v xml:space="preserve"> </v>
      </c>
      <c r="F69998" s="491" t="str">
        <f t="shared" si="71"/>
        <v xml:space="preserve"> </v>
      </c>
      <c r="H69998" s="488">
        <f>IF(Admin!$B$14='Legit-Fans'!F69998,1,0)</f>
        <v>0</v>
      </c>
    </row>
    <row r="69999" spans="1:8">
      <c r="A69999" s="220" t="str">
        <f>IF(B69999&lt;&gt;0,COUNTA($B$65637:B69999)," ")</f>
        <v xml:space="preserve"> </v>
      </c>
      <c r="F69999" s="491" t="str">
        <f t="shared" si="71"/>
        <v xml:space="preserve"> </v>
      </c>
      <c r="H69999" s="488">
        <f>IF(Admin!$B$14='Legit-Fans'!F69999,1,0)</f>
        <v>0</v>
      </c>
    </row>
    <row r="70000" spans="1:8">
      <c r="A70000" s="220" t="str">
        <f>IF(B70000&lt;&gt;0,COUNTA($B$65637:B70000)," ")</f>
        <v xml:space="preserve"> </v>
      </c>
      <c r="F70000" s="491" t="str">
        <f t="shared" si="71"/>
        <v xml:space="preserve"> </v>
      </c>
      <c r="H70000" s="488">
        <f>IF(Admin!$B$14='Legit-Fans'!F70000,1,0)</f>
        <v>0</v>
      </c>
    </row>
    <row r="70001" spans="1:8">
      <c r="A70001" s="220" t="str">
        <f>IF(B70001&lt;&gt;0,COUNTA($B$65637:B70001)," ")</f>
        <v xml:space="preserve"> </v>
      </c>
      <c r="F70001" s="491" t="str">
        <f t="shared" si="71"/>
        <v xml:space="preserve"> </v>
      </c>
      <c r="H70001" s="488">
        <f>IF(Admin!$B$14='Legit-Fans'!F70001,1,0)</f>
        <v>0</v>
      </c>
    </row>
    <row r="70002" spans="1:8">
      <c r="A70002" s="220" t="str">
        <f>IF(B70002&lt;&gt;0,COUNTA($B$65637:B70002)," ")</f>
        <v xml:space="preserve"> </v>
      </c>
      <c r="F70002" s="491" t="str">
        <f t="shared" si="71"/>
        <v xml:space="preserve"> </v>
      </c>
      <c r="H70002" s="488">
        <f>IF(Admin!$B$14='Legit-Fans'!F70002,1,0)</f>
        <v>0</v>
      </c>
    </row>
    <row r="70003" spans="1:8">
      <c r="A70003" s="220" t="str">
        <f>IF(B70003&lt;&gt;0,COUNTA($B$65637:B70003)," ")</f>
        <v xml:space="preserve"> </v>
      </c>
      <c r="F70003" s="491" t="str">
        <f t="shared" si="71"/>
        <v xml:space="preserve"> </v>
      </c>
      <c r="H70003" s="488">
        <f>IF(Admin!$B$14='Legit-Fans'!F70003,1,0)</f>
        <v>0</v>
      </c>
    </row>
    <row r="70004" spans="1:8">
      <c r="A70004" s="220" t="str">
        <f>IF(B70004&lt;&gt;0,COUNTA($B$65637:B70004)," ")</f>
        <v xml:space="preserve"> </v>
      </c>
      <c r="F70004" s="491" t="str">
        <f t="shared" si="71"/>
        <v xml:space="preserve"> </v>
      </c>
      <c r="H70004" s="488">
        <f>IF(Admin!$B$14='Legit-Fans'!F70004,1,0)</f>
        <v>0</v>
      </c>
    </row>
    <row r="70005" spans="1:8">
      <c r="A70005" s="220" t="str">
        <f>IF(B70005&lt;&gt;0,COUNTA($B$65637:B70005)," ")</f>
        <v xml:space="preserve"> </v>
      </c>
      <c r="F70005" s="491" t="str">
        <f t="shared" si="71"/>
        <v xml:space="preserve"> </v>
      </c>
      <c r="H70005" s="488">
        <f>IF(Admin!$B$14='Legit-Fans'!F70005,1,0)</f>
        <v>0</v>
      </c>
    </row>
    <row r="70006" spans="1:8">
      <c r="A70006" s="220" t="str">
        <f>IF(B70006&lt;&gt;0,COUNTA($B$65637:B70006)," ")</f>
        <v xml:space="preserve"> </v>
      </c>
      <c r="F70006" s="491" t="str">
        <f t="shared" si="71"/>
        <v xml:space="preserve"> </v>
      </c>
      <c r="H70006" s="488">
        <f>IF(Admin!$B$14='Legit-Fans'!F70006,1,0)</f>
        <v>0</v>
      </c>
    </row>
    <row r="70007" spans="1:8">
      <c r="A70007" s="220" t="str">
        <f>IF(B70007&lt;&gt;0,COUNTA($B$65637:B70007)," ")</f>
        <v xml:space="preserve"> </v>
      </c>
      <c r="F70007" s="491" t="str">
        <f t="shared" si="71"/>
        <v xml:space="preserve"> </v>
      </c>
      <c r="H70007" s="488">
        <f>IF(Admin!$B$14='Legit-Fans'!F70007,1,0)</f>
        <v>0</v>
      </c>
    </row>
    <row r="70008" spans="1:8">
      <c r="A70008" s="220" t="str">
        <f>IF(B70008&lt;&gt;0,COUNTA($B$65637:B70008)," ")</f>
        <v xml:space="preserve"> </v>
      </c>
      <c r="F70008" s="491" t="str">
        <f t="shared" si="71"/>
        <v xml:space="preserve"> </v>
      </c>
      <c r="H70008" s="488">
        <f>IF(Admin!$B$14='Legit-Fans'!F70008,1,0)</f>
        <v>0</v>
      </c>
    </row>
    <row r="70009" spans="1:8">
      <c r="A70009" s="220" t="str">
        <f>IF(B70009&lt;&gt;0,COUNTA($B$65637:B70009)," ")</f>
        <v xml:space="preserve"> </v>
      </c>
      <c r="F70009" s="491" t="str">
        <f t="shared" si="71"/>
        <v xml:space="preserve"> </v>
      </c>
      <c r="H70009" s="488">
        <f>IF(Admin!$B$14='Legit-Fans'!F70009,1,0)</f>
        <v>0</v>
      </c>
    </row>
    <row r="70010" spans="1:8">
      <c r="A70010" s="220" t="str">
        <f>IF(B70010&lt;&gt;0,COUNTA($B$65637:B70010)," ")</f>
        <v xml:space="preserve"> </v>
      </c>
      <c r="F70010" s="491" t="str">
        <f t="shared" si="71"/>
        <v xml:space="preserve"> </v>
      </c>
      <c r="H70010" s="488">
        <f>IF(Admin!$B$14='Legit-Fans'!F70010,1,0)</f>
        <v>0</v>
      </c>
    </row>
    <row r="70011" spans="1:8">
      <c r="A70011" s="220" t="str">
        <f>IF(B70011&lt;&gt;0,COUNTA($B$65637:B70011)," ")</f>
        <v xml:space="preserve"> </v>
      </c>
      <c r="F70011" s="491" t="str">
        <f t="shared" si="71"/>
        <v xml:space="preserve"> </v>
      </c>
      <c r="H70011" s="488">
        <f>IF(Admin!$B$14='Legit-Fans'!F70011,1,0)</f>
        <v>0</v>
      </c>
    </row>
    <row r="70012" spans="1:8">
      <c r="A70012" s="220" t="str">
        <f>IF(B70012&lt;&gt;0,COUNTA($B$65637:B70012)," ")</f>
        <v xml:space="preserve"> </v>
      </c>
      <c r="F70012" s="491" t="str">
        <f t="shared" si="71"/>
        <v xml:space="preserve"> </v>
      </c>
      <c r="H70012" s="488">
        <f>IF(Admin!$B$14='Legit-Fans'!F70012,1,0)</f>
        <v>0</v>
      </c>
    </row>
    <row r="70013" spans="1:8">
      <c r="A70013" s="220" t="str">
        <f>IF(B70013&lt;&gt;0,COUNTA($B$65637:B70013)," ")</f>
        <v xml:space="preserve"> </v>
      </c>
      <c r="F70013" s="491" t="str">
        <f t="shared" si="71"/>
        <v xml:space="preserve"> </v>
      </c>
      <c r="H70013" s="488">
        <f>IF(Admin!$B$14='Legit-Fans'!F70013,1,0)</f>
        <v>0</v>
      </c>
    </row>
    <row r="70014" spans="1:8">
      <c r="A70014" s="220" t="str">
        <f>IF(B70014&lt;&gt;0,COUNTA($B$65637:B70014)," ")</f>
        <v xml:space="preserve"> </v>
      </c>
      <c r="F70014" s="491" t="str">
        <f t="shared" si="71"/>
        <v xml:space="preserve"> </v>
      </c>
      <c r="H70014" s="488">
        <f>IF(Admin!$B$14='Legit-Fans'!F70014,1,0)</f>
        <v>0</v>
      </c>
    </row>
    <row r="70015" spans="1:8">
      <c r="A70015" s="220" t="str">
        <f>IF(B70015&lt;&gt;0,COUNTA($B$65637:B70015)," ")</f>
        <v xml:space="preserve"> </v>
      </c>
      <c r="F70015" s="491" t="str">
        <f t="shared" si="71"/>
        <v xml:space="preserve"> </v>
      </c>
      <c r="H70015" s="488">
        <f>IF(Admin!$B$14='Legit-Fans'!F70015,1,0)</f>
        <v>0</v>
      </c>
    </row>
    <row r="70016" spans="1:8">
      <c r="A70016" s="220" t="str">
        <f>IF(B70016&lt;&gt;0,COUNTA($B$65637:B70016)," ")</f>
        <v xml:space="preserve"> </v>
      </c>
      <c r="F70016" s="491" t="str">
        <f t="shared" si="71"/>
        <v xml:space="preserve"> </v>
      </c>
      <c r="H70016" s="488">
        <f>IF(Admin!$B$14='Legit-Fans'!F70016,1,0)</f>
        <v>0</v>
      </c>
    </row>
    <row r="70017" spans="1:8">
      <c r="A70017" s="220" t="str">
        <f>IF(B70017&lt;&gt;0,COUNTA($B$65637:B70017)," ")</f>
        <v xml:space="preserve"> </v>
      </c>
      <c r="F70017" s="491" t="str">
        <f t="shared" si="71"/>
        <v xml:space="preserve"> </v>
      </c>
      <c r="H70017" s="488">
        <f>IF(Admin!$B$14='Legit-Fans'!F70017,1,0)</f>
        <v>0</v>
      </c>
    </row>
    <row r="70018" spans="1:8">
      <c r="A70018" s="220" t="str">
        <f>IF(B70018&lt;&gt;0,COUNTA($B$65637:B70018)," ")</f>
        <v xml:space="preserve"> </v>
      </c>
      <c r="F70018" s="491" t="str">
        <f t="shared" si="71"/>
        <v xml:space="preserve"> </v>
      </c>
      <c r="H70018" s="488">
        <f>IF(Admin!$B$14='Legit-Fans'!F70018,1,0)</f>
        <v>0</v>
      </c>
    </row>
    <row r="70019" spans="1:8">
      <c r="A70019" s="220" t="str">
        <f>IF(B70019&lt;&gt;0,COUNTA($B$65637:B70019)," ")</f>
        <v xml:space="preserve"> </v>
      </c>
      <c r="F70019" s="491" t="str">
        <f t="shared" si="71"/>
        <v xml:space="preserve"> </v>
      </c>
      <c r="H70019" s="488">
        <f>IF(Admin!$B$14='Legit-Fans'!F70019,1,0)</f>
        <v>0</v>
      </c>
    </row>
    <row r="70020" spans="1:8">
      <c r="A70020" s="220" t="str">
        <f>IF(B70020&lt;&gt;0,COUNTA($B$65637:B70020)," ")</f>
        <v xml:space="preserve"> </v>
      </c>
      <c r="F70020" s="491" t="str">
        <f t="shared" si="71"/>
        <v xml:space="preserve"> </v>
      </c>
      <c r="H70020" s="488">
        <f>IF(Admin!$B$14='Legit-Fans'!F70020,1,0)</f>
        <v>0</v>
      </c>
    </row>
    <row r="70021" spans="1:8">
      <c r="A70021" s="220" t="str">
        <f>IF(B70021&lt;&gt;0,COUNTA($B$65637:B70021)," ")</f>
        <v xml:space="preserve"> </v>
      </c>
      <c r="F70021" s="491" t="str">
        <f t="shared" si="71"/>
        <v xml:space="preserve"> </v>
      </c>
      <c r="H70021" s="488">
        <f>IF(Admin!$B$14='Legit-Fans'!F70021,1,0)</f>
        <v>0</v>
      </c>
    </row>
    <row r="70022" spans="1:8">
      <c r="A70022" s="220" t="str">
        <f>IF(B70022&lt;&gt;0,COUNTA($B$65637:B70022)," ")</f>
        <v xml:space="preserve"> </v>
      </c>
      <c r="F70022" s="491" t="str">
        <f t="shared" si="71"/>
        <v xml:space="preserve"> </v>
      </c>
      <c r="H70022" s="488">
        <f>IF(Admin!$B$14='Legit-Fans'!F70022,1,0)</f>
        <v>0</v>
      </c>
    </row>
    <row r="70023" spans="1:8">
      <c r="A70023" s="220" t="str">
        <f>IF(B70023&lt;&gt;0,COUNTA($B$65637:B70023)," ")</f>
        <v xml:space="preserve"> </v>
      </c>
      <c r="F70023" s="491" t="str">
        <f t="shared" si="71"/>
        <v xml:space="preserve"> </v>
      </c>
      <c r="H70023" s="488">
        <f>IF(Admin!$B$14='Legit-Fans'!F70023,1,0)</f>
        <v>0</v>
      </c>
    </row>
    <row r="70024" spans="1:8">
      <c r="A70024" s="220" t="str">
        <f>IF(B70024&lt;&gt;0,COUNTA($B$65637:B70024)," ")</f>
        <v xml:space="preserve"> </v>
      </c>
      <c r="F70024" s="491" t="str">
        <f t="shared" si="71"/>
        <v xml:space="preserve"> </v>
      </c>
      <c r="H70024" s="488">
        <f>IF(Admin!$B$14='Legit-Fans'!F70024,1,0)</f>
        <v>0</v>
      </c>
    </row>
    <row r="70025" spans="1:8">
      <c r="A70025" s="220" t="str">
        <f>IF(B70025&lt;&gt;0,COUNTA($B$65637:B70025)," ")</f>
        <v xml:space="preserve"> </v>
      </c>
      <c r="F70025" s="491" t="str">
        <f t="shared" si="71"/>
        <v xml:space="preserve"> </v>
      </c>
      <c r="H70025" s="488">
        <f>IF(Admin!$B$14='Legit-Fans'!F70025,1,0)</f>
        <v>0</v>
      </c>
    </row>
    <row r="70026" spans="1:8">
      <c r="A70026" s="220" t="str">
        <f>IF(B70026&lt;&gt;0,COUNTA($B$65637:B70026)," ")</f>
        <v xml:space="preserve"> </v>
      </c>
      <c r="F70026" s="491" t="str">
        <f t="shared" si="71"/>
        <v xml:space="preserve"> </v>
      </c>
      <c r="H70026" s="488">
        <f>IF(Admin!$B$14='Legit-Fans'!F70026,1,0)</f>
        <v>0</v>
      </c>
    </row>
    <row r="70027" spans="1:8">
      <c r="A70027" s="220" t="str">
        <f>IF(B70027&lt;&gt;0,COUNTA($B$65637:B70027)," ")</f>
        <v xml:space="preserve"> </v>
      </c>
      <c r="F70027" s="491" t="str">
        <f t="shared" si="71"/>
        <v xml:space="preserve"> </v>
      </c>
      <c r="H70027" s="488">
        <f>IF(Admin!$B$14='Legit-Fans'!F70027,1,0)</f>
        <v>0</v>
      </c>
    </row>
    <row r="70028" spans="1:8">
      <c r="A70028" s="220" t="str">
        <f>IF(B70028&lt;&gt;0,COUNTA($B$65637:B70028)," ")</f>
        <v xml:space="preserve"> </v>
      </c>
      <c r="F70028" s="491" t="str">
        <f t="shared" si="71"/>
        <v xml:space="preserve"> </v>
      </c>
      <c r="H70028" s="488">
        <f>IF(Admin!$B$14='Legit-Fans'!F70028,1,0)</f>
        <v>0</v>
      </c>
    </row>
    <row r="70029" spans="1:8">
      <c r="A70029" s="220" t="str">
        <f>IF(B70029&lt;&gt;0,COUNTA($B$65637:B70029)," ")</f>
        <v xml:space="preserve"> </v>
      </c>
      <c r="F70029" s="491" t="str">
        <f t="shared" si="71"/>
        <v xml:space="preserve"> </v>
      </c>
      <c r="H70029" s="488">
        <f>IF(Admin!$B$14='Legit-Fans'!F70029,1,0)</f>
        <v>0</v>
      </c>
    </row>
    <row r="70030" spans="1:8">
      <c r="A70030" s="220" t="str">
        <f>IF(B70030&lt;&gt;0,COUNTA($B$65637:B70030)," ")</f>
        <v xml:space="preserve"> </v>
      </c>
      <c r="F70030" s="491" t="str">
        <f t="shared" si="71"/>
        <v xml:space="preserve"> </v>
      </c>
      <c r="H70030" s="488">
        <f>IF(Admin!$B$14='Legit-Fans'!F70030,1,0)</f>
        <v>0</v>
      </c>
    </row>
    <row r="70031" spans="1:8">
      <c r="A70031" s="220" t="str">
        <f>IF(B70031&lt;&gt;0,COUNTA($B$65637:B70031)," ")</f>
        <v xml:space="preserve"> </v>
      </c>
      <c r="F70031" s="491" t="str">
        <f t="shared" si="71"/>
        <v xml:space="preserve"> </v>
      </c>
      <c r="H70031" s="488">
        <f>IF(Admin!$B$14='Legit-Fans'!F70031,1,0)</f>
        <v>0</v>
      </c>
    </row>
    <row r="70032" spans="1:8">
      <c r="A70032" s="220" t="str">
        <f>IF(B70032&lt;&gt;0,COUNTA($B$65637:B70032)," ")</f>
        <v xml:space="preserve"> </v>
      </c>
      <c r="F70032" s="491" t="str">
        <f t="shared" si="71"/>
        <v xml:space="preserve"> </v>
      </c>
      <c r="H70032" s="488">
        <f>IF(Admin!$B$14='Legit-Fans'!F70032,1,0)</f>
        <v>0</v>
      </c>
    </row>
    <row r="70033" spans="1:8">
      <c r="A70033" s="220" t="str">
        <f>IF(B70033&lt;&gt;0,COUNTA($B$65637:B70033)," ")</f>
        <v xml:space="preserve"> </v>
      </c>
      <c r="F70033" s="491" t="str">
        <f t="shared" si="71"/>
        <v xml:space="preserve"> </v>
      </c>
      <c r="H70033" s="488">
        <f>IF(Admin!$B$14='Legit-Fans'!F70033,1,0)</f>
        <v>0</v>
      </c>
    </row>
    <row r="70034" spans="1:8">
      <c r="A70034" s="220" t="str">
        <f>IF(B70034&lt;&gt;0,COUNTA($B$65637:B70034)," ")</f>
        <v xml:space="preserve"> </v>
      </c>
      <c r="F70034" s="491" t="str">
        <f t="shared" si="71"/>
        <v xml:space="preserve"> </v>
      </c>
      <c r="H70034" s="488">
        <f>IF(Admin!$B$14='Legit-Fans'!F70034,1,0)</f>
        <v>0</v>
      </c>
    </row>
    <row r="70035" spans="1:8">
      <c r="A70035" s="220" t="str">
        <f>IF(B70035&lt;&gt;0,COUNTA($B$65637:B70035)," ")</f>
        <v xml:space="preserve"> </v>
      </c>
      <c r="F70035" s="491" t="str">
        <f t="shared" si="71"/>
        <v xml:space="preserve"> </v>
      </c>
      <c r="H70035" s="488">
        <f>IF(Admin!$B$14='Legit-Fans'!F70035,1,0)</f>
        <v>0</v>
      </c>
    </row>
    <row r="70036" spans="1:8">
      <c r="A70036" s="220" t="str">
        <f>IF(B70036&lt;&gt;0,COUNTA($B$65637:B70036)," ")</f>
        <v xml:space="preserve"> </v>
      </c>
      <c r="F70036" s="491" t="str">
        <f t="shared" si="71"/>
        <v xml:space="preserve"> </v>
      </c>
      <c r="H70036" s="488">
        <f>IF(Admin!$B$14='Legit-Fans'!F70036,1,0)</f>
        <v>0</v>
      </c>
    </row>
    <row r="70037" spans="1:8">
      <c r="A70037" s="220" t="str">
        <f>IF(B70037&lt;&gt;0,COUNTA($B$65637:B70037)," ")</f>
        <v xml:space="preserve"> </v>
      </c>
      <c r="F70037" s="491" t="str">
        <f t="shared" si="71"/>
        <v xml:space="preserve"> </v>
      </c>
      <c r="H70037" s="488">
        <f>IF(Admin!$B$14='Legit-Fans'!F70037,1,0)</f>
        <v>0</v>
      </c>
    </row>
    <row r="70038" spans="1:8">
      <c r="A70038" s="220" t="str">
        <f>IF(B70038&lt;&gt;0,COUNTA($B$65637:B70038)," ")</f>
        <v xml:space="preserve"> </v>
      </c>
      <c r="F70038" s="491" t="str">
        <f t="shared" si="71"/>
        <v xml:space="preserve"> </v>
      </c>
      <c r="H70038" s="488">
        <f>IF(Admin!$B$14='Legit-Fans'!F70038,1,0)</f>
        <v>0</v>
      </c>
    </row>
    <row r="70039" spans="1:8">
      <c r="A70039" s="220" t="str">
        <f>IF(B70039&lt;&gt;0,COUNTA($B$65637:B70039)," ")</f>
        <v xml:space="preserve"> </v>
      </c>
      <c r="F70039" s="491" t="str">
        <f t="shared" si="71"/>
        <v xml:space="preserve"> </v>
      </c>
      <c r="H70039" s="488">
        <f>IF(Admin!$B$14='Legit-Fans'!F70039,1,0)</f>
        <v>0</v>
      </c>
    </row>
    <row r="70040" spans="1:8">
      <c r="A70040" s="220" t="str">
        <f>IF(B70040&lt;&gt;0,COUNTA($B$65637:B70040)," ")</f>
        <v xml:space="preserve"> </v>
      </c>
      <c r="F70040" s="491" t="str">
        <f t="shared" si="71"/>
        <v xml:space="preserve"> </v>
      </c>
      <c r="H70040" s="488">
        <f>IF(Admin!$B$14='Legit-Fans'!F70040,1,0)</f>
        <v>0</v>
      </c>
    </row>
    <row r="70041" spans="1:8">
      <c r="A70041" s="220" t="str">
        <f>IF(B70041&lt;&gt;0,COUNTA($B$65637:B70041)," ")</f>
        <v xml:space="preserve"> </v>
      </c>
      <c r="F70041" s="491" t="str">
        <f t="shared" si="71"/>
        <v xml:space="preserve"> </v>
      </c>
      <c r="H70041" s="488">
        <f>IF(Admin!$B$14='Legit-Fans'!F70041,1,0)</f>
        <v>0</v>
      </c>
    </row>
    <row r="70042" spans="1:8">
      <c r="A70042" s="220" t="str">
        <f>IF(B70042&lt;&gt;0,COUNTA($B$65637:B70042)," ")</f>
        <v xml:space="preserve"> </v>
      </c>
      <c r="F70042" s="491" t="str">
        <f t="shared" si="71"/>
        <v xml:space="preserve"> </v>
      </c>
      <c r="H70042" s="488">
        <f>IF(Admin!$B$14='Legit-Fans'!F70042,1,0)</f>
        <v>0</v>
      </c>
    </row>
    <row r="70043" spans="1:8">
      <c r="A70043" s="220" t="str">
        <f>IF(B70043&lt;&gt;0,COUNTA($B$65637:B70043)," ")</f>
        <v xml:space="preserve"> </v>
      </c>
      <c r="F70043" s="491" t="str">
        <f t="shared" si="71"/>
        <v xml:space="preserve"> </v>
      </c>
      <c r="H70043" s="488">
        <f>IF(Admin!$B$14='Legit-Fans'!F70043,1,0)</f>
        <v>0</v>
      </c>
    </row>
    <row r="70044" spans="1:8">
      <c r="A70044" s="220" t="str">
        <f>IF(B70044&lt;&gt;0,COUNTA($B$65637:B70044)," ")</f>
        <v xml:space="preserve"> </v>
      </c>
      <c r="F70044" s="491" t="str">
        <f t="shared" si="71"/>
        <v xml:space="preserve"> </v>
      </c>
      <c r="H70044" s="488">
        <f>IF(Admin!$B$14='Legit-Fans'!F70044,1,0)</f>
        <v>0</v>
      </c>
    </row>
    <row r="70045" spans="1:8">
      <c r="A70045" s="220" t="str">
        <f>IF(B70045&lt;&gt;0,COUNTA($B$65637:B70045)," ")</f>
        <v xml:space="preserve"> </v>
      </c>
      <c r="F70045" s="491" t="str">
        <f t="shared" si="71"/>
        <v xml:space="preserve"> </v>
      </c>
      <c r="H70045" s="488">
        <f>IF(Admin!$B$14='Legit-Fans'!F70045,1,0)</f>
        <v>0</v>
      </c>
    </row>
    <row r="70046" spans="1:8">
      <c r="A70046" s="220" t="str">
        <f>IF(B70046&lt;&gt;0,COUNTA($B$65637:B70046)," ")</f>
        <v xml:space="preserve"> </v>
      </c>
      <c r="F70046" s="491" t="str">
        <f t="shared" si="71"/>
        <v xml:space="preserve"> </v>
      </c>
      <c r="H70046" s="488">
        <f>IF(Admin!$B$14='Legit-Fans'!F70046,1,0)</f>
        <v>0</v>
      </c>
    </row>
    <row r="70047" spans="1:8">
      <c r="A70047" s="220" t="str">
        <f>IF(B70047&lt;&gt;0,COUNTA($B$65637:B70047)," ")</f>
        <v xml:space="preserve"> </v>
      </c>
      <c r="F70047" s="491" t="str">
        <f t="shared" si="71"/>
        <v xml:space="preserve"> </v>
      </c>
      <c r="H70047" s="488">
        <f>IF(Admin!$B$14='Legit-Fans'!F70047,1,0)</f>
        <v>0</v>
      </c>
    </row>
    <row r="70048" spans="1:8">
      <c r="A70048" s="220" t="str">
        <f>IF(B70048&lt;&gt;0,COUNTA($B$65637:B70048)," ")</f>
        <v xml:space="preserve"> </v>
      </c>
      <c r="F70048" s="491" t="str">
        <f t="shared" si="71"/>
        <v xml:space="preserve"> </v>
      </c>
      <c r="H70048" s="488">
        <f>IF(Admin!$B$14='Legit-Fans'!F70048,1,0)</f>
        <v>0</v>
      </c>
    </row>
    <row r="70049" spans="1:8">
      <c r="A70049" s="220" t="str">
        <f>IF(B70049&lt;&gt;0,COUNTA($B$65637:B70049)," ")</f>
        <v xml:space="preserve"> </v>
      </c>
      <c r="F70049" s="491" t="str">
        <f t="shared" si="71"/>
        <v xml:space="preserve"> </v>
      </c>
      <c r="H70049" s="488">
        <f>IF(Admin!$B$14='Legit-Fans'!F70049,1,0)</f>
        <v>0</v>
      </c>
    </row>
    <row r="70050" spans="1:8">
      <c r="A70050" s="220" t="str">
        <f>IF(B70050&lt;&gt;0,COUNTA($B$65637:B70050)," ")</f>
        <v xml:space="preserve"> </v>
      </c>
      <c r="F70050" s="491" t="str">
        <f t="shared" si="71"/>
        <v xml:space="preserve"> </v>
      </c>
      <c r="H70050" s="488">
        <f>IF(Admin!$B$14='Legit-Fans'!F70050,1,0)</f>
        <v>0</v>
      </c>
    </row>
    <row r="70051" spans="1:8">
      <c r="A70051" s="220" t="str">
        <f>IF(B70051&lt;&gt;0,COUNTA($B$65637:B70051)," ")</f>
        <v xml:space="preserve"> </v>
      </c>
      <c r="F70051" s="491" t="str">
        <f t="shared" si="71"/>
        <v xml:space="preserve"> </v>
      </c>
      <c r="H70051" s="488">
        <f>IF(Admin!$B$14='Legit-Fans'!F70051,1,0)</f>
        <v>0</v>
      </c>
    </row>
    <row r="70052" spans="1:8">
      <c r="A70052" s="220" t="str">
        <f>IF(B70052&lt;&gt;0,COUNTA($B$65637:B70052)," ")</f>
        <v xml:space="preserve"> </v>
      </c>
      <c r="F70052" s="491" t="str">
        <f t="shared" si="71"/>
        <v xml:space="preserve"> </v>
      </c>
      <c r="H70052" s="488">
        <f>IF(Admin!$B$14='Legit-Fans'!F70052,1,0)</f>
        <v>0</v>
      </c>
    </row>
    <row r="70053" spans="1:8">
      <c r="A70053" s="220" t="str">
        <f>IF(B70053&lt;&gt;0,COUNTA($B$65637:B70053)," ")</f>
        <v xml:space="preserve"> </v>
      </c>
      <c r="F70053" s="491" t="str">
        <f t="shared" si="71"/>
        <v xml:space="preserve"> </v>
      </c>
      <c r="H70053" s="488">
        <f>IF(Admin!$B$14='Legit-Fans'!F70053,1,0)</f>
        <v>0</v>
      </c>
    </row>
    <row r="70054" spans="1:8">
      <c r="A70054" s="220" t="str">
        <f>IF(B70054&lt;&gt;0,COUNTA($B$65637:B70054)," ")</f>
        <v xml:space="preserve"> </v>
      </c>
      <c r="F70054" s="491" t="str">
        <f t="shared" si="71"/>
        <v xml:space="preserve"> </v>
      </c>
      <c r="H70054" s="488">
        <f>IF(Admin!$B$14='Legit-Fans'!F70054,1,0)</f>
        <v>0</v>
      </c>
    </row>
    <row r="70055" spans="1:8">
      <c r="A70055" s="220" t="str">
        <f>IF(B70055&lt;&gt;0,COUNTA($B$65637:B70055)," ")</f>
        <v xml:space="preserve"> </v>
      </c>
      <c r="F70055" s="491" t="str">
        <f t="shared" si="71"/>
        <v xml:space="preserve"> </v>
      </c>
      <c r="H70055" s="488">
        <f>IF(Admin!$B$14='Legit-Fans'!F70055,1,0)</f>
        <v>0</v>
      </c>
    </row>
    <row r="70056" spans="1:8">
      <c r="A70056" s="220" t="str">
        <f>IF(B70056&lt;&gt;0,COUNTA($B$65637:B70056)," ")</f>
        <v xml:space="preserve"> </v>
      </c>
      <c r="F70056" s="491" t="str">
        <f t="shared" si="71"/>
        <v xml:space="preserve"> </v>
      </c>
      <c r="H70056" s="488">
        <f>IF(Admin!$B$14='Legit-Fans'!F70056,1,0)</f>
        <v>0</v>
      </c>
    </row>
    <row r="70057" spans="1:8">
      <c r="A70057" s="220" t="str">
        <f>IF(B70057&lt;&gt;0,COUNTA($B$65637:B70057)," ")</f>
        <v xml:space="preserve"> </v>
      </c>
      <c r="F70057" s="491" t="str">
        <f t="shared" si="71"/>
        <v xml:space="preserve"> </v>
      </c>
      <c r="H70057" s="488">
        <f>IF(Admin!$B$14='Legit-Fans'!F70057,1,0)</f>
        <v>0</v>
      </c>
    </row>
    <row r="70058" spans="1:8">
      <c r="A70058" s="220" t="str">
        <f>IF(B70058&lt;&gt;0,COUNTA($B$65637:B70058)," ")</f>
        <v xml:space="preserve"> </v>
      </c>
      <c r="F70058" s="491" t="str">
        <f t="shared" si="71"/>
        <v xml:space="preserve"> </v>
      </c>
      <c r="H70058" s="488">
        <f>IF(Admin!$B$14='Legit-Fans'!F70058,1,0)</f>
        <v>0</v>
      </c>
    </row>
    <row r="70059" spans="1:8">
      <c r="A70059" s="220" t="str">
        <f>IF(B70059&lt;&gt;0,COUNTA($B$65637:B70059)," ")</f>
        <v xml:space="preserve"> </v>
      </c>
      <c r="F70059" s="491" t="str">
        <f t="shared" si="71"/>
        <v xml:space="preserve"> </v>
      </c>
      <c r="H70059" s="488">
        <f>IF(Admin!$B$14='Legit-Fans'!F70059,1,0)</f>
        <v>0</v>
      </c>
    </row>
    <row r="70060" spans="1:8">
      <c r="A70060" s="220" t="str">
        <f>IF(B70060&lt;&gt;0,COUNTA($B$65637:B70060)," ")</f>
        <v xml:space="preserve"> </v>
      </c>
      <c r="F70060" s="491" t="str">
        <f t="shared" ref="F70060:F70123" si="72">B70060&amp;" "&amp;C70060</f>
        <v xml:space="preserve"> </v>
      </c>
      <c r="H70060" s="488">
        <f>IF(Admin!$B$14='Legit-Fans'!F70060,1,0)</f>
        <v>0</v>
      </c>
    </row>
    <row r="70061" spans="1:8">
      <c r="A70061" s="220" t="str">
        <f>IF(B70061&lt;&gt;0,COUNTA($B$65637:B70061)," ")</f>
        <v xml:space="preserve"> </v>
      </c>
      <c r="F70061" s="491" t="str">
        <f t="shared" si="72"/>
        <v xml:space="preserve"> </v>
      </c>
      <c r="H70061" s="488">
        <f>IF(Admin!$B$14='Legit-Fans'!F70061,1,0)</f>
        <v>0</v>
      </c>
    </row>
    <row r="70062" spans="1:8">
      <c r="A70062" s="220" t="str">
        <f>IF(B70062&lt;&gt;0,COUNTA($B$65637:B70062)," ")</f>
        <v xml:space="preserve"> </v>
      </c>
      <c r="F70062" s="491" t="str">
        <f t="shared" si="72"/>
        <v xml:space="preserve"> </v>
      </c>
      <c r="H70062" s="488">
        <f>IF(Admin!$B$14='Legit-Fans'!F70062,1,0)</f>
        <v>0</v>
      </c>
    </row>
    <row r="70063" spans="1:8">
      <c r="A70063" s="220" t="str">
        <f>IF(B70063&lt;&gt;0,COUNTA($B$65637:B70063)," ")</f>
        <v xml:space="preserve"> </v>
      </c>
      <c r="F70063" s="491" t="str">
        <f t="shared" si="72"/>
        <v xml:space="preserve"> </v>
      </c>
      <c r="H70063" s="488">
        <f>IF(Admin!$B$14='Legit-Fans'!F70063,1,0)</f>
        <v>0</v>
      </c>
    </row>
    <row r="70064" spans="1:8">
      <c r="A70064" s="220" t="str">
        <f>IF(B70064&lt;&gt;0,COUNTA($B$65637:B70064)," ")</f>
        <v xml:space="preserve"> </v>
      </c>
      <c r="F70064" s="491" t="str">
        <f t="shared" si="72"/>
        <v xml:space="preserve"> </v>
      </c>
      <c r="H70064" s="488">
        <f>IF(Admin!$B$14='Legit-Fans'!F70064,1,0)</f>
        <v>0</v>
      </c>
    </row>
    <row r="70065" spans="1:8">
      <c r="A70065" s="220" t="str">
        <f>IF(B70065&lt;&gt;0,COUNTA($B$65637:B70065)," ")</f>
        <v xml:space="preserve"> </v>
      </c>
      <c r="F70065" s="491" t="str">
        <f t="shared" si="72"/>
        <v xml:space="preserve"> </v>
      </c>
      <c r="H70065" s="488">
        <f>IF(Admin!$B$14='Legit-Fans'!F70065,1,0)</f>
        <v>0</v>
      </c>
    </row>
    <row r="70066" spans="1:8">
      <c r="A70066" s="220" t="str">
        <f>IF(B70066&lt;&gt;0,COUNTA($B$65637:B70066)," ")</f>
        <v xml:space="preserve"> </v>
      </c>
      <c r="F70066" s="491" t="str">
        <f t="shared" si="72"/>
        <v xml:space="preserve"> </v>
      </c>
      <c r="H70066" s="488">
        <f>IF(Admin!$B$14='Legit-Fans'!F70066,1,0)</f>
        <v>0</v>
      </c>
    </row>
    <row r="70067" spans="1:8">
      <c r="A70067" s="220" t="str">
        <f>IF(B70067&lt;&gt;0,COUNTA($B$65637:B70067)," ")</f>
        <v xml:space="preserve"> </v>
      </c>
      <c r="F70067" s="491" t="str">
        <f t="shared" si="72"/>
        <v xml:space="preserve"> </v>
      </c>
      <c r="H70067" s="488">
        <f>IF(Admin!$B$14='Legit-Fans'!F70067,1,0)</f>
        <v>0</v>
      </c>
    </row>
    <row r="70068" spans="1:8">
      <c r="A70068" s="220" t="str">
        <f>IF(B70068&lt;&gt;0,COUNTA($B$65637:B70068)," ")</f>
        <v xml:space="preserve"> </v>
      </c>
      <c r="F70068" s="491" t="str">
        <f t="shared" si="72"/>
        <v xml:space="preserve"> </v>
      </c>
      <c r="H70068" s="488">
        <f>IF(Admin!$B$14='Legit-Fans'!F70068,1,0)</f>
        <v>0</v>
      </c>
    </row>
    <row r="70069" spans="1:8">
      <c r="A70069" s="220" t="str">
        <f>IF(B70069&lt;&gt;0,COUNTA($B$65637:B70069)," ")</f>
        <v xml:space="preserve"> </v>
      </c>
      <c r="F70069" s="491" t="str">
        <f t="shared" si="72"/>
        <v xml:space="preserve"> </v>
      </c>
      <c r="H70069" s="488">
        <f>IF(Admin!$B$14='Legit-Fans'!F70069,1,0)</f>
        <v>0</v>
      </c>
    </row>
    <row r="70070" spans="1:8">
      <c r="A70070" s="220" t="str">
        <f>IF(B70070&lt;&gt;0,COUNTA($B$65637:B70070)," ")</f>
        <v xml:space="preserve"> </v>
      </c>
      <c r="F70070" s="491" t="str">
        <f t="shared" si="72"/>
        <v xml:space="preserve"> </v>
      </c>
      <c r="H70070" s="488">
        <f>IF(Admin!$B$14='Legit-Fans'!F70070,1,0)</f>
        <v>0</v>
      </c>
    </row>
    <row r="70071" spans="1:8">
      <c r="A70071" s="220" t="str">
        <f>IF(B70071&lt;&gt;0,COUNTA($B$65637:B70071)," ")</f>
        <v xml:space="preserve"> </v>
      </c>
      <c r="F70071" s="491" t="str">
        <f t="shared" si="72"/>
        <v xml:space="preserve"> </v>
      </c>
      <c r="H70071" s="488">
        <f>IF(Admin!$B$14='Legit-Fans'!F70071,1,0)</f>
        <v>0</v>
      </c>
    </row>
    <row r="70072" spans="1:8">
      <c r="A70072" s="220" t="str">
        <f>IF(B70072&lt;&gt;0,COUNTA($B$65637:B70072)," ")</f>
        <v xml:space="preserve"> </v>
      </c>
      <c r="F70072" s="491" t="str">
        <f t="shared" si="72"/>
        <v xml:space="preserve"> </v>
      </c>
      <c r="H70072" s="488">
        <f>IF(Admin!$B$14='Legit-Fans'!F70072,1,0)</f>
        <v>0</v>
      </c>
    </row>
    <row r="70073" spans="1:8">
      <c r="A70073" s="220" t="str">
        <f>IF(B70073&lt;&gt;0,COUNTA($B$65637:B70073)," ")</f>
        <v xml:space="preserve"> </v>
      </c>
      <c r="F70073" s="491" t="str">
        <f t="shared" si="72"/>
        <v xml:space="preserve"> </v>
      </c>
      <c r="H70073" s="488">
        <f>IF(Admin!$B$14='Legit-Fans'!F70073,1,0)</f>
        <v>0</v>
      </c>
    </row>
    <row r="70074" spans="1:8">
      <c r="A70074" s="220" t="str">
        <f>IF(B70074&lt;&gt;0,COUNTA($B$65637:B70074)," ")</f>
        <v xml:space="preserve"> </v>
      </c>
      <c r="F70074" s="491" t="str">
        <f t="shared" si="72"/>
        <v xml:space="preserve"> </v>
      </c>
      <c r="H70074" s="488">
        <f>IF(Admin!$B$14='Legit-Fans'!F70074,1,0)</f>
        <v>0</v>
      </c>
    </row>
    <row r="70075" spans="1:8">
      <c r="A70075" s="220" t="str">
        <f>IF(B70075&lt;&gt;0,COUNTA($B$65637:B70075)," ")</f>
        <v xml:space="preserve"> </v>
      </c>
      <c r="F70075" s="491" t="str">
        <f t="shared" si="72"/>
        <v xml:space="preserve"> </v>
      </c>
      <c r="H70075" s="488">
        <f>IF(Admin!$B$14='Legit-Fans'!F70075,1,0)</f>
        <v>0</v>
      </c>
    </row>
    <row r="70076" spans="1:8">
      <c r="A70076" s="220" t="str">
        <f>IF(B70076&lt;&gt;0,COUNTA($B$65637:B70076)," ")</f>
        <v xml:space="preserve"> </v>
      </c>
      <c r="F70076" s="491" t="str">
        <f t="shared" si="72"/>
        <v xml:space="preserve"> </v>
      </c>
      <c r="H70076" s="488">
        <f>IF(Admin!$B$14='Legit-Fans'!F70076,1,0)</f>
        <v>0</v>
      </c>
    </row>
    <row r="70077" spans="1:8">
      <c r="A70077" s="220" t="str">
        <f>IF(B70077&lt;&gt;0,COUNTA($B$65637:B70077)," ")</f>
        <v xml:space="preserve"> </v>
      </c>
      <c r="F70077" s="491" t="str">
        <f t="shared" si="72"/>
        <v xml:space="preserve"> </v>
      </c>
      <c r="H70077" s="488">
        <f>IF(Admin!$B$14='Legit-Fans'!F70077,1,0)</f>
        <v>0</v>
      </c>
    </row>
    <row r="70078" spans="1:8">
      <c r="A70078" s="220" t="str">
        <f>IF(B70078&lt;&gt;0,COUNTA($B$65637:B70078)," ")</f>
        <v xml:space="preserve"> </v>
      </c>
      <c r="F70078" s="491" t="str">
        <f t="shared" si="72"/>
        <v xml:space="preserve"> </v>
      </c>
      <c r="H70078" s="488">
        <f>IF(Admin!$B$14='Legit-Fans'!F70078,1,0)</f>
        <v>0</v>
      </c>
    </row>
    <row r="70079" spans="1:8">
      <c r="A70079" s="220" t="str">
        <f>IF(B70079&lt;&gt;0,COUNTA($B$65637:B70079)," ")</f>
        <v xml:space="preserve"> </v>
      </c>
      <c r="F70079" s="491" t="str">
        <f t="shared" si="72"/>
        <v xml:space="preserve"> </v>
      </c>
      <c r="H70079" s="488">
        <f>IF(Admin!$B$14='Legit-Fans'!F70079,1,0)</f>
        <v>0</v>
      </c>
    </row>
    <row r="70080" spans="1:8">
      <c r="A70080" s="220" t="str">
        <f>IF(B70080&lt;&gt;0,COUNTA($B$65637:B70080)," ")</f>
        <v xml:space="preserve"> </v>
      </c>
      <c r="F70080" s="491" t="str">
        <f t="shared" si="72"/>
        <v xml:space="preserve"> </v>
      </c>
      <c r="H70080" s="488">
        <f>IF(Admin!$B$14='Legit-Fans'!F70080,1,0)</f>
        <v>0</v>
      </c>
    </row>
    <row r="70081" spans="1:8">
      <c r="A70081" s="220" t="str">
        <f>IF(B70081&lt;&gt;0,COUNTA($B$65637:B70081)," ")</f>
        <v xml:space="preserve"> </v>
      </c>
      <c r="F70081" s="491" t="str">
        <f t="shared" si="72"/>
        <v xml:space="preserve"> </v>
      </c>
      <c r="H70081" s="488">
        <f>IF(Admin!$B$14='Legit-Fans'!F70081,1,0)</f>
        <v>0</v>
      </c>
    </row>
    <row r="70082" spans="1:8">
      <c r="A70082" s="220" t="str">
        <f>IF(B70082&lt;&gt;0,COUNTA($B$65637:B70082)," ")</f>
        <v xml:space="preserve"> </v>
      </c>
      <c r="F70082" s="491" t="str">
        <f t="shared" si="72"/>
        <v xml:space="preserve"> </v>
      </c>
      <c r="H70082" s="488">
        <f>IF(Admin!$B$14='Legit-Fans'!F70082,1,0)</f>
        <v>0</v>
      </c>
    </row>
    <row r="70083" spans="1:8">
      <c r="A70083" s="220" t="str">
        <f>IF(B70083&lt;&gt;0,COUNTA($B$65637:B70083)," ")</f>
        <v xml:space="preserve"> </v>
      </c>
      <c r="F70083" s="491" t="str">
        <f t="shared" si="72"/>
        <v xml:space="preserve"> </v>
      </c>
      <c r="H70083" s="488">
        <f>IF(Admin!$B$14='Legit-Fans'!F70083,1,0)</f>
        <v>0</v>
      </c>
    </row>
    <row r="70084" spans="1:8">
      <c r="A70084" s="220" t="str">
        <f>IF(B70084&lt;&gt;0,COUNTA($B$65637:B70084)," ")</f>
        <v xml:space="preserve"> </v>
      </c>
      <c r="F70084" s="491" t="str">
        <f t="shared" si="72"/>
        <v xml:space="preserve"> </v>
      </c>
      <c r="H70084" s="488">
        <f>IF(Admin!$B$14='Legit-Fans'!F70084,1,0)</f>
        <v>0</v>
      </c>
    </row>
    <row r="70085" spans="1:8">
      <c r="A70085" s="220" t="str">
        <f>IF(B70085&lt;&gt;0,COUNTA($B$65637:B70085)," ")</f>
        <v xml:space="preserve"> </v>
      </c>
      <c r="F70085" s="491" t="str">
        <f t="shared" si="72"/>
        <v xml:space="preserve"> </v>
      </c>
      <c r="H70085" s="488">
        <f>IF(Admin!$B$14='Legit-Fans'!F70085,1,0)</f>
        <v>0</v>
      </c>
    </row>
    <row r="70086" spans="1:8">
      <c r="A70086" s="220" t="str">
        <f>IF(B70086&lt;&gt;0,COUNTA($B$65637:B70086)," ")</f>
        <v xml:space="preserve"> </v>
      </c>
      <c r="F70086" s="491" t="str">
        <f t="shared" si="72"/>
        <v xml:space="preserve"> </v>
      </c>
      <c r="H70086" s="488">
        <f>IF(Admin!$B$14='Legit-Fans'!F70086,1,0)</f>
        <v>0</v>
      </c>
    </row>
    <row r="70087" spans="1:8">
      <c r="A70087" s="220" t="str">
        <f>IF(B70087&lt;&gt;0,COUNTA($B$65637:B70087)," ")</f>
        <v xml:space="preserve"> </v>
      </c>
      <c r="F70087" s="491" t="str">
        <f t="shared" si="72"/>
        <v xml:space="preserve"> </v>
      </c>
      <c r="H70087" s="488">
        <f>IF(Admin!$B$14='Legit-Fans'!F70087,1,0)</f>
        <v>0</v>
      </c>
    </row>
    <row r="70088" spans="1:8">
      <c r="A70088" s="220" t="str">
        <f>IF(B70088&lt;&gt;0,COUNTA($B$65637:B70088)," ")</f>
        <v xml:space="preserve"> </v>
      </c>
      <c r="F70088" s="491" t="str">
        <f t="shared" si="72"/>
        <v xml:space="preserve"> </v>
      </c>
      <c r="H70088" s="488">
        <f>IF(Admin!$B$14='Legit-Fans'!F70088,1,0)</f>
        <v>0</v>
      </c>
    </row>
    <row r="70089" spans="1:8">
      <c r="A70089" s="220" t="str">
        <f>IF(B70089&lt;&gt;0,COUNTA($B$65637:B70089)," ")</f>
        <v xml:space="preserve"> </v>
      </c>
      <c r="F70089" s="491" t="str">
        <f t="shared" si="72"/>
        <v xml:space="preserve"> </v>
      </c>
      <c r="H70089" s="488">
        <f>IF(Admin!$B$14='Legit-Fans'!F70089,1,0)</f>
        <v>0</v>
      </c>
    </row>
    <row r="70090" spans="1:8">
      <c r="A70090" s="220" t="str">
        <f>IF(B70090&lt;&gt;0,COUNTA($B$65637:B70090)," ")</f>
        <v xml:space="preserve"> </v>
      </c>
      <c r="F70090" s="491" t="str">
        <f t="shared" si="72"/>
        <v xml:space="preserve"> </v>
      </c>
      <c r="H70090" s="488">
        <f>IF(Admin!$B$14='Legit-Fans'!F70090,1,0)</f>
        <v>0</v>
      </c>
    </row>
    <row r="70091" spans="1:8">
      <c r="A70091" s="220" t="str">
        <f>IF(B70091&lt;&gt;0,COUNTA($B$65637:B70091)," ")</f>
        <v xml:space="preserve"> </v>
      </c>
      <c r="F70091" s="491" t="str">
        <f t="shared" si="72"/>
        <v xml:space="preserve"> </v>
      </c>
      <c r="H70091" s="488">
        <f>IF(Admin!$B$14='Legit-Fans'!F70091,1,0)</f>
        <v>0</v>
      </c>
    </row>
    <row r="70092" spans="1:8">
      <c r="A70092" s="220" t="str">
        <f>IF(B70092&lt;&gt;0,COUNTA($B$65637:B70092)," ")</f>
        <v xml:space="preserve"> </v>
      </c>
      <c r="F70092" s="491" t="str">
        <f t="shared" si="72"/>
        <v xml:space="preserve"> </v>
      </c>
      <c r="H70092" s="488">
        <f>IF(Admin!$B$14='Legit-Fans'!F70092,1,0)</f>
        <v>0</v>
      </c>
    </row>
    <row r="70093" spans="1:8">
      <c r="A70093" s="220" t="str">
        <f>IF(B70093&lt;&gt;0,COUNTA($B$65637:B70093)," ")</f>
        <v xml:space="preserve"> </v>
      </c>
      <c r="F70093" s="491" t="str">
        <f t="shared" si="72"/>
        <v xml:space="preserve"> </v>
      </c>
      <c r="H70093" s="488">
        <f>IF(Admin!$B$14='Legit-Fans'!F70093,1,0)</f>
        <v>0</v>
      </c>
    </row>
    <row r="70094" spans="1:8">
      <c r="A70094" s="220" t="str">
        <f>IF(B70094&lt;&gt;0,COUNTA($B$65637:B70094)," ")</f>
        <v xml:space="preserve"> </v>
      </c>
      <c r="F70094" s="491" t="str">
        <f t="shared" si="72"/>
        <v xml:space="preserve"> </v>
      </c>
      <c r="H70094" s="488">
        <f>IF(Admin!$B$14='Legit-Fans'!F70094,1,0)</f>
        <v>0</v>
      </c>
    </row>
    <row r="70095" spans="1:8">
      <c r="A70095" s="220" t="str">
        <f>IF(B70095&lt;&gt;0,COUNTA($B$65637:B70095)," ")</f>
        <v xml:space="preserve"> </v>
      </c>
      <c r="F70095" s="491" t="str">
        <f t="shared" si="72"/>
        <v xml:space="preserve"> </v>
      </c>
      <c r="H70095" s="488">
        <f>IF(Admin!$B$14='Legit-Fans'!F70095,1,0)</f>
        <v>0</v>
      </c>
    </row>
    <row r="70096" spans="1:8">
      <c r="A70096" s="220" t="str">
        <f>IF(B70096&lt;&gt;0,COUNTA($B$65637:B70096)," ")</f>
        <v xml:space="preserve"> </v>
      </c>
      <c r="F70096" s="491" t="str">
        <f t="shared" si="72"/>
        <v xml:space="preserve"> </v>
      </c>
      <c r="H70096" s="488">
        <f>IF(Admin!$B$14='Legit-Fans'!F70096,1,0)</f>
        <v>0</v>
      </c>
    </row>
    <row r="70097" spans="1:8">
      <c r="A70097" s="220" t="str">
        <f>IF(B70097&lt;&gt;0,COUNTA($B$65637:B70097)," ")</f>
        <v xml:space="preserve"> </v>
      </c>
      <c r="F70097" s="491" t="str">
        <f t="shared" si="72"/>
        <v xml:space="preserve"> </v>
      </c>
      <c r="H70097" s="488">
        <f>IF(Admin!$B$14='Legit-Fans'!F70097,1,0)</f>
        <v>0</v>
      </c>
    </row>
    <row r="70098" spans="1:8">
      <c r="A70098" s="220" t="str">
        <f>IF(B70098&lt;&gt;0,COUNTA($B$65637:B70098)," ")</f>
        <v xml:space="preserve"> </v>
      </c>
      <c r="F70098" s="491" t="str">
        <f t="shared" si="72"/>
        <v xml:space="preserve"> </v>
      </c>
      <c r="H70098" s="488">
        <f>IF(Admin!$B$14='Legit-Fans'!F70098,1,0)</f>
        <v>0</v>
      </c>
    </row>
    <row r="70099" spans="1:8">
      <c r="A70099" s="220" t="str">
        <f>IF(B70099&lt;&gt;0,COUNTA($B$65637:B70099)," ")</f>
        <v xml:space="preserve"> </v>
      </c>
      <c r="F70099" s="491" t="str">
        <f t="shared" si="72"/>
        <v xml:space="preserve"> </v>
      </c>
      <c r="H70099" s="488">
        <f>IF(Admin!$B$14='Legit-Fans'!F70099,1,0)</f>
        <v>0</v>
      </c>
    </row>
    <row r="70100" spans="1:8">
      <c r="A70100" s="220" t="str">
        <f>IF(B70100&lt;&gt;0,COUNTA($B$65637:B70100)," ")</f>
        <v xml:space="preserve"> </v>
      </c>
      <c r="F70100" s="491" t="str">
        <f t="shared" si="72"/>
        <v xml:space="preserve"> </v>
      </c>
      <c r="H70100" s="488">
        <f>IF(Admin!$B$14='Legit-Fans'!F70100,1,0)</f>
        <v>0</v>
      </c>
    </row>
    <row r="70101" spans="1:8">
      <c r="A70101" s="220" t="str">
        <f>IF(B70101&lt;&gt;0,COUNTA($B$65637:B70101)," ")</f>
        <v xml:space="preserve"> </v>
      </c>
      <c r="F70101" s="491" t="str">
        <f t="shared" si="72"/>
        <v xml:space="preserve"> </v>
      </c>
      <c r="H70101" s="488">
        <f>IF(Admin!$B$14='Legit-Fans'!F70101,1,0)</f>
        <v>0</v>
      </c>
    </row>
    <row r="70102" spans="1:8">
      <c r="A70102" s="220" t="str">
        <f>IF(B70102&lt;&gt;0,COUNTA($B$65637:B70102)," ")</f>
        <v xml:space="preserve"> </v>
      </c>
      <c r="F70102" s="491" t="str">
        <f t="shared" si="72"/>
        <v xml:space="preserve"> </v>
      </c>
      <c r="H70102" s="488">
        <f>IF(Admin!$B$14='Legit-Fans'!F70102,1,0)</f>
        <v>0</v>
      </c>
    </row>
    <row r="70103" spans="1:8">
      <c r="A70103" s="220" t="str">
        <f>IF(B70103&lt;&gt;0,COUNTA($B$65637:B70103)," ")</f>
        <v xml:space="preserve"> </v>
      </c>
      <c r="F70103" s="491" t="str">
        <f t="shared" si="72"/>
        <v xml:space="preserve"> </v>
      </c>
      <c r="H70103" s="488">
        <f>IF(Admin!$B$14='Legit-Fans'!F70103,1,0)</f>
        <v>0</v>
      </c>
    </row>
    <row r="70104" spans="1:8">
      <c r="A70104" s="220" t="str">
        <f>IF(B70104&lt;&gt;0,COUNTA($B$65637:B70104)," ")</f>
        <v xml:space="preserve"> </v>
      </c>
      <c r="F70104" s="491" t="str">
        <f t="shared" si="72"/>
        <v xml:space="preserve"> </v>
      </c>
      <c r="H70104" s="488">
        <f>IF(Admin!$B$14='Legit-Fans'!F70104,1,0)</f>
        <v>0</v>
      </c>
    </row>
    <row r="70105" spans="1:8">
      <c r="A70105" s="220" t="str">
        <f>IF(B70105&lt;&gt;0,COUNTA($B$65637:B70105)," ")</f>
        <v xml:space="preserve"> </v>
      </c>
      <c r="F70105" s="491" t="str">
        <f t="shared" si="72"/>
        <v xml:space="preserve"> </v>
      </c>
      <c r="H70105" s="488">
        <f>IF(Admin!$B$14='Legit-Fans'!F70105,1,0)</f>
        <v>0</v>
      </c>
    </row>
    <row r="70106" spans="1:8">
      <c r="A70106" s="220" t="str">
        <f>IF(B70106&lt;&gt;0,COUNTA($B$65637:B70106)," ")</f>
        <v xml:space="preserve"> </v>
      </c>
      <c r="F70106" s="491" t="str">
        <f t="shared" si="72"/>
        <v xml:space="preserve"> </v>
      </c>
      <c r="H70106" s="488">
        <f>IF(Admin!$B$14='Legit-Fans'!F70106,1,0)</f>
        <v>0</v>
      </c>
    </row>
    <row r="70107" spans="1:8">
      <c r="A70107" s="220" t="str">
        <f>IF(B70107&lt;&gt;0,COUNTA($B$65637:B70107)," ")</f>
        <v xml:space="preserve"> </v>
      </c>
      <c r="F70107" s="491" t="str">
        <f t="shared" si="72"/>
        <v xml:space="preserve"> </v>
      </c>
      <c r="H70107" s="488">
        <f>IF(Admin!$B$14='Legit-Fans'!F70107,1,0)</f>
        <v>0</v>
      </c>
    </row>
    <row r="70108" spans="1:8">
      <c r="A70108" s="220" t="str">
        <f>IF(B70108&lt;&gt;0,COUNTA($B$65637:B70108)," ")</f>
        <v xml:space="preserve"> </v>
      </c>
      <c r="F70108" s="491" t="str">
        <f t="shared" si="72"/>
        <v xml:space="preserve"> </v>
      </c>
      <c r="H70108" s="488">
        <f>IF(Admin!$B$14='Legit-Fans'!F70108,1,0)</f>
        <v>0</v>
      </c>
    </row>
    <row r="70109" spans="1:8">
      <c r="A70109" s="220" t="str">
        <f>IF(B70109&lt;&gt;0,COUNTA($B$65637:B70109)," ")</f>
        <v xml:space="preserve"> </v>
      </c>
      <c r="F70109" s="491" t="str">
        <f t="shared" si="72"/>
        <v xml:space="preserve"> </v>
      </c>
      <c r="H70109" s="488">
        <f>IF(Admin!$B$14='Legit-Fans'!F70109,1,0)</f>
        <v>0</v>
      </c>
    </row>
    <row r="70110" spans="1:8">
      <c r="A70110" s="220" t="str">
        <f>IF(B70110&lt;&gt;0,COUNTA($B$65637:B70110)," ")</f>
        <v xml:space="preserve"> </v>
      </c>
      <c r="F70110" s="491" t="str">
        <f t="shared" si="72"/>
        <v xml:space="preserve"> </v>
      </c>
      <c r="H70110" s="488">
        <f>IF(Admin!$B$14='Legit-Fans'!F70110,1,0)</f>
        <v>0</v>
      </c>
    </row>
    <row r="70111" spans="1:8">
      <c r="A70111" s="220" t="str">
        <f>IF(B70111&lt;&gt;0,COUNTA($B$65637:B70111)," ")</f>
        <v xml:space="preserve"> </v>
      </c>
      <c r="F70111" s="491" t="str">
        <f t="shared" si="72"/>
        <v xml:space="preserve"> </v>
      </c>
      <c r="H70111" s="488">
        <f>IF(Admin!$B$14='Legit-Fans'!F70111,1,0)</f>
        <v>0</v>
      </c>
    </row>
    <row r="70112" spans="1:8">
      <c r="A70112" s="220" t="str">
        <f>IF(B70112&lt;&gt;0,COUNTA($B$65637:B70112)," ")</f>
        <v xml:space="preserve"> </v>
      </c>
      <c r="F70112" s="491" t="str">
        <f t="shared" si="72"/>
        <v xml:space="preserve"> </v>
      </c>
      <c r="H70112" s="488">
        <f>IF(Admin!$B$14='Legit-Fans'!F70112,1,0)</f>
        <v>0</v>
      </c>
    </row>
    <row r="70113" spans="1:8">
      <c r="A70113" s="220" t="str">
        <f>IF(B70113&lt;&gt;0,COUNTA($B$65637:B70113)," ")</f>
        <v xml:space="preserve"> </v>
      </c>
      <c r="F70113" s="491" t="str">
        <f t="shared" si="72"/>
        <v xml:space="preserve"> </v>
      </c>
      <c r="H70113" s="488">
        <f>IF(Admin!$B$14='Legit-Fans'!F70113,1,0)</f>
        <v>0</v>
      </c>
    </row>
    <row r="70114" spans="1:8">
      <c r="A70114" s="220" t="str">
        <f>IF(B70114&lt;&gt;0,COUNTA($B$65637:B70114)," ")</f>
        <v xml:space="preserve"> </v>
      </c>
      <c r="F70114" s="491" t="str">
        <f t="shared" si="72"/>
        <v xml:space="preserve"> </v>
      </c>
      <c r="H70114" s="488">
        <f>IF(Admin!$B$14='Legit-Fans'!F70114,1,0)</f>
        <v>0</v>
      </c>
    </row>
    <row r="70115" spans="1:8">
      <c r="A70115" s="220" t="str">
        <f>IF(B70115&lt;&gt;0,COUNTA($B$65637:B70115)," ")</f>
        <v xml:space="preserve"> </v>
      </c>
      <c r="F70115" s="491" t="str">
        <f t="shared" si="72"/>
        <v xml:space="preserve"> </v>
      </c>
      <c r="H70115" s="488">
        <f>IF(Admin!$B$14='Legit-Fans'!F70115,1,0)</f>
        <v>0</v>
      </c>
    </row>
    <row r="70116" spans="1:8">
      <c r="A70116" s="220" t="str">
        <f>IF(B70116&lt;&gt;0,COUNTA($B$65637:B70116)," ")</f>
        <v xml:space="preserve"> </v>
      </c>
      <c r="F70116" s="491" t="str">
        <f t="shared" si="72"/>
        <v xml:space="preserve"> </v>
      </c>
      <c r="H70116" s="488">
        <f>IF(Admin!$B$14='Legit-Fans'!F70116,1,0)</f>
        <v>0</v>
      </c>
    </row>
    <row r="70117" spans="1:8">
      <c r="A70117" s="220" t="str">
        <f>IF(B70117&lt;&gt;0,COUNTA($B$65637:B70117)," ")</f>
        <v xml:space="preserve"> </v>
      </c>
      <c r="F70117" s="491" t="str">
        <f t="shared" si="72"/>
        <v xml:space="preserve"> </v>
      </c>
      <c r="H70117" s="488">
        <f>IF(Admin!$B$14='Legit-Fans'!F70117,1,0)</f>
        <v>0</v>
      </c>
    </row>
    <row r="70118" spans="1:8">
      <c r="A70118" s="220" t="str">
        <f>IF(B70118&lt;&gt;0,COUNTA($B$65637:B70118)," ")</f>
        <v xml:space="preserve"> </v>
      </c>
      <c r="F70118" s="491" t="str">
        <f t="shared" si="72"/>
        <v xml:space="preserve"> </v>
      </c>
      <c r="H70118" s="488">
        <f>IF(Admin!$B$14='Legit-Fans'!F70118,1,0)</f>
        <v>0</v>
      </c>
    </row>
    <row r="70119" spans="1:8">
      <c r="A70119" s="220" t="str">
        <f>IF(B70119&lt;&gt;0,COUNTA($B$65637:B70119)," ")</f>
        <v xml:space="preserve"> </v>
      </c>
      <c r="F70119" s="491" t="str">
        <f t="shared" si="72"/>
        <v xml:space="preserve"> </v>
      </c>
      <c r="H70119" s="488">
        <f>IF(Admin!$B$14='Legit-Fans'!F70119,1,0)</f>
        <v>0</v>
      </c>
    </row>
    <row r="70120" spans="1:8">
      <c r="A70120" s="220" t="str">
        <f>IF(B70120&lt;&gt;0,COUNTA($B$65637:B70120)," ")</f>
        <v xml:space="preserve"> </v>
      </c>
      <c r="F70120" s="491" t="str">
        <f t="shared" si="72"/>
        <v xml:space="preserve"> </v>
      </c>
      <c r="H70120" s="488">
        <f>IF(Admin!$B$14='Legit-Fans'!F70120,1,0)</f>
        <v>0</v>
      </c>
    </row>
    <row r="70121" spans="1:8">
      <c r="A70121" s="220" t="str">
        <f>IF(B70121&lt;&gt;0,COUNTA($B$65637:B70121)," ")</f>
        <v xml:space="preserve"> </v>
      </c>
      <c r="F70121" s="491" t="str">
        <f t="shared" si="72"/>
        <v xml:space="preserve"> </v>
      </c>
      <c r="H70121" s="488">
        <f>IF(Admin!$B$14='Legit-Fans'!F70121,1,0)</f>
        <v>0</v>
      </c>
    </row>
    <row r="70122" spans="1:8">
      <c r="A70122" s="220" t="str">
        <f>IF(B70122&lt;&gt;0,COUNTA($B$65637:B70122)," ")</f>
        <v xml:space="preserve"> </v>
      </c>
      <c r="F70122" s="491" t="str">
        <f t="shared" si="72"/>
        <v xml:space="preserve"> </v>
      </c>
      <c r="H70122" s="488">
        <f>IF(Admin!$B$14='Legit-Fans'!F70122,1,0)</f>
        <v>0</v>
      </c>
    </row>
    <row r="70123" spans="1:8">
      <c r="A70123" s="220" t="str">
        <f>IF(B70123&lt;&gt;0,COUNTA($B$65637:B70123)," ")</f>
        <v xml:space="preserve"> </v>
      </c>
      <c r="F70123" s="491" t="str">
        <f t="shared" si="72"/>
        <v xml:space="preserve"> </v>
      </c>
      <c r="H70123" s="488">
        <f>IF(Admin!$B$14='Legit-Fans'!F70123,1,0)</f>
        <v>0</v>
      </c>
    </row>
    <row r="70124" spans="1:8">
      <c r="A70124" s="220" t="str">
        <f>IF(B70124&lt;&gt;0,COUNTA($B$65637:B70124)," ")</f>
        <v xml:space="preserve"> </v>
      </c>
      <c r="F70124" s="491" t="str">
        <f t="shared" ref="F70124:F70187" si="73">B70124&amp;" "&amp;C70124</f>
        <v xml:space="preserve"> </v>
      </c>
      <c r="H70124" s="488">
        <f>IF(Admin!$B$14='Legit-Fans'!F70124,1,0)</f>
        <v>0</v>
      </c>
    </row>
    <row r="70125" spans="1:8">
      <c r="A70125" s="220" t="str">
        <f>IF(B70125&lt;&gt;0,COUNTA($B$65637:B70125)," ")</f>
        <v xml:space="preserve"> </v>
      </c>
      <c r="F70125" s="491" t="str">
        <f t="shared" si="73"/>
        <v xml:space="preserve"> </v>
      </c>
      <c r="H70125" s="488">
        <f>IF(Admin!$B$14='Legit-Fans'!F70125,1,0)</f>
        <v>0</v>
      </c>
    </row>
    <row r="70126" spans="1:8">
      <c r="A70126" s="220" t="str">
        <f>IF(B70126&lt;&gt;0,COUNTA($B$65637:B70126)," ")</f>
        <v xml:space="preserve"> </v>
      </c>
      <c r="F70126" s="491" t="str">
        <f t="shared" si="73"/>
        <v xml:space="preserve"> </v>
      </c>
      <c r="H70126" s="488">
        <f>IF(Admin!$B$14='Legit-Fans'!F70126,1,0)</f>
        <v>0</v>
      </c>
    </row>
    <row r="70127" spans="1:8">
      <c r="A70127" s="220" t="str">
        <f>IF(B70127&lt;&gt;0,COUNTA($B$65637:B70127)," ")</f>
        <v xml:space="preserve"> </v>
      </c>
      <c r="F70127" s="491" t="str">
        <f t="shared" si="73"/>
        <v xml:space="preserve"> </v>
      </c>
      <c r="H70127" s="488">
        <f>IF(Admin!$B$14='Legit-Fans'!F70127,1,0)</f>
        <v>0</v>
      </c>
    </row>
    <row r="70128" spans="1:8">
      <c r="A70128" s="220" t="str">
        <f>IF(B70128&lt;&gt;0,COUNTA($B$65637:B70128)," ")</f>
        <v xml:space="preserve"> </v>
      </c>
      <c r="F70128" s="491" t="str">
        <f t="shared" si="73"/>
        <v xml:space="preserve"> </v>
      </c>
      <c r="H70128" s="488">
        <f>IF(Admin!$B$14='Legit-Fans'!F70128,1,0)</f>
        <v>0</v>
      </c>
    </row>
    <row r="70129" spans="1:8">
      <c r="A70129" s="220" t="str">
        <f>IF(B70129&lt;&gt;0,COUNTA($B$65637:B70129)," ")</f>
        <v xml:space="preserve"> </v>
      </c>
      <c r="F70129" s="491" t="str">
        <f t="shared" si="73"/>
        <v xml:space="preserve"> </v>
      </c>
      <c r="H70129" s="488">
        <f>IF(Admin!$B$14='Legit-Fans'!F70129,1,0)</f>
        <v>0</v>
      </c>
    </row>
    <row r="70130" spans="1:8">
      <c r="A70130" s="220" t="str">
        <f>IF(B70130&lt;&gt;0,COUNTA($B$65637:B70130)," ")</f>
        <v xml:space="preserve"> </v>
      </c>
      <c r="F70130" s="491" t="str">
        <f t="shared" si="73"/>
        <v xml:space="preserve"> </v>
      </c>
      <c r="H70130" s="488">
        <f>IF(Admin!$B$14='Legit-Fans'!F70130,1,0)</f>
        <v>0</v>
      </c>
    </row>
    <row r="70131" spans="1:8">
      <c r="A70131" s="220" t="str">
        <f>IF(B70131&lt;&gt;0,COUNTA($B$65637:B70131)," ")</f>
        <v xml:space="preserve"> </v>
      </c>
      <c r="F70131" s="491" t="str">
        <f t="shared" si="73"/>
        <v xml:space="preserve"> </v>
      </c>
      <c r="H70131" s="488">
        <f>IF(Admin!$B$14='Legit-Fans'!F70131,1,0)</f>
        <v>0</v>
      </c>
    </row>
    <row r="70132" spans="1:8">
      <c r="A70132" s="220" t="str">
        <f>IF(B70132&lt;&gt;0,COUNTA($B$65637:B70132)," ")</f>
        <v xml:space="preserve"> </v>
      </c>
      <c r="F70132" s="491" t="str">
        <f t="shared" si="73"/>
        <v xml:space="preserve"> </v>
      </c>
      <c r="H70132" s="488">
        <f>IF(Admin!$B$14='Legit-Fans'!F70132,1,0)</f>
        <v>0</v>
      </c>
    </row>
    <row r="70133" spans="1:8">
      <c r="A70133" s="220" t="str">
        <f>IF(B70133&lt;&gt;0,COUNTA($B$65637:B70133)," ")</f>
        <v xml:space="preserve"> </v>
      </c>
      <c r="F70133" s="491" t="str">
        <f t="shared" si="73"/>
        <v xml:space="preserve"> </v>
      </c>
      <c r="H70133" s="488">
        <f>IF(Admin!$B$14='Legit-Fans'!F70133,1,0)</f>
        <v>0</v>
      </c>
    </row>
    <row r="70134" spans="1:8">
      <c r="A70134" s="220" t="str">
        <f>IF(B70134&lt;&gt;0,COUNTA($B$65637:B70134)," ")</f>
        <v xml:space="preserve"> </v>
      </c>
      <c r="F70134" s="491" t="str">
        <f t="shared" si="73"/>
        <v xml:space="preserve"> </v>
      </c>
      <c r="H70134" s="488">
        <f>IF(Admin!$B$14='Legit-Fans'!F70134,1,0)</f>
        <v>0</v>
      </c>
    </row>
    <row r="70135" spans="1:8">
      <c r="A70135" s="220" t="str">
        <f>IF(B70135&lt;&gt;0,COUNTA($B$65637:B70135)," ")</f>
        <v xml:space="preserve"> </v>
      </c>
      <c r="F70135" s="491" t="str">
        <f t="shared" si="73"/>
        <v xml:space="preserve"> </v>
      </c>
      <c r="H70135" s="488">
        <f>IF(Admin!$B$14='Legit-Fans'!F70135,1,0)</f>
        <v>0</v>
      </c>
    </row>
    <row r="70136" spans="1:8">
      <c r="A70136" s="220" t="str">
        <f>IF(B70136&lt;&gt;0,COUNTA($B$65637:B70136)," ")</f>
        <v xml:space="preserve"> </v>
      </c>
      <c r="F70136" s="491" t="str">
        <f t="shared" si="73"/>
        <v xml:space="preserve"> </v>
      </c>
      <c r="H70136" s="488">
        <f>IF(Admin!$B$14='Legit-Fans'!F70136,1,0)</f>
        <v>0</v>
      </c>
    </row>
    <row r="70137" spans="1:8">
      <c r="A70137" s="220" t="str">
        <f>IF(B70137&lt;&gt;0,COUNTA($B$65637:B70137)," ")</f>
        <v xml:space="preserve"> </v>
      </c>
      <c r="F70137" s="491" t="str">
        <f t="shared" si="73"/>
        <v xml:space="preserve"> </v>
      </c>
      <c r="H70137" s="488">
        <f>IF(Admin!$B$14='Legit-Fans'!F70137,1,0)</f>
        <v>0</v>
      </c>
    </row>
    <row r="70138" spans="1:8">
      <c r="A70138" s="220" t="str">
        <f>IF(B70138&lt;&gt;0,COUNTA($B$65637:B70138)," ")</f>
        <v xml:space="preserve"> </v>
      </c>
      <c r="F70138" s="491" t="str">
        <f t="shared" si="73"/>
        <v xml:space="preserve"> </v>
      </c>
      <c r="H70138" s="488">
        <f>IF(Admin!$B$14='Legit-Fans'!F70138,1,0)</f>
        <v>0</v>
      </c>
    </row>
    <row r="70139" spans="1:8">
      <c r="A70139" s="220" t="str">
        <f>IF(B70139&lt;&gt;0,COUNTA($B$65637:B70139)," ")</f>
        <v xml:space="preserve"> </v>
      </c>
      <c r="F70139" s="491" t="str">
        <f t="shared" si="73"/>
        <v xml:space="preserve"> </v>
      </c>
      <c r="H70139" s="488">
        <f>IF(Admin!$B$14='Legit-Fans'!F70139,1,0)</f>
        <v>0</v>
      </c>
    </row>
    <row r="70140" spans="1:8">
      <c r="A70140" s="220" t="str">
        <f>IF(B70140&lt;&gt;0,COUNTA($B$65637:B70140)," ")</f>
        <v xml:space="preserve"> </v>
      </c>
      <c r="F70140" s="491" t="str">
        <f t="shared" si="73"/>
        <v xml:space="preserve"> </v>
      </c>
      <c r="H70140" s="488">
        <f>IF(Admin!$B$14='Legit-Fans'!F70140,1,0)</f>
        <v>0</v>
      </c>
    </row>
    <row r="70141" spans="1:8">
      <c r="A70141" s="220" t="str">
        <f>IF(B70141&lt;&gt;0,COUNTA($B$65637:B70141)," ")</f>
        <v xml:space="preserve"> </v>
      </c>
      <c r="F70141" s="491" t="str">
        <f t="shared" si="73"/>
        <v xml:space="preserve"> </v>
      </c>
      <c r="H70141" s="488">
        <f>IF(Admin!$B$14='Legit-Fans'!F70141,1,0)</f>
        <v>0</v>
      </c>
    </row>
    <row r="70142" spans="1:8">
      <c r="A70142" s="220" t="str">
        <f>IF(B70142&lt;&gt;0,COUNTA($B$65637:B70142)," ")</f>
        <v xml:space="preserve"> </v>
      </c>
      <c r="F70142" s="491" t="str">
        <f t="shared" si="73"/>
        <v xml:space="preserve"> </v>
      </c>
      <c r="H70142" s="488">
        <f>IF(Admin!$B$14='Legit-Fans'!F70142,1,0)</f>
        <v>0</v>
      </c>
    </row>
    <row r="70143" spans="1:8">
      <c r="A70143" s="220" t="str">
        <f>IF(B70143&lt;&gt;0,COUNTA($B$65637:B70143)," ")</f>
        <v xml:space="preserve"> </v>
      </c>
      <c r="F70143" s="491" t="str">
        <f t="shared" si="73"/>
        <v xml:space="preserve"> </v>
      </c>
      <c r="H70143" s="488">
        <f>IF(Admin!$B$14='Legit-Fans'!F70143,1,0)</f>
        <v>0</v>
      </c>
    </row>
    <row r="70144" spans="1:8">
      <c r="A70144" s="220" t="str">
        <f>IF(B70144&lt;&gt;0,COUNTA($B$65637:B70144)," ")</f>
        <v xml:space="preserve"> </v>
      </c>
      <c r="F70144" s="491" t="str">
        <f t="shared" si="73"/>
        <v xml:space="preserve"> </v>
      </c>
      <c r="H70144" s="488">
        <f>IF(Admin!$B$14='Legit-Fans'!F70144,1,0)</f>
        <v>0</v>
      </c>
    </row>
    <row r="70145" spans="1:8">
      <c r="A70145" s="220" t="str">
        <f>IF(B70145&lt;&gt;0,COUNTA($B$65637:B70145)," ")</f>
        <v xml:space="preserve"> </v>
      </c>
      <c r="F70145" s="491" t="str">
        <f t="shared" si="73"/>
        <v xml:space="preserve"> </v>
      </c>
      <c r="H70145" s="488">
        <f>IF(Admin!$B$14='Legit-Fans'!F70145,1,0)</f>
        <v>0</v>
      </c>
    </row>
    <row r="70146" spans="1:8">
      <c r="A70146" s="220" t="str">
        <f>IF(B70146&lt;&gt;0,COUNTA($B$65637:B70146)," ")</f>
        <v xml:space="preserve"> </v>
      </c>
      <c r="F70146" s="491" t="str">
        <f t="shared" si="73"/>
        <v xml:space="preserve"> </v>
      </c>
      <c r="H70146" s="488">
        <f>IF(Admin!$B$14='Legit-Fans'!F70146,1,0)</f>
        <v>0</v>
      </c>
    </row>
    <row r="70147" spans="1:8">
      <c r="A70147" s="220" t="str">
        <f>IF(B70147&lt;&gt;0,COUNTA($B$65637:B70147)," ")</f>
        <v xml:space="preserve"> </v>
      </c>
      <c r="F70147" s="491" t="str">
        <f t="shared" si="73"/>
        <v xml:space="preserve"> </v>
      </c>
      <c r="H70147" s="488">
        <f>IF(Admin!$B$14='Legit-Fans'!F70147,1,0)</f>
        <v>0</v>
      </c>
    </row>
    <row r="70148" spans="1:8">
      <c r="A70148" s="220" t="str">
        <f>IF(B70148&lt;&gt;0,COUNTA($B$65637:B70148)," ")</f>
        <v xml:space="preserve"> </v>
      </c>
      <c r="F70148" s="491" t="str">
        <f t="shared" si="73"/>
        <v xml:space="preserve"> </v>
      </c>
      <c r="H70148" s="488">
        <f>IF(Admin!$B$14='Legit-Fans'!F70148,1,0)</f>
        <v>0</v>
      </c>
    </row>
    <row r="70149" spans="1:8">
      <c r="A70149" s="220" t="str">
        <f>IF(B70149&lt;&gt;0,COUNTA($B$65637:B70149)," ")</f>
        <v xml:space="preserve"> </v>
      </c>
      <c r="F70149" s="491" t="str">
        <f t="shared" si="73"/>
        <v xml:space="preserve"> </v>
      </c>
      <c r="H70149" s="488">
        <f>IF(Admin!$B$14='Legit-Fans'!F70149,1,0)</f>
        <v>0</v>
      </c>
    </row>
    <row r="70150" spans="1:8">
      <c r="A70150" s="220" t="str">
        <f>IF(B70150&lt;&gt;0,COUNTA($B$65637:B70150)," ")</f>
        <v xml:space="preserve"> </v>
      </c>
      <c r="F70150" s="491" t="str">
        <f t="shared" si="73"/>
        <v xml:space="preserve"> </v>
      </c>
      <c r="H70150" s="488">
        <f>IF(Admin!$B$14='Legit-Fans'!F70150,1,0)</f>
        <v>0</v>
      </c>
    </row>
    <row r="70151" spans="1:8">
      <c r="A70151" s="220" t="str">
        <f>IF(B70151&lt;&gt;0,COUNTA($B$65637:B70151)," ")</f>
        <v xml:space="preserve"> </v>
      </c>
      <c r="F70151" s="491" t="str">
        <f t="shared" si="73"/>
        <v xml:space="preserve"> </v>
      </c>
      <c r="H70151" s="488">
        <f>IF(Admin!$B$14='Legit-Fans'!F70151,1,0)</f>
        <v>0</v>
      </c>
    </row>
    <row r="70152" spans="1:8">
      <c r="A70152" s="220" t="str">
        <f>IF(B70152&lt;&gt;0,COUNTA($B$65637:B70152)," ")</f>
        <v xml:space="preserve"> </v>
      </c>
      <c r="F70152" s="491" t="str">
        <f t="shared" si="73"/>
        <v xml:space="preserve"> </v>
      </c>
      <c r="H70152" s="488">
        <f>IF(Admin!$B$14='Legit-Fans'!F70152,1,0)</f>
        <v>0</v>
      </c>
    </row>
    <row r="70153" spans="1:8">
      <c r="A70153" s="220" t="str">
        <f>IF(B70153&lt;&gt;0,COUNTA($B$65637:B70153)," ")</f>
        <v xml:space="preserve"> </v>
      </c>
      <c r="F70153" s="491" t="str">
        <f t="shared" si="73"/>
        <v xml:space="preserve"> </v>
      </c>
      <c r="H70153" s="488">
        <f>IF(Admin!$B$14='Legit-Fans'!F70153,1,0)</f>
        <v>0</v>
      </c>
    </row>
    <row r="70154" spans="1:8">
      <c r="A70154" s="220" t="str">
        <f>IF(B70154&lt;&gt;0,COUNTA($B$65637:B70154)," ")</f>
        <v xml:space="preserve"> </v>
      </c>
      <c r="F70154" s="491" t="str">
        <f t="shared" si="73"/>
        <v xml:space="preserve"> </v>
      </c>
      <c r="H70154" s="488">
        <f>IF(Admin!$B$14='Legit-Fans'!F70154,1,0)</f>
        <v>0</v>
      </c>
    </row>
    <row r="70155" spans="1:8">
      <c r="A70155" s="220" t="str">
        <f>IF(B70155&lt;&gt;0,COUNTA($B$65637:B70155)," ")</f>
        <v xml:space="preserve"> </v>
      </c>
      <c r="F70155" s="491" t="str">
        <f t="shared" si="73"/>
        <v xml:space="preserve"> </v>
      </c>
      <c r="H70155" s="488">
        <f>IF(Admin!$B$14='Legit-Fans'!F70155,1,0)</f>
        <v>0</v>
      </c>
    </row>
    <row r="70156" spans="1:8">
      <c r="A70156" s="220" t="str">
        <f>IF(B70156&lt;&gt;0,COUNTA($B$65637:B70156)," ")</f>
        <v xml:space="preserve"> </v>
      </c>
      <c r="F70156" s="491" t="str">
        <f t="shared" si="73"/>
        <v xml:space="preserve"> </v>
      </c>
      <c r="H70156" s="488">
        <f>IF(Admin!$B$14='Legit-Fans'!F70156,1,0)</f>
        <v>0</v>
      </c>
    </row>
    <row r="70157" spans="1:8">
      <c r="A70157" s="220" t="str">
        <f>IF(B70157&lt;&gt;0,COUNTA($B$65637:B70157)," ")</f>
        <v xml:space="preserve"> </v>
      </c>
      <c r="F70157" s="491" t="str">
        <f t="shared" si="73"/>
        <v xml:space="preserve"> </v>
      </c>
      <c r="H70157" s="488">
        <f>IF(Admin!$B$14='Legit-Fans'!F70157,1,0)</f>
        <v>0</v>
      </c>
    </row>
    <row r="70158" spans="1:8">
      <c r="A70158" s="220" t="str">
        <f>IF(B70158&lt;&gt;0,COUNTA($B$65637:B70158)," ")</f>
        <v xml:space="preserve"> </v>
      </c>
      <c r="F70158" s="491" t="str">
        <f t="shared" si="73"/>
        <v xml:space="preserve"> </v>
      </c>
      <c r="H70158" s="488">
        <f>IF(Admin!$B$14='Legit-Fans'!F70158,1,0)</f>
        <v>0</v>
      </c>
    </row>
    <row r="70159" spans="1:8">
      <c r="A70159" s="220" t="str">
        <f>IF(B70159&lt;&gt;0,COUNTA($B$65637:B70159)," ")</f>
        <v xml:space="preserve"> </v>
      </c>
      <c r="F70159" s="491" t="str">
        <f t="shared" si="73"/>
        <v xml:space="preserve"> </v>
      </c>
      <c r="H70159" s="488">
        <f>IF(Admin!$B$14='Legit-Fans'!F70159,1,0)</f>
        <v>0</v>
      </c>
    </row>
    <row r="70160" spans="1:8">
      <c r="A70160" s="220" t="str">
        <f>IF(B70160&lt;&gt;0,COUNTA($B$65637:B70160)," ")</f>
        <v xml:space="preserve"> </v>
      </c>
      <c r="F70160" s="491" t="str">
        <f t="shared" si="73"/>
        <v xml:space="preserve"> </v>
      </c>
      <c r="H70160" s="488">
        <f>IF(Admin!$B$14='Legit-Fans'!F70160,1,0)</f>
        <v>0</v>
      </c>
    </row>
    <row r="70161" spans="1:8">
      <c r="A70161" s="220" t="str">
        <f>IF(B70161&lt;&gt;0,COUNTA($B$65637:B70161)," ")</f>
        <v xml:space="preserve"> </v>
      </c>
      <c r="F70161" s="491" t="str">
        <f t="shared" si="73"/>
        <v xml:space="preserve"> </v>
      </c>
      <c r="H70161" s="488">
        <f>IF(Admin!$B$14='Legit-Fans'!F70161,1,0)</f>
        <v>0</v>
      </c>
    </row>
    <row r="70162" spans="1:8">
      <c r="A70162" s="220" t="str">
        <f>IF(B70162&lt;&gt;0,COUNTA($B$65637:B70162)," ")</f>
        <v xml:space="preserve"> </v>
      </c>
      <c r="F70162" s="491" t="str">
        <f t="shared" si="73"/>
        <v xml:space="preserve"> </v>
      </c>
      <c r="H70162" s="488">
        <f>IF(Admin!$B$14='Legit-Fans'!F70162,1,0)</f>
        <v>0</v>
      </c>
    </row>
    <row r="70163" spans="1:8">
      <c r="A70163" s="220" t="str">
        <f>IF(B70163&lt;&gt;0,COUNTA($B$65637:B70163)," ")</f>
        <v xml:space="preserve"> </v>
      </c>
      <c r="F70163" s="491" t="str">
        <f t="shared" si="73"/>
        <v xml:space="preserve"> </v>
      </c>
      <c r="H70163" s="488">
        <f>IF(Admin!$B$14='Legit-Fans'!F70163,1,0)</f>
        <v>0</v>
      </c>
    </row>
    <row r="70164" spans="1:8">
      <c r="A70164" s="220" t="str">
        <f>IF(B70164&lt;&gt;0,COUNTA($B$65637:B70164)," ")</f>
        <v xml:space="preserve"> </v>
      </c>
      <c r="F70164" s="491" t="str">
        <f t="shared" si="73"/>
        <v xml:space="preserve"> </v>
      </c>
      <c r="H70164" s="488">
        <f>IF(Admin!$B$14='Legit-Fans'!F70164,1,0)</f>
        <v>0</v>
      </c>
    </row>
    <row r="70165" spans="1:8">
      <c r="A70165" s="220" t="str">
        <f>IF(B70165&lt;&gt;0,COUNTA($B$65637:B70165)," ")</f>
        <v xml:space="preserve"> </v>
      </c>
      <c r="F70165" s="491" t="str">
        <f t="shared" si="73"/>
        <v xml:space="preserve"> </v>
      </c>
      <c r="H70165" s="488">
        <f>IF(Admin!$B$14='Legit-Fans'!F70165,1,0)</f>
        <v>0</v>
      </c>
    </row>
    <row r="70166" spans="1:8">
      <c r="A70166" s="220" t="str">
        <f>IF(B70166&lt;&gt;0,COUNTA($B$65637:B70166)," ")</f>
        <v xml:space="preserve"> </v>
      </c>
      <c r="F70166" s="491" t="str">
        <f t="shared" si="73"/>
        <v xml:space="preserve"> </v>
      </c>
      <c r="H70166" s="488">
        <f>IF(Admin!$B$14='Legit-Fans'!F70166,1,0)</f>
        <v>0</v>
      </c>
    </row>
    <row r="70167" spans="1:8">
      <c r="A70167" s="220" t="str">
        <f>IF(B70167&lt;&gt;0,COUNTA($B$65637:B70167)," ")</f>
        <v xml:space="preserve"> </v>
      </c>
      <c r="F70167" s="491" t="str">
        <f t="shared" si="73"/>
        <v xml:space="preserve"> </v>
      </c>
      <c r="H70167" s="488">
        <f>IF(Admin!$B$14='Legit-Fans'!F70167,1,0)</f>
        <v>0</v>
      </c>
    </row>
    <row r="70168" spans="1:8">
      <c r="A70168" s="220" t="str">
        <f>IF(B70168&lt;&gt;0,COUNTA($B$65637:B70168)," ")</f>
        <v xml:space="preserve"> </v>
      </c>
      <c r="F70168" s="491" t="str">
        <f t="shared" si="73"/>
        <v xml:space="preserve"> </v>
      </c>
      <c r="H70168" s="488">
        <f>IF(Admin!$B$14='Legit-Fans'!F70168,1,0)</f>
        <v>0</v>
      </c>
    </row>
    <row r="70169" spans="1:8">
      <c r="A70169" s="220" t="str">
        <f>IF(B70169&lt;&gt;0,COUNTA($B$65637:B70169)," ")</f>
        <v xml:space="preserve"> </v>
      </c>
      <c r="F70169" s="491" t="str">
        <f t="shared" si="73"/>
        <v xml:space="preserve"> </v>
      </c>
      <c r="H70169" s="488">
        <f>IF(Admin!$B$14='Legit-Fans'!F70169,1,0)</f>
        <v>0</v>
      </c>
    </row>
    <row r="70170" spans="1:8">
      <c r="A70170" s="220" t="str">
        <f>IF(B70170&lt;&gt;0,COUNTA($B$65637:B70170)," ")</f>
        <v xml:space="preserve"> </v>
      </c>
      <c r="F70170" s="491" t="str">
        <f t="shared" si="73"/>
        <v xml:space="preserve"> </v>
      </c>
      <c r="H70170" s="488">
        <f>IF(Admin!$B$14='Legit-Fans'!F70170,1,0)</f>
        <v>0</v>
      </c>
    </row>
    <row r="70171" spans="1:8">
      <c r="A70171" s="220" t="str">
        <f>IF(B70171&lt;&gt;0,COUNTA($B$65637:B70171)," ")</f>
        <v xml:space="preserve"> </v>
      </c>
      <c r="F70171" s="491" t="str">
        <f t="shared" si="73"/>
        <v xml:space="preserve"> </v>
      </c>
      <c r="H70171" s="488">
        <f>IF(Admin!$B$14='Legit-Fans'!F70171,1,0)</f>
        <v>0</v>
      </c>
    </row>
    <row r="70172" spans="1:8">
      <c r="A70172" s="220" t="str">
        <f>IF(B70172&lt;&gt;0,COUNTA($B$65637:B70172)," ")</f>
        <v xml:space="preserve"> </v>
      </c>
      <c r="F70172" s="491" t="str">
        <f t="shared" si="73"/>
        <v xml:space="preserve"> </v>
      </c>
      <c r="H70172" s="488">
        <f>IF(Admin!$B$14='Legit-Fans'!F70172,1,0)</f>
        <v>0</v>
      </c>
    </row>
    <row r="70173" spans="1:8">
      <c r="A70173" s="220" t="str">
        <f>IF(B70173&lt;&gt;0,COUNTA($B$65637:B70173)," ")</f>
        <v xml:space="preserve"> </v>
      </c>
      <c r="F70173" s="491" t="str">
        <f t="shared" si="73"/>
        <v xml:space="preserve"> </v>
      </c>
      <c r="H70173" s="488">
        <f>IF(Admin!$B$14='Legit-Fans'!F70173,1,0)</f>
        <v>0</v>
      </c>
    </row>
    <row r="70174" spans="1:8">
      <c r="A70174" s="220" t="str">
        <f>IF(B70174&lt;&gt;0,COUNTA($B$65637:B70174)," ")</f>
        <v xml:space="preserve"> </v>
      </c>
      <c r="F70174" s="491" t="str">
        <f t="shared" si="73"/>
        <v xml:space="preserve"> </v>
      </c>
      <c r="H70174" s="488">
        <f>IF(Admin!$B$14='Legit-Fans'!F70174,1,0)</f>
        <v>0</v>
      </c>
    </row>
    <row r="70175" spans="1:8">
      <c r="A70175" s="220" t="str">
        <f>IF(B70175&lt;&gt;0,COUNTA($B$65637:B70175)," ")</f>
        <v xml:space="preserve"> </v>
      </c>
      <c r="F70175" s="491" t="str">
        <f t="shared" si="73"/>
        <v xml:space="preserve"> </v>
      </c>
      <c r="H70175" s="488">
        <f>IF(Admin!$B$14='Legit-Fans'!F70175,1,0)</f>
        <v>0</v>
      </c>
    </row>
    <row r="70176" spans="1:8">
      <c r="A70176" s="220" t="str">
        <f>IF(B70176&lt;&gt;0,COUNTA($B$65637:B70176)," ")</f>
        <v xml:space="preserve"> </v>
      </c>
      <c r="F70176" s="491" t="str">
        <f t="shared" si="73"/>
        <v xml:space="preserve"> </v>
      </c>
      <c r="H70176" s="488">
        <f>IF(Admin!$B$14='Legit-Fans'!F70176,1,0)</f>
        <v>0</v>
      </c>
    </row>
    <row r="70177" spans="1:8">
      <c r="A70177" s="220" t="str">
        <f>IF(B70177&lt;&gt;0,COUNTA($B$65637:B70177)," ")</f>
        <v xml:space="preserve"> </v>
      </c>
      <c r="F70177" s="491" t="str">
        <f t="shared" si="73"/>
        <v xml:space="preserve"> </v>
      </c>
      <c r="H70177" s="488">
        <f>IF(Admin!$B$14='Legit-Fans'!F70177,1,0)</f>
        <v>0</v>
      </c>
    </row>
    <row r="70178" spans="1:8">
      <c r="A70178" s="220" t="str">
        <f>IF(B70178&lt;&gt;0,COUNTA($B$65637:B70178)," ")</f>
        <v xml:space="preserve"> </v>
      </c>
      <c r="F70178" s="491" t="str">
        <f t="shared" si="73"/>
        <v xml:space="preserve"> </v>
      </c>
      <c r="H70178" s="488">
        <f>IF(Admin!$B$14='Legit-Fans'!F70178,1,0)</f>
        <v>0</v>
      </c>
    </row>
    <row r="70179" spans="1:8">
      <c r="A70179" s="220" t="str">
        <f>IF(B70179&lt;&gt;0,COUNTA($B$65637:B70179)," ")</f>
        <v xml:space="preserve"> </v>
      </c>
      <c r="F70179" s="491" t="str">
        <f t="shared" si="73"/>
        <v xml:space="preserve"> </v>
      </c>
      <c r="H70179" s="488">
        <f>IF(Admin!$B$14='Legit-Fans'!F70179,1,0)</f>
        <v>0</v>
      </c>
    </row>
    <row r="70180" spans="1:8">
      <c r="A70180" s="220" t="str">
        <f>IF(B70180&lt;&gt;0,COUNTA($B$65637:B70180)," ")</f>
        <v xml:space="preserve"> </v>
      </c>
      <c r="F70180" s="491" t="str">
        <f t="shared" si="73"/>
        <v xml:space="preserve"> </v>
      </c>
      <c r="H70180" s="488">
        <f>IF(Admin!$B$14='Legit-Fans'!F70180,1,0)</f>
        <v>0</v>
      </c>
    </row>
    <row r="70181" spans="1:8">
      <c r="A70181" s="220" t="str">
        <f>IF(B70181&lt;&gt;0,COUNTA($B$65637:B70181)," ")</f>
        <v xml:space="preserve"> </v>
      </c>
      <c r="F70181" s="491" t="str">
        <f t="shared" si="73"/>
        <v xml:space="preserve"> </v>
      </c>
      <c r="H70181" s="488">
        <f>IF(Admin!$B$14='Legit-Fans'!F70181,1,0)</f>
        <v>0</v>
      </c>
    </row>
    <row r="70182" spans="1:8">
      <c r="A70182" s="220" t="str">
        <f>IF(B70182&lt;&gt;0,COUNTA($B$65637:B70182)," ")</f>
        <v xml:space="preserve"> </v>
      </c>
      <c r="F70182" s="491" t="str">
        <f t="shared" si="73"/>
        <v xml:space="preserve"> </v>
      </c>
      <c r="H70182" s="488">
        <f>IF(Admin!$B$14='Legit-Fans'!F70182,1,0)</f>
        <v>0</v>
      </c>
    </row>
    <row r="70183" spans="1:8">
      <c r="A70183" s="220" t="str">
        <f>IF(B70183&lt;&gt;0,COUNTA($B$65637:B70183)," ")</f>
        <v xml:space="preserve"> </v>
      </c>
      <c r="F70183" s="491" t="str">
        <f t="shared" si="73"/>
        <v xml:space="preserve"> </v>
      </c>
      <c r="H70183" s="488">
        <f>IF(Admin!$B$14='Legit-Fans'!F70183,1,0)</f>
        <v>0</v>
      </c>
    </row>
    <row r="70184" spans="1:8">
      <c r="A70184" s="220" t="str">
        <f>IF(B70184&lt;&gt;0,COUNTA($B$65637:B70184)," ")</f>
        <v xml:space="preserve"> </v>
      </c>
      <c r="F70184" s="491" t="str">
        <f t="shared" si="73"/>
        <v xml:space="preserve"> </v>
      </c>
      <c r="H70184" s="488">
        <f>IF(Admin!$B$14='Legit-Fans'!F70184,1,0)</f>
        <v>0</v>
      </c>
    </row>
    <row r="70185" spans="1:8">
      <c r="A70185" s="220" t="str">
        <f>IF(B70185&lt;&gt;0,COUNTA($B$65637:B70185)," ")</f>
        <v xml:space="preserve"> </v>
      </c>
      <c r="F70185" s="491" t="str">
        <f t="shared" si="73"/>
        <v xml:space="preserve"> </v>
      </c>
      <c r="H70185" s="488">
        <f>IF(Admin!$B$14='Legit-Fans'!F70185,1,0)</f>
        <v>0</v>
      </c>
    </row>
    <row r="70186" spans="1:8">
      <c r="A70186" s="220" t="str">
        <f>IF(B70186&lt;&gt;0,COUNTA($B$65637:B70186)," ")</f>
        <v xml:space="preserve"> </v>
      </c>
      <c r="F70186" s="491" t="str">
        <f t="shared" si="73"/>
        <v xml:space="preserve"> </v>
      </c>
      <c r="H70186" s="488">
        <f>IF(Admin!$B$14='Legit-Fans'!F70186,1,0)</f>
        <v>0</v>
      </c>
    </row>
    <row r="70187" spans="1:8">
      <c r="A70187" s="220" t="str">
        <f>IF(B70187&lt;&gt;0,COUNTA($B$65637:B70187)," ")</f>
        <v xml:space="preserve"> </v>
      </c>
      <c r="F70187" s="491" t="str">
        <f t="shared" si="73"/>
        <v xml:space="preserve"> </v>
      </c>
      <c r="H70187" s="488">
        <f>IF(Admin!$B$14='Legit-Fans'!F70187,1,0)</f>
        <v>0</v>
      </c>
    </row>
    <row r="70188" spans="1:8">
      <c r="A70188" s="220" t="str">
        <f>IF(B70188&lt;&gt;0,COUNTA($B$65637:B70188)," ")</f>
        <v xml:space="preserve"> </v>
      </c>
      <c r="F70188" s="491" t="str">
        <f t="shared" ref="F70188:F70251" si="74">B70188&amp;" "&amp;C70188</f>
        <v xml:space="preserve"> </v>
      </c>
      <c r="H70188" s="488">
        <f>IF(Admin!$B$14='Legit-Fans'!F70188,1,0)</f>
        <v>0</v>
      </c>
    </row>
    <row r="70189" spans="1:8">
      <c r="A70189" s="220" t="str">
        <f>IF(B70189&lt;&gt;0,COUNTA($B$65637:B70189)," ")</f>
        <v xml:space="preserve"> </v>
      </c>
      <c r="F70189" s="491" t="str">
        <f t="shared" si="74"/>
        <v xml:space="preserve"> </v>
      </c>
      <c r="H70189" s="488">
        <f>IF(Admin!$B$14='Legit-Fans'!F70189,1,0)</f>
        <v>0</v>
      </c>
    </row>
    <row r="70190" spans="1:8">
      <c r="A70190" s="220" t="str">
        <f>IF(B70190&lt;&gt;0,COUNTA($B$65637:B70190)," ")</f>
        <v xml:space="preserve"> </v>
      </c>
      <c r="F70190" s="491" t="str">
        <f t="shared" si="74"/>
        <v xml:space="preserve"> </v>
      </c>
      <c r="H70190" s="488">
        <f>IF(Admin!$B$14='Legit-Fans'!F70190,1,0)</f>
        <v>0</v>
      </c>
    </row>
    <row r="70191" spans="1:8">
      <c r="A70191" s="220" t="str">
        <f>IF(B70191&lt;&gt;0,COUNTA($B$65637:B70191)," ")</f>
        <v xml:space="preserve"> </v>
      </c>
      <c r="F70191" s="491" t="str">
        <f t="shared" si="74"/>
        <v xml:space="preserve"> </v>
      </c>
      <c r="H70191" s="488">
        <f>IF(Admin!$B$14='Legit-Fans'!F70191,1,0)</f>
        <v>0</v>
      </c>
    </row>
    <row r="70192" spans="1:8">
      <c r="A70192" s="220" t="str">
        <f>IF(B70192&lt;&gt;0,COUNTA($B$65637:B70192)," ")</f>
        <v xml:space="preserve"> </v>
      </c>
      <c r="F70192" s="491" t="str">
        <f t="shared" si="74"/>
        <v xml:space="preserve"> </v>
      </c>
      <c r="H70192" s="488">
        <f>IF(Admin!$B$14='Legit-Fans'!F70192,1,0)</f>
        <v>0</v>
      </c>
    </row>
    <row r="70193" spans="1:8">
      <c r="A70193" s="220" t="str">
        <f>IF(B70193&lt;&gt;0,COUNTA($B$65637:B70193)," ")</f>
        <v xml:space="preserve"> </v>
      </c>
      <c r="F70193" s="491" t="str">
        <f t="shared" si="74"/>
        <v xml:space="preserve"> </v>
      </c>
      <c r="H70193" s="488">
        <f>IF(Admin!$B$14='Legit-Fans'!F70193,1,0)</f>
        <v>0</v>
      </c>
    </row>
    <row r="70194" spans="1:8">
      <c r="A70194" s="220" t="str">
        <f>IF(B70194&lt;&gt;0,COUNTA($B$65637:B70194)," ")</f>
        <v xml:space="preserve"> </v>
      </c>
      <c r="F70194" s="491" t="str">
        <f t="shared" si="74"/>
        <v xml:space="preserve"> </v>
      </c>
      <c r="H70194" s="488">
        <f>IF(Admin!$B$14='Legit-Fans'!F70194,1,0)</f>
        <v>0</v>
      </c>
    </row>
    <row r="70195" spans="1:8">
      <c r="A70195" s="220" t="str">
        <f>IF(B70195&lt;&gt;0,COUNTA($B$65637:B70195)," ")</f>
        <v xml:space="preserve"> </v>
      </c>
      <c r="F70195" s="491" t="str">
        <f t="shared" si="74"/>
        <v xml:space="preserve"> </v>
      </c>
      <c r="H70195" s="488">
        <f>IF(Admin!$B$14='Legit-Fans'!F70195,1,0)</f>
        <v>0</v>
      </c>
    </row>
    <row r="70196" spans="1:8">
      <c r="A70196" s="220" t="str">
        <f>IF(B70196&lt;&gt;0,COUNTA($B$65637:B70196)," ")</f>
        <v xml:space="preserve"> </v>
      </c>
      <c r="F70196" s="491" t="str">
        <f t="shared" si="74"/>
        <v xml:space="preserve"> </v>
      </c>
      <c r="H70196" s="488">
        <f>IF(Admin!$B$14='Legit-Fans'!F70196,1,0)</f>
        <v>0</v>
      </c>
    </row>
    <row r="70197" spans="1:8">
      <c r="A70197" s="220" t="str">
        <f>IF(B70197&lt;&gt;0,COUNTA($B$65637:B70197)," ")</f>
        <v xml:space="preserve"> </v>
      </c>
      <c r="F70197" s="491" t="str">
        <f t="shared" si="74"/>
        <v xml:space="preserve"> </v>
      </c>
      <c r="H70197" s="488">
        <f>IF(Admin!$B$14='Legit-Fans'!F70197,1,0)</f>
        <v>0</v>
      </c>
    </row>
    <row r="70198" spans="1:8">
      <c r="A70198" s="220" t="str">
        <f>IF(B70198&lt;&gt;0,COUNTA($B$65637:B70198)," ")</f>
        <v xml:space="preserve"> </v>
      </c>
      <c r="F70198" s="491" t="str">
        <f t="shared" si="74"/>
        <v xml:space="preserve"> </v>
      </c>
      <c r="H70198" s="488">
        <f>IF(Admin!$B$14='Legit-Fans'!F70198,1,0)</f>
        <v>0</v>
      </c>
    </row>
    <row r="70199" spans="1:8">
      <c r="A70199" s="220" t="str">
        <f>IF(B70199&lt;&gt;0,COUNTA($B$65637:B70199)," ")</f>
        <v xml:space="preserve"> </v>
      </c>
      <c r="F70199" s="491" t="str">
        <f t="shared" si="74"/>
        <v xml:space="preserve"> </v>
      </c>
      <c r="H70199" s="488">
        <f>IF(Admin!$B$14='Legit-Fans'!F70199,1,0)</f>
        <v>0</v>
      </c>
    </row>
    <row r="70200" spans="1:8">
      <c r="A70200" s="220" t="str">
        <f>IF(B70200&lt;&gt;0,COUNTA($B$65637:B70200)," ")</f>
        <v xml:space="preserve"> </v>
      </c>
      <c r="F70200" s="491" t="str">
        <f t="shared" si="74"/>
        <v xml:space="preserve"> </v>
      </c>
      <c r="H70200" s="488">
        <f>IF(Admin!$B$14='Legit-Fans'!F70200,1,0)</f>
        <v>0</v>
      </c>
    </row>
    <row r="70201" spans="1:8">
      <c r="A70201" s="220" t="str">
        <f>IF(B70201&lt;&gt;0,COUNTA($B$65637:B70201)," ")</f>
        <v xml:space="preserve"> </v>
      </c>
      <c r="F70201" s="491" t="str">
        <f t="shared" si="74"/>
        <v xml:space="preserve"> </v>
      </c>
      <c r="H70201" s="488">
        <f>IF(Admin!$B$14='Legit-Fans'!F70201,1,0)</f>
        <v>0</v>
      </c>
    </row>
    <row r="70202" spans="1:8">
      <c r="A70202" s="220" t="str">
        <f>IF(B70202&lt;&gt;0,COUNTA($B$65637:B70202)," ")</f>
        <v xml:space="preserve"> </v>
      </c>
      <c r="F70202" s="491" t="str">
        <f t="shared" si="74"/>
        <v xml:space="preserve"> </v>
      </c>
      <c r="H70202" s="488">
        <f>IF(Admin!$B$14='Legit-Fans'!F70202,1,0)</f>
        <v>0</v>
      </c>
    </row>
    <row r="70203" spans="1:8">
      <c r="A70203" s="220" t="str">
        <f>IF(B70203&lt;&gt;0,COUNTA($B$65637:B70203)," ")</f>
        <v xml:space="preserve"> </v>
      </c>
      <c r="F70203" s="491" t="str">
        <f t="shared" si="74"/>
        <v xml:space="preserve"> </v>
      </c>
      <c r="H70203" s="488">
        <f>IF(Admin!$B$14='Legit-Fans'!F70203,1,0)</f>
        <v>0</v>
      </c>
    </row>
    <row r="70204" spans="1:8">
      <c r="A70204" s="220" t="str">
        <f>IF(B70204&lt;&gt;0,COUNTA($B$65637:B70204)," ")</f>
        <v xml:space="preserve"> </v>
      </c>
      <c r="F70204" s="491" t="str">
        <f t="shared" si="74"/>
        <v xml:space="preserve"> </v>
      </c>
      <c r="H70204" s="488">
        <f>IF(Admin!$B$14='Legit-Fans'!F70204,1,0)</f>
        <v>0</v>
      </c>
    </row>
    <row r="70205" spans="1:8">
      <c r="A70205" s="220" t="str">
        <f>IF(B70205&lt;&gt;0,COUNTA($B$65637:B70205)," ")</f>
        <v xml:space="preserve"> </v>
      </c>
      <c r="F70205" s="491" t="str">
        <f t="shared" si="74"/>
        <v xml:space="preserve"> </v>
      </c>
      <c r="H70205" s="488">
        <f>IF(Admin!$B$14='Legit-Fans'!F70205,1,0)</f>
        <v>0</v>
      </c>
    </row>
    <row r="70206" spans="1:8">
      <c r="A70206" s="220" t="str">
        <f>IF(B70206&lt;&gt;0,COUNTA($B$65637:B70206)," ")</f>
        <v xml:space="preserve"> </v>
      </c>
      <c r="F70206" s="491" t="str">
        <f t="shared" si="74"/>
        <v xml:space="preserve"> </v>
      </c>
      <c r="H70206" s="488">
        <f>IF(Admin!$B$14='Legit-Fans'!F70206,1,0)</f>
        <v>0</v>
      </c>
    </row>
    <row r="70207" spans="1:8">
      <c r="A70207" s="220" t="str">
        <f>IF(B70207&lt;&gt;0,COUNTA($B$65637:B70207)," ")</f>
        <v xml:space="preserve"> </v>
      </c>
      <c r="F70207" s="491" t="str">
        <f t="shared" si="74"/>
        <v xml:space="preserve"> </v>
      </c>
      <c r="H70207" s="488">
        <f>IF(Admin!$B$14='Legit-Fans'!F70207,1,0)</f>
        <v>0</v>
      </c>
    </row>
    <row r="70208" spans="1:8">
      <c r="A70208" s="220" t="str">
        <f>IF(B70208&lt;&gt;0,COUNTA($B$65637:B70208)," ")</f>
        <v xml:space="preserve"> </v>
      </c>
      <c r="F70208" s="491" t="str">
        <f t="shared" si="74"/>
        <v xml:space="preserve"> </v>
      </c>
      <c r="H70208" s="488">
        <f>IF(Admin!$B$14='Legit-Fans'!F70208,1,0)</f>
        <v>0</v>
      </c>
    </row>
    <row r="70209" spans="1:8">
      <c r="A70209" s="220" t="str">
        <f>IF(B70209&lt;&gt;0,COUNTA($B$65637:B70209)," ")</f>
        <v xml:space="preserve"> </v>
      </c>
      <c r="F70209" s="491" t="str">
        <f t="shared" si="74"/>
        <v xml:space="preserve"> </v>
      </c>
      <c r="H70209" s="488">
        <f>IF(Admin!$B$14='Legit-Fans'!F70209,1,0)</f>
        <v>0</v>
      </c>
    </row>
    <row r="70210" spans="1:8">
      <c r="A70210" s="220" t="str">
        <f>IF(B70210&lt;&gt;0,COUNTA($B$65637:B70210)," ")</f>
        <v xml:space="preserve"> </v>
      </c>
      <c r="F70210" s="491" t="str">
        <f t="shared" si="74"/>
        <v xml:space="preserve"> </v>
      </c>
      <c r="H70210" s="488">
        <f>IF(Admin!$B$14='Legit-Fans'!F70210,1,0)</f>
        <v>0</v>
      </c>
    </row>
    <row r="70211" spans="1:8">
      <c r="A70211" s="220" t="str">
        <f>IF(B70211&lt;&gt;0,COUNTA($B$65637:B70211)," ")</f>
        <v xml:space="preserve"> </v>
      </c>
      <c r="F70211" s="491" t="str">
        <f t="shared" si="74"/>
        <v xml:space="preserve"> </v>
      </c>
      <c r="H70211" s="488">
        <f>IF(Admin!$B$14='Legit-Fans'!F70211,1,0)</f>
        <v>0</v>
      </c>
    </row>
    <row r="70212" spans="1:8">
      <c r="A70212" s="220" t="str">
        <f>IF(B70212&lt;&gt;0,COUNTA($B$65637:B70212)," ")</f>
        <v xml:space="preserve"> </v>
      </c>
      <c r="F70212" s="491" t="str">
        <f t="shared" si="74"/>
        <v xml:space="preserve"> </v>
      </c>
      <c r="H70212" s="488">
        <f>IF(Admin!$B$14='Legit-Fans'!F70212,1,0)</f>
        <v>0</v>
      </c>
    </row>
    <row r="70213" spans="1:8">
      <c r="A70213" s="220" t="str">
        <f>IF(B70213&lt;&gt;0,COUNTA($B$65637:B70213)," ")</f>
        <v xml:space="preserve"> </v>
      </c>
      <c r="F70213" s="491" t="str">
        <f t="shared" si="74"/>
        <v xml:space="preserve"> </v>
      </c>
      <c r="H70213" s="488">
        <f>IF(Admin!$B$14='Legit-Fans'!F70213,1,0)</f>
        <v>0</v>
      </c>
    </row>
    <row r="70214" spans="1:8">
      <c r="A70214" s="220" t="str">
        <f>IF(B70214&lt;&gt;0,COUNTA($B$65637:B70214)," ")</f>
        <v xml:space="preserve"> </v>
      </c>
      <c r="F70214" s="491" t="str">
        <f t="shared" si="74"/>
        <v xml:space="preserve"> </v>
      </c>
      <c r="H70214" s="488">
        <f>IF(Admin!$B$14='Legit-Fans'!F70214,1,0)</f>
        <v>0</v>
      </c>
    </row>
    <row r="70215" spans="1:8">
      <c r="A70215" s="220" t="str">
        <f>IF(B70215&lt;&gt;0,COUNTA($B$65637:B70215)," ")</f>
        <v xml:space="preserve"> </v>
      </c>
      <c r="F70215" s="491" t="str">
        <f t="shared" si="74"/>
        <v xml:space="preserve"> </v>
      </c>
      <c r="H70215" s="488">
        <f>IF(Admin!$B$14='Legit-Fans'!F70215,1,0)</f>
        <v>0</v>
      </c>
    </row>
    <row r="70216" spans="1:8">
      <c r="A70216" s="220" t="str">
        <f>IF(B70216&lt;&gt;0,COUNTA($B$65637:B70216)," ")</f>
        <v xml:space="preserve"> </v>
      </c>
      <c r="F70216" s="491" t="str">
        <f t="shared" si="74"/>
        <v xml:space="preserve"> </v>
      </c>
      <c r="H70216" s="488">
        <f>IF(Admin!$B$14='Legit-Fans'!F70216,1,0)</f>
        <v>0</v>
      </c>
    </row>
    <row r="70217" spans="1:8">
      <c r="A70217" s="220" t="str">
        <f>IF(B70217&lt;&gt;0,COUNTA($B$65637:B70217)," ")</f>
        <v xml:space="preserve"> </v>
      </c>
      <c r="F70217" s="491" t="str">
        <f t="shared" si="74"/>
        <v xml:space="preserve"> </v>
      </c>
      <c r="H70217" s="488">
        <f>IF(Admin!$B$14='Legit-Fans'!F70217,1,0)</f>
        <v>0</v>
      </c>
    </row>
    <row r="70218" spans="1:8">
      <c r="A70218" s="220" t="str">
        <f>IF(B70218&lt;&gt;0,COUNTA($B$65637:B70218)," ")</f>
        <v xml:space="preserve"> </v>
      </c>
      <c r="F70218" s="491" t="str">
        <f t="shared" si="74"/>
        <v xml:space="preserve"> </v>
      </c>
      <c r="H70218" s="488">
        <f>IF(Admin!$B$14='Legit-Fans'!F70218,1,0)</f>
        <v>0</v>
      </c>
    </row>
    <row r="70219" spans="1:8">
      <c r="A70219" s="220" t="str">
        <f>IF(B70219&lt;&gt;0,COUNTA($B$65637:B70219)," ")</f>
        <v xml:space="preserve"> </v>
      </c>
      <c r="F70219" s="491" t="str">
        <f t="shared" si="74"/>
        <v xml:space="preserve"> </v>
      </c>
      <c r="H70219" s="488">
        <f>IF(Admin!$B$14='Legit-Fans'!F70219,1,0)</f>
        <v>0</v>
      </c>
    </row>
    <row r="70220" spans="1:8">
      <c r="A70220" s="220" t="str">
        <f>IF(B70220&lt;&gt;0,COUNTA($B$65637:B70220)," ")</f>
        <v xml:space="preserve"> </v>
      </c>
      <c r="F70220" s="491" t="str">
        <f t="shared" si="74"/>
        <v xml:space="preserve"> </v>
      </c>
      <c r="H70220" s="488">
        <f>IF(Admin!$B$14='Legit-Fans'!F70220,1,0)</f>
        <v>0</v>
      </c>
    </row>
    <row r="70221" spans="1:8">
      <c r="A70221" s="220" t="str">
        <f>IF(B70221&lt;&gt;0,COUNTA($B$65637:B70221)," ")</f>
        <v xml:space="preserve"> </v>
      </c>
      <c r="F70221" s="491" t="str">
        <f t="shared" si="74"/>
        <v xml:space="preserve"> </v>
      </c>
      <c r="H70221" s="488">
        <f>IF(Admin!$B$14='Legit-Fans'!F70221,1,0)</f>
        <v>0</v>
      </c>
    </row>
    <row r="70222" spans="1:8">
      <c r="A70222" s="220" t="str">
        <f>IF(B70222&lt;&gt;0,COUNTA($B$65637:B70222)," ")</f>
        <v xml:space="preserve"> </v>
      </c>
      <c r="F70222" s="491" t="str">
        <f t="shared" si="74"/>
        <v xml:space="preserve"> </v>
      </c>
      <c r="H70222" s="488">
        <f>IF(Admin!$B$14='Legit-Fans'!F70222,1,0)</f>
        <v>0</v>
      </c>
    </row>
    <row r="70223" spans="1:8">
      <c r="A70223" s="220" t="str">
        <f>IF(B70223&lt;&gt;0,COUNTA($B$65637:B70223)," ")</f>
        <v xml:space="preserve"> </v>
      </c>
      <c r="F70223" s="491" t="str">
        <f t="shared" si="74"/>
        <v xml:space="preserve"> </v>
      </c>
      <c r="H70223" s="488">
        <f>IF(Admin!$B$14='Legit-Fans'!F70223,1,0)</f>
        <v>0</v>
      </c>
    </row>
    <row r="70224" spans="1:8">
      <c r="A70224" s="220" t="str">
        <f>IF(B70224&lt;&gt;0,COUNTA($B$65637:B70224)," ")</f>
        <v xml:space="preserve"> </v>
      </c>
      <c r="F70224" s="491" t="str">
        <f t="shared" si="74"/>
        <v xml:space="preserve"> </v>
      </c>
      <c r="H70224" s="488">
        <f>IF(Admin!$B$14='Legit-Fans'!F70224,1,0)</f>
        <v>0</v>
      </c>
    </row>
    <row r="70225" spans="1:8">
      <c r="A70225" s="220" t="str">
        <f>IF(B70225&lt;&gt;0,COUNTA($B$65637:B70225)," ")</f>
        <v xml:space="preserve"> </v>
      </c>
      <c r="F70225" s="491" t="str">
        <f t="shared" si="74"/>
        <v xml:space="preserve"> </v>
      </c>
      <c r="H70225" s="488">
        <f>IF(Admin!$B$14='Legit-Fans'!F70225,1,0)</f>
        <v>0</v>
      </c>
    </row>
    <row r="70226" spans="1:8">
      <c r="A70226" s="220" t="str">
        <f>IF(B70226&lt;&gt;0,COUNTA($B$65637:B70226)," ")</f>
        <v xml:space="preserve"> </v>
      </c>
      <c r="F70226" s="491" t="str">
        <f t="shared" si="74"/>
        <v xml:space="preserve"> </v>
      </c>
      <c r="H70226" s="488">
        <f>IF(Admin!$B$14='Legit-Fans'!F70226,1,0)</f>
        <v>0</v>
      </c>
    </row>
    <row r="70227" spans="1:8">
      <c r="A70227" s="220" t="str">
        <f>IF(B70227&lt;&gt;0,COUNTA($B$65637:B70227)," ")</f>
        <v xml:space="preserve"> </v>
      </c>
      <c r="F70227" s="491" t="str">
        <f t="shared" si="74"/>
        <v xml:space="preserve"> </v>
      </c>
      <c r="H70227" s="488">
        <f>IF(Admin!$B$14='Legit-Fans'!F70227,1,0)</f>
        <v>0</v>
      </c>
    </row>
    <row r="70228" spans="1:8">
      <c r="A70228" s="220" t="str">
        <f>IF(B70228&lt;&gt;0,COUNTA($B$65637:B70228)," ")</f>
        <v xml:space="preserve"> </v>
      </c>
      <c r="F70228" s="491" t="str">
        <f t="shared" si="74"/>
        <v xml:space="preserve"> </v>
      </c>
      <c r="H70228" s="488">
        <f>IF(Admin!$B$14='Legit-Fans'!F70228,1,0)</f>
        <v>0</v>
      </c>
    </row>
    <row r="70229" spans="1:8">
      <c r="A70229" s="220" t="str">
        <f>IF(B70229&lt;&gt;0,COUNTA($B$65637:B70229)," ")</f>
        <v xml:space="preserve"> </v>
      </c>
      <c r="F70229" s="491" t="str">
        <f t="shared" si="74"/>
        <v xml:space="preserve"> </v>
      </c>
      <c r="H70229" s="488">
        <f>IF(Admin!$B$14='Legit-Fans'!F70229,1,0)</f>
        <v>0</v>
      </c>
    </row>
    <row r="70230" spans="1:8">
      <c r="A70230" s="220" t="str">
        <f>IF(B70230&lt;&gt;0,COUNTA($B$65637:B70230)," ")</f>
        <v xml:space="preserve"> </v>
      </c>
      <c r="F70230" s="491" t="str">
        <f t="shared" si="74"/>
        <v xml:space="preserve"> </v>
      </c>
      <c r="H70230" s="488">
        <f>IF(Admin!$B$14='Legit-Fans'!F70230,1,0)</f>
        <v>0</v>
      </c>
    </row>
    <row r="70231" spans="1:8">
      <c r="A70231" s="220" t="str">
        <f>IF(B70231&lt;&gt;0,COUNTA($B$65637:B70231)," ")</f>
        <v xml:space="preserve"> </v>
      </c>
      <c r="F70231" s="491" t="str">
        <f t="shared" si="74"/>
        <v xml:space="preserve"> </v>
      </c>
      <c r="H70231" s="488">
        <f>IF(Admin!$B$14='Legit-Fans'!F70231,1,0)</f>
        <v>0</v>
      </c>
    </row>
    <row r="70232" spans="1:8">
      <c r="A70232" s="220" t="str">
        <f>IF(B70232&lt;&gt;0,COUNTA($B$65637:B70232)," ")</f>
        <v xml:space="preserve"> </v>
      </c>
      <c r="F70232" s="491" t="str">
        <f t="shared" si="74"/>
        <v xml:space="preserve"> </v>
      </c>
      <c r="H70232" s="488">
        <f>IF(Admin!$B$14='Legit-Fans'!F70232,1,0)</f>
        <v>0</v>
      </c>
    </row>
    <row r="70233" spans="1:8">
      <c r="A70233" s="220" t="str">
        <f>IF(B70233&lt;&gt;0,COUNTA($B$65637:B70233)," ")</f>
        <v xml:space="preserve"> </v>
      </c>
      <c r="F70233" s="491" t="str">
        <f t="shared" si="74"/>
        <v xml:space="preserve"> </v>
      </c>
      <c r="H70233" s="488">
        <f>IF(Admin!$B$14='Legit-Fans'!F70233,1,0)</f>
        <v>0</v>
      </c>
    </row>
    <row r="70234" spans="1:8">
      <c r="A70234" s="220" t="str">
        <f>IF(B70234&lt;&gt;0,COUNTA($B$65637:B70234)," ")</f>
        <v xml:space="preserve"> </v>
      </c>
      <c r="F70234" s="491" t="str">
        <f t="shared" si="74"/>
        <v xml:space="preserve"> </v>
      </c>
      <c r="H70234" s="488">
        <f>IF(Admin!$B$14='Legit-Fans'!F70234,1,0)</f>
        <v>0</v>
      </c>
    </row>
    <row r="70235" spans="1:8">
      <c r="A70235" s="220" t="str">
        <f>IF(B70235&lt;&gt;0,COUNTA($B$65637:B70235)," ")</f>
        <v xml:space="preserve"> </v>
      </c>
      <c r="F70235" s="491" t="str">
        <f t="shared" si="74"/>
        <v xml:space="preserve"> </v>
      </c>
      <c r="H70235" s="488">
        <f>IF(Admin!$B$14='Legit-Fans'!F70235,1,0)</f>
        <v>0</v>
      </c>
    </row>
    <row r="70236" spans="1:8">
      <c r="A70236" s="220" t="str">
        <f>IF(B70236&lt;&gt;0,COUNTA($B$65637:B70236)," ")</f>
        <v xml:space="preserve"> </v>
      </c>
      <c r="F70236" s="491" t="str">
        <f t="shared" si="74"/>
        <v xml:space="preserve"> </v>
      </c>
      <c r="H70236" s="488">
        <f>IF(Admin!$B$14='Legit-Fans'!F70236,1,0)</f>
        <v>0</v>
      </c>
    </row>
    <row r="70237" spans="1:8">
      <c r="A70237" s="220" t="str">
        <f>IF(B70237&lt;&gt;0,COUNTA($B$65637:B70237)," ")</f>
        <v xml:space="preserve"> </v>
      </c>
      <c r="F70237" s="491" t="str">
        <f t="shared" si="74"/>
        <v xml:space="preserve"> </v>
      </c>
      <c r="H70237" s="488">
        <f>IF(Admin!$B$14='Legit-Fans'!F70237,1,0)</f>
        <v>0</v>
      </c>
    </row>
    <row r="70238" spans="1:8">
      <c r="A70238" s="220" t="str">
        <f>IF(B70238&lt;&gt;0,COUNTA($B$65637:B70238)," ")</f>
        <v xml:space="preserve"> </v>
      </c>
      <c r="F70238" s="491" t="str">
        <f t="shared" si="74"/>
        <v xml:space="preserve"> </v>
      </c>
      <c r="H70238" s="488">
        <f>IF(Admin!$B$14='Legit-Fans'!F70238,1,0)</f>
        <v>0</v>
      </c>
    </row>
    <row r="70239" spans="1:8">
      <c r="A70239" s="220" t="str">
        <f>IF(B70239&lt;&gt;0,COUNTA($B$65637:B70239)," ")</f>
        <v xml:space="preserve"> </v>
      </c>
      <c r="F70239" s="491" t="str">
        <f t="shared" si="74"/>
        <v xml:space="preserve"> </v>
      </c>
      <c r="H70239" s="488">
        <f>IF(Admin!$B$14='Legit-Fans'!F70239,1,0)</f>
        <v>0</v>
      </c>
    </row>
    <row r="70240" spans="1:8">
      <c r="A70240" s="220" t="str">
        <f>IF(B70240&lt;&gt;0,COUNTA($B$65637:B70240)," ")</f>
        <v xml:space="preserve"> </v>
      </c>
      <c r="F70240" s="491" t="str">
        <f t="shared" si="74"/>
        <v xml:space="preserve"> </v>
      </c>
      <c r="H70240" s="488">
        <f>IF(Admin!$B$14='Legit-Fans'!F70240,1,0)</f>
        <v>0</v>
      </c>
    </row>
    <row r="70241" spans="1:8">
      <c r="A70241" s="220" t="str">
        <f>IF(B70241&lt;&gt;0,COUNTA($B$65637:B70241)," ")</f>
        <v xml:space="preserve"> </v>
      </c>
      <c r="F70241" s="491" t="str">
        <f t="shared" si="74"/>
        <v xml:space="preserve"> </v>
      </c>
      <c r="H70241" s="488">
        <f>IF(Admin!$B$14='Legit-Fans'!F70241,1,0)</f>
        <v>0</v>
      </c>
    </row>
    <row r="70242" spans="1:8">
      <c r="A70242" s="220" t="str">
        <f>IF(B70242&lt;&gt;0,COUNTA($B$65637:B70242)," ")</f>
        <v xml:space="preserve"> </v>
      </c>
      <c r="F70242" s="491" t="str">
        <f t="shared" si="74"/>
        <v xml:space="preserve"> </v>
      </c>
      <c r="H70242" s="488">
        <f>IF(Admin!$B$14='Legit-Fans'!F70242,1,0)</f>
        <v>0</v>
      </c>
    </row>
    <row r="70243" spans="1:8">
      <c r="A70243" s="220" t="str">
        <f>IF(B70243&lt;&gt;0,COUNTA($B$65637:B70243)," ")</f>
        <v xml:space="preserve"> </v>
      </c>
      <c r="F70243" s="491" t="str">
        <f t="shared" si="74"/>
        <v xml:space="preserve"> </v>
      </c>
      <c r="H70243" s="488">
        <f>IF(Admin!$B$14='Legit-Fans'!F70243,1,0)</f>
        <v>0</v>
      </c>
    </row>
    <row r="70244" spans="1:8">
      <c r="A70244" s="220" t="str">
        <f>IF(B70244&lt;&gt;0,COUNTA($B$65637:B70244)," ")</f>
        <v xml:space="preserve"> </v>
      </c>
      <c r="F70244" s="491" t="str">
        <f t="shared" si="74"/>
        <v xml:space="preserve"> </v>
      </c>
      <c r="H70244" s="488">
        <f>IF(Admin!$B$14='Legit-Fans'!F70244,1,0)</f>
        <v>0</v>
      </c>
    </row>
    <row r="70245" spans="1:8">
      <c r="A70245" s="220" t="str">
        <f>IF(B70245&lt;&gt;0,COUNTA($B$65637:B70245)," ")</f>
        <v xml:space="preserve"> </v>
      </c>
      <c r="F70245" s="491" t="str">
        <f t="shared" si="74"/>
        <v xml:space="preserve"> </v>
      </c>
      <c r="H70245" s="488">
        <f>IF(Admin!$B$14='Legit-Fans'!F70245,1,0)</f>
        <v>0</v>
      </c>
    </row>
    <row r="70246" spans="1:8">
      <c r="A70246" s="220" t="str">
        <f>IF(B70246&lt;&gt;0,COUNTA($B$65637:B70246)," ")</f>
        <v xml:space="preserve"> </v>
      </c>
      <c r="F70246" s="491" t="str">
        <f t="shared" si="74"/>
        <v xml:space="preserve"> </v>
      </c>
      <c r="H70246" s="488">
        <f>IF(Admin!$B$14='Legit-Fans'!F70246,1,0)</f>
        <v>0</v>
      </c>
    </row>
    <row r="70247" spans="1:8">
      <c r="A70247" s="220" t="str">
        <f>IF(B70247&lt;&gt;0,COUNTA($B$65637:B70247)," ")</f>
        <v xml:space="preserve"> </v>
      </c>
      <c r="F70247" s="491" t="str">
        <f t="shared" si="74"/>
        <v xml:space="preserve"> </v>
      </c>
      <c r="H70247" s="488">
        <f>IF(Admin!$B$14='Legit-Fans'!F70247,1,0)</f>
        <v>0</v>
      </c>
    </row>
    <row r="70248" spans="1:8">
      <c r="A70248" s="220" t="str">
        <f>IF(B70248&lt;&gt;0,COUNTA($B$65637:B70248)," ")</f>
        <v xml:space="preserve"> </v>
      </c>
      <c r="F70248" s="491" t="str">
        <f t="shared" si="74"/>
        <v xml:space="preserve"> </v>
      </c>
      <c r="H70248" s="488">
        <f>IF(Admin!$B$14='Legit-Fans'!F70248,1,0)</f>
        <v>0</v>
      </c>
    </row>
    <row r="70249" spans="1:8">
      <c r="A70249" s="220" t="str">
        <f>IF(B70249&lt;&gt;0,COUNTA($B$65637:B70249)," ")</f>
        <v xml:space="preserve"> </v>
      </c>
      <c r="F70249" s="491" t="str">
        <f t="shared" si="74"/>
        <v xml:space="preserve"> </v>
      </c>
      <c r="H70249" s="488">
        <f>IF(Admin!$B$14='Legit-Fans'!F70249,1,0)</f>
        <v>0</v>
      </c>
    </row>
    <row r="70250" spans="1:8">
      <c r="A70250" s="220" t="str">
        <f>IF(B70250&lt;&gt;0,COUNTA($B$65637:B70250)," ")</f>
        <v xml:space="preserve"> </v>
      </c>
      <c r="F70250" s="491" t="str">
        <f t="shared" si="74"/>
        <v xml:space="preserve"> </v>
      </c>
      <c r="H70250" s="488">
        <f>IF(Admin!$B$14='Legit-Fans'!F70250,1,0)</f>
        <v>0</v>
      </c>
    </row>
    <row r="70251" spans="1:8">
      <c r="A70251" s="220" t="str">
        <f>IF(B70251&lt;&gt;0,COUNTA($B$65637:B70251)," ")</f>
        <v xml:space="preserve"> </v>
      </c>
      <c r="F70251" s="491" t="str">
        <f t="shared" si="74"/>
        <v xml:space="preserve"> </v>
      </c>
      <c r="H70251" s="488">
        <f>IF(Admin!$B$14='Legit-Fans'!F70251,1,0)</f>
        <v>0</v>
      </c>
    </row>
    <row r="70252" spans="1:8">
      <c r="A70252" s="220" t="str">
        <f>IF(B70252&lt;&gt;0,COUNTA($B$65637:B70252)," ")</f>
        <v xml:space="preserve"> </v>
      </c>
      <c r="F70252" s="491" t="str">
        <f t="shared" ref="F70252:F70315" si="75">B70252&amp;" "&amp;C70252</f>
        <v xml:space="preserve"> </v>
      </c>
      <c r="H70252" s="488">
        <f>IF(Admin!$B$14='Legit-Fans'!F70252,1,0)</f>
        <v>0</v>
      </c>
    </row>
    <row r="70253" spans="1:8">
      <c r="A70253" s="220" t="str">
        <f>IF(B70253&lt;&gt;0,COUNTA($B$65637:B70253)," ")</f>
        <v xml:space="preserve"> </v>
      </c>
      <c r="F70253" s="491" t="str">
        <f t="shared" si="75"/>
        <v xml:space="preserve"> </v>
      </c>
      <c r="H70253" s="488">
        <f>IF(Admin!$B$14='Legit-Fans'!F70253,1,0)</f>
        <v>0</v>
      </c>
    </row>
    <row r="70254" spans="1:8">
      <c r="A70254" s="220" t="str">
        <f>IF(B70254&lt;&gt;0,COUNTA($B$65637:B70254)," ")</f>
        <v xml:space="preserve"> </v>
      </c>
      <c r="F70254" s="491" t="str">
        <f t="shared" si="75"/>
        <v xml:space="preserve"> </v>
      </c>
      <c r="H70254" s="488">
        <f>IF(Admin!$B$14='Legit-Fans'!F70254,1,0)</f>
        <v>0</v>
      </c>
    </row>
    <row r="70255" spans="1:8">
      <c r="A70255" s="220" t="str">
        <f>IF(B70255&lt;&gt;0,COUNTA($B$65637:B70255)," ")</f>
        <v xml:space="preserve"> </v>
      </c>
      <c r="F70255" s="491" t="str">
        <f t="shared" si="75"/>
        <v xml:space="preserve"> </v>
      </c>
      <c r="H70255" s="488">
        <f>IF(Admin!$B$14='Legit-Fans'!F70255,1,0)</f>
        <v>0</v>
      </c>
    </row>
    <row r="70256" spans="1:8">
      <c r="A70256" s="220" t="str">
        <f>IF(B70256&lt;&gt;0,COUNTA($B$65637:B70256)," ")</f>
        <v xml:space="preserve"> </v>
      </c>
      <c r="F70256" s="491" t="str">
        <f t="shared" si="75"/>
        <v xml:space="preserve"> </v>
      </c>
      <c r="H70256" s="488">
        <f>IF(Admin!$B$14='Legit-Fans'!F70256,1,0)</f>
        <v>0</v>
      </c>
    </row>
    <row r="70257" spans="1:8">
      <c r="A70257" s="220" t="str">
        <f>IF(B70257&lt;&gt;0,COUNTA($B$65637:B70257)," ")</f>
        <v xml:space="preserve"> </v>
      </c>
      <c r="F70257" s="491" t="str">
        <f t="shared" si="75"/>
        <v xml:space="preserve"> </v>
      </c>
      <c r="H70257" s="488">
        <f>IF(Admin!$B$14='Legit-Fans'!F70257,1,0)</f>
        <v>0</v>
      </c>
    </row>
    <row r="70258" spans="1:8">
      <c r="A70258" s="220" t="str">
        <f>IF(B70258&lt;&gt;0,COUNTA($B$65637:B70258)," ")</f>
        <v xml:space="preserve"> </v>
      </c>
      <c r="F70258" s="491" t="str">
        <f t="shared" si="75"/>
        <v xml:space="preserve"> </v>
      </c>
      <c r="H70258" s="488">
        <f>IF(Admin!$B$14='Legit-Fans'!F70258,1,0)</f>
        <v>0</v>
      </c>
    </row>
    <row r="70259" spans="1:8">
      <c r="A70259" s="220" t="str">
        <f>IF(B70259&lt;&gt;0,COUNTA($B$65637:B70259)," ")</f>
        <v xml:space="preserve"> </v>
      </c>
      <c r="F70259" s="491" t="str">
        <f t="shared" si="75"/>
        <v xml:space="preserve"> </v>
      </c>
      <c r="H70259" s="488">
        <f>IF(Admin!$B$14='Legit-Fans'!F70259,1,0)</f>
        <v>0</v>
      </c>
    </row>
    <row r="70260" spans="1:8">
      <c r="A70260" s="220" t="str">
        <f>IF(B70260&lt;&gt;0,COUNTA($B$65637:B70260)," ")</f>
        <v xml:space="preserve"> </v>
      </c>
      <c r="F70260" s="491" t="str">
        <f t="shared" si="75"/>
        <v xml:space="preserve"> </v>
      </c>
      <c r="H70260" s="488">
        <f>IF(Admin!$B$14='Legit-Fans'!F70260,1,0)</f>
        <v>0</v>
      </c>
    </row>
    <row r="70261" spans="1:8">
      <c r="A70261" s="220" t="str">
        <f>IF(B70261&lt;&gt;0,COUNTA($B$65637:B70261)," ")</f>
        <v xml:space="preserve"> </v>
      </c>
      <c r="F70261" s="491" t="str">
        <f t="shared" si="75"/>
        <v xml:space="preserve"> </v>
      </c>
      <c r="H70261" s="488">
        <f>IF(Admin!$B$14='Legit-Fans'!F70261,1,0)</f>
        <v>0</v>
      </c>
    </row>
    <row r="70262" spans="1:8">
      <c r="A70262" s="220" t="str">
        <f>IF(B70262&lt;&gt;0,COUNTA($B$65637:B70262)," ")</f>
        <v xml:space="preserve"> </v>
      </c>
      <c r="F70262" s="491" t="str">
        <f t="shared" si="75"/>
        <v xml:space="preserve"> </v>
      </c>
      <c r="H70262" s="488">
        <f>IF(Admin!$B$14='Legit-Fans'!F70262,1,0)</f>
        <v>0</v>
      </c>
    </row>
    <row r="70263" spans="1:8">
      <c r="A70263" s="220" t="str">
        <f>IF(B70263&lt;&gt;0,COUNTA($B$65637:B70263)," ")</f>
        <v xml:space="preserve"> </v>
      </c>
      <c r="F70263" s="491" t="str">
        <f t="shared" si="75"/>
        <v xml:space="preserve"> </v>
      </c>
      <c r="H70263" s="488">
        <f>IF(Admin!$B$14='Legit-Fans'!F70263,1,0)</f>
        <v>0</v>
      </c>
    </row>
    <row r="70264" spans="1:8">
      <c r="A70264" s="220" t="str">
        <f>IF(B70264&lt;&gt;0,COUNTA($B$65637:B70264)," ")</f>
        <v xml:space="preserve"> </v>
      </c>
      <c r="F70264" s="491" t="str">
        <f t="shared" si="75"/>
        <v xml:space="preserve"> </v>
      </c>
      <c r="H70264" s="488">
        <f>IF(Admin!$B$14='Legit-Fans'!F70264,1,0)</f>
        <v>0</v>
      </c>
    </row>
    <row r="70265" spans="1:8">
      <c r="A70265" s="220" t="str">
        <f>IF(B70265&lt;&gt;0,COUNTA($B$65637:B70265)," ")</f>
        <v xml:space="preserve"> </v>
      </c>
      <c r="F70265" s="491" t="str">
        <f t="shared" si="75"/>
        <v xml:space="preserve"> </v>
      </c>
      <c r="H70265" s="488">
        <f>IF(Admin!$B$14='Legit-Fans'!F70265,1,0)</f>
        <v>0</v>
      </c>
    </row>
    <row r="70266" spans="1:8">
      <c r="A70266" s="220" t="str">
        <f>IF(B70266&lt;&gt;0,COUNTA($B$65637:B70266)," ")</f>
        <v xml:space="preserve"> </v>
      </c>
      <c r="F70266" s="491" t="str">
        <f t="shared" si="75"/>
        <v xml:space="preserve"> </v>
      </c>
      <c r="H70266" s="488">
        <f>IF(Admin!$B$14='Legit-Fans'!F70266,1,0)</f>
        <v>0</v>
      </c>
    </row>
    <row r="70267" spans="1:8">
      <c r="A70267" s="220" t="str">
        <f>IF(B70267&lt;&gt;0,COUNTA($B$65637:B70267)," ")</f>
        <v xml:space="preserve"> </v>
      </c>
      <c r="F70267" s="491" t="str">
        <f t="shared" si="75"/>
        <v xml:space="preserve"> </v>
      </c>
      <c r="H70267" s="488">
        <f>IF(Admin!$B$14='Legit-Fans'!F70267,1,0)</f>
        <v>0</v>
      </c>
    </row>
    <row r="70268" spans="1:8">
      <c r="A70268" s="220" t="str">
        <f>IF(B70268&lt;&gt;0,COUNTA($B$65637:B70268)," ")</f>
        <v xml:space="preserve"> </v>
      </c>
      <c r="F70268" s="491" t="str">
        <f t="shared" si="75"/>
        <v xml:space="preserve"> </v>
      </c>
      <c r="H70268" s="488">
        <f>IF(Admin!$B$14='Legit-Fans'!F70268,1,0)</f>
        <v>0</v>
      </c>
    </row>
    <row r="70269" spans="1:8">
      <c r="A70269" s="220" t="str">
        <f>IF(B70269&lt;&gt;0,COUNTA($B$65637:B70269)," ")</f>
        <v xml:space="preserve"> </v>
      </c>
      <c r="F70269" s="491" t="str">
        <f t="shared" si="75"/>
        <v xml:space="preserve"> </v>
      </c>
      <c r="H70269" s="488">
        <f>IF(Admin!$B$14='Legit-Fans'!F70269,1,0)</f>
        <v>0</v>
      </c>
    </row>
    <row r="70270" spans="1:8">
      <c r="A70270" s="220" t="str">
        <f>IF(B70270&lt;&gt;0,COUNTA($B$65637:B70270)," ")</f>
        <v xml:space="preserve"> </v>
      </c>
      <c r="F70270" s="491" t="str">
        <f t="shared" si="75"/>
        <v xml:space="preserve"> </v>
      </c>
      <c r="H70270" s="488">
        <f>IF(Admin!$B$14='Legit-Fans'!F70270,1,0)</f>
        <v>0</v>
      </c>
    </row>
    <row r="70271" spans="1:8">
      <c r="A70271" s="220" t="str">
        <f>IF(B70271&lt;&gt;0,COUNTA($B$65637:B70271)," ")</f>
        <v xml:space="preserve"> </v>
      </c>
      <c r="F70271" s="491" t="str">
        <f t="shared" si="75"/>
        <v xml:space="preserve"> </v>
      </c>
      <c r="H70271" s="488">
        <f>IF(Admin!$B$14='Legit-Fans'!F70271,1,0)</f>
        <v>0</v>
      </c>
    </row>
    <row r="70272" spans="1:8">
      <c r="A70272" s="220" t="str">
        <f>IF(B70272&lt;&gt;0,COUNTA($B$65637:B70272)," ")</f>
        <v xml:space="preserve"> </v>
      </c>
      <c r="F70272" s="491" t="str">
        <f t="shared" si="75"/>
        <v xml:space="preserve"> </v>
      </c>
      <c r="H70272" s="488">
        <f>IF(Admin!$B$14='Legit-Fans'!F70272,1,0)</f>
        <v>0</v>
      </c>
    </row>
    <row r="70273" spans="1:8">
      <c r="A70273" s="220" t="str">
        <f>IF(B70273&lt;&gt;0,COUNTA($B$65637:B70273)," ")</f>
        <v xml:space="preserve"> </v>
      </c>
      <c r="F70273" s="491" t="str">
        <f t="shared" si="75"/>
        <v xml:space="preserve"> </v>
      </c>
      <c r="H70273" s="488">
        <f>IF(Admin!$B$14='Legit-Fans'!F70273,1,0)</f>
        <v>0</v>
      </c>
    </row>
    <row r="70274" spans="1:8">
      <c r="A70274" s="220" t="str">
        <f>IF(B70274&lt;&gt;0,COUNTA($B$65637:B70274)," ")</f>
        <v xml:space="preserve"> </v>
      </c>
      <c r="F70274" s="491" t="str">
        <f t="shared" si="75"/>
        <v xml:space="preserve"> </v>
      </c>
      <c r="H70274" s="488">
        <f>IF(Admin!$B$14='Legit-Fans'!F70274,1,0)</f>
        <v>0</v>
      </c>
    </row>
    <row r="70275" spans="1:8">
      <c r="A70275" s="220" t="str">
        <f>IF(B70275&lt;&gt;0,COUNTA($B$65637:B70275)," ")</f>
        <v xml:space="preserve"> </v>
      </c>
      <c r="F70275" s="491" t="str">
        <f t="shared" si="75"/>
        <v xml:space="preserve"> </v>
      </c>
      <c r="H70275" s="488">
        <f>IF(Admin!$B$14='Legit-Fans'!F70275,1,0)</f>
        <v>0</v>
      </c>
    </row>
    <row r="70276" spans="1:8">
      <c r="A70276" s="220" t="str">
        <f>IF(B70276&lt;&gt;0,COUNTA($B$65637:B70276)," ")</f>
        <v xml:space="preserve"> </v>
      </c>
      <c r="F70276" s="491" t="str">
        <f t="shared" si="75"/>
        <v xml:space="preserve"> </v>
      </c>
      <c r="H70276" s="488">
        <f>IF(Admin!$B$14='Legit-Fans'!F70276,1,0)</f>
        <v>0</v>
      </c>
    </row>
    <row r="70277" spans="1:8">
      <c r="A70277" s="220" t="str">
        <f>IF(B70277&lt;&gt;0,COUNTA($B$65637:B70277)," ")</f>
        <v xml:space="preserve"> </v>
      </c>
      <c r="F70277" s="491" t="str">
        <f t="shared" si="75"/>
        <v xml:space="preserve"> </v>
      </c>
      <c r="H70277" s="488">
        <f>IF(Admin!$B$14='Legit-Fans'!F70277,1,0)</f>
        <v>0</v>
      </c>
    </row>
    <row r="70278" spans="1:8">
      <c r="A70278" s="220" t="str">
        <f>IF(B70278&lt;&gt;0,COUNTA($B$65637:B70278)," ")</f>
        <v xml:space="preserve"> </v>
      </c>
      <c r="F70278" s="491" t="str">
        <f t="shared" si="75"/>
        <v xml:space="preserve"> </v>
      </c>
      <c r="H70278" s="488">
        <f>IF(Admin!$B$14='Legit-Fans'!F70278,1,0)</f>
        <v>0</v>
      </c>
    </row>
    <row r="70279" spans="1:8">
      <c r="A70279" s="220" t="str">
        <f>IF(B70279&lt;&gt;0,COUNTA($B$65637:B70279)," ")</f>
        <v xml:space="preserve"> </v>
      </c>
      <c r="F70279" s="491" t="str">
        <f t="shared" si="75"/>
        <v xml:space="preserve"> </v>
      </c>
      <c r="H70279" s="488">
        <f>IF(Admin!$B$14='Legit-Fans'!F70279,1,0)</f>
        <v>0</v>
      </c>
    </row>
    <row r="70280" spans="1:8">
      <c r="A70280" s="220" t="str">
        <f>IF(B70280&lt;&gt;0,COUNTA($B$65637:B70280)," ")</f>
        <v xml:space="preserve"> </v>
      </c>
      <c r="F70280" s="491" t="str">
        <f t="shared" si="75"/>
        <v xml:space="preserve"> </v>
      </c>
      <c r="H70280" s="488">
        <f>IF(Admin!$B$14='Legit-Fans'!F70280,1,0)</f>
        <v>0</v>
      </c>
    </row>
    <row r="70281" spans="1:8">
      <c r="A70281" s="220" t="str">
        <f>IF(B70281&lt;&gt;0,COUNTA($B$65637:B70281)," ")</f>
        <v xml:space="preserve"> </v>
      </c>
      <c r="F70281" s="491" t="str">
        <f t="shared" si="75"/>
        <v xml:space="preserve"> </v>
      </c>
      <c r="H70281" s="488">
        <f>IF(Admin!$B$14='Legit-Fans'!F70281,1,0)</f>
        <v>0</v>
      </c>
    </row>
    <row r="70282" spans="1:8">
      <c r="A70282" s="220" t="str">
        <f>IF(B70282&lt;&gt;0,COUNTA($B$65637:B70282)," ")</f>
        <v xml:space="preserve"> </v>
      </c>
      <c r="F70282" s="491" t="str">
        <f t="shared" si="75"/>
        <v xml:space="preserve"> </v>
      </c>
      <c r="H70282" s="488">
        <f>IF(Admin!$B$14='Legit-Fans'!F70282,1,0)</f>
        <v>0</v>
      </c>
    </row>
    <row r="70283" spans="1:8">
      <c r="A70283" s="220" t="str">
        <f>IF(B70283&lt;&gt;0,COUNTA($B$65637:B70283)," ")</f>
        <v xml:space="preserve"> </v>
      </c>
      <c r="F70283" s="491" t="str">
        <f t="shared" si="75"/>
        <v xml:space="preserve"> </v>
      </c>
      <c r="H70283" s="488">
        <f>IF(Admin!$B$14='Legit-Fans'!F70283,1,0)</f>
        <v>0</v>
      </c>
    </row>
    <row r="70284" spans="1:8">
      <c r="A70284" s="220" t="str">
        <f>IF(B70284&lt;&gt;0,COUNTA($B$65637:B70284)," ")</f>
        <v xml:space="preserve"> </v>
      </c>
      <c r="F70284" s="491" t="str">
        <f t="shared" si="75"/>
        <v xml:space="preserve"> </v>
      </c>
      <c r="H70284" s="488">
        <f>IF(Admin!$B$14='Legit-Fans'!F70284,1,0)</f>
        <v>0</v>
      </c>
    </row>
    <row r="70285" spans="1:8">
      <c r="A70285" s="220" t="str">
        <f>IF(B70285&lt;&gt;0,COUNTA($B$65637:B70285)," ")</f>
        <v xml:space="preserve"> </v>
      </c>
      <c r="F70285" s="491" t="str">
        <f t="shared" si="75"/>
        <v xml:space="preserve"> </v>
      </c>
      <c r="H70285" s="488">
        <f>IF(Admin!$B$14='Legit-Fans'!F70285,1,0)</f>
        <v>0</v>
      </c>
    </row>
    <row r="70286" spans="1:8">
      <c r="A70286" s="220" t="str">
        <f>IF(B70286&lt;&gt;0,COUNTA($B$65637:B70286)," ")</f>
        <v xml:space="preserve"> </v>
      </c>
      <c r="F70286" s="491" t="str">
        <f t="shared" si="75"/>
        <v xml:space="preserve"> </v>
      </c>
      <c r="H70286" s="488">
        <f>IF(Admin!$B$14='Legit-Fans'!F70286,1,0)</f>
        <v>0</v>
      </c>
    </row>
    <row r="70287" spans="1:8">
      <c r="A70287" s="220" t="str">
        <f>IF(B70287&lt;&gt;0,COUNTA($B$65637:B70287)," ")</f>
        <v xml:space="preserve"> </v>
      </c>
      <c r="F70287" s="491" t="str">
        <f t="shared" si="75"/>
        <v xml:space="preserve"> </v>
      </c>
      <c r="H70287" s="488">
        <f>IF(Admin!$B$14='Legit-Fans'!F70287,1,0)</f>
        <v>0</v>
      </c>
    </row>
    <row r="70288" spans="1:8">
      <c r="A70288" s="220" t="str">
        <f>IF(B70288&lt;&gt;0,COUNTA($B$65637:B70288)," ")</f>
        <v xml:space="preserve"> </v>
      </c>
      <c r="F70288" s="491" t="str">
        <f t="shared" si="75"/>
        <v xml:space="preserve"> </v>
      </c>
      <c r="H70288" s="488">
        <f>IF(Admin!$B$14='Legit-Fans'!F70288,1,0)</f>
        <v>0</v>
      </c>
    </row>
    <row r="70289" spans="1:8">
      <c r="A70289" s="220" t="str">
        <f>IF(B70289&lt;&gt;0,COUNTA($B$65637:B70289)," ")</f>
        <v xml:space="preserve"> </v>
      </c>
      <c r="F70289" s="491" t="str">
        <f t="shared" si="75"/>
        <v xml:space="preserve"> </v>
      </c>
      <c r="H70289" s="488">
        <f>IF(Admin!$B$14='Legit-Fans'!F70289,1,0)</f>
        <v>0</v>
      </c>
    </row>
    <row r="70290" spans="1:8">
      <c r="A70290" s="220" t="str">
        <f>IF(B70290&lt;&gt;0,COUNTA($B$65637:B70290)," ")</f>
        <v xml:space="preserve"> </v>
      </c>
      <c r="F70290" s="491" t="str">
        <f t="shared" si="75"/>
        <v xml:space="preserve"> </v>
      </c>
      <c r="H70290" s="488">
        <f>IF(Admin!$B$14='Legit-Fans'!F70290,1,0)</f>
        <v>0</v>
      </c>
    </row>
    <row r="70291" spans="1:8">
      <c r="A70291" s="220" t="str">
        <f>IF(B70291&lt;&gt;0,COUNTA($B$65637:B70291)," ")</f>
        <v xml:space="preserve"> </v>
      </c>
      <c r="F70291" s="491" t="str">
        <f t="shared" si="75"/>
        <v xml:space="preserve"> </v>
      </c>
      <c r="H70291" s="488">
        <f>IF(Admin!$B$14='Legit-Fans'!F70291,1,0)</f>
        <v>0</v>
      </c>
    </row>
    <row r="70292" spans="1:8">
      <c r="A70292" s="220" t="str">
        <f>IF(B70292&lt;&gt;0,COUNTA($B$65637:B70292)," ")</f>
        <v xml:space="preserve"> </v>
      </c>
      <c r="F70292" s="491" t="str">
        <f t="shared" si="75"/>
        <v xml:space="preserve"> </v>
      </c>
      <c r="H70292" s="488">
        <f>IF(Admin!$B$14='Legit-Fans'!F70292,1,0)</f>
        <v>0</v>
      </c>
    </row>
    <row r="70293" spans="1:8">
      <c r="A70293" s="220" t="str">
        <f>IF(B70293&lt;&gt;0,COUNTA($B$65637:B70293)," ")</f>
        <v xml:space="preserve"> </v>
      </c>
      <c r="F70293" s="491" t="str">
        <f t="shared" si="75"/>
        <v xml:space="preserve"> </v>
      </c>
      <c r="H70293" s="488">
        <f>IF(Admin!$B$14='Legit-Fans'!F70293,1,0)</f>
        <v>0</v>
      </c>
    </row>
    <row r="70294" spans="1:8">
      <c r="A70294" s="220" t="str">
        <f>IF(B70294&lt;&gt;0,COUNTA($B$65637:B70294)," ")</f>
        <v xml:space="preserve"> </v>
      </c>
      <c r="F70294" s="491" t="str">
        <f t="shared" si="75"/>
        <v xml:space="preserve"> </v>
      </c>
      <c r="H70294" s="488">
        <f>IF(Admin!$B$14='Legit-Fans'!F70294,1,0)</f>
        <v>0</v>
      </c>
    </row>
    <row r="70295" spans="1:8">
      <c r="A70295" s="220" t="str">
        <f>IF(B70295&lt;&gt;0,COUNTA($B$65637:B70295)," ")</f>
        <v xml:space="preserve"> </v>
      </c>
      <c r="F70295" s="491" t="str">
        <f t="shared" si="75"/>
        <v xml:space="preserve"> </v>
      </c>
      <c r="H70295" s="488">
        <f>IF(Admin!$B$14='Legit-Fans'!F70295,1,0)</f>
        <v>0</v>
      </c>
    </row>
    <row r="70296" spans="1:8">
      <c r="A70296" s="220" t="str">
        <f>IF(B70296&lt;&gt;0,COUNTA($B$65637:B70296)," ")</f>
        <v xml:space="preserve"> </v>
      </c>
      <c r="F70296" s="491" t="str">
        <f t="shared" si="75"/>
        <v xml:space="preserve"> </v>
      </c>
      <c r="H70296" s="488">
        <f>IF(Admin!$B$14='Legit-Fans'!F70296,1,0)</f>
        <v>0</v>
      </c>
    </row>
    <row r="70297" spans="1:8">
      <c r="A70297" s="220" t="str">
        <f>IF(B70297&lt;&gt;0,COUNTA($B$65637:B70297)," ")</f>
        <v xml:space="preserve"> </v>
      </c>
      <c r="F70297" s="491" t="str">
        <f t="shared" si="75"/>
        <v xml:space="preserve"> </v>
      </c>
      <c r="H70297" s="488">
        <f>IF(Admin!$B$14='Legit-Fans'!F70297,1,0)</f>
        <v>0</v>
      </c>
    </row>
    <row r="70298" spans="1:8">
      <c r="A70298" s="220" t="str">
        <f>IF(B70298&lt;&gt;0,COUNTA($B$65637:B70298)," ")</f>
        <v xml:space="preserve"> </v>
      </c>
      <c r="F70298" s="491" t="str">
        <f t="shared" si="75"/>
        <v xml:space="preserve"> </v>
      </c>
      <c r="H70298" s="488">
        <f>IF(Admin!$B$14='Legit-Fans'!F70298,1,0)</f>
        <v>0</v>
      </c>
    </row>
    <row r="70299" spans="1:8">
      <c r="A70299" s="220" t="str">
        <f>IF(B70299&lt;&gt;0,COUNTA($B$65637:B70299)," ")</f>
        <v xml:space="preserve"> </v>
      </c>
      <c r="F70299" s="491" t="str">
        <f t="shared" si="75"/>
        <v xml:space="preserve"> </v>
      </c>
      <c r="H70299" s="488">
        <f>IF(Admin!$B$14='Legit-Fans'!F70299,1,0)</f>
        <v>0</v>
      </c>
    </row>
    <row r="70300" spans="1:8">
      <c r="A70300" s="220" t="str">
        <f>IF(B70300&lt;&gt;0,COUNTA($B$65637:B70300)," ")</f>
        <v xml:space="preserve"> </v>
      </c>
      <c r="F70300" s="491" t="str">
        <f t="shared" si="75"/>
        <v xml:space="preserve"> </v>
      </c>
      <c r="H70300" s="488">
        <f>IF(Admin!$B$14='Legit-Fans'!F70300,1,0)</f>
        <v>0</v>
      </c>
    </row>
    <row r="70301" spans="1:8">
      <c r="A70301" s="220" t="str">
        <f>IF(B70301&lt;&gt;0,COUNTA($B$65637:B70301)," ")</f>
        <v xml:space="preserve"> </v>
      </c>
      <c r="F70301" s="491" t="str">
        <f t="shared" si="75"/>
        <v xml:space="preserve"> </v>
      </c>
      <c r="H70301" s="488">
        <f>IF(Admin!$B$14='Legit-Fans'!F70301,1,0)</f>
        <v>0</v>
      </c>
    </row>
    <row r="70302" spans="1:8">
      <c r="A70302" s="220" t="str">
        <f>IF(B70302&lt;&gt;0,COUNTA($B$65637:B70302)," ")</f>
        <v xml:space="preserve"> </v>
      </c>
      <c r="F70302" s="491" t="str">
        <f t="shared" si="75"/>
        <v xml:space="preserve"> </v>
      </c>
      <c r="H70302" s="488">
        <f>IF(Admin!$B$14='Legit-Fans'!F70302,1,0)</f>
        <v>0</v>
      </c>
    </row>
    <row r="70303" spans="1:8">
      <c r="A70303" s="220" t="str">
        <f>IF(B70303&lt;&gt;0,COUNTA($B$65637:B70303)," ")</f>
        <v xml:space="preserve"> </v>
      </c>
      <c r="F70303" s="491" t="str">
        <f t="shared" si="75"/>
        <v xml:space="preserve"> </v>
      </c>
      <c r="H70303" s="488">
        <f>IF(Admin!$B$14='Legit-Fans'!F70303,1,0)</f>
        <v>0</v>
      </c>
    </row>
    <row r="70304" spans="1:8">
      <c r="A70304" s="220" t="str">
        <f>IF(B70304&lt;&gt;0,COUNTA($B$65637:B70304)," ")</f>
        <v xml:space="preserve"> </v>
      </c>
      <c r="F70304" s="491" t="str">
        <f t="shared" si="75"/>
        <v xml:space="preserve"> </v>
      </c>
      <c r="H70304" s="488">
        <f>IF(Admin!$B$14='Legit-Fans'!F70304,1,0)</f>
        <v>0</v>
      </c>
    </row>
    <row r="70305" spans="1:8">
      <c r="A70305" s="220" t="str">
        <f>IF(B70305&lt;&gt;0,COUNTA($B$65637:B70305)," ")</f>
        <v xml:space="preserve"> </v>
      </c>
      <c r="F70305" s="491" t="str">
        <f t="shared" si="75"/>
        <v xml:space="preserve"> </v>
      </c>
      <c r="H70305" s="488">
        <f>IF(Admin!$B$14='Legit-Fans'!F70305,1,0)</f>
        <v>0</v>
      </c>
    </row>
    <row r="70306" spans="1:8">
      <c r="A70306" s="220" t="str">
        <f>IF(B70306&lt;&gt;0,COUNTA($B$65637:B70306)," ")</f>
        <v xml:space="preserve"> </v>
      </c>
      <c r="F70306" s="491" t="str">
        <f t="shared" si="75"/>
        <v xml:space="preserve"> </v>
      </c>
      <c r="H70306" s="488">
        <f>IF(Admin!$B$14='Legit-Fans'!F70306,1,0)</f>
        <v>0</v>
      </c>
    </row>
    <row r="70307" spans="1:8">
      <c r="A70307" s="220" t="str">
        <f>IF(B70307&lt;&gt;0,COUNTA($B$65637:B70307)," ")</f>
        <v xml:space="preserve"> </v>
      </c>
      <c r="F70307" s="491" t="str">
        <f t="shared" si="75"/>
        <v xml:space="preserve"> </v>
      </c>
      <c r="H70307" s="488">
        <f>IF(Admin!$B$14='Legit-Fans'!F70307,1,0)</f>
        <v>0</v>
      </c>
    </row>
    <row r="70308" spans="1:8">
      <c r="A70308" s="220" t="str">
        <f>IF(B70308&lt;&gt;0,COUNTA($B$65637:B70308)," ")</f>
        <v xml:space="preserve"> </v>
      </c>
      <c r="F70308" s="491" t="str">
        <f t="shared" si="75"/>
        <v xml:space="preserve"> </v>
      </c>
      <c r="H70308" s="488">
        <f>IF(Admin!$B$14='Legit-Fans'!F70308,1,0)</f>
        <v>0</v>
      </c>
    </row>
    <row r="70309" spans="1:8">
      <c r="A70309" s="220" t="str">
        <f>IF(B70309&lt;&gt;0,COUNTA($B$65637:B70309)," ")</f>
        <v xml:space="preserve"> </v>
      </c>
      <c r="F70309" s="491" t="str">
        <f t="shared" si="75"/>
        <v xml:space="preserve"> </v>
      </c>
      <c r="H70309" s="488">
        <f>IF(Admin!$B$14='Legit-Fans'!F70309,1,0)</f>
        <v>0</v>
      </c>
    </row>
    <row r="70310" spans="1:8">
      <c r="A70310" s="220" t="str">
        <f>IF(B70310&lt;&gt;0,COUNTA($B$65637:B70310)," ")</f>
        <v xml:space="preserve"> </v>
      </c>
      <c r="F70310" s="491" t="str">
        <f t="shared" si="75"/>
        <v xml:space="preserve"> </v>
      </c>
      <c r="H70310" s="488">
        <f>IF(Admin!$B$14='Legit-Fans'!F70310,1,0)</f>
        <v>0</v>
      </c>
    </row>
    <row r="70311" spans="1:8">
      <c r="A70311" s="220" t="str">
        <f>IF(B70311&lt;&gt;0,COUNTA($B$65637:B70311)," ")</f>
        <v xml:space="preserve"> </v>
      </c>
      <c r="F70311" s="491" t="str">
        <f t="shared" si="75"/>
        <v xml:space="preserve"> </v>
      </c>
      <c r="H70311" s="488">
        <f>IF(Admin!$B$14='Legit-Fans'!F70311,1,0)</f>
        <v>0</v>
      </c>
    </row>
    <row r="70312" spans="1:8">
      <c r="A70312" s="220" t="str">
        <f>IF(B70312&lt;&gt;0,COUNTA($B$65637:B70312)," ")</f>
        <v xml:space="preserve"> </v>
      </c>
      <c r="F70312" s="491" t="str">
        <f t="shared" si="75"/>
        <v xml:space="preserve"> </v>
      </c>
      <c r="H70312" s="488">
        <f>IF(Admin!$B$14='Legit-Fans'!F70312,1,0)</f>
        <v>0</v>
      </c>
    </row>
    <row r="70313" spans="1:8">
      <c r="A70313" s="220" t="str">
        <f>IF(B70313&lt;&gt;0,COUNTA($B$65637:B70313)," ")</f>
        <v xml:space="preserve"> </v>
      </c>
      <c r="F70313" s="491" t="str">
        <f t="shared" si="75"/>
        <v xml:space="preserve"> </v>
      </c>
      <c r="H70313" s="488">
        <f>IF(Admin!$B$14='Legit-Fans'!F70313,1,0)</f>
        <v>0</v>
      </c>
    </row>
    <row r="70314" spans="1:8">
      <c r="A70314" s="220" t="str">
        <f>IF(B70314&lt;&gt;0,COUNTA($B$65637:B70314)," ")</f>
        <v xml:space="preserve"> </v>
      </c>
      <c r="F70314" s="491" t="str">
        <f t="shared" si="75"/>
        <v xml:space="preserve"> </v>
      </c>
      <c r="H70314" s="488">
        <f>IF(Admin!$B$14='Legit-Fans'!F70314,1,0)</f>
        <v>0</v>
      </c>
    </row>
    <row r="70315" spans="1:8">
      <c r="A70315" s="220" t="str">
        <f>IF(B70315&lt;&gt;0,COUNTA($B$65637:B70315)," ")</f>
        <v xml:space="preserve"> </v>
      </c>
      <c r="F70315" s="491" t="str">
        <f t="shared" si="75"/>
        <v xml:space="preserve"> </v>
      </c>
      <c r="H70315" s="488">
        <f>IF(Admin!$B$14='Legit-Fans'!F70315,1,0)</f>
        <v>0</v>
      </c>
    </row>
    <row r="70316" spans="1:8">
      <c r="A70316" s="220" t="str">
        <f>IF(B70316&lt;&gt;0,COUNTA($B$65637:B70316)," ")</f>
        <v xml:space="preserve"> </v>
      </c>
      <c r="F70316" s="491" t="str">
        <f t="shared" ref="F70316:F70379" si="76">B70316&amp;" "&amp;C70316</f>
        <v xml:space="preserve"> </v>
      </c>
      <c r="H70316" s="488">
        <f>IF(Admin!$B$14='Legit-Fans'!F70316,1,0)</f>
        <v>0</v>
      </c>
    </row>
    <row r="70317" spans="1:8">
      <c r="A70317" s="220" t="str">
        <f>IF(B70317&lt;&gt;0,COUNTA($B$65637:B70317)," ")</f>
        <v xml:space="preserve"> </v>
      </c>
      <c r="F70317" s="491" t="str">
        <f t="shared" si="76"/>
        <v xml:space="preserve"> </v>
      </c>
      <c r="H70317" s="488">
        <f>IF(Admin!$B$14='Legit-Fans'!F70317,1,0)</f>
        <v>0</v>
      </c>
    </row>
    <row r="70318" spans="1:8">
      <c r="A70318" s="220" t="str">
        <f>IF(B70318&lt;&gt;0,COUNTA($B$65637:B70318)," ")</f>
        <v xml:space="preserve"> </v>
      </c>
      <c r="F70318" s="491" t="str">
        <f t="shared" si="76"/>
        <v xml:space="preserve"> </v>
      </c>
      <c r="H70318" s="488">
        <f>IF(Admin!$B$14='Legit-Fans'!F70318,1,0)</f>
        <v>0</v>
      </c>
    </row>
    <row r="70319" spans="1:8">
      <c r="A70319" s="220" t="str">
        <f>IF(B70319&lt;&gt;0,COUNTA($B$65637:B70319)," ")</f>
        <v xml:space="preserve"> </v>
      </c>
      <c r="F70319" s="491" t="str">
        <f t="shared" si="76"/>
        <v xml:space="preserve"> </v>
      </c>
      <c r="H70319" s="488">
        <f>IF(Admin!$B$14='Legit-Fans'!F70319,1,0)</f>
        <v>0</v>
      </c>
    </row>
    <row r="70320" spans="1:8">
      <c r="A70320" s="220" t="str">
        <f>IF(B70320&lt;&gt;0,COUNTA($B$65637:B70320)," ")</f>
        <v xml:space="preserve"> </v>
      </c>
      <c r="F70320" s="491" t="str">
        <f t="shared" si="76"/>
        <v xml:space="preserve"> </v>
      </c>
      <c r="H70320" s="488">
        <f>IF(Admin!$B$14='Legit-Fans'!F70320,1,0)</f>
        <v>0</v>
      </c>
    </row>
    <row r="70321" spans="1:8">
      <c r="A70321" s="220" t="str">
        <f>IF(B70321&lt;&gt;0,COUNTA($B$65637:B70321)," ")</f>
        <v xml:space="preserve"> </v>
      </c>
      <c r="F70321" s="491" t="str">
        <f t="shared" si="76"/>
        <v xml:space="preserve"> </v>
      </c>
      <c r="H70321" s="488">
        <f>IF(Admin!$B$14='Legit-Fans'!F70321,1,0)</f>
        <v>0</v>
      </c>
    </row>
    <row r="70322" spans="1:8">
      <c r="A70322" s="220" t="str">
        <f>IF(B70322&lt;&gt;0,COUNTA($B$65637:B70322)," ")</f>
        <v xml:space="preserve"> </v>
      </c>
      <c r="F70322" s="491" t="str">
        <f t="shared" si="76"/>
        <v xml:space="preserve"> </v>
      </c>
      <c r="H70322" s="488">
        <f>IF(Admin!$B$14='Legit-Fans'!F70322,1,0)</f>
        <v>0</v>
      </c>
    </row>
    <row r="70323" spans="1:8">
      <c r="A70323" s="220" t="str">
        <f>IF(B70323&lt;&gt;0,COUNTA($B$65637:B70323)," ")</f>
        <v xml:space="preserve"> </v>
      </c>
      <c r="F70323" s="491" t="str">
        <f t="shared" si="76"/>
        <v xml:space="preserve"> </v>
      </c>
      <c r="H70323" s="488">
        <f>IF(Admin!$B$14='Legit-Fans'!F70323,1,0)</f>
        <v>0</v>
      </c>
    </row>
    <row r="70324" spans="1:8">
      <c r="A70324" s="220" t="str">
        <f>IF(B70324&lt;&gt;0,COUNTA($B$65637:B70324)," ")</f>
        <v xml:space="preserve"> </v>
      </c>
      <c r="F70324" s="491" t="str">
        <f t="shared" si="76"/>
        <v xml:space="preserve"> </v>
      </c>
      <c r="H70324" s="488">
        <f>IF(Admin!$B$14='Legit-Fans'!F70324,1,0)</f>
        <v>0</v>
      </c>
    </row>
    <row r="70325" spans="1:8">
      <c r="A70325" s="220" t="str">
        <f>IF(B70325&lt;&gt;0,COUNTA($B$65637:B70325)," ")</f>
        <v xml:space="preserve"> </v>
      </c>
      <c r="F70325" s="491" t="str">
        <f t="shared" si="76"/>
        <v xml:space="preserve"> </v>
      </c>
      <c r="H70325" s="488">
        <f>IF(Admin!$B$14='Legit-Fans'!F70325,1,0)</f>
        <v>0</v>
      </c>
    </row>
    <row r="70326" spans="1:8">
      <c r="A70326" s="220" t="str">
        <f>IF(B70326&lt;&gt;0,COUNTA($B$65637:B70326)," ")</f>
        <v xml:space="preserve"> </v>
      </c>
      <c r="F70326" s="491" t="str">
        <f t="shared" si="76"/>
        <v xml:space="preserve"> </v>
      </c>
      <c r="H70326" s="488">
        <f>IF(Admin!$B$14='Legit-Fans'!F70326,1,0)</f>
        <v>0</v>
      </c>
    </row>
    <row r="70327" spans="1:8">
      <c r="A70327" s="220" t="str">
        <f>IF(B70327&lt;&gt;0,COUNTA($B$65637:B70327)," ")</f>
        <v xml:space="preserve"> </v>
      </c>
      <c r="F70327" s="491" t="str">
        <f t="shared" si="76"/>
        <v xml:space="preserve"> </v>
      </c>
      <c r="H70327" s="488">
        <f>IF(Admin!$B$14='Legit-Fans'!F70327,1,0)</f>
        <v>0</v>
      </c>
    </row>
    <row r="70328" spans="1:8">
      <c r="A70328" s="220" t="str">
        <f>IF(B70328&lt;&gt;0,COUNTA($B$65637:B70328)," ")</f>
        <v xml:space="preserve"> </v>
      </c>
      <c r="F70328" s="491" t="str">
        <f t="shared" si="76"/>
        <v xml:space="preserve"> </v>
      </c>
      <c r="H70328" s="488">
        <f>IF(Admin!$B$14='Legit-Fans'!F70328,1,0)</f>
        <v>0</v>
      </c>
    </row>
    <row r="70329" spans="1:8">
      <c r="A70329" s="220" t="str">
        <f>IF(B70329&lt;&gt;0,COUNTA($B$65637:B70329)," ")</f>
        <v xml:space="preserve"> </v>
      </c>
      <c r="F70329" s="491" t="str">
        <f t="shared" si="76"/>
        <v xml:space="preserve"> </v>
      </c>
      <c r="H70329" s="488">
        <f>IF(Admin!$B$14='Legit-Fans'!F70329,1,0)</f>
        <v>0</v>
      </c>
    </row>
    <row r="70330" spans="1:8">
      <c r="A70330" s="220" t="str">
        <f>IF(B70330&lt;&gt;0,COUNTA($B$65637:B70330)," ")</f>
        <v xml:space="preserve"> </v>
      </c>
      <c r="F70330" s="491" t="str">
        <f t="shared" si="76"/>
        <v xml:space="preserve"> </v>
      </c>
      <c r="H70330" s="488">
        <f>IF(Admin!$B$14='Legit-Fans'!F70330,1,0)</f>
        <v>0</v>
      </c>
    </row>
    <row r="70331" spans="1:8">
      <c r="A70331" s="220" t="str">
        <f>IF(B70331&lt;&gt;0,COUNTA($B$65637:B70331)," ")</f>
        <v xml:space="preserve"> </v>
      </c>
      <c r="F70331" s="491" t="str">
        <f t="shared" si="76"/>
        <v xml:space="preserve"> </v>
      </c>
      <c r="H70331" s="488">
        <f>IF(Admin!$B$14='Legit-Fans'!F70331,1,0)</f>
        <v>0</v>
      </c>
    </row>
    <row r="70332" spans="1:8">
      <c r="A70332" s="220" t="str">
        <f>IF(B70332&lt;&gt;0,COUNTA($B$65637:B70332)," ")</f>
        <v xml:space="preserve"> </v>
      </c>
      <c r="F70332" s="491" t="str">
        <f t="shared" si="76"/>
        <v xml:space="preserve"> </v>
      </c>
      <c r="H70332" s="488">
        <f>IF(Admin!$B$14='Legit-Fans'!F70332,1,0)</f>
        <v>0</v>
      </c>
    </row>
    <row r="70333" spans="1:8">
      <c r="A70333" s="220" t="str">
        <f>IF(B70333&lt;&gt;0,COUNTA($B$65637:B70333)," ")</f>
        <v xml:space="preserve"> </v>
      </c>
      <c r="F70333" s="491" t="str">
        <f t="shared" si="76"/>
        <v xml:space="preserve"> </v>
      </c>
      <c r="H70333" s="488">
        <f>IF(Admin!$B$14='Legit-Fans'!F70333,1,0)</f>
        <v>0</v>
      </c>
    </row>
    <row r="70334" spans="1:8">
      <c r="A70334" s="220" t="str">
        <f>IF(B70334&lt;&gt;0,COUNTA($B$65637:B70334)," ")</f>
        <v xml:space="preserve"> </v>
      </c>
      <c r="F70334" s="491" t="str">
        <f t="shared" si="76"/>
        <v xml:space="preserve"> </v>
      </c>
      <c r="H70334" s="488">
        <f>IF(Admin!$B$14='Legit-Fans'!F70334,1,0)</f>
        <v>0</v>
      </c>
    </row>
    <row r="70335" spans="1:8">
      <c r="A70335" s="220" t="str">
        <f>IF(B70335&lt;&gt;0,COUNTA($B$65637:B70335)," ")</f>
        <v xml:space="preserve"> </v>
      </c>
      <c r="F70335" s="491" t="str">
        <f t="shared" si="76"/>
        <v xml:space="preserve"> </v>
      </c>
      <c r="H70335" s="488">
        <f>IF(Admin!$B$14='Legit-Fans'!F70335,1,0)</f>
        <v>0</v>
      </c>
    </row>
    <row r="70336" spans="1:8">
      <c r="A70336" s="220" t="str">
        <f>IF(B70336&lt;&gt;0,COUNTA($B$65637:B70336)," ")</f>
        <v xml:space="preserve"> </v>
      </c>
      <c r="F70336" s="491" t="str">
        <f t="shared" si="76"/>
        <v xml:space="preserve"> </v>
      </c>
      <c r="H70336" s="488">
        <f>IF(Admin!$B$14='Legit-Fans'!F70336,1,0)</f>
        <v>0</v>
      </c>
    </row>
    <row r="70337" spans="1:8">
      <c r="A70337" s="220" t="str">
        <f>IF(B70337&lt;&gt;0,COUNTA($B$65637:B70337)," ")</f>
        <v xml:space="preserve"> </v>
      </c>
      <c r="F70337" s="491" t="str">
        <f t="shared" si="76"/>
        <v xml:space="preserve"> </v>
      </c>
      <c r="H70337" s="488">
        <f>IF(Admin!$B$14='Legit-Fans'!F70337,1,0)</f>
        <v>0</v>
      </c>
    </row>
    <row r="70338" spans="1:8">
      <c r="A70338" s="220" t="str">
        <f>IF(B70338&lt;&gt;0,COUNTA($B$65637:B70338)," ")</f>
        <v xml:space="preserve"> </v>
      </c>
      <c r="F70338" s="491" t="str">
        <f t="shared" si="76"/>
        <v xml:space="preserve"> </v>
      </c>
      <c r="H70338" s="488">
        <f>IF(Admin!$B$14='Legit-Fans'!F70338,1,0)</f>
        <v>0</v>
      </c>
    </row>
    <row r="70339" spans="1:8">
      <c r="A70339" s="220" t="str">
        <f>IF(B70339&lt;&gt;0,COUNTA($B$65637:B70339)," ")</f>
        <v xml:space="preserve"> </v>
      </c>
      <c r="F70339" s="491" t="str">
        <f t="shared" si="76"/>
        <v xml:space="preserve"> </v>
      </c>
      <c r="H70339" s="488">
        <f>IF(Admin!$B$14='Legit-Fans'!F70339,1,0)</f>
        <v>0</v>
      </c>
    </row>
    <row r="70340" spans="1:8">
      <c r="A70340" s="220" t="str">
        <f>IF(B70340&lt;&gt;0,COUNTA($B$65637:B70340)," ")</f>
        <v xml:space="preserve"> </v>
      </c>
      <c r="F70340" s="491" t="str">
        <f t="shared" si="76"/>
        <v xml:space="preserve"> </v>
      </c>
      <c r="H70340" s="488">
        <f>IF(Admin!$B$14='Legit-Fans'!F70340,1,0)</f>
        <v>0</v>
      </c>
    </row>
    <row r="70341" spans="1:8">
      <c r="A70341" s="220" t="str">
        <f>IF(B70341&lt;&gt;0,COUNTA($B$65637:B70341)," ")</f>
        <v xml:space="preserve"> </v>
      </c>
      <c r="F70341" s="491" t="str">
        <f t="shared" si="76"/>
        <v xml:space="preserve"> </v>
      </c>
      <c r="H70341" s="488">
        <f>IF(Admin!$B$14='Legit-Fans'!F70341,1,0)</f>
        <v>0</v>
      </c>
    </row>
    <row r="70342" spans="1:8">
      <c r="A70342" s="220" t="str">
        <f>IF(B70342&lt;&gt;0,COUNTA($B$65637:B70342)," ")</f>
        <v xml:space="preserve"> </v>
      </c>
      <c r="F70342" s="491" t="str">
        <f t="shared" si="76"/>
        <v xml:space="preserve"> </v>
      </c>
      <c r="H70342" s="488">
        <f>IF(Admin!$B$14='Legit-Fans'!F70342,1,0)</f>
        <v>0</v>
      </c>
    </row>
    <row r="70343" spans="1:8">
      <c r="A70343" s="220" t="str">
        <f>IF(B70343&lt;&gt;0,COUNTA($B$65637:B70343)," ")</f>
        <v xml:space="preserve"> </v>
      </c>
      <c r="F70343" s="491" t="str">
        <f t="shared" si="76"/>
        <v xml:space="preserve"> </v>
      </c>
      <c r="H70343" s="488">
        <f>IF(Admin!$B$14='Legit-Fans'!F70343,1,0)</f>
        <v>0</v>
      </c>
    </row>
    <row r="70344" spans="1:8">
      <c r="A70344" s="220" t="str">
        <f>IF(B70344&lt;&gt;0,COUNTA($B$65637:B70344)," ")</f>
        <v xml:space="preserve"> </v>
      </c>
      <c r="F70344" s="491" t="str">
        <f t="shared" si="76"/>
        <v xml:space="preserve"> </v>
      </c>
      <c r="H70344" s="488">
        <f>IF(Admin!$B$14='Legit-Fans'!F70344,1,0)</f>
        <v>0</v>
      </c>
    </row>
    <row r="70345" spans="1:8">
      <c r="A70345" s="220" t="str">
        <f>IF(B70345&lt;&gt;0,COUNTA($B$65637:B70345)," ")</f>
        <v xml:space="preserve"> </v>
      </c>
      <c r="F70345" s="491" t="str">
        <f t="shared" si="76"/>
        <v xml:space="preserve"> </v>
      </c>
      <c r="H70345" s="488">
        <f>IF(Admin!$B$14='Legit-Fans'!F70345,1,0)</f>
        <v>0</v>
      </c>
    </row>
    <row r="70346" spans="1:8">
      <c r="A70346" s="220" t="str">
        <f>IF(B70346&lt;&gt;0,COUNTA($B$65637:B70346)," ")</f>
        <v xml:space="preserve"> </v>
      </c>
      <c r="F70346" s="491" t="str">
        <f t="shared" si="76"/>
        <v xml:space="preserve"> </v>
      </c>
      <c r="H70346" s="488">
        <f>IF(Admin!$B$14='Legit-Fans'!F70346,1,0)</f>
        <v>0</v>
      </c>
    </row>
    <row r="70347" spans="1:8">
      <c r="A70347" s="220" t="str">
        <f>IF(B70347&lt;&gt;0,COUNTA($B$65637:B70347)," ")</f>
        <v xml:space="preserve"> </v>
      </c>
      <c r="F70347" s="491" t="str">
        <f t="shared" si="76"/>
        <v xml:space="preserve"> </v>
      </c>
      <c r="H70347" s="488">
        <f>IF(Admin!$B$14='Legit-Fans'!F70347,1,0)</f>
        <v>0</v>
      </c>
    </row>
    <row r="70348" spans="1:8">
      <c r="A70348" s="220" t="str">
        <f>IF(B70348&lt;&gt;0,COUNTA($B$65637:B70348)," ")</f>
        <v xml:space="preserve"> </v>
      </c>
      <c r="F70348" s="491" t="str">
        <f t="shared" si="76"/>
        <v xml:space="preserve"> </v>
      </c>
      <c r="H70348" s="488">
        <f>IF(Admin!$B$14='Legit-Fans'!F70348,1,0)</f>
        <v>0</v>
      </c>
    </row>
    <row r="70349" spans="1:8">
      <c r="A70349" s="220" t="str">
        <f>IF(B70349&lt;&gt;0,COUNTA($B$65637:B70349)," ")</f>
        <v xml:space="preserve"> </v>
      </c>
      <c r="F70349" s="491" t="str">
        <f t="shared" si="76"/>
        <v xml:space="preserve"> </v>
      </c>
      <c r="H70349" s="488">
        <f>IF(Admin!$B$14='Legit-Fans'!F70349,1,0)</f>
        <v>0</v>
      </c>
    </row>
    <row r="70350" spans="1:8">
      <c r="A70350" s="220" t="str">
        <f>IF(B70350&lt;&gt;0,COUNTA($B$65637:B70350)," ")</f>
        <v xml:space="preserve"> </v>
      </c>
      <c r="F70350" s="491" t="str">
        <f t="shared" si="76"/>
        <v xml:space="preserve"> </v>
      </c>
      <c r="H70350" s="488">
        <f>IF(Admin!$B$14='Legit-Fans'!F70350,1,0)</f>
        <v>0</v>
      </c>
    </row>
    <row r="70351" spans="1:8">
      <c r="A70351" s="220" t="str">
        <f>IF(B70351&lt;&gt;0,COUNTA($B$65637:B70351)," ")</f>
        <v xml:space="preserve"> </v>
      </c>
      <c r="F70351" s="491" t="str">
        <f t="shared" si="76"/>
        <v xml:space="preserve"> </v>
      </c>
      <c r="H70351" s="488">
        <f>IF(Admin!$B$14='Legit-Fans'!F70351,1,0)</f>
        <v>0</v>
      </c>
    </row>
    <row r="70352" spans="1:8">
      <c r="A70352" s="220" t="str">
        <f>IF(B70352&lt;&gt;0,COUNTA($B$65637:B70352)," ")</f>
        <v xml:space="preserve"> </v>
      </c>
      <c r="F70352" s="491" t="str">
        <f t="shared" si="76"/>
        <v xml:space="preserve"> </v>
      </c>
      <c r="H70352" s="488">
        <f>IF(Admin!$B$14='Legit-Fans'!F70352,1,0)</f>
        <v>0</v>
      </c>
    </row>
    <row r="70353" spans="1:8">
      <c r="A70353" s="220" t="str">
        <f>IF(B70353&lt;&gt;0,COUNTA($B$65637:B70353)," ")</f>
        <v xml:space="preserve"> </v>
      </c>
      <c r="F70353" s="491" t="str">
        <f t="shared" si="76"/>
        <v xml:space="preserve"> </v>
      </c>
      <c r="H70353" s="488">
        <f>IF(Admin!$B$14='Legit-Fans'!F70353,1,0)</f>
        <v>0</v>
      </c>
    </row>
    <row r="70354" spans="1:8">
      <c r="A70354" s="220" t="str">
        <f>IF(B70354&lt;&gt;0,COUNTA($B$65637:B70354)," ")</f>
        <v xml:space="preserve"> </v>
      </c>
      <c r="F70354" s="491" t="str">
        <f t="shared" si="76"/>
        <v xml:space="preserve"> </v>
      </c>
      <c r="H70354" s="488">
        <f>IF(Admin!$B$14='Legit-Fans'!F70354,1,0)</f>
        <v>0</v>
      </c>
    </row>
    <row r="70355" spans="1:8">
      <c r="A70355" s="220" t="str">
        <f>IF(B70355&lt;&gt;0,COUNTA($B$65637:B70355)," ")</f>
        <v xml:space="preserve"> </v>
      </c>
      <c r="F70355" s="491" t="str">
        <f t="shared" si="76"/>
        <v xml:space="preserve"> </v>
      </c>
      <c r="H70355" s="488">
        <f>IF(Admin!$B$14='Legit-Fans'!F70355,1,0)</f>
        <v>0</v>
      </c>
    </row>
    <row r="70356" spans="1:8">
      <c r="A70356" s="220" t="str">
        <f>IF(B70356&lt;&gt;0,COUNTA($B$65637:B70356)," ")</f>
        <v xml:space="preserve"> </v>
      </c>
      <c r="F70356" s="491" t="str">
        <f t="shared" si="76"/>
        <v xml:space="preserve"> </v>
      </c>
      <c r="H70356" s="488">
        <f>IF(Admin!$B$14='Legit-Fans'!F70356,1,0)</f>
        <v>0</v>
      </c>
    </row>
    <row r="70357" spans="1:8">
      <c r="A70357" s="220" t="str">
        <f>IF(B70357&lt;&gt;0,COUNTA($B$65637:B70357)," ")</f>
        <v xml:space="preserve"> </v>
      </c>
      <c r="F70357" s="491" t="str">
        <f t="shared" si="76"/>
        <v xml:space="preserve"> </v>
      </c>
      <c r="H70357" s="488">
        <f>IF(Admin!$B$14='Legit-Fans'!F70357,1,0)</f>
        <v>0</v>
      </c>
    </row>
    <row r="70358" spans="1:8">
      <c r="A70358" s="220" t="str">
        <f>IF(B70358&lt;&gt;0,COUNTA($B$65637:B70358)," ")</f>
        <v xml:space="preserve"> </v>
      </c>
      <c r="F70358" s="491" t="str">
        <f t="shared" si="76"/>
        <v xml:space="preserve"> </v>
      </c>
      <c r="H70358" s="488">
        <f>IF(Admin!$B$14='Legit-Fans'!F70358,1,0)</f>
        <v>0</v>
      </c>
    </row>
    <row r="70359" spans="1:8">
      <c r="A70359" s="220" t="str">
        <f>IF(B70359&lt;&gt;0,COUNTA($B$65637:B70359)," ")</f>
        <v xml:space="preserve"> </v>
      </c>
      <c r="F70359" s="491" t="str">
        <f t="shared" si="76"/>
        <v xml:space="preserve"> </v>
      </c>
      <c r="H70359" s="488">
        <f>IF(Admin!$B$14='Legit-Fans'!F70359,1,0)</f>
        <v>0</v>
      </c>
    </row>
    <row r="70360" spans="1:8">
      <c r="A70360" s="220" t="str">
        <f>IF(B70360&lt;&gt;0,COUNTA($B$65637:B70360)," ")</f>
        <v xml:space="preserve"> </v>
      </c>
      <c r="F70360" s="491" t="str">
        <f t="shared" si="76"/>
        <v xml:space="preserve"> </v>
      </c>
      <c r="H70360" s="488">
        <f>IF(Admin!$B$14='Legit-Fans'!F70360,1,0)</f>
        <v>0</v>
      </c>
    </row>
    <row r="70361" spans="1:8">
      <c r="A70361" s="220" t="str">
        <f>IF(B70361&lt;&gt;0,COUNTA($B$65637:B70361)," ")</f>
        <v xml:space="preserve"> </v>
      </c>
      <c r="F70361" s="491" t="str">
        <f t="shared" si="76"/>
        <v xml:space="preserve"> </v>
      </c>
      <c r="H70361" s="488">
        <f>IF(Admin!$B$14='Legit-Fans'!F70361,1,0)</f>
        <v>0</v>
      </c>
    </row>
    <row r="70362" spans="1:8">
      <c r="A70362" s="220" t="str">
        <f>IF(B70362&lt;&gt;0,COUNTA($B$65637:B70362)," ")</f>
        <v xml:space="preserve"> </v>
      </c>
      <c r="F70362" s="491" t="str">
        <f t="shared" si="76"/>
        <v xml:space="preserve"> </v>
      </c>
      <c r="H70362" s="488">
        <f>IF(Admin!$B$14='Legit-Fans'!F70362,1,0)</f>
        <v>0</v>
      </c>
    </row>
    <row r="70363" spans="1:8">
      <c r="A70363" s="220" t="str">
        <f>IF(B70363&lt;&gt;0,COUNTA($B$65637:B70363)," ")</f>
        <v xml:space="preserve"> </v>
      </c>
      <c r="F70363" s="491" t="str">
        <f t="shared" si="76"/>
        <v xml:space="preserve"> </v>
      </c>
      <c r="H70363" s="488">
        <f>IF(Admin!$B$14='Legit-Fans'!F70363,1,0)</f>
        <v>0</v>
      </c>
    </row>
    <row r="70364" spans="1:8">
      <c r="A70364" s="220" t="str">
        <f>IF(B70364&lt;&gt;0,COUNTA($B$65637:B70364)," ")</f>
        <v xml:space="preserve"> </v>
      </c>
      <c r="F70364" s="491" t="str">
        <f t="shared" si="76"/>
        <v xml:space="preserve"> </v>
      </c>
      <c r="H70364" s="488">
        <f>IF(Admin!$B$14='Legit-Fans'!F70364,1,0)</f>
        <v>0</v>
      </c>
    </row>
    <row r="70365" spans="1:8">
      <c r="A70365" s="220" t="str">
        <f>IF(B70365&lt;&gt;0,COUNTA($B$65637:B70365)," ")</f>
        <v xml:space="preserve"> </v>
      </c>
      <c r="F70365" s="491" t="str">
        <f t="shared" si="76"/>
        <v xml:space="preserve"> </v>
      </c>
      <c r="H70365" s="488">
        <f>IF(Admin!$B$14='Legit-Fans'!F70365,1,0)</f>
        <v>0</v>
      </c>
    </row>
    <row r="70366" spans="1:8">
      <c r="A70366" s="220" t="str">
        <f>IF(B70366&lt;&gt;0,COUNTA($B$65637:B70366)," ")</f>
        <v xml:space="preserve"> </v>
      </c>
      <c r="F70366" s="491" t="str">
        <f t="shared" si="76"/>
        <v xml:space="preserve"> </v>
      </c>
      <c r="H70366" s="488">
        <f>IF(Admin!$B$14='Legit-Fans'!F70366,1,0)</f>
        <v>0</v>
      </c>
    </row>
    <row r="70367" spans="1:8">
      <c r="A70367" s="220" t="str">
        <f>IF(B70367&lt;&gt;0,COUNTA($B$65637:B70367)," ")</f>
        <v xml:space="preserve"> </v>
      </c>
      <c r="F70367" s="491" t="str">
        <f t="shared" si="76"/>
        <v xml:space="preserve"> </v>
      </c>
      <c r="H70367" s="488">
        <f>IF(Admin!$B$14='Legit-Fans'!F70367,1,0)</f>
        <v>0</v>
      </c>
    </row>
    <row r="70368" spans="1:8">
      <c r="A70368" s="220" t="str">
        <f>IF(B70368&lt;&gt;0,COUNTA($B$65637:B70368)," ")</f>
        <v xml:space="preserve"> </v>
      </c>
      <c r="F70368" s="491" t="str">
        <f t="shared" si="76"/>
        <v xml:space="preserve"> </v>
      </c>
      <c r="H70368" s="488">
        <f>IF(Admin!$B$14='Legit-Fans'!F70368,1,0)</f>
        <v>0</v>
      </c>
    </row>
    <row r="70369" spans="1:8">
      <c r="A70369" s="220" t="str">
        <f>IF(B70369&lt;&gt;0,COUNTA($B$65637:B70369)," ")</f>
        <v xml:space="preserve"> </v>
      </c>
      <c r="F70369" s="491" t="str">
        <f t="shared" si="76"/>
        <v xml:space="preserve"> </v>
      </c>
      <c r="H70369" s="488">
        <f>IF(Admin!$B$14='Legit-Fans'!F70369,1,0)</f>
        <v>0</v>
      </c>
    </row>
    <row r="70370" spans="1:8">
      <c r="A70370" s="220" t="str">
        <f>IF(B70370&lt;&gt;0,COUNTA($B$65637:B70370)," ")</f>
        <v xml:space="preserve"> </v>
      </c>
      <c r="F70370" s="491" t="str">
        <f t="shared" si="76"/>
        <v xml:space="preserve"> </v>
      </c>
      <c r="H70370" s="488">
        <f>IF(Admin!$B$14='Legit-Fans'!F70370,1,0)</f>
        <v>0</v>
      </c>
    </row>
    <row r="70371" spans="1:8">
      <c r="A70371" s="220" t="str">
        <f>IF(B70371&lt;&gt;0,COUNTA($B$65637:B70371)," ")</f>
        <v xml:space="preserve"> </v>
      </c>
      <c r="F70371" s="491" t="str">
        <f t="shared" si="76"/>
        <v xml:space="preserve"> </v>
      </c>
      <c r="H70371" s="488">
        <f>IF(Admin!$B$14='Legit-Fans'!F70371,1,0)</f>
        <v>0</v>
      </c>
    </row>
    <row r="70372" spans="1:8">
      <c r="A70372" s="220" t="str">
        <f>IF(B70372&lt;&gt;0,COUNTA($B$65637:B70372)," ")</f>
        <v xml:space="preserve"> </v>
      </c>
      <c r="F70372" s="491" t="str">
        <f t="shared" si="76"/>
        <v xml:space="preserve"> </v>
      </c>
      <c r="H70372" s="488">
        <f>IF(Admin!$B$14='Legit-Fans'!F70372,1,0)</f>
        <v>0</v>
      </c>
    </row>
    <row r="70373" spans="1:8">
      <c r="A70373" s="220" t="str">
        <f>IF(B70373&lt;&gt;0,COUNTA($B$65637:B70373)," ")</f>
        <v xml:space="preserve"> </v>
      </c>
      <c r="F70373" s="491" t="str">
        <f t="shared" si="76"/>
        <v xml:space="preserve"> </v>
      </c>
      <c r="H70373" s="488">
        <f>IF(Admin!$B$14='Legit-Fans'!F70373,1,0)</f>
        <v>0</v>
      </c>
    </row>
    <row r="70374" spans="1:8">
      <c r="A70374" s="220" t="str">
        <f>IF(B70374&lt;&gt;0,COUNTA($B$65637:B70374)," ")</f>
        <v xml:space="preserve"> </v>
      </c>
      <c r="F70374" s="491" t="str">
        <f t="shared" si="76"/>
        <v xml:space="preserve"> </v>
      </c>
      <c r="H70374" s="488">
        <f>IF(Admin!$B$14='Legit-Fans'!F70374,1,0)</f>
        <v>0</v>
      </c>
    </row>
    <row r="70375" spans="1:8">
      <c r="A70375" s="220" t="str">
        <f>IF(B70375&lt;&gt;0,COUNTA($B$65637:B70375)," ")</f>
        <v xml:space="preserve"> </v>
      </c>
      <c r="F70375" s="491" t="str">
        <f t="shared" si="76"/>
        <v xml:space="preserve"> </v>
      </c>
      <c r="H70375" s="488">
        <f>IF(Admin!$B$14='Legit-Fans'!F70375,1,0)</f>
        <v>0</v>
      </c>
    </row>
    <row r="70376" spans="1:8">
      <c r="A70376" s="220" t="str">
        <f>IF(B70376&lt;&gt;0,COUNTA($B$65637:B70376)," ")</f>
        <v xml:space="preserve"> </v>
      </c>
      <c r="F70376" s="491" t="str">
        <f t="shared" si="76"/>
        <v xml:space="preserve"> </v>
      </c>
      <c r="H70376" s="488">
        <f>IF(Admin!$B$14='Legit-Fans'!F70376,1,0)</f>
        <v>0</v>
      </c>
    </row>
    <row r="70377" spans="1:8">
      <c r="A70377" s="220" t="str">
        <f>IF(B70377&lt;&gt;0,COUNTA($B$65637:B70377)," ")</f>
        <v xml:space="preserve"> </v>
      </c>
      <c r="F70377" s="491" t="str">
        <f t="shared" si="76"/>
        <v xml:space="preserve"> </v>
      </c>
      <c r="H70377" s="488">
        <f>IF(Admin!$B$14='Legit-Fans'!F70377,1,0)</f>
        <v>0</v>
      </c>
    </row>
    <row r="70378" spans="1:8">
      <c r="A70378" s="220" t="str">
        <f>IF(B70378&lt;&gt;0,COUNTA($B$65637:B70378)," ")</f>
        <v xml:space="preserve"> </v>
      </c>
      <c r="F70378" s="491" t="str">
        <f t="shared" si="76"/>
        <v xml:space="preserve"> </v>
      </c>
      <c r="H70378" s="488">
        <f>IF(Admin!$B$14='Legit-Fans'!F70378,1,0)</f>
        <v>0</v>
      </c>
    </row>
    <row r="70379" spans="1:8">
      <c r="A70379" s="220" t="str">
        <f>IF(B70379&lt;&gt;0,COUNTA($B$65637:B70379)," ")</f>
        <v xml:space="preserve"> </v>
      </c>
      <c r="F70379" s="491" t="str">
        <f t="shared" si="76"/>
        <v xml:space="preserve"> </v>
      </c>
      <c r="H70379" s="488">
        <f>IF(Admin!$B$14='Legit-Fans'!F70379,1,0)</f>
        <v>0</v>
      </c>
    </row>
    <row r="70380" spans="1:8">
      <c r="A70380" s="220" t="str">
        <f>IF(B70380&lt;&gt;0,COUNTA($B$65637:B70380)," ")</f>
        <v xml:space="preserve"> </v>
      </c>
      <c r="F70380" s="491" t="str">
        <f t="shared" ref="F70380:F70443" si="77">B70380&amp;" "&amp;C70380</f>
        <v xml:space="preserve"> </v>
      </c>
      <c r="H70380" s="488">
        <f>IF(Admin!$B$14='Legit-Fans'!F70380,1,0)</f>
        <v>0</v>
      </c>
    </row>
    <row r="70381" spans="1:8">
      <c r="A70381" s="220" t="str">
        <f>IF(B70381&lt;&gt;0,COUNTA($B$65637:B70381)," ")</f>
        <v xml:space="preserve"> </v>
      </c>
      <c r="F70381" s="491" t="str">
        <f t="shared" si="77"/>
        <v xml:space="preserve"> </v>
      </c>
      <c r="H70381" s="488">
        <f>IF(Admin!$B$14='Legit-Fans'!F70381,1,0)</f>
        <v>0</v>
      </c>
    </row>
    <row r="70382" spans="1:8">
      <c r="A70382" s="220" t="str">
        <f>IF(B70382&lt;&gt;0,COUNTA($B$65637:B70382)," ")</f>
        <v xml:space="preserve"> </v>
      </c>
      <c r="F70382" s="491" t="str">
        <f t="shared" si="77"/>
        <v xml:space="preserve"> </v>
      </c>
      <c r="H70382" s="488">
        <f>IF(Admin!$B$14='Legit-Fans'!F70382,1,0)</f>
        <v>0</v>
      </c>
    </row>
    <row r="70383" spans="1:8">
      <c r="A70383" s="220" t="str">
        <f>IF(B70383&lt;&gt;0,COUNTA($B$65637:B70383)," ")</f>
        <v xml:space="preserve"> </v>
      </c>
      <c r="F70383" s="491" t="str">
        <f t="shared" si="77"/>
        <v xml:space="preserve"> </v>
      </c>
      <c r="H70383" s="488">
        <f>IF(Admin!$B$14='Legit-Fans'!F70383,1,0)</f>
        <v>0</v>
      </c>
    </row>
    <row r="70384" spans="1:8">
      <c r="A70384" s="220" t="str">
        <f>IF(B70384&lt;&gt;0,COUNTA($B$65637:B70384)," ")</f>
        <v xml:space="preserve"> </v>
      </c>
      <c r="F70384" s="491" t="str">
        <f t="shared" si="77"/>
        <v xml:space="preserve"> </v>
      </c>
      <c r="H70384" s="488">
        <f>IF(Admin!$B$14='Legit-Fans'!F70384,1,0)</f>
        <v>0</v>
      </c>
    </row>
    <row r="70385" spans="1:8">
      <c r="A70385" s="220" t="str">
        <f>IF(B70385&lt;&gt;0,COUNTA($B$65637:B70385)," ")</f>
        <v xml:space="preserve"> </v>
      </c>
      <c r="F70385" s="491" t="str">
        <f t="shared" si="77"/>
        <v xml:space="preserve"> </v>
      </c>
      <c r="H70385" s="488">
        <f>IF(Admin!$B$14='Legit-Fans'!F70385,1,0)</f>
        <v>0</v>
      </c>
    </row>
    <row r="70386" spans="1:8">
      <c r="A70386" s="220" t="str">
        <f>IF(B70386&lt;&gt;0,COUNTA($B$65637:B70386)," ")</f>
        <v xml:space="preserve"> </v>
      </c>
      <c r="F70386" s="491" t="str">
        <f t="shared" si="77"/>
        <v xml:space="preserve"> </v>
      </c>
      <c r="H70386" s="488">
        <f>IF(Admin!$B$14='Legit-Fans'!F70386,1,0)</f>
        <v>0</v>
      </c>
    </row>
    <row r="70387" spans="1:8">
      <c r="A70387" s="220" t="str">
        <f>IF(B70387&lt;&gt;0,COUNTA($B$65637:B70387)," ")</f>
        <v xml:space="preserve"> </v>
      </c>
      <c r="F70387" s="491" t="str">
        <f t="shared" si="77"/>
        <v xml:space="preserve"> </v>
      </c>
      <c r="H70387" s="488">
        <f>IF(Admin!$B$14='Legit-Fans'!F70387,1,0)</f>
        <v>0</v>
      </c>
    </row>
    <row r="70388" spans="1:8">
      <c r="A70388" s="220" t="str">
        <f>IF(B70388&lt;&gt;0,COUNTA($B$65637:B70388)," ")</f>
        <v xml:space="preserve"> </v>
      </c>
      <c r="F70388" s="491" t="str">
        <f t="shared" si="77"/>
        <v xml:space="preserve"> </v>
      </c>
      <c r="H70388" s="488">
        <f>IF(Admin!$B$14='Legit-Fans'!F70388,1,0)</f>
        <v>0</v>
      </c>
    </row>
    <row r="70389" spans="1:8">
      <c r="A70389" s="220" t="str">
        <f>IF(B70389&lt;&gt;0,COUNTA($B$65637:B70389)," ")</f>
        <v xml:space="preserve"> </v>
      </c>
      <c r="F70389" s="491" t="str">
        <f t="shared" si="77"/>
        <v xml:space="preserve"> </v>
      </c>
      <c r="H70389" s="488">
        <f>IF(Admin!$B$14='Legit-Fans'!F70389,1,0)</f>
        <v>0</v>
      </c>
    </row>
    <row r="70390" spans="1:8">
      <c r="A70390" s="220" t="str">
        <f>IF(B70390&lt;&gt;0,COUNTA($B$65637:B70390)," ")</f>
        <v xml:space="preserve"> </v>
      </c>
      <c r="F70390" s="491" t="str">
        <f t="shared" si="77"/>
        <v xml:space="preserve"> </v>
      </c>
      <c r="H70390" s="488">
        <f>IF(Admin!$B$14='Legit-Fans'!F70390,1,0)</f>
        <v>0</v>
      </c>
    </row>
    <row r="70391" spans="1:8">
      <c r="A70391" s="220" t="str">
        <f>IF(B70391&lt;&gt;0,COUNTA($B$65637:B70391)," ")</f>
        <v xml:space="preserve"> </v>
      </c>
      <c r="F70391" s="491" t="str">
        <f t="shared" si="77"/>
        <v xml:space="preserve"> </v>
      </c>
      <c r="H70391" s="488">
        <f>IF(Admin!$B$14='Legit-Fans'!F70391,1,0)</f>
        <v>0</v>
      </c>
    </row>
    <row r="70392" spans="1:8">
      <c r="A70392" s="220" t="str">
        <f>IF(B70392&lt;&gt;0,COUNTA($B$65637:B70392)," ")</f>
        <v xml:space="preserve"> </v>
      </c>
      <c r="F70392" s="491" t="str">
        <f t="shared" si="77"/>
        <v xml:space="preserve"> </v>
      </c>
      <c r="H70392" s="488">
        <f>IF(Admin!$B$14='Legit-Fans'!F70392,1,0)</f>
        <v>0</v>
      </c>
    </row>
    <row r="70393" spans="1:8">
      <c r="A70393" s="220" t="str">
        <f>IF(B70393&lt;&gt;0,COUNTA($B$65637:B70393)," ")</f>
        <v xml:space="preserve"> </v>
      </c>
      <c r="F70393" s="491" t="str">
        <f t="shared" si="77"/>
        <v xml:space="preserve"> </v>
      </c>
      <c r="H70393" s="488">
        <f>IF(Admin!$B$14='Legit-Fans'!F70393,1,0)</f>
        <v>0</v>
      </c>
    </row>
    <row r="70394" spans="1:8">
      <c r="A70394" s="220" t="str">
        <f>IF(B70394&lt;&gt;0,COUNTA($B$65637:B70394)," ")</f>
        <v xml:space="preserve"> </v>
      </c>
      <c r="F70394" s="491" t="str">
        <f t="shared" si="77"/>
        <v xml:space="preserve"> </v>
      </c>
      <c r="H70394" s="488">
        <f>IF(Admin!$B$14='Legit-Fans'!F70394,1,0)</f>
        <v>0</v>
      </c>
    </row>
    <row r="70395" spans="1:8">
      <c r="A70395" s="220" t="str">
        <f>IF(B70395&lt;&gt;0,COUNTA($B$65637:B70395)," ")</f>
        <v xml:space="preserve"> </v>
      </c>
      <c r="F70395" s="491" t="str">
        <f t="shared" si="77"/>
        <v xml:space="preserve"> </v>
      </c>
      <c r="H70395" s="488">
        <f>IF(Admin!$B$14='Legit-Fans'!F70395,1,0)</f>
        <v>0</v>
      </c>
    </row>
    <row r="70396" spans="1:8">
      <c r="A70396" s="220" t="str">
        <f>IF(B70396&lt;&gt;0,COUNTA($B$65637:B70396)," ")</f>
        <v xml:space="preserve"> </v>
      </c>
      <c r="F70396" s="491" t="str">
        <f t="shared" si="77"/>
        <v xml:space="preserve"> </v>
      </c>
      <c r="H70396" s="488">
        <f>IF(Admin!$B$14='Legit-Fans'!F70396,1,0)</f>
        <v>0</v>
      </c>
    </row>
    <row r="70397" spans="1:8">
      <c r="A70397" s="220" t="str">
        <f>IF(B70397&lt;&gt;0,COUNTA($B$65637:B70397)," ")</f>
        <v xml:space="preserve"> </v>
      </c>
      <c r="F70397" s="491" t="str">
        <f t="shared" si="77"/>
        <v xml:space="preserve"> </v>
      </c>
      <c r="H70397" s="488">
        <f>IF(Admin!$B$14='Legit-Fans'!F70397,1,0)</f>
        <v>0</v>
      </c>
    </row>
    <row r="70398" spans="1:8">
      <c r="A70398" s="220" t="str">
        <f>IF(B70398&lt;&gt;0,COUNTA($B$65637:B70398)," ")</f>
        <v xml:space="preserve"> </v>
      </c>
      <c r="F70398" s="491" t="str">
        <f t="shared" si="77"/>
        <v xml:space="preserve"> </v>
      </c>
      <c r="H70398" s="488">
        <f>IF(Admin!$B$14='Legit-Fans'!F70398,1,0)</f>
        <v>0</v>
      </c>
    </row>
    <row r="70399" spans="1:8">
      <c r="A70399" s="220" t="str">
        <f>IF(B70399&lt;&gt;0,COUNTA($B$65637:B70399)," ")</f>
        <v xml:space="preserve"> </v>
      </c>
      <c r="F70399" s="491" t="str">
        <f t="shared" si="77"/>
        <v xml:space="preserve"> </v>
      </c>
      <c r="H70399" s="488">
        <f>IF(Admin!$B$14='Legit-Fans'!F70399,1,0)</f>
        <v>0</v>
      </c>
    </row>
    <row r="70400" spans="1:8">
      <c r="A70400" s="220" t="str">
        <f>IF(B70400&lt;&gt;0,COUNTA($B$65637:B70400)," ")</f>
        <v xml:space="preserve"> </v>
      </c>
      <c r="F70400" s="491" t="str">
        <f t="shared" si="77"/>
        <v xml:space="preserve"> </v>
      </c>
      <c r="H70400" s="488">
        <f>IF(Admin!$B$14='Legit-Fans'!F70400,1,0)</f>
        <v>0</v>
      </c>
    </row>
    <row r="70401" spans="1:8">
      <c r="A70401" s="220" t="str">
        <f>IF(B70401&lt;&gt;0,COUNTA($B$65637:B70401)," ")</f>
        <v xml:space="preserve"> </v>
      </c>
      <c r="F70401" s="491" t="str">
        <f t="shared" si="77"/>
        <v xml:space="preserve"> </v>
      </c>
      <c r="H70401" s="488">
        <f>IF(Admin!$B$14='Legit-Fans'!F70401,1,0)</f>
        <v>0</v>
      </c>
    </row>
    <row r="70402" spans="1:8">
      <c r="A70402" s="220" t="str">
        <f>IF(B70402&lt;&gt;0,COUNTA($B$65637:B70402)," ")</f>
        <v xml:space="preserve"> </v>
      </c>
      <c r="F70402" s="491" t="str">
        <f t="shared" si="77"/>
        <v xml:space="preserve"> </v>
      </c>
      <c r="H70402" s="488">
        <f>IF(Admin!$B$14='Legit-Fans'!F70402,1,0)</f>
        <v>0</v>
      </c>
    </row>
    <row r="70403" spans="1:8">
      <c r="A70403" s="220" t="str">
        <f>IF(B70403&lt;&gt;0,COUNTA($B$65637:B70403)," ")</f>
        <v xml:space="preserve"> </v>
      </c>
      <c r="F70403" s="491" t="str">
        <f t="shared" si="77"/>
        <v xml:space="preserve"> </v>
      </c>
      <c r="H70403" s="488">
        <f>IF(Admin!$B$14='Legit-Fans'!F70403,1,0)</f>
        <v>0</v>
      </c>
    </row>
    <row r="70404" spans="1:8">
      <c r="A70404" s="220" t="str">
        <f>IF(B70404&lt;&gt;0,COUNTA($B$65637:B70404)," ")</f>
        <v xml:space="preserve"> </v>
      </c>
      <c r="F70404" s="491" t="str">
        <f t="shared" si="77"/>
        <v xml:space="preserve"> </v>
      </c>
      <c r="H70404" s="488">
        <f>IF(Admin!$B$14='Legit-Fans'!F70404,1,0)</f>
        <v>0</v>
      </c>
    </row>
    <row r="70405" spans="1:8">
      <c r="A70405" s="220" t="str">
        <f>IF(B70405&lt;&gt;0,COUNTA($B$65637:B70405)," ")</f>
        <v xml:space="preserve"> </v>
      </c>
      <c r="F70405" s="491" t="str">
        <f t="shared" si="77"/>
        <v xml:space="preserve"> </v>
      </c>
      <c r="H70405" s="488">
        <f>IF(Admin!$B$14='Legit-Fans'!F70405,1,0)</f>
        <v>0</v>
      </c>
    </row>
    <row r="70406" spans="1:8">
      <c r="A70406" s="220" t="str">
        <f>IF(B70406&lt;&gt;0,COUNTA($B$65637:B70406)," ")</f>
        <v xml:space="preserve"> </v>
      </c>
      <c r="F70406" s="491" t="str">
        <f t="shared" si="77"/>
        <v xml:space="preserve"> </v>
      </c>
      <c r="H70406" s="488">
        <f>IF(Admin!$B$14='Legit-Fans'!F70406,1,0)</f>
        <v>0</v>
      </c>
    </row>
    <row r="70407" spans="1:8">
      <c r="A70407" s="220" t="str">
        <f>IF(B70407&lt;&gt;0,COUNTA($B$65637:B70407)," ")</f>
        <v xml:space="preserve"> </v>
      </c>
      <c r="F70407" s="491" t="str">
        <f t="shared" si="77"/>
        <v xml:space="preserve"> </v>
      </c>
      <c r="H70407" s="488">
        <f>IF(Admin!$B$14='Legit-Fans'!F70407,1,0)</f>
        <v>0</v>
      </c>
    </row>
    <row r="70408" spans="1:8">
      <c r="A70408" s="220" t="str">
        <f>IF(B70408&lt;&gt;0,COUNTA($B$65637:B70408)," ")</f>
        <v xml:space="preserve"> </v>
      </c>
      <c r="F70408" s="491" t="str">
        <f t="shared" si="77"/>
        <v xml:space="preserve"> </v>
      </c>
      <c r="H70408" s="488">
        <f>IF(Admin!$B$14='Legit-Fans'!F70408,1,0)</f>
        <v>0</v>
      </c>
    </row>
    <row r="70409" spans="1:8">
      <c r="A70409" s="220" t="str">
        <f>IF(B70409&lt;&gt;0,COUNTA($B$65637:B70409)," ")</f>
        <v xml:space="preserve"> </v>
      </c>
      <c r="F70409" s="491" t="str">
        <f t="shared" si="77"/>
        <v xml:space="preserve"> </v>
      </c>
      <c r="H70409" s="488">
        <f>IF(Admin!$B$14='Legit-Fans'!F70409,1,0)</f>
        <v>0</v>
      </c>
    </row>
    <row r="70410" spans="1:8">
      <c r="A70410" s="220" t="str">
        <f>IF(B70410&lt;&gt;0,COUNTA($B$65637:B70410)," ")</f>
        <v xml:space="preserve"> </v>
      </c>
      <c r="F70410" s="491" t="str">
        <f t="shared" si="77"/>
        <v xml:space="preserve"> </v>
      </c>
      <c r="H70410" s="488">
        <f>IF(Admin!$B$14='Legit-Fans'!F70410,1,0)</f>
        <v>0</v>
      </c>
    </row>
    <row r="70411" spans="1:8">
      <c r="A70411" s="220" t="str">
        <f>IF(B70411&lt;&gt;0,COUNTA($B$65637:B70411)," ")</f>
        <v xml:space="preserve"> </v>
      </c>
      <c r="F70411" s="491" t="str">
        <f t="shared" si="77"/>
        <v xml:space="preserve"> </v>
      </c>
      <c r="H70411" s="488">
        <f>IF(Admin!$B$14='Legit-Fans'!F70411,1,0)</f>
        <v>0</v>
      </c>
    </row>
    <row r="70412" spans="1:8">
      <c r="A70412" s="220" t="str">
        <f>IF(B70412&lt;&gt;0,COUNTA($B$65637:B70412)," ")</f>
        <v xml:space="preserve"> </v>
      </c>
      <c r="F70412" s="491" t="str">
        <f t="shared" si="77"/>
        <v xml:space="preserve"> </v>
      </c>
      <c r="H70412" s="488">
        <f>IF(Admin!$B$14='Legit-Fans'!F70412,1,0)</f>
        <v>0</v>
      </c>
    </row>
    <row r="70413" spans="1:8">
      <c r="A70413" s="220" t="str">
        <f>IF(B70413&lt;&gt;0,COUNTA($B$65637:B70413)," ")</f>
        <v xml:space="preserve"> </v>
      </c>
      <c r="F70413" s="491" t="str">
        <f t="shared" si="77"/>
        <v xml:space="preserve"> </v>
      </c>
      <c r="H70413" s="488">
        <f>IF(Admin!$B$14='Legit-Fans'!F70413,1,0)</f>
        <v>0</v>
      </c>
    </row>
    <row r="70414" spans="1:8">
      <c r="A70414" s="220" t="str">
        <f>IF(B70414&lt;&gt;0,COUNTA($B$65637:B70414)," ")</f>
        <v xml:space="preserve"> </v>
      </c>
      <c r="F70414" s="491" t="str">
        <f t="shared" si="77"/>
        <v xml:space="preserve"> </v>
      </c>
      <c r="H70414" s="488">
        <f>IF(Admin!$B$14='Legit-Fans'!F70414,1,0)</f>
        <v>0</v>
      </c>
    </row>
    <row r="70415" spans="1:8">
      <c r="A70415" s="220" t="str">
        <f>IF(B70415&lt;&gt;0,COUNTA($B$65637:B70415)," ")</f>
        <v xml:space="preserve"> </v>
      </c>
      <c r="F70415" s="491" t="str">
        <f t="shared" si="77"/>
        <v xml:space="preserve"> </v>
      </c>
      <c r="H70415" s="488">
        <f>IF(Admin!$B$14='Legit-Fans'!F70415,1,0)</f>
        <v>0</v>
      </c>
    </row>
    <row r="70416" spans="1:8">
      <c r="A70416" s="220" t="str">
        <f>IF(B70416&lt;&gt;0,COUNTA($B$65637:B70416)," ")</f>
        <v xml:space="preserve"> </v>
      </c>
      <c r="F70416" s="491" t="str">
        <f t="shared" si="77"/>
        <v xml:space="preserve"> </v>
      </c>
      <c r="H70416" s="488">
        <f>IF(Admin!$B$14='Legit-Fans'!F70416,1,0)</f>
        <v>0</v>
      </c>
    </row>
    <row r="70417" spans="1:8">
      <c r="A70417" s="220" t="str">
        <f>IF(B70417&lt;&gt;0,COUNTA($B$65637:B70417)," ")</f>
        <v xml:space="preserve"> </v>
      </c>
      <c r="F70417" s="491" t="str">
        <f t="shared" si="77"/>
        <v xml:space="preserve"> </v>
      </c>
      <c r="H70417" s="488">
        <f>IF(Admin!$B$14='Legit-Fans'!F70417,1,0)</f>
        <v>0</v>
      </c>
    </row>
    <row r="70418" spans="1:8">
      <c r="A70418" s="220" t="str">
        <f>IF(B70418&lt;&gt;0,COUNTA($B$65637:B70418)," ")</f>
        <v xml:space="preserve"> </v>
      </c>
      <c r="F70418" s="491" t="str">
        <f t="shared" si="77"/>
        <v xml:space="preserve"> </v>
      </c>
      <c r="H70418" s="488">
        <f>IF(Admin!$B$14='Legit-Fans'!F70418,1,0)</f>
        <v>0</v>
      </c>
    </row>
    <row r="70419" spans="1:8">
      <c r="A70419" s="220" t="str">
        <f>IF(B70419&lt;&gt;0,COUNTA($B$65637:B70419)," ")</f>
        <v xml:space="preserve"> </v>
      </c>
      <c r="F70419" s="491" t="str">
        <f t="shared" si="77"/>
        <v xml:space="preserve"> </v>
      </c>
      <c r="H70419" s="488">
        <f>IF(Admin!$B$14='Legit-Fans'!F70419,1,0)</f>
        <v>0</v>
      </c>
    </row>
    <row r="70420" spans="1:8">
      <c r="A70420" s="220" t="str">
        <f>IF(B70420&lt;&gt;0,COUNTA($B$65637:B70420)," ")</f>
        <v xml:space="preserve"> </v>
      </c>
      <c r="F70420" s="491" t="str">
        <f t="shared" si="77"/>
        <v xml:space="preserve"> </v>
      </c>
      <c r="H70420" s="488">
        <f>IF(Admin!$B$14='Legit-Fans'!F70420,1,0)</f>
        <v>0</v>
      </c>
    </row>
    <row r="70421" spans="1:8">
      <c r="A70421" s="220" t="str">
        <f>IF(B70421&lt;&gt;0,COUNTA($B$65637:B70421)," ")</f>
        <v xml:space="preserve"> </v>
      </c>
      <c r="F70421" s="491" t="str">
        <f t="shared" si="77"/>
        <v xml:space="preserve"> </v>
      </c>
      <c r="H70421" s="488">
        <f>IF(Admin!$B$14='Legit-Fans'!F70421,1,0)</f>
        <v>0</v>
      </c>
    </row>
    <row r="70422" spans="1:8">
      <c r="A70422" s="220" t="str">
        <f>IF(B70422&lt;&gt;0,COUNTA($B$65637:B70422)," ")</f>
        <v xml:space="preserve"> </v>
      </c>
      <c r="F70422" s="491" t="str">
        <f t="shared" si="77"/>
        <v xml:space="preserve"> </v>
      </c>
      <c r="H70422" s="488">
        <f>IF(Admin!$B$14='Legit-Fans'!F70422,1,0)</f>
        <v>0</v>
      </c>
    </row>
    <row r="70423" spans="1:8">
      <c r="A70423" s="220" t="str">
        <f>IF(B70423&lt;&gt;0,COUNTA($B$65637:B70423)," ")</f>
        <v xml:space="preserve"> </v>
      </c>
      <c r="F70423" s="491" t="str">
        <f t="shared" si="77"/>
        <v xml:space="preserve"> </v>
      </c>
      <c r="H70423" s="488">
        <f>IF(Admin!$B$14='Legit-Fans'!F70423,1,0)</f>
        <v>0</v>
      </c>
    </row>
    <row r="70424" spans="1:8">
      <c r="A70424" s="220" t="str">
        <f>IF(B70424&lt;&gt;0,COUNTA($B$65637:B70424)," ")</f>
        <v xml:space="preserve"> </v>
      </c>
      <c r="F70424" s="491" t="str">
        <f t="shared" si="77"/>
        <v xml:space="preserve"> </v>
      </c>
      <c r="H70424" s="488">
        <f>IF(Admin!$B$14='Legit-Fans'!F70424,1,0)</f>
        <v>0</v>
      </c>
    </row>
    <row r="70425" spans="1:8">
      <c r="A70425" s="220" t="str">
        <f>IF(B70425&lt;&gt;0,COUNTA($B$65637:B70425)," ")</f>
        <v xml:space="preserve"> </v>
      </c>
      <c r="F70425" s="491" t="str">
        <f t="shared" si="77"/>
        <v xml:space="preserve"> </v>
      </c>
      <c r="H70425" s="488">
        <f>IF(Admin!$B$14='Legit-Fans'!F70425,1,0)</f>
        <v>0</v>
      </c>
    </row>
    <row r="70426" spans="1:8">
      <c r="A70426" s="220" t="str">
        <f>IF(B70426&lt;&gt;0,COUNTA($B$65637:B70426)," ")</f>
        <v xml:space="preserve"> </v>
      </c>
      <c r="F70426" s="491" t="str">
        <f t="shared" si="77"/>
        <v xml:space="preserve"> </v>
      </c>
      <c r="H70426" s="488">
        <f>IF(Admin!$B$14='Legit-Fans'!F70426,1,0)</f>
        <v>0</v>
      </c>
    </row>
    <row r="70427" spans="1:8">
      <c r="A70427" s="220" t="str">
        <f>IF(B70427&lt;&gt;0,COUNTA($B$65637:B70427)," ")</f>
        <v xml:space="preserve"> </v>
      </c>
      <c r="F70427" s="491" t="str">
        <f t="shared" si="77"/>
        <v xml:space="preserve"> </v>
      </c>
      <c r="H70427" s="488">
        <f>IF(Admin!$B$14='Legit-Fans'!F70427,1,0)</f>
        <v>0</v>
      </c>
    </row>
    <row r="70428" spans="1:8">
      <c r="A70428" s="220" t="str">
        <f>IF(B70428&lt;&gt;0,COUNTA($B$65637:B70428)," ")</f>
        <v xml:space="preserve"> </v>
      </c>
      <c r="F70428" s="491" t="str">
        <f t="shared" si="77"/>
        <v xml:space="preserve"> </v>
      </c>
      <c r="H70428" s="488">
        <f>IF(Admin!$B$14='Legit-Fans'!F70428,1,0)</f>
        <v>0</v>
      </c>
    </row>
    <row r="70429" spans="1:8">
      <c r="A70429" s="220" t="str">
        <f>IF(B70429&lt;&gt;0,COUNTA($B$65637:B70429)," ")</f>
        <v xml:space="preserve"> </v>
      </c>
      <c r="F70429" s="491" t="str">
        <f t="shared" si="77"/>
        <v xml:space="preserve"> </v>
      </c>
      <c r="H70429" s="488">
        <f>IF(Admin!$B$14='Legit-Fans'!F70429,1,0)</f>
        <v>0</v>
      </c>
    </row>
    <row r="70430" spans="1:8">
      <c r="A70430" s="220" t="str">
        <f>IF(B70430&lt;&gt;0,COUNTA($B$65637:B70430)," ")</f>
        <v xml:space="preserve"> </v>
      </c>
      <c r="F70430" s="491" t="str">
        <f t="shared" si="77"/>
        <v xml:space="preserve"> </v>
      </c>
      <c r="H70430" s="488">
        <f>IF(Admin!$B$14='Legit-Fans'!F70430,1,0)</f>
        <v>0</v>
      </c>
    </row>
    <row r="70431" spans="1:8">
      <c r="A70431" s="220" t="str">
        <f>IF(B70431&lt;&gt;0,COUNTA($B$65637:B70431)," ")</f>
        <v xml:space="preserve"> </v>
      </c>
      <c r="F70431" s="491" t="str">
        <f t="shared" si="77"/>
        <v xml:space="preserve"> </v>
      </c>
      <c r="H70431" s="488">
        <f>IF(Admin!$B$14='Legit-Fans'!F70431,1,0)</f>
        <v>0</v>
      </c>
    </row>
    <row r="70432" spans="1:8">
      <c r="A70432" s="220" t="str">
        <f>IF(B70432&lt;&gt;0,COUNTA($B$65637:B70432)," ")</f>
        <v xml:space="preserve"> </v>
      </c>
      <c r="F70432" s="491" t="str">
        <f t="shared" si="77"/>
        <v xml:space="preserve"> </v>
      </c>
      <c r="H70432" s="488">
        <f>IF(Admin!$B$14='Legit-Fans'!F70432,1,0)</f>
        <v>0</v>
      </c>
    </row>
    <row r="70433" spans="1:8">
      <c r="A70433" s="220" t="str">
        <f>IF(B70433&lt;&gt;0,COUNTA($B$65637:B70433)," ")</f>
        <v xml:space="preserve"> </v>
      </c>
      <c r="F70433" s="491" t="str">
        <f t="shared" si="77"/>
        <v xml:space="preserve"> </v>
      </c>
      <c r="H70433" s="488">
        <f>IF(Admin!$B$14='Legit-Fans'!F70433,1,0)</f>
        <v>0</v>
      </c>
    </row>
    <row r="70434" spans="1:8">
      <c r="A70434" s="220" t="str">
        <f>IF(B70434&lt;&gt;0,COUNTA($B$65637:B70434)," ")</f>
        <v xml:space="preserve"> </v>
      </c>
      <c r="F70434" s="491" t="str">
        <f t="shared" si="77"/>
        <v xml:space="preserve"> </v>
      </c>
      <c r="H70434" s="488">
        <f>IF(Admin!$B$14='Legit-Fans'!F70434,1,0)</f>
        <v>0</v>
      </c>
    </row>
    <row r="70435" spans="1:8">
      <c r="A70435" s="220" t="str">
        <f>IF(B70435&lt;&gt;0,COUNTA($B$65637:B70435)," ")</f>
        <v xml:space="preserve"> </v>
      </c>
      <c r="F70435" s="491" t="str">
        <f t="shared" si="77"/>
        <v xml:space="preserve"> </v>
      </c>
      <c r="H70435" s="488">
        <f>IF(Admin!$B$14='Legit-Fans'!F70435,1,0)</f>
        <v>0</v>
      </c>
    </row>
    <row r="70436" spans="1:8">
      <c r="A70436" s="220" t="str">
        <f>IF(B70436&lt;&gt;0,COUNTA($B$65637:B70436)," ")</f>
        <v xml:space="preserve"> </v>
      </c>
      <c r="F70436" s="491" t="str">
        <f t="shared" si="77"/>
        <v xml:space="preserve"> </v>
      </c>
      <c r="H70436" s="488">
        <f>IF(Admin!$B$14='Legit-Fans'!F70436,1,0)</f>
        <v>0</v>
      </c>
    </row>
    <row r="70437" spans="1:8">
      <c r="A70437" s="220" t="str">
        <f>IF(B70437&lt;&gt;0,COUNTA($B$65637:B70437)," ")</f>
        <v xml:space="preserve"> </v>
      </c>
      <c r="F70437" s="491" t="str">
        <f t="shared" si="77"/>
        <v xml:space="preserve"> </v>
      </c>
      <c r="H70437" s="488">
        <f>IF(Admin!$B$14='Legit-Fans'!F70437,1,0)</f>
        <v>0</v>
      </c>
    </row>
    <row r="70438" spans="1:8">
      <c r="A70438" s="220" t="str">
        <f>IF(B70438&lt;&gt;0,COUNTA($B$65637:B70438)," ")</f>
        <v xml:space="preserve"> </v>
      </c>
      <c r="F70438" s="491" t="str">
        <f t="shared" si="77"/>
        <v xml:space="preserve"> </v>
      </c>
      <c r="H70438" s="488">
        <f>IF(Admin!$B$14='Legit-Fans'!F70438,1,0)</f>
        <v>0</v>
      </c>
    </row>
    <row r="70439" spans="1:8">
      <c r="A70439" s="220" t="str">
        <f>IF(B70439&lt;&gt;0,COUNTA($B$65637:B70439)," ")</f>
        <v xml:space="preserve"> </v>
      </c>
      <c r="F70439" s="491" t="str">
        <f t="shared" si="77"/>
        <v xml:space="preserve"> </v>
      </c>
      <c r="H70439" s="488">
        <f>IF(Admin!$B$14='Legit-Fans'!F70439,1,0)</f>
        <v>0</v>
      </c>
    </row>
    <row r="70440" spans="1:8">
      <c r="A70440" s="220" t="str">
        <f>IF(B70440&lt;&gt;0,COUNTA($B$65637:B70440)," ")</f>
        <v xml:space="preserve"> </v>
      </c>
      <c r="F70440" s="491" t="str">
        <f t="shared" si="77"/>
        <v xml:space="preserve"> </v>
      </c>
      <c r="H70440" s="488">
        <f>IF(Admin!$B$14='Legit-Fans'!F70440,1,0)</f>
        <v>0</v>
      </c>
    </row>
    <row r="70441" spans="1:8">
      <c r="A70441" s="220" t="str">
        <f>IF(B70441&lt;&gt;0,COUNTA($B$65637:B70441)," ")</f>
        <v xml:space="preserve"> </v>
      </c>
      <c r="F70441" s="491" t="str">
        <f t="shared" si="77"/>
        <v xml:space="preserve"> </v>
      </c>
      <c r="H70441" s="488">
        <f>IF(Admin!$B$14='Legit-Fans'!F70441,1,0)</f>
        <v>0</v>
      </c>
    </row>
    <row r="70442" spans="1:8">
      <c r="A70442" s="220" t="str">
        <f>IF(B70442&lt;&gt;0,COUNTA($B$65637:B70442)," ")</f>
        <v xml:space="preserve"> </v>
      </c>
      <c r="F70442" s="491" t="str">
        <f t="shared" si="77"/>
        <v xml:space="preserve"> </v>
      </c>
      <c r="H70442" s="488">
        <f>IF(Admin!$B$14='Legit-Fans'!F70442,1,0)</f>
        <v>0</v>
      </c>
    </row>
    <row r="70443" spans="1:8">
      <c r="A70443" s="220" t="str">
        <f>IF(B70443&lt;&gt;0,COUNTA($B$65637:B70443)," ")</f>
        <v xml:space="preserve"> </v>
      </c>
      <c r="F70443" s="491" t="str">
        <f t="shared" si="77"/>
        <v xml:space="preserve"> </v>
      </c>
      <c r="H70443" s="488">
        <f>IF(Admin!$B$14='Legit-Fans'!F70443,1,0)</f>
        <v>0</v>
      </c>
    </row>
    <row r="70444" spans="1:8">
      <c r="A70444" s="220" t="str">
        <f>IF(B70444&lt;&gt;0,COUNTA($B$65637:B70444)," ")</f>
        <v xml:space="preserve"> </v>
      </c>
      <c r="F70444" s="491" t="str">
        <f t="shared" ref="F70444:F70507" si="78">B70444&amp;" "&amp;C70444</f>
        <v xml:space="preserve"> </v>
      </c>
      <c r="H70444" s="488">
        <f>IF(Admin!$B$14='Legit-Fans'!F70444,1,0)</f>
        <v>0</v>
      </c>
    </row>
    <row r="70445" spans="1:8">
      <c r="A70445" s="220" t="str">
        <f>IF(B70445&lt;&gt;0,COUNTA($B$65637:B70445)," ")</f>
        <v xml:space="preserve"> </v>
      </c>
      <c r="F70445" s="491" t="str">
        <f t="shared" si="78"/>
        <v xml:space="preserve"> </v>
      </c>
      <c r="H70445" s="488">
        <f>IF(Admin!$B$14='Legit-Fans'!F70445,1,0)</f>
        <v>0</v>
      </c>
    </row>
    <row r="70446" spans="1:8">
      <c r="A70446" s="220" t="str">
        <f>IF(B70446&lt;&gt;0,COUNTA($B$65637:B70446)," ")</f>
        <v xml:space="preserve"> </v>
      </c>
      <c r="F70446" s="491" t="str">
        <f t="shared" si="78"/>
        <v xml:space="preserve"> </v>
      </c>
      <c r="H70446" s="488">
        <f>IF(Admin!$B$14='Legit-Fans'!F70446,1,0)</f>
        <v>0</v>
      </c>
    </row>
    <row r="70447" spans="1:8">
      <c r="A70447" s="220" t="str">
        <f>IF(B70447&lt;&gt;0,COUNTA($B$65637:B70447)," ")</f>
        <v xml:space="preserve"> </v>
      </c>
      <c r="F70447" s="491" t="str">
        <f t="shared" si="78"/>
        <v xml:space="preserve"> </v>
      </c>
      <c r="H70447" s="488">
        <f>IF(Admin!$B$14='Legit-Fans'!F70447,1,0)</f>
        <v>0</v>
      </c>
    </row>
    <row r="70448" spans="1:8">
      <c r="A70448" s="220" t="str">
        <f>IF(B70448&lt;&gt;0,COUNTA($B$65637:B70448)," ")</f>
        <v xml:space="preserve"> </v>
      </c>
      <c r="F70448" s="491" t="str">
        <f t="shared" si="78"/>
        <v xml:space="preserve"> </v>
      </c>
      <c r="H70448" s="488">
        <f>IF(Admin!$B$14='Legit-Fans'!F70448,1,0)</f>
        <v>0</v>
      </c>
    </row>
    <row r="70449" spans="1:8">
      <c r="A70449" s="220" t="str">
        <f>IF(B70449&lt;&gt;0,COUNTA($B$65637:B70449)," ")</f>
        <v xml:space="preserve"> </v>
      </c>
      <c r="F70449" s="491" t="str">
        <f t="shared" si="78"/>
        <v xml:space="preserve"> </v>
      </c>
      <c r="H70449" s="488">
        <f>IF(Admin!$B$14='Legit-Fans'!F70449,1,0)</f>
        <v>0</v>
      </c>
    </row>
    <row r="70450" spans="1:8">
      <c r="A70450" s="220" t="str">
        <f>IF(B70450&lt;&gt;0,COUNTA($B$65637:B70450)," ")</f>
        <v xml:space="preserve"> </v>
      </c>
      <c r="F70450" s="491" t="str">
        <f t="shared" si="78"/>
        <v xml:space="preserve"> </v>
      </c>
      <c r="H70450" s="488">
        <f>IF(Admin!$B$14='Legit-Fans'!F70450,1,0)</f>
        <v>0</v>
      </c>
    </row>
    <row r="70451" spans="1:8">
      <c r="A70451" s="220" t="str">
        <f>IF(B70451&lt;&gt;0,COUNTA($B$65637:B70451)," ")</f>
        <v xml:space="preserve"> </v>
      </c>
      <c r="F70451" s="491" t="str">
        <f t="shared" si="78"/>
        <v xml:space="preserve"> </v>
      </c>
      <c r="H70451" s="488">
        <f>IF(Admin!$B$14='Legit-Fans'!F70451,1,0)</f>
        <v>0</v>
      </c>
    </row>
    <row r="70452" spans="1:8">
      <c r="A70452" s="220" t="str">
        <f>IF(B70452&lt;&gt;0,COUNTA($B$65637:B70452)," ")</f>
        <v xml:space="preserve"> </v>
      </c>
      <c r="F70452" s="491" t="str">
        <f t="shared" si="78"/>
        <v xml:space="preserve"> </v>
      </c>
      <c r="H70452" s="488">
        <f>IF(Admin!$B$14='Legit-Fans'!F70452,1,0)</f>
        <v>0</v>
      </c>
    </row>
    <row r="70453" spans="1:8">
      <c r="A70453" s="220" t="str">
        <f>IF(B70453&lt;&gt;0,COUNTA($B$65637:B70453)," ")</f>
        <v xml:space="preserve"> </v>
      </c>
      <c r="F70453" s="491" t="str">
        <f t="shared" si="78"/>
        <v xml:space="preserve"> </v>
      </c>
      <c r="H70453" s="488">
        <f>IF(Admin!$B$14='Legit-Fans'!F70453,1,0)</f>
        <v>0</v>
      </c>
    </row>
    <row r="70454" spans="1:8">
      <c r="A70454" s="220" t="str">
        <f>IF(B70454&lt;&gt;0,COUNTA($B$65637:B70454)," ")</f>
        <v xml:space="preserve"> </v>
      </c>
      <c r="F70454" s="491" t="str">
        <f t="shared" si="78"/>
        <v xml:space="preserve"> </v>
      </c>
      <c r="H70454" s="488">
        <f>IF(Admin!$B$14='Legit-Fans'!F70454,1,0)</f>
        <v>0</v>
      </c>
    </row>
    <row r="70455" spans="1:8">
      <c r="A70455" s="220" t="str">
        <f>IF(B70455&lt;&gt;0,COUNTA($B$65637:B70455)," ")</f>
        <v xml:space="preserve"> </v>
      </c>
      <c r="F70455" s="491" t="str">
        <f t="shared" si="78"/>
        <v xml:space="preserve"> </v>
      </c>
      <c r="H70455" s="488">
        <f>IF(Admin!$B$14='Legit-Fans'!F70455,1,0)</f>
        <v>0</v>
      </c>
    </row>
    <row r="70456" spans="1:8">
      <c r="A70456" s="220" t="str">
        <f>IF(B70456&lt;&gt;0,COUNTA($B$65637:B70456)," ")</f>
        <v xml:space="preserve"> </v>
      </c>
      <c r="F70456" s="491" t="str">
        <f t="shared" si="78"/>
        <v xml:space="preserve"> </v>
      </c>
      <c r="H70456" s="488">
        <f>IF(Admin!$B$14='Legit-Fans'!F70456,1,0)</f>
        <v>0</v>
      </c>
    </row>
    <row r="70457" spans="1:8">
      <c r="A70457" s="220" t="str">
        <f>IF(B70457&lt;&gt;0,COUNTA($B$65637:B70457)," ")</f>
        <v xml:space="preserve"> </v>
      </c>
      <c r="F70457" s="491" t="str">
        <f t="shared" si="78"/>
        <v xml:space="preserve"> </v>
      </c>
      <c r="H70457" s="488">
        <f>IF(Admin!$B$14='Legit-Fans'!F70457,1,0)</f>
        <v>0</v>
      </c>
    </row>
    <row r="70458" spans="1:8">
      <c r="A70458" s="220" t="str">
        <f>IF(B70458&lt;&gt;0,COUNTA($B$65637:B70458)," ")</f>
        <v xml:space="preserve"> </v>
      </c>
      <c r="F70458" s="491" t="str">
        <f t="shared" si="78"/>
        <v xml:space="preserve"> </v>
      </c>
      <c r="H70458" s="488">
        <f>IF(Admin!$B$14='Legit-Fans'!F70458,1,0)</f>
        <v>0</v>
      </c>
    </row>
    <row r="70459" spans="1:8">
      <c r="A70459" s="220" t="str">
        <f>IF(B70459&lt;&gt;0,COUNTA($B$65637:B70459)," ")</f>
        <v xml:space="preserve"> </v>
      </c>
      <c r="F70459" s="491" t="str">
        <f t="shared" si="78"/>
        <v xml:space="preserve"> </v>
      </c>
      <c r="H70459" s="488">
        <f>IF(Admin!$B$14='Legit-Fans'!F70459,1,0)</f>
        <v>0</v>
      </c>
    </row>
    <row r="70460" spans="1:8">
      <c r="A70460" s="220" t="str">
        <f>IF(B70460&lt;&gt;0,COUNTA($B$65637:B70460)," ")</f>
        <v xml:space="preserve"> </v>
      </c>
      <c r="F70460" s="491" t="str">
        <f t="shared" si="78"/>
        <v xml:space="preserve"> </v>
      </c>
      <c r="H70460" s="488">
        <f>IF(Admin!$B$14='Legit-Fans'!F70460,1,0)</f>
        <v>0</v>
      </c>
    </row>
    <row r="70461" spans="1:8">
      <c r="A70461" s="220" t="str">
        <f>IF(B70461&lt;&gt;0,COUNTA($B$65637:B70461)," ")</f>
        <v xml:space="preserve"> </v>
      </c>
      <c r="F70461" s="491" t="str">
        <f t="shared" si="78"/>
        <v xml:space="preserve"> </v>
      </c>
      <c r="H70461" s="488">
        <f>IF(Admin!$B$14='Legit-Fans'!F70461,1,0)</f>
        <v>0</v>
      </c>
    </row>
    <row r="70462" spans="1:8">
      <c r="A70462" s="220" t="str">
        <f>IF(B70462&lt;&gt;0,COUNTA($B$65637:B70462)," ")</f>
        <v xml:space="preserve"> </v>
      </c>
      <c r="F70462" s="491" t="str">
        <f t="shared" si="78"/>
        <v xml:space="preserve"> </v>
      </c>
      <c r="H70462" s="488">
        <f>IF(Admin!$B$14='Legit-Fans'!F70462,1,0)</f>
        <v>0</v>
      </c>
    </row>
    <row r="70463" spans="1:8">
      <c r="A70463" s="220" t="str">
        <f>IF(B70463&lt;&gt;0,COUNTA($B$65637:B70463)," ")</f>
        <v xml:space="preserve"> </v>
      </c>
      <c r="F70463" s="491" t="str">
        <f t="shared" si="78"/>
        <v xml:space="preserve"> </v>
      </c>
      <c r="H70463" s="488">
        <f>IF(Admin!$B$14='Legit-Fans'!F70463,1,0)</f>
        <v>0</v>
      </c>
    </row>
    <row r="70464" spans="1:8">
      <c r="A70464" s="220" t="str">
        <f>IF(B70464&lt;&gt;0,COUNTA($B$65637:B70464)," ")</f>
        <v xml:space="preserve"> </v>
      </c>
      <c r="F70464" s="491" t="str">
        <f t="shared" si="78"/>
        <v xml:space="preserve"> </v>
      </c>
      <c r="H70464" s="488">
        <f>IF(Admin!$B$14='Legit-Fans'!F70464,1,0)</f>
        <v>0</v>
      </c>
    </row>
    <row r="70465" spans="1:8">
      <c r="A70465" s="220" t="str">
        <f>IF(B70465&lt;&gt;0,COUNTA($B$65637:B70465)," ")</f>
        <v xml:space="preserve"> </v>
      </c>
      <c r="F70465" s="491" t="str">
        <f t="shared" si="78"/>
        <v xml:space="preserve"> </v>
      </c>
      <c r="H70465" s="488">
        <f>IF(Admin!$B$14='Legit-Fans'!F70465,1,0)</f>
        <v>0</v>
      </c>
    </row>
    <row r="70466" spans="1:8">
      <c r="A70466" s="220" t="str">
        <f>IF(B70466&lt;&gt;0,COUNTA($B$65637:B70466)," ")</f>
        <v xml:space="preserve"> </v>
      </c>
      <c r="F70466" s="491" t="str">
        <f t="shared" si="78"/>
        <v xml:space="preserve"> </v>
      </c>
      <c r="H70466" s="488">
        <f>IF(Admin!$B$14='Legit-Fans'!F70466,1,0)</f>
        <v>0</v>
      </c>
    </row>
    <row r="70467" spans="1:8">
      <c r="A70467" s="220" t="str">
        <f>IF(B70467&lt;&gt;0,COUNTA($B$65637:B70467)," ")</f>
        <v xml:space="preserve"> </v>
      </c>
      <c r="F70467" s="491" t="str">
        <f t="shared" si="78"/>
        <v xml:space="preserve"> </v>
      </c>
      <c r="H70467" s="488">
        <f>IF(Admin!$B$14='Legit-Fans'!F70467,1,0)</f>
        <v>0</v>
      </c>
    </row>
    <row r="70468" spans="1:8">
      <c r="A70468" s="220" t="str">
        <f>IF(B70468&lt;&gt;0,COUNTA($B$65637:B70468)," ")</f>
        <v xml:space="preserve"> </v>
      </c>
      <c r="F70468" s="491" t="str">
        <f t="shared" si="78"/>
        <v xml:space="preserve"> </v>
      </c>
      <c r="H70468" s="488">
        <f>IF(Admin!$B$14='Legit-Fans'!F70468,1,0)</f>
        <v>0</v>
      </c>
    </row>
    <row r="70469" spans="1:8">
      <c r="A70469" s="220" t="str">
        <f>IF(B70469&lt;&gt;0,COUNTA($B$65637:B70469)," ")</f>
        <v xml:space="preserve"> </v>
      </c>
      <c r="F70469" s="491" t="str">
        <f t="shared" si="78"/>
        <v xml:space="preserve"> </v>
      </c>
      <c r="H70469" s="488">
        <f>IF(Admin!$B$14='Legit-Fans'!F70469,1,0)</f>
        <v>0</v>
      </c>
    </row>
    <row r="70470" spans="1:8">
      <c r="A70470" s="220" t="str">
        <f>IF(B70470&lt;&gt;0,COUNTA($B$65637:B70470)," ")</f>
        <v xml:space="preserve"> </v>
      </c>
      <c r="F70470" s="491" t="str">
        <f t="shared" si="78"/>
        <v xml:space="preserve"> </v>
      </c>
      <c r="H70470" s="488">
        <f>IF(Admin!$B$14='Legit-Fans'!F70470,1,0)</f>
        <v>0</v>
      </c>
    </row>
    <row r="70471" spans="1:8">
      <c r="A70471" s="220" t="str">
        <f>IF(B70471&lt;&gt;0,COUNTA($B$65637:B70471)," ")</f>
        <v xml:space="preserve"> </v>
      </c>
      <c r="F70471" s="491" t="str">
        <f t="shared" si="78"/>
        <v xml:space="preserve"> </v>
      </c>
      <c r="H70471" s="488">
        <f>IF(Admin!$B$14='Legit-Fans'!F70471,1,0)</f>
        <v>0</v>
      </c>
    </row>
    <row r="70472" spans="1:8">
      <c r="A70472" s="220" t="str">
        <f>IF(B70472&lt;&gt;0,COUNTA($B$65637:B70472)," ")</f>
        <v xml:space="preserve"> </v>
      </c>
      <c r="F70472" s="491" t="str">
        <f t="shared" si="78"/>
        <v xml:space="preserve"> </v>
      </c>
      <c r="H70472" s="488">
        <f>IF(Admin!$B$14='Legit-Fans'!F70472,1,0)</f>
        <v>0</v>
      </c>
    </row>
    <row r="70473" spans="1:8">
      <c r="A70473" s="220" t="str">
        <f>IF(B70473&lt;&gt;0,COUNTA($B$65637:B70473)," ")</f>
        <v xml:space="preserve"> </v>
      </c>
      <c r="F70473" s="491" t="str">
        <f t="shared" si="78"/>
        <v xml:space="preserve"> </v>
      </c>
      <c r="H70473" s="488">
        <f>IF(Admin!$B$14='Legit-Fans'!F70473,1,0)</f>
        <v>0</v>
      </c>
    </row>
    <row r="70474" spans="1:8">
      <c r="A70474" s="220" t="str">
        <f>IF(B70474&lt;&gt;0,COUNTA($B$65637:B70474)," ")</f>
        <v xml:space="preserve"> </v>
      </c>
      <c r="F70474" s="491" t="str">
        <f t="shared" si="78"/>
        <v xml:space="preserve"> </v>
      </c>
      <c r="H70474" s="488">
        <f>IF(Admin!$B$14='Legit-Fans'!F70474,1,0)</f>
        <v>0</v>
      </c>
    </row>
    <row r="70475" spans="1:8">
      <c r="A70475" s="220" t="str">
        <f>IF(B70475&lt;&gt;0,COUNTA($B$65637:B70475)," ")</f>
        <v xml:space="preserve"> </v>
      </c>
      <c r="F70475" s="491" t="str">
        <f t="shared" si="78"/>
        <v xml:space="preserve"> </v>
      </c>
      <c r="H70475" s="488">
        <f>IF(Admin!$B$14='Legit-Fans'!F70475,1,0)</f>
        <v>0</v>
      </c>
    </row>
    <row r="70476" spans="1:8">
      <c r="A70476" s="220" t="str">
        <f>IF(B70476&lt;&gt;0,COUNTA($B$65637:B70476)," ")</f>
        <v xml:space="preserve"> </v>
      </c>
      <c r="F70476" s="491" t="str">
        <f t="shared" si="78"/>
        <v xml:space="preserve"> </v>
      </c>
      <c r="H70476" s="488">
        <f>IF(Admin!$B$14='Legit-Fans'!F70476,1,0)</f>
        <v>0</v>
      </c>
    </row>
    <row r="70477" spans="1:8">
      <c r="A70477" s="220" t="str">
        <f>IF(B70477&lt;&gt;0,COUNTA($B$65637:B70477)," ")</f>
        <v xml:space="preserve"> </v>
      </c>
      <c r="F70477" s="491" t="str">
        <f t="shared" si="78"/>
        <v xml:space="preserve"> </v>
      </c>
      <c r="H70477" s="488">
        <f>IF(Admin!$B$14='Legit-Fans'!F70477,1,0)</f>
        <v>0</v>
      </c>
    </row>
    <row r="70478" spans="1:8">
      <c r="A70478" s="220" t="str">
        <f>IF(B70478&lt;&gt;0,COUNTA($B$65637:B70478)," ")</f>
        <v xml:space="preserve"> </v>
      </c>
      <c r="F70478" s="491" t="str">
        <f t="shared" si="78"/>
        <v xml:space="preserve"> </v>
      </c>
      <c r="H70478" s="488">
        <f>IF(Admin!$B$14='Legit-Fans'!F70478,1,0)</f>
        <v>0</v>
      </c>
    </row>
    <row r="70479" spans="1:8">
      <c r="A70479" s="220" t="str">
        <f>IF(B70479&lt;&gt;0,COUNTA($B$65637:B70479)," ")</f>
        <v xml:space="preserve"> </v>
      </c>
      <c r="F70479" s="491" t="str">
        <f t="shared" si="78"/>
        <v xml:space="preserve"> </v>
      </c>
      <c r="H70479" s="488">
        <f>IF(Admin!$B$14='Legit-Fans'!F70479,1,0)</f>
        <v>0</v>
      </c>
    </row>
    <row r="70480" spans="1:8">
      <c r="A70480" s="220" t="str">
        <f>IF(B70480&lt;&gt;0,COUNTA($B$65637:B70480)," ")</f>
        <v xml:space="preserve"> </v>
      </c>
      <c r="F70480" s="491" t="str">
        <f t="shared" si="78"/>
        <v xml:space="preserve"> </v>
      </c>
      <c r="H70480" s="488">
        <f>IF(Admin!$B$14='Legit-Fans'!F70480,1,0)</f>
        <v>0</v>
      </c>
    </row>
    <row r="70481" spans="1:8">
      <c r="A70481" s="220" t="str">
        <f>IF(B70481&lt;&gt;0,COUNTA($B$65637:B70481)," ")</f>
        <v xml:space="preserve"> </v>
      </c>
      <c r="F70481" s="491" t="str">
        <f t="shared" si="78"/>
        <v xml:space="preserve"> </v>
      </c>
      <c r="H70481" s="488">
        <f>IF(Admin!$B$14='Legit-Fans'!F70481,1,0)</f>
        <v>0</v>
      </c>
    </row>
    <row r="70482" spans="1:8">
      <c r="A70482" s="220" t="str">
        <f>IF(B70482&lt;&gt;0,COUNTA($B$65637:B70482)," ")</f>
        <v xml:space="preserve"> </v>
      </c>
      <c r="F70482" s="491" t="str">
        <f t="shared" si="78"/>
        <v xml:space="preserve"> </v>
      </c>
      <c r="H70482" s="488">
        <f>IF(Admin!$B$14='Legit-Fans'!F70482,1,0)</f>
        <v>0</v>
      </c>
    </row>
    <row r="70483" spans="1:8">
      <c r="A70483" s="220" t="str">
        <f>IF(B70483&lt;&gt;0,COUNTA($B$65637:B70483)," ")</f>
        <v xml:space="preserve"> </v>
      </c>
      <c r="F70483" s="491" t="str">
        <f t="shared" si="78"/>
        <v xml:space="preserve"> </v>
      </c>
      <c r="H70483" s="488">
        <f>IF(Admin!$B$14='Legit-Fans'!F70483,1,0)</f>
        <v>0</v>
      </c>
    </row>
    <row r="70484" spans="1:8">
      <c r="A70484" s="220" t="str">
        <f>IF(B70484&lt;&gt;0,COUNTA($B$65637:B70484)," ")</f>
        <v xml:space="preserve"> </v>
      </c>
      <c r="F70484" s="491" t="str">
        <f t="shared" si="78"/>
        <v xml:space="preserve"> </v>
      </c>
      <c r="H70484" s="488">
        <f>IF(Admin!$B$14='Legit-Fans'!F70484,1,0)</f>
        <v>0</v>
      </c>
    </row>
    <row r="70485" spans="1:8">
      <c r="A70485" s="220" t="str">
        <f>IF(B70485&lt;&gt;0,COUNTA($B$65637:B70485)," ")</f>
        <v xml:space="preserve"> </v>
      </c>
      <c r="F70485" s="491" t="str">
        <f t="shared" si="78"/>
        <v xml:space="preserve"> </v>
      </c>
      <c r="H70485" s="488">
        <f>IF(Admin!$B$14='Legit-Fans'!F70485,1,0)</f>
        <v>0</v>
      </c>
    </row>
    <row r="70486" spans="1:8">
      <c r="A70486" s="220" t="str">
        <f>IF(B70486&lt;&gt;0,COUNTA($B$65637:B70486)," ")</f>
        <v xml:space="preserve"> </v>
      </c>
      <c r="F70486" s="491" t="str">
        <f t="shared" si="78"/>
        <v xml:space="preserve"> </v>
      </c>
      <c r="H70486" s="488">
        <f>IF(Admin!$B$14='Legit-Fans'!F70486,1,0)</f>
        <v>0</v>
      </c>
    </row>
    <row r="70487" spans="1:8">
      <c r="A70487" s="220" t="str">
        <f>IF(B70487&lt;&gt;0,COUNTA($B$65637:B70487)," ")</f>
        <v xml:space="preserve"> </v>
      </c>
      <c r="F70487" s="491" t="str">
        <f t="shared" si="78"/>
        <v xml:space="preserve"> </v>
      </c>
      <c r="H70487" s="488">
        <f>IF(Admin!$B$14='Legit-Fans'!F70487,1,0)</f>
        <v>0</v>
      </c>
    </row>
    <row r="70488" spans="1:8">
      <c r="A70488" s="220" t="str">
        <f>IF(B70488&lt;&gt;0,COUNTA($B$65637:B70488)," ")</f>
        <v xml:space="preserve"> </v>
      </c>
      <c r="F70488" s="491" t="str">
        <f t="shared" si="78"/>
        <v xml:space="preserve"> </v>
      </c>
      <c r="H70488" s="488">
        <f>IF(Admin!$B$14='Legit-Fans'!F70488,1,0)</f>
        <v>0</v>
      </c>
    </row>
    <row r="70489" spans="1:8">
      <c r="A70489" s="220" t="str">
        <f>IF(B70489&lt;&gt;0,COUNTA($B$65637:B70489)," ")</f>
        <v xml:space="preserve"> </v>
      </c>
      <c r="F70489" s="491" t="str">
        <f t="shared" si="78"/>
        <v xml:space="preserve"> </v>
      </c>
      <c r="H70489" s="488">
        <f>IF(Admin!$B$14='Legit-Fans'!F70489,1,0)</f>
        <v>0</v>
      </c>
    </row>
    <row r="70490" spans="1:8">
      <c r="A70490" s="220" t="str">
        <f>IF(B70490&lt;&gt;0,COUNTA($B$65637:B70490)," ")</f>
        <v xml:space="preserve"> </v>
      </c>
      <c r="F70490" s="491" t="str">
        <f t="shared" si="78"/>
        <v xml:space="preserve"> </v>
      </c>
      <c r="H70490" s="488">
        <f>IF(Admin!$B$14='Legit-Fans'!F70490,1,0)</f>
        <v>0</v>
      </c>
    </row>
    <row r="70491" spans="1:8">
      <c r="A70491" s="220" t="str">
        <f>IF(B70491&lt;&gt;0,COUNTA($B$65637:B70491)," ")</f>
        <v xml:space="preserve"> </v>
      </c>
      <c r="F70491" s="491" t="str">
        <f t="shared" si="78"/>
        <v xml:space="preserve"> </v>
      </c>
      <c r="H70491" s="488">
        <f>IF(Admin!$B$14='Legit-Fans'!F70491,1,0)</f>
        <v>0</v>
      </c>
    </row>
    <row r="70492" spans="1:8">
      <c r="A70492" s="220" t="str">
        <f>IF(B70492&lt;&gt;0,COUNTA($B$65637:B70492)," ")</f>
        <v xml:space="preserve"> </v>
      </c>
      <c r="F70492" s="491" t="str">
        <f t="shared" si="78"/>
        <v xml:space="preserve"> </v>
      </c>
      <c r="H70492" s="488">
        <f>IF(Admin!$B$14='Legit-Fans'!F70492,1,0)</f>
        <v>0</v>
      </c>
    </row>
    <row r="70493" spans="1:8">
      <c r="A70493" s="220" t="str">
        <f>IF(B70493&lt;&gt;0,COUNTA($B$65637:B70493)," ")</f>
        <v xml:space="preserve"> </v>
      </c>
      <c r="F70493" s="491" t="str">
        <f t="shared" si="78"/>
        <v xml:space="preserve"> </v>
      </c>
      <c r="H70493" s="488">
        <f>IF(Admin!$B$14='Legit-Fans'!F70493,1,0)</f>
        <v>0</v>
      </c>
    </row>
    <row r="70494" spans="1:8">
      <c r="A70494" s="220" t="str">
        <f>IF(B70494&lt;&gt;0,COUNTA($B$65637:B70494)," ")</f>
        <v xml:space="preserve"> </v>
      </c>
      <c r="F70494" s="491" t="str">
        <f t="shared" si="78"/>
        <v xml:space="preserve"> </v>
      </c>
      <c r="H70494" s="488">
        <f>IF(Admin!$B$14='Legit-Fans'!F70494,1,0)</f>
        <v>0</v>
      </c>
    </row>
    <row r="70495" spans="1:8">
      <c r="A70495" s="220" t="str">
        <f>IF(B70495&lt;&gt;0,COUNTA($B$65637:B70495)," ")</f>
        <v xml:space="preserve"> </v>
      </c>
      <c r="F70495" s="491" t="str">
        <f t="shared" si="78"/>
        <v xml:space="preserve"> </v>
      </c>
      <c r="H70495" s="488">
        <f>IF(Admin!$B$14='Legit-Fans'!F70495,1,0)</f>
        <v>0</v>
      </c>
    </row>
    <row r="70496" spans="1:8">
      <c r="A70496" s="220" t="str">
        <f>IF(B70496&lt;&gt;0,COUNTA($B$65637:B70496)," ")</f>
        <v xml:space="preserve"> </v>
      </c>
      <c r="F70496" s="491" t="str">
        <f t="shared" si="78"/>
        <v xml:space="preserve"> </v>
      </c>
      <c r="H70496" s="488">
        <f>IF(Admin!$B$14='Legit-Fans'!F70496,1,0)</f>
        <v>0</v>
      </c>
    </row>
    <row r="70497" spans="1:8">
      <c r="A70497" s="220" t="str">
        <f>IF(B70497&lt;&gt;0,COUNTA($B$65637:B70497)," ")</f>
        <v xml:space="preserve"> </v>
      </c>
      <c r="F70497" s="491" t="str">
        <f t="shared" si="78"/>
        <v xml:space="preserve"> </v>
      </c>
      <c r="H70497" s="488">
        <f>IF(Admin!$B$14='Legit-Fans'!F70497,1,0)</f>
        <v>0</v>
      </c>
    </row>
    <row r="70498" spans="1:8">
      <c r="A70498" s="220" t="str">
        <f>IF(B70498&lt;&gt;0,COUNTA($B$65637:B70498)," ")</f>
        <v xml:space="preserve"> </v>
      </c>
      <c r="F70498" s="491" t="str">
        <f t="shared" si="78"/>
        <v xml:space="preserve"> </v>
      </c>
      <c r="H70498" s="488">
        <f>IF(Admin!$B$14='Legit-Fans'!F70498,1,0)</f>
        <v>0</v>
      </c>
    </row>
    <row r="70499" spans="1:8">
      <c r="A70499" s="220" t="str">
        <f>IF(B70499&lt;&gt;0,COUNTA($B$65637:B70499)," ")</f>
        <v xml:space="preserve"> </v>
      </c>
      <c r="F70499" s="491" t="str">
        <f t="shared" si="78"/>
        <v xml:space="preserve"> </v>
      </c>
      <c r="H70499" s="488">
        <f>IF(Admin!$B$14='Legit-Fans'!F70499,1,0)</f>
        <v>0</v>
      </c>
    </row>
    <row r="70500" spans="1:8">
      <c r="A70500" s="220" t="str">
        <f>IF(B70500&lt;&gt;0,COUNTA($B$65637:B70500)," ")</f>
        <v xml:space="preserve"> </v>
      </c>
      <c r="F70500" s="491" t="str">
        <f t="shared" si="78"/>
        <v xml:space="preserve"> </v>
      </c>
      <c r="H70500" s="488">
        <f>IF(Admin!$B$14='Legit-Fans'!F70500,1,0)</f>
        <v>0</v>
      </c>
    </row>
    <row r="70501" spans="1:8">
      <c r="A70501" s="220" t="str">
        <f>IF(B70501&lt;&gt;0,COUNTA($B$65637:B70501)," ")</f>
        <v xml:space="preserve"> </v>
      </c>
      <c r="F70501" s="491" t="str">
        <f t="shared" si="78"/>
        <v xml:space="preserve"> </v>
      </c>
      <c r="H70501" s="488">
        <f>IF(Admin!$B$14='Legit-Fans'!F70501,1,0)</f>
        <v>0</v>
      </c>
    </row>
    <row r="70502" spans="1:8">
      <c r="A70502" s="220" t="str">
        <f>IF(B70502&lt;&gt;0,COUNTA($B$65637:B70502)," ")</f>
        <v xml:space="preserve"> </v>
      </c>
      <c r="F70502" s="491" t="str">
        <f t="shared" si="78"/>
        <v xml:space="preserve"> </v>
      </c>
      <c r="H70502" s="488">
        <f>IF(Admin!$B$14='Legit-Fans'!F70502,1,0)</f>
        <v>0</v>
      </c>
    </row>
    <row r="70503" spans="1:8">
      <c r="A70503" s="220" t="str">
        <f>IF(B70503&lt;&gt;0,COUNTA($B$65637:B70503)," ")</f>
        <v xml:space="preserve"> </v>
      </c>
      <c r="F70503" s="491" t="str">
        <f t="shared" si="78"/>
        <v xml:space="preserve"> </v>
      </c>
      <c r="H70503" s="488">
        <f>IF(Admin!$B$14='Legit-Fans'!F70503,1,0)</f>
        <v>0</v>
      </c>
    </row>
    <row r="70504" spans="1:8">
      <c r="A70504" s="220" t="str">
        <f>IF(B70504&lt;&gt;0,COUNTA($B$65637:B70504)," ")</f>
        <v xml:space="preserve"> </v>
      </c>
      <c r="F70504" s="491" t="str">
        <f t="shared" si="78"/>
        <v xml:space="preserve"> </v>
      </c>
      <c r="H70504" s="488">
        <f>IF(Admin!$B$14='Legit-Fans'!F70504,1,0)</f>
        <v>0</v>
      </c>
    </row>
    <row r="70505" spans="1:8">
      <c r="A70505" s="220" t="str">
        <f>IF(B70505&lt;&gt;0,COUNTA($B$65637:B70505)," ")</f>
        <v xml:space="preserve"> </v>
      </c>
      <c r="F70505" s="491" t="str">
        <f t="shared" si="78"/>
        <v xml:space="preserve"> </v>
      </c>
      <c r="H70505" s="488">
        <f>IF(Admin!$B$14='Legit-Fans'!F70505,1,0)</f>
        <v>0</v>
      </c>
    </row>
    <row r="70506" spans="1:8">
      <c r="A70506" s="220" t="str">
        <f>IF(B70506&lt;&gt;0,COUNTA($B$65637:B70506)," ")</f>
        <v xml:space="preserve"> </v>
      </c>
      <c r="F70506" s="491" t="str">
        <f t="shared" si="78"/>
        <v xml:space="preserve"> </v>
      </c>
      <c r="H70506" s="488">
        <f>IF(Admin!$B$14='Legit-Fans'!F70506,1,0)</f>
        <v>0</v>
      </c>
    </row>
    <row r="70507" spans="1:8">
      <c r="A70507" s="220" t="str">
        <f>IF(B70507&lt;&gt;0,COUNTA($B$65637:B70507)," ")</f>
        <v xml:space="preserve"> </v>
      </c>
      <c r="F70507" s="491" t="str">
        <f t="shared" si="78"/>
        <v xml:space="preserve"> </v>
      </c>
      <c r="H70507" s="488">
        <f>IF(Admin!$B$14='Legit-Fans'!F70507,1,0)</f>
        <v>0</v>
      </c>
    </row>
    <row r="70508" spans="1:8">
      <c r="A70508" s="220" t="str">
        <f>IF(B70508&lt;&gt;0,COUNTA($B$65637:B70508)," ")</f>
        <v xml:space="preserve"> </v>
      </c>
      <c r="F70508" s="491" t="str">
        <f t="shared" ref="F70508:F70571" si="79">B70508&amp;" "&amp;C70508</f>
        <v xml:space="preserve"> </v>
      </c>
      <c r="H70508" s="488">
        <f>IF(Admin!$B$14='Legit-Fans'!F70508,1,0)</f>
        <v>0</v>
      </c>
    </row>
    <row r="70509" spans="1:8">
      <c r="A70509" s="220" t="str">
        <f>IF(B70509&lt;&gt;0,COUNTA($B$65637:B70509)," ")</f>
        <v xml:space="preserve"> </v>
      </c>
      <c r="F70509" s="491" t="str">
        <f t="shared" si="79"/>
        <v xml:space="preserve"> </v>
      </c>
      <c r="H70509" s="488">
        <f>IF(Admin!$B$14='Legit-Fans'!F70509,1,0)</f>
        <v>0</v>
      </c>
    </row>
    <row r="70510" spans="1:8">
      <c r="A70510" s="220" t="str">
        <f>IF(B70510&lt;&gt;0,COUNTA($B$65637:B70510)," ")</f>
        <v xml:space="preserve"> </v>
      </c>
      <c r="F70510" s="491" t="str">
        <f t="shared" si="79"/>
        <v xml:space="preserve"> </v>
      </c>
      <c r="H70510" s="488">
        <f>IF(Admin!$B$14='Legit-Fans'!F70510,1,0)</f>
        <v>0</v>
      </c>
    </row>
    <row r="70511" spans="1:8">
      <c r="A70511" s="220" t="str">
        <f>IF(B70511&lt;&gt;0,COUNTA($B$65637:B70511)," ")</f>
        <v xml:space="preserve"> </v>
      </c>
      <c r="F70511" s="491" t="str">
        <f t="shared" si="79"/>
        <v xml:space="preserve"> </v>
      </c>
      <c r="H70511" s="488">
        <f>IF(Admin!$B$14='Legit-Fans'!F70511,1,0)</f>
        <v>0</v>
      </c>
    </row>
    <row r="70512" spans="1:8">
      <c r="A70512" s="220" t="str">
        <f>IF(B70512&lt;&gt;0,COUNTA($B$65637:B70512)," ")</f>
        <v xml:space="preserve"> </v>
      </c>
      <c r="F70512" s="491" t="str">
        <f t="shared" si="79"/>
        <v xml:space="preserve"> </v>
      </c>
      <c r="H70512" s="488">
        <f>IF(Admin!$B$14='Legit-Fans'!F70512,1,0)</f>
        <v>0</v>
      </c>
    </row>
    <row r="70513" spans="1:8">
      <c r="A70513" s="220" t="str">
        <f>IF(B70513&lt;&gt;0,COUNTA($B$65637:B70513)," ")</f>
        <v xml:space="preserve"> </v>
      </c>
      <c r="F70513" s="491" t="str">
        <f t="shared" si="79"/>
        <v xml:space="preserve"> </v>
      </c>
      <c r="H70513" s="488">
        <f>IF(Admin!$B$14='Legit-Fans'!F70513,1,0)</f>
        <v>0</v>
      </c>
    </row>
    <row r="70514" spans="1:8">
      <c r="A70514" s="220" t="str">
        <f>IF(B70514&lt;&gt;0,COUNTA($B$65637:B70514)," ")</f>
        <v xml:space="preserve"> </v>
      </c>
      <c r="F70514" s="491" t="str">
        <f t="shared" si="79"/>
        <v xml:space="preserve"> </v>
      </c>
      <c r="H70514" s="488">
        <f>IF(Admin!$B$14='Legit-Fans'!F70514,1,0)</f>
        <v>0</v>
      </c>
    </row>
    <row r="70515" spans="1:8">
      <c r="A70515" s="220" t="str">
        <f>IF(B70515&lt;&gt;0,COUNTA($B$65637:B70515)," ")</f>
        <v xml:space="preserve"> </v>
      </c>
      <c r="F70515" s="491" t="str">
        <f t="shared" si="79"/>
        <v xml:space="preserve"> </v>
      </c>
      <c r="H70515" s="488">
        <f>IF(Admin!$B$14='Legit-Fans'!F70515,1,0)</f>
        <v>0</v>
      </c>
    </row>
    <row r="70516" spans="1:8">
      <c r="A70516" s="220" t="str">
        <f>IF(B70516&lt;&gt;0,COUNTA($B$65637:B70516)," ")</f>
        <v xml:space="preserve"> </v>
      </c>
      <c r="F70516" s="491" t="str">
        <f t="shared" si="79"/>
        <v xml:space="preserve"> </v>
      </c>
      <c r="H70516" s="488">
        <f>IF(Admin!$B$14='Legit-Fans'!F70516,1,0)</f>
        <v>0</v>
      </c>
    </row>
    <row r="70517" spans="1:8">
      <c r="A70517" s="220" t="str">
        <f>IF(B70517&lt;&gt;0,COUNTA($B$65637:B70517)," ")</f>
        <v xml:space="preserve"> </v>
      </c>
      <c r="F70517" s="491" t="str">
        <f t="shared" si="79"/>
        <v xml:space="preserve"> </v>
      </c>
      <c r="H70517" s="488">
        <f>IF(Admin!$B$14='Legit-Fans'!F70517,1,0)</f>
        <v>0</v>
      </c>
    </row>
    <row r="70518" spans="1:8">
      <c r="A70518" s="220" t="str">
        <f>IF(B70518&lt;&gt;0,COUNTA($B$65637:B70518)," ")</f>
        <v xml:space="preserve"> </v>
      </c>
      <c r="F70518" s="491" t="str">
        <f t="shared" si="79"/>
        <v xml:space="preserve"> </v>
      </c>
      <c r="H70518" s="488">
        <f>IF(Admin!$B$14='Legit-Fans'!F70518,1,0)</f>
        <v>0</v>
      </c>
    </row>
    <row r="70519" spans="1:8">
      <c r="A70519" s="220" t="str">
        <f>IF(B70519&lt;&gt;0,COUNTA($B$65637:B70519)," ")</f>
        <v xml:space="preserve"> </v>
      </c>
      <c r="F70519" s="491" t="str">
        <f t="shared" si="79"/>
        <v xml:space="preserve"> </v>
      </c>
      <c r="H70519" s="488">
        <f>IF(Admin!$B$14='Legit-Fans'!F70519,1,0)</f>
        <v>0</v>
      </c>
    </row>
    <row r="70520" spans="1:8">
      <c r="A70520" s="220" t="str">
        <f>IF(B70520&lt;&gt;0,COUNTA($B$65637:B70520)," ")</f>
        <v xml:space="preserve"> </v>
      </c>
      <c r="F70520" s="491" t="str">
        <f t="shared" si="79"/>
        <v xml:space="preserve"> </v>
      </c>
      <c r="H70520" s="488">
        <f>IF(Admin!$B$14='Legit-Fans'!F70520,1,0)</f>
        <v>0</v>
      </c>
    </row>
    <row r="70521" spans="1:8">
      <c r="A70521" s="220" t="str">
        <f>IF(B70521&lt;&gt;0,COUNTA($B$65637:B70521)," ")</f>
        <v xml:space="preserve"> </v>
      </c>
      <c r="F70521" s="491" t="str">
        <f t="shared" si="79"/>
        <v xml:space="preserve"> </v>
      </c>
      <c r="H70521" s="488">
        <f>IF(Admin!$B$14='Legit-Fans'!F70521,1,0)</f>
        <v>0</v>
      </c>
    </row>
    <row r="70522" spans="1:8">
      <c r="A70522" s="220" t="str">
        <f>IF(B70522&lt;&gt;0,COUNTA($B$65637:B70522)," ")</f>
        <v xml:space="preserve"> </v>
      </c>
      <c r="F70522" s="491" t="str">
        <f t="shared" si="79"/>
        <v xml:space="preserve"> </v>
      </c>
      <c r="H70522" s="488">
        <f>IF(Admin!$B$14='Legit-Fans'!F70522,1,0)</f>
        <v>0</v>
      </c>
    </row>
    <row r="70523" spans="1:8">
      <c r="A70523" s="220" t="str">
        <f>IF(B70523&lt;&gt;0,COUNTA($B$65637:B70523)," ")</f>
        <v xml:space="preserve"> </v>
      </c>
      <c r="F70523" s="491" t="str">
        <f t="shared" si="79"/>
        <v xml:space="preserve"> </v>
      </c>
      <c r="H70523" s="488">
        <f>IF(Admin!$B$14='Legit-Fans'!F70523,1,0)</f>
        <v>0</v>
      </c>
    </row>
    <row r="70524" spans="1:8">
      <c r="A70524" s="220" t="str">
        <f>IF(B70524&lt;&gt;0,COUNTA($B$65637:B70524)," ")</f>
        <v xml:space="preserve"> </v>
      </c>
      <c r="F70524" s="491" t="str">
        <f t="shared" si="79"/>
        <v xml:space="preserve"> </v>
      </c>
      <c r="H70524" s="488">
        <f>IF(Admin!$B$14='Legit-Fans'!F70524,1,0)</f>
        <v>0</v>
      </c>
    </row>
    <row r="70525" spans="1:8">
      <c r="A70525" s="220" t="str">
        <f>IF(B70525&lt;&gt;0,COUNTA($B$65637:B70525)," ")</f>
        <v xml:space="preserve"> </v>
      </c>
      <c r="F70525" s="491" t="str">
        <f t="shared" si="79"/>
        <v xml:space="preserve"> </v>
      </c>
      <c r="H70525" s="488">
        <f>IF(Admin!$B$14='Legit-Fans'!F70525,1,0)</f>
        <v>0</v>
      </c>
    </row>
    <row r="70526" spans="1:8">
      <c r="A70526" s="220" t="str">
        <f>IF(B70526&lt;&gt;0,COUNTA($B$65637:B70526)," ")</f>
        <v xml:space="preserve"> </v>
      </c>
      <c r="F70526" s="491" t="str">
        <f t="shared" si="79"/>
        <v xml:space="preserve"> </v>
      </c>
      <c r="H70526" s="488">
        <f>IF(Admin!$B$14='Legit-Fans'!F70526,1,0)</f>
        <v>0</v>
      </c>
    </row>
    <row r="70527" spans="1:8">
      <c r="A70527" s="220" t="str">
        <f>IF(B70527&lt;&gt;0,COUNTA($B$65637:B70527)," ")</f>
        <v xml:space="preserve"> </v>
      </c>
      <c r="F70527" s="491" t="str">
        <f t="shared" si="79"/>
        <v xml:space="preserve"> </v>
      </c>
      <c r="H70527" s="488">
        <f>IF(Admin!$B$14='Legit-Fans'!F70527,1,0)</f>
        <v>0</v>
      </c>
    </row>
    <row r="70528" spans="1:8">
      <c r="A70528" s="220" t="str">
        <f>IF(B70528&lt;&gt;0,COUNTA($B$65637:B70528)," ")</f>
        <v xml:space="preserve"> </v>
      </c>
      <c r="F70528" s="491" t="str">
        <f t="shared" si="79"/>
        <v xml:space="preserve"> </v>
      </c>
      <c r="H70528" s="488">
        <f>IF(Admin!$B$14='Legit-Fans'!F70528,1,0)</f>
        <v>0</v>
      </c>
    </row>
    <row r="70529" spans="1:8">
      <c r="A70529" s="220" t="str">
        <f>IF(B70529&lt;&gt;0,COUNTA($B$65637:B70529)," ")</f>
        <v xml:space="preserve"> </v>
      </c>
      <c r="F70529" s="491" t="str">
        <f t="shared" si="79"/>
        <v xml:space="preserve"> </v>
      </c>
      <c r="H70529" s="488">
        <f>IF(Admin!$B$14='Legit-Fans'!F70529,1,0)</f>
        <v>0</v>
      </c>
    </row>
    <row r="70530" spans="1:8">
      <c r="A70530" s="220" t="str">
        <f>IF(B70530&lt;&gt;0,COUNTA($B$65637:B70530)," ")</f>
        <v xml:space="preserve"> </v>
      </c>
      <c r="F70530" s="491" t="str">
        <f t="shared" si="79"/>
        <v xml:space="preserve"> </v>
      </c>
      <c r="H70530" s="488">
        <f>IF(Admin!$B$14='Legit-Fans'!F70530,1,0)</f>
        <v>0</v>
      </c>
    </row>
    <row r="70531" spans="1:8">
      <c r="A70531" s="220" t="str">
        <f>IF(B70531&lt;&gt;0,COUNTA($B$65637:B70531)," ")</f>
        <v xml:space="preserve"> </v>
      </c>
      <c r="F70531" s="491" t="str">
        <f t="shared" si="79"/>
        <v xml:space="preserve"> </v>
      </c>
      <c r="H70531" s="488">
        <f>IF(Admin!$B$14='Legit-Fans'!F70531,1,0)</f>
        <v>0</v>
      </c>
    </row>
    <row r="70532" spans="1:8">
      <c r="A70532" s="220" t="str">
        <f>IF(B70532&lt;&gt;0,COUNTA($B$65637:B70532)," ")</f>
        <v xml:space="preserve"> </v>
      </c>
      <c r="F70532" s="491" t="str">
        <f t="shared" si="79"/>
        <v xml:space="preserve"> </v>
      </c>
      <c r="H70532" s="488">
        <f>IF(Admin!$B$14='Legit-Fans'!F70532,1,0)</f>
        <v>0</v>
      </c>
    </row>
    <row r="70533" spans="1:8">
      <c r="A70533" s="220" t="str">
        <f>IF(B70533&lt;&gt;0,COUNTA($B$65637:B70533)," ")</f>
        <v xml:space="preserve"> </v>
      </c>
      <c r="F70533" s="491" t="str">
        <f t="shared" si="79"/>
        <v xml:space="preserve"> </v>
      </c>
      <c r="H70533" s="488">
        <f>IF(Admin!$B$14='Legit-Fans'!F70533,1,0)</f>
        <v>0</v>
      </c>
    </row>
    <row r="70534" spans="1:8">
      <c r="A70534" s="220" t="str">
        <f>IF(B70534&lt;&gt;0,COUNTA($B$65637:B70534)," ")</f>
        <v xml:space="preserve"> </v>
      </c>
      <c r="F70534" s="491" t="str">
        <f t="shared" si="79"/>
        <v xml:space="preserve"> </v>
      </c>
      <c r="H70534" s="488">
        <f>IF(Admin!$B$14='Legit-Fans'!F70534,1,0)</f>
        <v>0</v>
      </c>
    </row>
    <row r="70535" spans="1:8">
      <c r="A70535" s="220" t="str">
        <f>IF(B70535&lt;&gt;0,COUNTA($B$65637:B70535)," ")</f>
        <v xml:space="preserve"> </v>
      </c>
      <c r="F70535" s="491" t="str">
        <f t="shared" si="79"/>
        <v xml:space="preserve"> </v>
      </c>
      <c r="H70535" s="488">
        <f>IF(Admin!$B$14='Legit-Fans'!F70535,1,0)</f>
        <v>0</v>
      </c>
    </row>
    <row r="70536" spans="1:8">
      <c r="A70536" s="220" t="str">
        <f>IF(B70536&lt;&gt;0,COUNTA($B$65637:B70536)," ")</f>
        <v xml:space="preserve"> </v>
      </c>
      <c r="F70536" s="491" t="str">
        <f t="shared" si="79"/>
        <v xml:space="preserve"> </v>
      </c>
      <c r="H70536" s="488">
        <f>IF(Admin!$B$14='Legit-Fans'!F70536,1,0)</f>
        <v>0</v>
      </c>
    </row>
    <row r="70537" spans="1:8">
      <c r="A70537" s="220" t="str">
        <f>IF(B70537&lt;&gt;0,COUNTA($B$65637:B70537)," ")</f>
        <v xml:space="preserve"> </v>
      </c>
      <c r="F70537" s="491" t="str">
        <f t="shared" si="79"/>
        <v xml:space="preserve"> </v>
      </c>
      <c r="H70537" s="488">
        <f>IF(Admin!$B$14='Legit-Fans'!F70537,1,0)</f>
        <v>0</v>
      </c>
    </row>
    <row r="70538" spans="1:8">
      <c r="A70538" s="220" t="str">
        <f>IF(B70538&lt;&gt;0,COUNTA($B$65637:B70538)," ")</f>
        <v xml:space="preserve"> </v>
      </c>
      <c r="F70538" s="491" t="str">
        <f t="shared" si="79"/>
        <v xml:space="preserve"> </v>
      </c>
      <c r="H70538" s="488">
        <f>IF(Admin!$B$14='Legit-Fans'!F70538,1,0)</f>
        <v>0</v>
      </c>
    </row>
    <row r="70539" spans="1:8">
      <c r="A70539" s="220" t="str">
        <f>IF(B70539&lt;&gt;0,COUNTA($B$65637:B70539)," ")</f>
        <v xml:space="preserve"> </v>
      </c>
      <c r="F70539" s="491" t="str">
        <f t="shared" si="79"/>
        <v xml:space="preserve"> </v>
      </c>
      <c r="H70539" s="488">
        <f>IF(Admin!$B$14='Legit-Fans'!F70539,1,0)</f>
        <v>0</v>
      </c>
    </row>
    <row r="70540" spans="1:8">
      <c r="A70540" s="220" t="str">
        <f>IF(B70540&lt;&gt;0,COUNTA($B$65637:B70540)," ")</f>
        <v xml:space="preserve"> </v>
      </c>
      <c r="F70540" s="491" t="str">
        <f t="shared" si="79"/>
        <v xml:space="preserve"> </v>
      </c>
      <c r="H70540" s="488">
        <f>IF(Admin!$B$14='Legit-Fans'!F70540,1,0)</f>
        <v>0</v>
      </c>
    </row>
    <row r="70541" spans="1:8">
      <c r="A70541" s="220" t="str">
        <f>IF(B70541&lt;&gt;0,COUNTA($B$65637:B70541)," ")</f>
        <v xml:space="preserve"> </v>
      </c>
      <c r="F70541" s="491" t="str">
        <f t="shared" si="79"/>
        <v xml:space="preserve"> </v>
      </c>
      <c r="H70541" s="488">
        <f>IF(Admin!$B$14='Legit-Fans'!F70541,1,0)</f>
        <v>0</v>
      </c>
    </row>
    <row r="70542" spans="1:8">
      <c r="A70542" s="220" t="str">
        <f>IF(B70542&lt;&gt;0,COUNTA($B$65637:B70542)," ")</f>
        <v xml:space="preserve"> </v>
      </c>
      <c r="F70542" s="491" t="str">
        <f t="shared" si="79"/>
        <v xml:space="preserve"> </v>
      </c>
      <c r="H70542" s="488">
        <f>IF(Admin!$B$14='Legit-Fans'!F70542,1,0)</f>
        <v>0</v>
      </c>
    </row>
    <row r="70543" spans="1:8">
      <c r="A70543" s="220" t="str">
        <f>IF(B70543&lt;&gt;0,COUNTA($B$65637:B70543)," ")</f>
        <v xml:space="preserve"> </v>
      </c>
      <c r="F70543" s="491" t="str">
        <f t="shared" si="79"/>
        <v xml:space="preserve"> </v>
      </c>
      <c r="H70543" s="488">
        <f>IF(Admin!$B$14='Legit-Fans'!F70543,1,0)</f>
        <v>0</v>
      </c>
    </row>
    <row r="70544" spans="1:8">
      <c r="A70544" s="220" t="str">
        <f>IF(B70544&lt;&gt;0,COUNTA($B$65637:B70544)," ")</f>
        <v xml:space="preserve"> </v>
      </c>
      <c r="F70544" s="491" t="str">
        <f t="shared" si="79"/>
        <v xml:space="preserve"> </v>
      </c>
      <c r="H70544" s="488">
        <f>IF(Admin!$B$14='Legit-Fans'!F70544,1,0)</f>
        <v>0</v>
      </c>
    </row>
    <row r="70545" spans="1:8">
      <c r="A70545" s="220" t="str">
        <f>IF(B70545&lt;&gt;0,COUNTA($B$65637:B70545)," ")</f>
        <v xml:space="preserve"> </v>
      </c>
      <c r="F70545" s="491" t="str">
        <f t="shared" si="79"/>
        <v xml:space="preserve"> </v>
      </c>
      <c r="H70545" s="488">
        <f>IF(Admin!$B$14='Legit-Fans'!F70545,1,0)</f>
        <v>0</v>
      </c>
    </row>
    <row r="70546" spans="1:8">
      <c r="A70546" s="220" t="str">
        <f>IF(B70546&lt;&gt;0,COUNTA($B$65637:B70546)," ")</f>
        <v xml:space="preserve"> </v>
      </c>
      <c r="F70546" s="491" t="str">
        <f t="shared" si="79"/>
        <v xml:space="preserve"> </v>
      </c>
      <c r="H70546" s="488">
        <f>IF(Admin!$B$14='Legit-Fans'!F70546,1,0)</f>
        <v>0</v>
      </c>
    </row>
    <row r="70547" spans="1:8">
      <c r="A70547" s="220" t="str">
        <f>IF(B70547&lt;&gt;0,COUNTA($B$65637:B70547)," ")</f>
        <v xml:space="preserve"> </v>
      </c>
      <c r="F70547" s="491" t="str">
        <f t="shared" si="79"/>
        <v xml:space="preserve"> </v>
      </c>
      <c r="H70547" s="488">
        <f>IF(Admin!$B$14='Legit-Fans'!F70547,1,0)</f>
        <v>0</v>
      </c>
    </row>
    <row r="70548" spans="1:8">
      <c r="A70548" s="220" t="str">
        <f>IF(B70548&lt;&gt;0,COUNTA($B$65637:B70548)," ")</f>
        <v xml:space="preserve"> </v>
      </c>
      <c r="F70548" s="491" t="str">
        <f t="shared" si="79"/>
        <v xml:space="preserve"> </v>
      </c>
      <c r="H70548" s="488">
        <f>IF(Admin!$B$14='Legit-Fans'!F70548,1,0)</f>
        <v>0</v>
      </c>
    </row>
    <row r="70549" spans="1:8">
      <c r="A70549" s="220" t="str">
        <f>IF(B70549&lt;&gt;0,COUNTA($B$65637:B70549)," ")</f>
        <v xml:space="preserve"> </v>
      </c>
      <c r="F70549" s="491" t="str">
        <f t="shared" si="79"/>
        <v xml:space="preserve"> </v>
      </c>
      <c r="H70549" s="488">
        <f>IF(Admin!$B$14='Legit-Fans'!F70549,1,0)</f>
        <v>0</v>
      </c>
    </row>
    <row r="70550" spans="1:8">
      <c r="A70550" s="220" t="str">
        <f>IF(B70550&lt;&gt;0,COUNTA($B$65637:B70550)," ")</f>
        <v xml:space="preserve"> </v>
      </c>
      <c r="F70550" s="491" t="str">
        <f t="shared" si="79"/>
        <v xml:space="preserve"> </v>
      </c>
      <c r="H70550" s="488">
        <f>IF(Admin!$B$14='Legit-Fans'!F70550,1,0)</f>
        <v>0</v>
      </c>
    </row>
    <row r="70551" spans="1:8">
      <c r="A70551" s="220" t="str">
        <f>IF(B70551&lt;&gt;0,COUNTA($B$65637:B70551)," ")</f>
        <v xml:space="preserve"> </v>
      </c>
      <c r="F70551" s="491" t="str">
        <f t="shared" si="79"/>
        <v xml:space="preserve"> </v>
      </c>
      <c r="H70551" s="488">
        <f>IF(Admin!$B$14='Legit-Fans'!F70551,1,0)</f>
        <v>0</v>
      </c>
    </row>
    <row r="70552" spans="1:8">
      <c r="A70552" s="220" t="str">
        <f>IF(B70552&lt;&gt;0,COUNTA($B$65637:B70552)," ")</f>
        <v xml:space="preserve"> </v>
      </c>
      <c r="F70552" s="491" t="str">
        <f t="shared" si="79"/>
        <v xml:space="preserve"> </v>
      </c>
      <c r="H70552" s="488">
        <f>IF(Admin!$B$14='Legit-Fans'!F70552,1,0)</f>
        <v>0</v>
      </c>
    </row>
    <row r="70553" spans="1:8">
      <c r="A70553" s="220" t="str">
        <f>IF(B70553&lt;&gt;0,COUNTA($B$65637:B70553)," ")</f>
        <v xml:space="preserve"> </v>
      </c>
      <c r="F70553" s="491" t="str">
        <f t="shared" si="79"/>
        <v xml:space="preserve"> </v>
      </c>
      <c r="H70553" s="488">
        <f>IF(Admin!$B$14='Legit-Fans'!F70553,1,0)</f>
        <v>0</v>
      </c>
    </row>
    <row r="70554" spans="1:8">
      <c r="A70554" s="220" t="str">
        <f>IF(B70554&lt;&gt;0,COUNTA($B$65637:B70554)," ")</f>
        <v xml:space="preserve"> </v>
      </c>
      <c r="F70554" s="491" t="str">
        <f t="shared" si="79"/>
        <v xml:space="preserve"> </v>
      </c>
      <c r="H70554" s="488">
        <f>IF(Admin!$B$14='Legit-Fans'!F70554,1,0)</f>
        <v>0</v>
      </c>
    </row>
    <row r="70555" spans="1:8">
      <c r="A70555" s="220" t="str">
        <f>IF(B70555&lt;&gt;0,COUNTA($B$65637:B70555)," ")</f>
        <v xml:space="preserve"> </v>
      </c>
      <c r="F70555" s="491" t="str">
        <f t="shared" si="79"/>
        <v xml:space="preserve"> </v>
      </c>
      <c r="H70555" s="488">
        <f>IF(Admin!$B$14='Legit-Fans'!F70555,1,0)</f>
        <v>0</v>
      </c>
    </row>
    <row r="70556" spans="1:8">
      <c r="A70556" s="220" t="str">
        <f>IF(B70556&lt;&gt;0,COUNTA($B$65637:B70556)," ")</f>
        <v xml:space="preserve"> </v>
      </c>
      <c r="F70556" s="491" t="str">
        <f t="shared" si="79"/>
        <v xml:space="preserve"> </v>
      </c>
      <c r="H70556" s="488">
        <f>IF(Admin!$B$14='Legit-Fans'!F70556,1,0)</f>
        <v>0</v>
      </c>
    </row>
    <row r="70557" spans="1:8">
      <c r="A70557" s="220" t="str">
        <f>IF(B70557&lt;&gt;0,COUNTA($B$65637:B70557)," ")</f>
        <v xml:space="preserve"> </v>
      </c>
      <c r="F70557" s="491" t="str">
        <f t="shared" si="79"/>
        <v xml:space="preserve"> </v>
      </c>
      <c r="H70557" s="488">
        <f>IF(Admin!$B$14='Legit-Fans'!F70557,1,0)</f>
        <v>0</v>
      </c>
    </row>
    <row r="70558" spans="1:8">
      <c r="A70558" s="220" t="str">
        <f>IF(B70558&lt;&gt;0,COUNTA($B$65637:B70558)," ")</f>
        <v xml:space="preserve"> </v>
      </c>
      <c r="F70558" s="491" t="str">
        <f t="shared" si="79"/>
        <v xml:space="preserve"> </v>
      </c>
      <c r="H70558" s="488">
        <f>IF(Admin!$B$14='Legit-Fans'!F70558,1,0)</f>
        <v>0</v>
      </c>
    </row>
    <row r="70559" spans="1:8">
      <c r="A70559" s="220" t="str">
        <f>IF(B70559&lt;&gt;0,COUNTA($B$65637:B70559)," ")</f>
        <v xml:space="preserve"> </v>
      </c>
      <c r="F70559" s="491" t="str">
        <f t="shared" si="79"/>
        <v xml:space="preserve"> </v>
      </c>
      <c r="H70559" s="488">
        <f>IF(Admin!$B$14='Legit-Fans'!F70559,1,0)</f>
        <v>0</v>
      </c>
    </row>
    <row r="70560" spans="1:8">
      <c r="A70560" s="220" t="str">
        <f>IF(B70560&lt;&gt;0,COUNTA($B$65637:B70560)," ")</f>
        <v xml:space="preserve"> </v>
      </c>
      <c r="F70560" s="491" t="str">
        <f t="shared" si="79"/>
        <v xml:space="preserve"> </v>
      </c>
      <c r="H70560" s="488">
        <f>IF(Admin!$B$14='Legit-Fans'!F70560,1,0)</f>
        <v>0</v>
      </c>
    </row>
    <row r="70561" spans="1:8">
      <c r="A70561" s="220" t="str">
        <f>IF(B70561&lt;&gt;0,COUNTA($B$65637:B70561)," ")</f>
        <v xml:space="preserve"> </v>
      </c>
      <c r="F70561" s="491" t="str">
        <f t="shared" si="79"/>
        <v xml:space="preserve"> </v>
      </c>
      <c r="H70561" s="488">
        <f>IF(Admin!$B$14='Legit-Fans'!F70561,1,0)</f>
        <v>0</v>
      </c>
    </row>
    <row r="70562" spans="1:8">
      <c r="A70562" s="220" t="str">
        <f>IF(B70562&lt;&gt;0,COUNTA($B$65637:B70562)," ")</f>
        <v xml:space="preserve"> </v>
      </c>
      <c r="F70562" s="491" t="str">
        <f t="shared" si="79"/>
        <v xml:space="preserve"> </v>
      </c>
      <c r="H70562" s="488">
        <f>IF(Admin!$B$14='Legit-Fans'!F70562,1,0)</f>
        <v>0</v>
      </c>
    </row>
    <row r="70563" spans="1:8">
      <c r="A70563" s="220" t="str">
        <f>IF(B70563&lt;&gt;0,COUNTA($B$65637:B70563)," ")</f>
        <v xml:space="preserve"> </v>
      </c>
      <c r="F70563" s="491" t="str">
        <f t="shared" si="79"/>
        <v xml:space="preserve"> </v>
      </c>
      <c r="H70563" s="488">
        <f>IF(Admin!$B$14='Legit-Fans'!F70563,1,0)</f>
        <v>0</v>
      </c>
    </row>
    <row r="70564" spans="1:8">
      <c r="A70564" s="220" t="str">
        <f>IF(B70564&lt;&gt;0,COUNTA($B$65637:B70564)," ")</f>
        <v xml:space="preserve"> </v>
      </c>
      <c r="F70564" s="491" t="str">
        <f t="shared" si="79"/>
        <v xml:space="preserve"> </v>
      </c>
      <c r="H70564" s="488">
        <f>IF(Admin!$B$14='Legit-Fans'!F70564,1,0)</f>
        <v>0</v>
      </c>
    </row>
    <row r="70565" spans="1:8">
      <c r="A70565" s="220" t="str">
        <f>IF(B70565&lt;&gt;0,COUNTA($B$65637:B70565)," ")</f>
        <v xml:space="preserve"> </v>
      </c>
      <c r="F70565" s="491" t="str">
        <f t="shared" si="79"/>
        <v xml:space="preserve"> </v>
      </c>
      <c r="H70565" s="488">
        <f>IF(Admin!$B$14='Legit-Fans'!F70565,1,0)</f>
        <v>0</v>
      </c>
    </row>
    <row r="70566" spans="1:8">
      <c r="A70566" s="220" t="str">
        <f>IF(B70566&lt;&gt;0,COUNTA($B$65637:B70566)," ")</f>
        <v xml:space="preserve"> </v>
      </c>
      <c r="F70566" s="491" t="str">
        <f t="shared" si="79"/>
        <v xml:space="preserve"> </v>
      </c>
      <c r="H70566" s="488">
        <f>IF(Admin!$B$14='Legit-Fans'!F70566,1,0)</f>
        <v>0</v>
      </c>
    </row>
    <row r="70567" spans="1:8">
      <c r="A70567" s="220" t="str">
        <f>IF(B70567&lt;&gt;0,COUNTA($B$65637:B70567)," ")</f>
        <v xml:space="preserve"> </v>
      </c>
      <c r="F70567" s="491" t="str">
        <f t="shared" si="79"/>
        <v xml:space="preserve"> </v>
      </c>
      <c r="H70567" s="488">
        <f>IF(Admin!$B$14='Legit-Fans'!F70567,1,0)</f>
        <v>0</v>
      </c>
    </row>
    <row r="70568" spans="1:8">
      <c r="A70568" s="220" t="str">
        <f>IF(B70568&lt;&gt;0,COUNTA($B$65637:B70568)," ")</f>
        <v xml:space="preserve"> </v>
      </c>
      <c r="F70568" s="491" t="str">
        <f t="shared" si="79"/>
        <v xml:space="preserve"> </v>
      </c>
      <c r="H70568" s="488">
        <f>IF(Admin!$B$14='Legit-Fans'!F70568,1,0)</f>
        <v>0</v>
      </c>
    </row>
    <row r="70569" spans="1:8">
      <c r="A70569" s="220" t="str">
        <f>IF(B70569&lt;&gt;0,COUNTA($B$65637:B70569)," ")</f>
        <v xml:space="preserve"> </v>
      </c>
      <c r="F70569" s="491" t="str">
        <f t="shared" si="79"/>
        <v xml:space="preserve"> </v>
      </c>
      <c r="H70569" s="488">
        <f>IF(Admin!$B$14='Legit-Fans'!F70569,1,0)</f>
        <v>0</v>
      </c>
    </row>
    <row r="70570" spans="1:8">
      <c r="A70570" s="220" t="str">
        <f>IF(B70570&lt;&gt;0,COUNTA($B$65637:B70570)," ")</f>
        <v xml:space="preserve"> </v>
      </c>
      <c r="F70570" s="491" t="str">
        <f t="shared" si="79"/>
        <v xml:space="preserve"> </v>
      </c>
      <c r="H70570" s="488">
        <f>IF(Admin!$B$14='Legit-Fans'!F70570,1,0)</f>
        <v>0</v>
      </c>
    </row>
    <row r="70571" spans="1:8">
      <c r="A70571" s="220" t="str">
        <f>IF(B70571&lt;&gt;0,COUNTA($B$65637:B70571)," ")</f>
        <v xml:space="preserve"> </v>
      </c>
      <c r="F70571" s="491" t="str">
        <f t="shared" si="79"/>
        <v xml:space="preserve"> </v>
      </c>
      <c r="H70571" s="488">
        <f>IF(Admin!$B$14='Legit-Fans'!F70571,1,0)</f>
        <v>0</v>
      </c>
    </row>
    <row r="70572" spans="1:8">
      <c r="A70572" s="220" t="str">
        <f>IF(B70572&lt;&gt;0,COUNTA($B$65637:B70572)," ")</f>
        <v xml:space="preserve"> </v>
      </c>
      <c r="F70572" s="491" t="str">
        <f t="shared" ref="F70572:F70635" si="80">B70572&amp;" "&amp;C70572</f>
        <v xml:space="preserve"> </v>
      </c>
      <c r="H70572" s="488">
        <f>IF(Admin!$B$14='Legit-Fans'!F70572,1,0)</f>
        <v>0</v>
      </c>
    </row>
    <row r="70573" spans="1:8">
      <c r="A70573" s="220" t="str">
        <f>IF(B70573&lt;&gt;0,COUNTA($B$65637:B70573)," ")</f>
        <v xml:space="preserve"> </v>
      </c>
      <c r="F70573" s="491" t="str">
        <f t="shared" si="80"/>
        <v xml:space="preserve"> </v>
      </c>
      <c r="H70573" s="488">
        <f>IF(Admin!$B$14='Legit-Fans'!F70573,1,0)</f>
        <v>0</v>
      </c>
    </row>
    <row r="70574" spans="1:8">
      <c r="A70574" s="220" t="str">
        <f>IF(B70574&lt;&gt;0,COUNTA($B$65637:B70574)," ")</f>
        <v xml:space="preserve"> </v>
      </c>
      <c r="F70574" s="491" t="str">
        <f t="shared" si="80"/>
        <v xml:space="preserve"> </v>
      </c>
      <c r="H70574" s="488">
        <f>IF(Admin!$B$14='Legit-Fans'!F70574,1,0)</f>
        <v>0</v>
      </c>
    </row>
    <row r="70575" spans="1:8">
      <c r="A70575" s="220" t="str">
        <f>IF(B70575&lt;&gt;0,COUNTA($B$65637:B70575)," ")</f>
        <v xml:space="preserve"> </v>
      </c>
      <c r="F70575" s="491" t="str">
        <f t="shared" si="80"/>
        <v xml:space="preserve"> </v>
      </c>
      <c r="H70575" s="488">
        <f>IF(Admin!$B$14='Legit-Fans'!F70575,1,0)</f>
        <v>0</v>
      </c>
    </row>
    <row r="70576" spans="1:8">
      <c r="A70576" s="220" t="str">
        <f>IF(B70576&lt;&gt;0,COUNTA($B$65637:B70576)," ")</f>
        <v xml:space="preserve"> </v>
      </c>
      <c r="F70576" s="491" t="str">
        <f t="shared" si="80"/>
        <v xml:space="preserve"> </v>
      </c>
      <c r="H70576" s="488">
        <f>IF(Admin!$B$14='Legit-Fans'!F70576,1,0)</f>
        <v>0</v>
      </c>
    </row>
    <row r="70577" spans="1:8">
      <c r="A70577" s="220" t="str">
        <f>IF(B70577&lt;&gt;0,COUNTA($B$65637:B70577)," ")</f>
        <v xml:space="preserve"> </v>
      </c>
      <c r="F70577" s="491" t="str">
        <f t="shared" si="80"/>
        <v xml:space="preserve"> </v>
      </c>
      <c r="H70577" s="488">
        <f>IF(Admin!$B$14='Legit-Fans'!F70577,1,0)</f>
        <v>0</v>
      </c>
    </row>
    <row r="70578" spans="1:8">
      <c r="A70578" s="220" t="str">
        <f>IF(B70578&lt;&gt;0,COUNTA($B$65637:B70578)," ")</f>
        <v xml:space="preserve"> </v>
      </c>
      <c r="F70578" s="491" t="str">
        <f t="shared" si="80"/>
        <v xml:space="preserve"> </v>
      </c>
      <c r="H70578" s="488">
        <f>IF(Admin!$B$14='Legit-Fans'!F70578,1,0)</f>
        <v>0</v>
      </c>
    </row>
    <row r="70579" spans="1:8">
      <c r="A70579" s="220" t="str">
        <f>IF(B70579&lt;&gt;0,COUNTA($B$65637:B70579)," ")</f>
        <v xml:space="preserve"> </v>
      </c>
      <c r="F70579" s="491" t="str">
        <f t="shared" si="80"/>
        <v xml:space="preserve"> </v>
      </c>
      <c r="H70579" s="488">
        <f>IF(Admin!$B$14='Legit-Fans'!F70579,1,0)</f>
        <v>0</v>
      </c>
    </row>
    <row r="70580" spans="1:8">
      <c r="A70580" s="220" t="str">
        <f>IF(B70580&lt;&gt;0,COUNTA($B$65637:B70580)," ")</f>
        <v xml:space="preserve"> </v>
      </c>
      <c r="F70580" s="491" t="str">
        <f t="shared" si="80"/>
        <v xml:space="preserve"> </v>
      </c>
      <c r="H70580" s="488">
        <f>IF(Admin!$B$14='Legit-Fans'!F70580,1,0)</f>
        <v>0</v>
      </c>
    </row>
    <row r="70581" spans="1:8">
      <c r="A70581" s="220" t="str">
        <f>IF(B70581&lt;&gt;0,COUNTA($B$65637:B70581)," ")</f>
        <v xml:space="preserve"> </v>
      </c>
      <c r="F70581" s="491" t="str">
        <f t="shared" si="80"/>
        <v xml:space="preserve"> </v>
      </c>
      <c r="H70581" s="488">
        <f>IF(Admin!$B$14='Legit-Fans'!F70581,1,0)</f>
        <v>0</v>
      </c>
    </row>
    <row r="70582" spans="1:8">
      <c r="A70582" s="220" t="str">
        <f>IF(B70582&lt;&gt;0,COUNTA($B$65637:B70582)," ")</f>
        <v xml:space="preserve"> </v>
      </c>
      <c r="F70582" s="491" t="str">
        <f t="shared" si="80"/>
        <v xml:space="preserve"> </v>
      </c>
      <c r="H70582" s="488">
        <f>IF(Admin!$B$14='Legit-Fans'!F70582,1,0)</f>
        <v>0</v>
      </c>
    </row>
    <row r="70583" spans="1:8">
      <c r="A70583" s="220" t="str">
        <f>IF(B70583&lt;&gt;0,COUNTA($B$65637:B70583)," ")</f>
        <v xml:space="preserve"> </v>
      </c>
      <c r="F70583" s="491" t="str">
        <f t="shared" si="80"/>
        <v xml:space="preserve"> </v>
      </c>
      <c r="H70583" s="488">
        <f>IF(Admin!$B$14='Legit-Fans'!F70583,1,0)</f>
        <v>0</v>
      </c>
    </row>
    <row r="70584" spans="1:8">
      <c r="A70584" s="220" t="str">
        <f>IF(B70584&lt;&gt;0,COUNTA($B$65637:B70584)," ")</f>
        <v xml:space="preserve"> </v>
      </c>
      <c r="F70584" s="491" t="str">
        <f t="shared" si="80"/>
        <v xml:space="preserve"> </v>
      </c>
      <c r="H70584" s="488">
        <f>IF(Admin!$B$14='Legit-Fans'!F70584,1,0)</f>
        <v>0</v>
      </c>
    </row>
    <row r="70585" spans="1:8">
      <c r="A70585" s="220" t="str">
        <f>IF(B70585&lt;&gt;0,COUNTA($B$65637:B70585)," ")</f>
        <v xml:space="preserve"> </v>
      </c>
      <c r="F70585" s="491" t="str">
        <f t="shared" si="80"/>
        <v xml:space="preserve"> </v>
      </c>
      <c r="H70585" s="488">
        <f>IF(Admin!$B$14='Legit-Fans'!F70585,1,0)</f>
        <v>0</v>
      </c>
    </row>
    <row r="70586" spans="1:8">
      <c r="A70586" s="220" t="str">
        <f>IF(B70586&lt;&gt;0,COUNTA($B$65637:B70586)," ")</f>
        <v xml:space="preserve"> </v>
      </c>
      <c r="F70586" s="491" t="str">
        <f t="shared" si="80"/>
        <v xml:space="preserve"> </v>
      </c>
      <c r="H70586" s="488">
        <f>IF(Admin!$B$14='Legit-Fans'!F70586,1,0)</f>
        <v>0</v>
      </c>
    </row>
    <row r="70587" spans="1:8">
      <c r="A70587" s="220" t="str">
        <f>IF(B70587&lt;&gt;0,COUNTA($B$65637:B70587)," ")</f>
        <v xml:space="preserve"> </v>
      </c>
      <c r="F70587" s="491" t="str">
        <f t="shared" si="80"/>
        <v xml:space="preserve"> </v>
      </c>
      <c r="H70587" s="488">
        <f>IF(Admin!$B$14='Legit-Fans'!F70587,1,0)</f>
        <v>0</v>
      </c>
    </row>
    <row r="70588" spans="1:8">
      <c r="A70588" s="220" t="str">
        <f>IF(B70588&lt;&gt;0,COUNTA($B$65637:B70588)," ")</f>
        <v xml:space="preserve"> </v>
      </c>
      <c r="F70588" s="491" t="str">
        <f t="shared" si="80"/>
        <v xml:space="preserve"> </v>
      </c>
      <c r="H70588" s="488">
        <f>IF(Admin!$B$14='Legit-Fans'!F70588,1,0)</f>
        <v>0</v>
      </c>
    </row>
    <row r="70589" spans="1:8">
      <c r="A70589" s="220" t="str">
        <f>IF(B70589&lt;&gt;0,COUNTA($B$65637:B70589)," ")</f>
        <v xml:space="preserve"> </v>
      </c>
      <c r="F70589" s="491" t="str">
        <f t="shared" si="80"/>
        <v xml:space="preserve"> </v>
      </c>
      <c r="H70589" s="488">
        <f>IF(Admin!$B$14='Legit-Fans'!F70589,1,0)</f>
        <v>0</v>
      </c>
    </row>
    <row r="70590" spans="1:8">
      <c r="A70590" s="220" t="str">
        <f>IF(B70590&lt;&gt;0,COUNTA($B$65637:B70590)," ")</f>
        <v xml:space="preserve"> </v>
      </c>
      <c r="F70590" s="491" t="str">
        <f t="shared" si="80"/>
        <v xml:space="preserve"> </v>
      </c>
      <c r="H70590" s="488">
        <f>IF(Admin!$B$14='Legit-Fans'!F70590,1,0)</f>
        <v>0</v>
      </c>
    </row>
    <row r="70591" spans="1:8">
      <c r="A70591" s="220" t="str">
        <f>IF(B70591&lt;&gt;0,COUNTA($B$65637:B70591)," ")</f>
        <v xml:space="preserve"> </v>
      </c>
      <c r="F70591" s="491" t="str">
        <f t="shared" si="80"/>
        <v xml:space="preserve"> </v>
      </c>
      <c r="H70591" s="488">
        <f>IF(Admin!$B$14='Legit-Fans'!F70591,1,0)</f>
        <v>0</v>
      </c>
    </row>
    <row r="70592" spans="1:8">
      <c r="A70592" s="220" t="str">
        <f>IF(B70592&lt;&gt;0,COUNTA($B$65637:B70592)," ")</f>
        <v xml:space="preserve"> </v>
      </c>
      <c r="F70592" s="491" t="str">
        <f t="shared" si="80"/>
        <v xml:space="preserve"> </v>
      </c>
      <c r="H70592" s="488">
        <f>IF(Admin!$B$14='Legit-Fans'!F70592,1,0)</f>
        <v>0</v>
      </c>
    </row>
    <row r="70593" spans="1:8">
      <c r="A70593" s="220" t="str">
        <f>IF(B70593&lt;&gt;0,COUNTA($B$65637:B70593)," ")</f>
        <v xml:space="preserve"> </v>
      </c>
      <c r="F70593" s="491" t="str">
        <f t="shared" si="80"/>
        <v xml:space="preserve"> </v>
      </c>
      <c r="H70593" s="488">
        <f>IF(Admin!$B$14='Legit-Fans'!F70593,1,0)</f>
        <v>0</v>
      </c>
    </row>
    <row r="70594" spans="1:8">
      <c r="A70594" s="220" t="str">
        <f>IF(B70594&lt;&gt;0,COUNTA($B$65637:B70594)," ")</f>
        <v xml:space="preserve"> </v>
      </c>
      <c r="F70594" s="491" t="str">
        <f t="shared" si="80"/>
        <v xml:space="preserve"> </v>
      </c>
      <c r="H70594" s="488">
        <f>IF(Admin!$B$14='Legit-Fans'!F70594,1,0)</f>
        <v>0</v>
      </c>
    </row>
    <row r="70595" spans="1:8">
      <c r="A70595" s="220" t="str">
        <f>IF(B70595&lt;&gt;0,COUNTA($B$65637:B70595)," ")</f>
        <v xml:space="preserve"> </v>
      </c>
      <c r="F70595" s="491" t="str">
        <f t="shared" si="80"/>
        <v xml:space="preserve"> </v>
      </c>
      <c r="H70595" s="488">
        <f>IF(Admin!$B$14='Legit-Fans'!F70595,1,0)</f>
        <v>0</v>
      </c>
    </row>
    <row r="70596" spans="1:8">
      <c r="A70596" s="220" t="str">
        <f>IF(B70596&lt;&gt;0,COUNTA($B$65637:B70596)," ")</f>
        <v xml:space="preserve"> </v>
      </c>
      <c r="F70596" s="491" t="str">
        <f t="shared" si="80"/>
        <v xml:space="preserve"> </v>
      </c>
      <c r="H70596" s="488">
        <f>IF(Admin!$B$14='Legit-Fans'!F70596,1,0)</f>
        <v>0</v>
      </c>
    </row>
    <row r="70597" spans="1:8">
      <c r="A70597" s="220" t="str">
        <f>IF(B70597&lt;&gt;0,COUNTA($B$65637:B70597)," ")</f>
        <v xml:space="preserve"> </v>
      </c>
      <c r="F70597" s="491" t="str">
        <f t="shared" si="80"/>
        <v xml:space="preserve"> </v>
      </c>
      <c r="H70597" s="488">
        <f>IF(Admin!$B$14='Legit-Fans'!F70597,1,0)</f>
        <v>0</v>
      </c>
    </row>
    <row r="70598" spans="1:8">
      <c r="A70598" s="220" t="str">
        <f>IF(B70598&lt;&gt;0,COUNTA($B$65637:B70598)," ")</f>
        <v xml:space="preserve"> </v>
      </c>
      <c r="F70598" s="491" t="str">
        <f t="shared" si="80"/>
        <v xml:space="preserve"> </v>
      </c>
      <c r="H70598" s="488">
        <f>IF(Admin!$B$14='Legit-Fans'!F70598,1,0)</f>
        <v>0</v>
      </c>
    </row>
    <row r="70599" spans="1:8">
      <c r="A70599" s="220" t="str">
        <f>IF(B70599&lt;&gt;0,COUNTA($B$65637:B70599)," ")</f>
        <v xml:space="preserve"> </v>
      </c>
      <c r="F70599" s="491" t="str">
        <f t="shared" si="80"/>
        <v xml:space="preserve"> </v>
      </c>
      <c r="H70599" s="488">
        <f>IF(Admin!$B$14='Legit-Fans'!F70599,1,0)</f>
        <v>0</v>
      </c>
    </row>
    <row r="70600" spans="1:8">
      <c r="A70600" s="220" t="str">
        <f>IF(B70600&lt;&gt;0,COUNTA($B$65637:B70600)," ")</f>
        <v xml:space="preserve"> </v>
      </c>
      <c r="F70600" s="491" t="str">
        <f t="shared" si="80"/>
        <v xml:space="preserve"> </v>
      </c>
      <c r="H70600" s="488">
        <f>IF(Admin!$B$14='Legit-Fans'!F70600,1,0)</f>
        <v>0</v>
      </c>
    </row>
    <row r="70601" spans="1:8">
      <c r="A70601" s="220" t="str">
        <f>IF(B70601&lt;&gt;0,COUNTA($B$65637:B70601)," ")</f>
        <v xml:space="preserve"> </v>
      </c>
      <c r="F70601" s="491" t="str">
        <f t="shared" si="80"/>
        <v xml:space="preserve"> </v>
      </c>
      <c r="H70601" s="488">
        <f>IF(Admin!$B$14='Legit-Fans'!F70601,1,0)</f>
        <v>0</v>
      </c>
    </row>
    <row r="70602" spans="1:8">
      <c r="A70602" s="220" t="str">
        <f>IF(B70602&lt;&gt;0,COUNTA($B$65637:B70602)," ")</f>
        <v xml:space="preserve"> </v>
      </c>
      <c r="F70602" s="491" t="str">
        <f t="shared" si="80"/>
        <v xml:space="preserve"> </v>
      </c>
      <c r="H70602" s="488">
        <f>IF(Admin!$B$14='Legit-Fans'!F70602,1,0)</f>
        <v>0</v>
      </c>
    </row>
    <row r="70603" spans="1:8">
      <c r="A70603" s="220" t="str">
        <f>IF(B70603&lt;&gt;0,COUNTA($B$65637:B70603)," ")</f>
        <v xml:space="preserve"> </v>
      </c>
      <c r="F70603" s="491" t="str">
        <f t="shared" si="80"/>
        <v xml:space="preserve"> </v>
      </c>
      <c r="H70603" s="488">
        <f>IF(Admin!$B$14='Legit-Fans'!F70603,1,0)</f>
        <v>0</v>
      </c>
    </row>
    <row r="70604" spans="1:8">
      <c r="A70604" s="220" t="str">
        <f>IF(B70604&lt;&gt;0,COUNTA($B$65637:B70604)," ")</f>
        <v xml:space="preserve"> </v>
      </c>
      <c r="F70604" s="491" t="str">
        <f t="shared" si="80"/>
        <v xml:space="preserve"> </v>
      </c>
      <c r="H70604" s="488">
        <f>IF(Admin!$B$14='Legit-Fans'!F70604,1,0)</f>
        <v>0</v>
      </c>
    </row>
    <row r="70605" spans="1:8">
      <c r="A70605" s="220" t="str">
        <f>IF(B70605&lt;&gt;0,COUNTA($B$65637:B70605)," ")</f>
        <v xml:space="preserve"> </v>
      </c>
      <c r="F70605" s="491" t="str">
        <f t="shared" si="80"/>
        <v xml:space="preserve"> </v>
      </c>
      <c r="H70605" s="488">
        <f>IF(Admin!$B$14='Legit-Fans'!F70605,1,0)</f>
        <v>0</v>
      </c>
    </row>
    <row r="70606" spans="1:8">
      <c r="A70606" s="220" t="str">
        <f>IF(B70606&lt;&gt;0,COUNTA($B$65637:B70606)," ")</f>
        <v xml:space="preserve"> </v>
      </c>
      <c r="F70606" s="491" t="str">
        <f t="shared" si="80"/>
        <v xml:space="preserve"> </v>
      </c>
      <c r="H70606" s="488">
        <f>IF(Admin!$B$14='Legit-Fans'!F70606,1,0)</f>
        <v>0</v>
      </c>
    </row>
    <row r="70607" spans="1:8">
      <c r="A70607" s="220" t="str">
        <f>IF(B70607&lt;&gt;0,COUNTA($B$65637:B70607)," ")</f>
        <v xml:space="preserve"> </v>
      </c>
      <c r="F70607" s="491" t="str">
        <f t="shared" si="80"/>
        <v xml:space="preserve"> </v>
      </c>
      <c r="H70607" s="488">
        <f>IF(Admin!$B$14='Legit-Fans'!F70607,1,0)</f>
        <v>0</v>
      </c>
    </row>
    <row r="70608" spans="1:8">
      <c r="A70608" s="220" t="str">
        <f>IF(B70608&lt;&gt;0,COUNTA($B$65637:B70608)," ")</f>
        <v xml:space="preserve"> </v>
      </c>
      <c r="F70608" s="491" t="str">
        <f t="shared" si="80"/>
        <v xml:space="preserve"> </v>
      </c>
      <c r="H70608" s="488">
        <f>IF(Admin!$B$14='Legit-Fans'!F70608,1,0)</f>
        <v>0</v>
      </c>
    </row>
    <row r="70609" spans="1:8">
      <c r="A70609" s="220" t="str">
        <f>IF(B70609&lt;&gt;0,COUNTA($B$65637:B70609)," ")</f>
        <v xml:space="preserve"> </v>
      </c>
      <c r="F70609" s="491" t="str">
        <f t="shared" si="80"/>
        <v xml:space="preserve"> </v>
      </c>
      <c r="H70609" s="488">
        <f>IF(Admin!$B$14='Legit-Fans'!F70609,1,0)</f>
        <v>0</v>
      </c>
    </row>
    <row r="70610" spans="1:8">
      <c r="A70610" s="220" t="str">
        <f>IF(B70610&lt;&gt;0,COUNTA($B$65637:B70610)," ")</f>
        <v xml:space="preserve"> </v>
      </c>
      <c r="F70610" s="491" t="str">
        <f t="shared" si="80"/>
        <v xml:space="preserve"> </v>
      </c>
      <c r="H70610" s="488">
        <f>IF(Admin!$B$14='Legit-Fans'!F70610,1,0)</f>
        <v>0</v>
      </c>
    </row>
    <row r="70611" spans="1:8">
      <c r="A70611" s="220" t="str">
        <f>IF(B70611&lt;&gt;0,COUNTA($B$65637:B70611)," ")</f>
        <v xml:space="preserve"> </v>
      </c>
      <c r="F70611" s="491" t="str">
        <f t="shared" si="80"/>
        <v xml:space="preserve"> </v>
      </c>
      <c r="H70611" s="488">
        <f>IF(Admin!$B$14='Legit-Fans'!F70611,1,0)</f>
        <v>0</v>
      </c>
    </row>
    <row r="70612" spans="1:8">
      <c r="A70612" s="220" t="str">
        <f>IF(B70612&lt;&gt;0,COUNTA($B$65637:B70612)," ")</f>
        <v xml:space="preserve"> </v>
      </c>
      <c r="F70612" s="491" t="str">
        <f t="shared" si="80"/>
        <v xml:space="preserve"> </v>
      </c>
      <c r="H70612" s="488">
        <f>IF(Admin!$B$14='Legit-Fans'!F70612,1,0)</f>
        <v>0</v>
      </c>
    </row>
    <row r="70613" spans="1:8">
      <c r="A70613" s="220" t="str">
        <f>IF(B70613&lt;&gt;0,COUNTA($B$65637:B70613)," ")</f>
        <v xml:space="preserve"> </v>
      </c>
      <c r="F70613" s="491" t="str">
        <f t="shared" si="80"/>
        <v xml:space="preserve"> </v>
      </c>
      <c r="H70613" s="488">
        <f>IF(Admin!$B$14='Legit-Fans'!F70613,1,0)</f>
        <v>0</v>
      </c>
    </row>
    <row r="70614" spans="1:8">
      <c r="A70614" s="220" t="str">
        <f>IF(B70614&lt;&gt;0,COUNTA($B$65637:B70614)," ")</f>
        <v xml:space="preserve"> </v>
      </c>
      <c r="F70614" s="491" t="str">
        <f t="shared" si="80"/>
        <v xml:space="preserve"> </v>
      </c>
      <c r="H70614" s="488">
        <f>IF(Admin!$B$14='Legit-Fans'!F70614,1,0)</f>
        <v>0</v>
      </c>
    </row>
    <row r="70615" spans="1:8">
      <c r="A70615" s="220" t="str">
        <f>IF(B70615&lt;&gt;0,COUNTA($B$65637:B70615)," ")</f>
        <v xml:space="preserve"> </v>
      </c>
      <c r="F70615" s="491" t="str">
        <f t="shared" si="80"/>
        <v xml:space="preserve"> </v>
      </c>
      <c r="H70615" s="488">
        <f>IF(Admin!$B$14='Legit-Fans'!F70615,1,0)</f>
        <v>0</v>
      </c>
    </row>
    <row r="70616" spans="1:8">
      <c r="A70616" s="220" t="str">
        <f>IF(B70616&lt;&gt;0,COUNTA($B$65637:B70616)," ")</f>
        <v xml:space="preserve"> </v>
      </c>
      <c r="F70616" s="491" t="str">
        <f t="shared" si="80"/>
        <v xml:space="preserve"> </v>
      </c>
      <c r="H70616" s="488">
        <f>IF(Admin!$B$14='Legit-Fans'!F70616,1,0)</f>
        <v>0</v>
      </c>
    </row>
    <row r="70617" spans="1:8">
      <c r="A70617" s="220" t="str">
        <f>IF(B70617&lt;&gt;0,COUNTA($B$65637:B70617)," ")</f>
        <v xml:space="preserve"> </v>
      </c>
      <c r="F70617" s="491" t="str">
        <f t="shared" si="80"/>
        <v xml:space="preserve"> </v>
      </c>
      <c r="H70617" s="488">
        <f>IF(Admin!$B$14='Legit-Fans'!F70617,1,0)</f>
        <v>0</v>
      </c>
    </row>
    <row r="70618" spans="1:8">
      <c r="A70618" s="220" t="str">
        <f>IF(B70618&lt;&gt;0,COUNTA($B$65637:B70618)," ")</f>
        <v xml:space="preserve"> </v>
      </c>
      <c r="F70618" s="491" t="str">
        <f t="shared" si="80"/>
        <v xml:space="preserve"> </v>
      </c>
      <c r="H70618" s="488">
        <f>IF(Admin!$B$14='Legit-Fans'!F70618,1,0)</f>
        <v>0</v>
      </c>
    </row>
    <row r="70619" spans="1:8">
      <c r="A70619" s="220" t="str">
        <f>IF(B70619&lt;&gt;0,COUNTA($B$65637:B70619)," ")</f>
        <v xml:space="preserve"> </v>
      </c>
      <c r="F70619" s="491" t="str">
        <f t="shared" si="80"/>
        <v xml:space="preserve"> </v>
      </c>
      <c r="H70619" s="488">
        <f>IF(Admin!$B$14='Legit-Fans'!F70619,1,0)</f>
        <v>0</v>
      </c>
    </row>
    <row r="70620" spans="1:8">
      <c r="A70620" s="220" t="str">
        <f>IF(B70620&lt;&gt;0,COUNTA($B$65637:B70620)," ")</f>
        <v xml:space="preserve"> </v>
      </c>
      <c r="F70620" s="491" t="str">
        <f t="shared" si="80"/>
        <v xml:space="preserve"> </v>
      </c>
      <c r="H70620" s="488">
        <f>IF(Admin!$B$14='Legit-Fans'!F70620,1,0)</f>
        <v>0</v>
      </c>
    </row>
    <row r="70621" spans="1:8">
      <c r="A70621" s="220" t="str">
        <f>IF(B70621&lt;&gt;0,COUNTA($B$65637:B70621)," ")</f>
        <v xml:space="preserve"> </v>
      </c>
      <c r="F70621" s="491" t="str">
        <f t="shared" si="80"/>
        <v xml:space="preserve"> </v>
      </c>
      <c r="H70621" s="488">
        <f>IF(Admin!$B$14='Legit-Fans'!F70621,1,0)</f>
        <v>0</v>
      </c>
    </row>
    <row r="70622" spans="1:8">
      <c r="A70622" s="220" t="str">
        <f>IF(B70622&lt;&gt;0,COUNTA($B$65637:B70622)," ")</f>
        <v xml:space="preserve"> </v>
      </c>
      <c r="F70622" s="491" t="str">
        <f t="shared" si="80"/>
        <v xml:space="preserve"> </v>
      </c>
      <c r="H70622" s="488">
        <f>IF(Admin!$B$14='Legit-Fans'!F70622,1,0)</f>
        <v>0</v>
      </c>
    </row>
    <row r="70623" spans="1:8">
      <c r="A70623" s="220" t="str">
        <f>IF(B70623&lt;&gt;0,COUNTA($B$65637:B70623)," ")</f>
        <v xml:space="preserve"> </v>
      </c>
      <c r="F70623" s="491" t="str">
        <f t="shared" si="80"/>
        <v xml:space="preserve"> </v>
      </c>
      <c r="H70623" s="488">
        <f>IF(Admin!$B$14='Legit-Fans'!F70623,1,0)</f>
        <v>0</v>
      </c>
    </row>
    <row r="70624" spans="1:8">
      <c r="A70624" s="220" t="str">
        <f>IF(B70624&lt;&gt;0,COUNTA($B$65637:B70624)," ")</f>
        <v xml:space="preserve"> </v>
      </c>
      <c r="F70624" s="491" t="str">
        <f t="shared" si="80"/>
        <v xml:space="preserve"> </v>
      </c>
      <c r="H70624" s="488">
        <f>IF(Admin!$B$14='Legit-Fans'!F70624,1,0)</f>
        <v>0</v>
      </c>
    </row>
    <row r="70625" spans="1:8">
      <c r="A70625" s="220" t="str">
        <f>IF(B70625&lt;&gt;0,COUNTA($B$65637:B70625)," ")</f>
        <v xml:space="preserve"> </v>
      </c>
      <c r="F70625" s="491" t="str">
        <f t="shared" si="80"/>
        <v xml:space="preserve"> </v>
      </c>
      <c r="H70625" s="488">
        <f>IF(Admin!$B$14='Legit-Fans'!F70625,1,0)</f>
        <v>0</v>
      </c>
    </row>
    <row r="70626" spans="1:8">
      <c r="A70626" s="220" t="str">
        <f>IF(B70626&lt;&gt;0,COUNTA($B$65637:B70626)," ")</f>
        <v xml:space="preserve"> </v>
      </c>
      <c r="F70626" s="491" t="str">
        <f t="shared" si="80"/>
        <v xml:space="preserve"> </v>
      </c>
      <c r="H70626" s="488">
        <f>IF(Admin!$B$14='Legit-Fans'!F70626,1,0)</f>
        <v>0</v>
      </c>
    </row>
    <row r="70627" spans="1:8">
      <c r="A70627" s="220" t="str">
        <f>IF(B70627&lt;&gt;0,COUNTA($B$65637:B70627)," ")</f>
        <v xml:space="preserve"> </v>
      </c>
      <c r="F70627" s="491" t="str">
        <f t="shared" si="80"/>
        <v xml:space="preserve"> </v>
      </c>
      <c r="H70627" s="488">
        <f>IF(Admin!$B$14='Legit-Fans'!F70627,1,0)</f>
        <v>0</v>
      </c>
    </row>
    <row r="70628" spans="1:8">
      <c r="A70628" s="220" t="str">
        <f>IF(B70628&lt;&gt;0,COUNTA($B$65637:B70628)," ")</f>
        <v xml:space="preserve"> </v>
      </c>
      <c r="F70628" s="491" t="str">
        <f t="shared" si="80"/>
        <v xml:space="preserve"> </v>
      </c>
      <c r="H70628" s="488">
        <f>IF(Admin!$B$14='Legit-Fans'!F70628,1,0)</f>
        <v>0</v>
      </c>
    </row>
    <row r="70629" spans="1:8">
      <c r="A70629" s="220" t="str">
        <f>IF(B70629&lt;&gt;0,COUNTA($B$65637:B70629)," ")</f>
        <v xml:space="preserve"> </v>
      </c>
      <c r="F70629" s="491" t="str">
        <f t="shared" si="80"/>
        <v xml:space="preserve"> </v>
      </c>
      <c r="H70629" s="488">
        <f>IF(Admin!$B$14='Legit-Fans'!F70629,1,0)</f>
        <v>0</v>
      </c>
    </row>
    <row r="70630" spans="1:8">
      <c r="A70630" s="220" t="str">
        <f>IF(B70630&lt;&gt;0,COUNTA($B$65637:B70630)," ")</f>
        <v xml:space="preserve"> </v>
      </c>
      <c r="F70630" s="491" t="str">
        <f t="shared" si="80"/>
        <v xml:space="preserve"> </v>
      </c>
      <c r="H70630" s="488">
        <f>IF(Admin!$B$14='Legit-Fans'!F70630,1,0)</f>
        <v>0</v>
      </c>
    </row>
    <row r="70631" spans="1:8">
      <c r="A70631" s="220" t="str">
        <f>IF(B70631&lt;&gt;0,COUNTA($B$65637:B70631)," ")</f>
        <v xml:space="preserve"> </v>
      </c>
      <c r="F70631" s="491" t="str">
        <f t="shared" si="80"/>
        <v xml:space="preserve"> </v>
      </c>
      <c r="H70631" s="488">
        <f>IF(Admin!$B$14='Legit-Fans'!F70631,1,0)</f>
        <v>0</v>
      </c>
    </row>
    <row r="70632" spans="1:8">
      <c r="A70632" s="220" t="str">
        <f>IF(B70632&lt;&gt;0,COUNTA($B$65637:B70632)," ")</f>
        <v xml:space="preserve"> </v>
      </c>
      <c r="F70632" s="491" t="str">
        <f t="shared" si="80"/>
        <v xml:space="preserve"> </v>
      </c>
      <c r="H70632" s="488">
        <f>IF(Admin!$B$14='Legit-Fans'!F70632,1,0)</f>
        <v>0</v>
      </c>
    </row>
    <row r="70633" spans="1:8">
      <c r="A70633" s="220" t="str">
        <f>IF(B70633&lt;&gt;0,COUNTA($B$65637:B70633)," ")</f>
        <v xml:space="preserve"> </v>
      </c>
      <c r="F70633" s="491" t="str">
        <f t="shared" si="80"/>
        <v xml:space="preserve"> </v>
      </c>
      <c r="H70633" s="488">
        <f>IF(Admin!$B$14='Legit-Fans'!F70633,1,0)</f>
        <v>0</v>
      </c>
    </row>
    <row r="70634" spans="1:8">
      <c r="A70634" s="220" t="str">
        <f>IF(B70634&lt;&gt;0,COUNTA($B$65637:B70634)," ")</f>
        <v xml:space="preserve"> </v>
      </c>
      <c r="F70634" s="491" t="str">
        <f t="shared" si="80"/>
        <v xml:space="preserve"> </v>
      </c>
      <c r="H70634" s="488">
        <f>IF(Admin!$B$14='Legit-Fans'!F70634,1,0)</f>
        <v>0</v>
      </c>
    </row>
    <row r="70635" spans="1:8">
      <c r="A70635" s="220" t="str">
        <f>IF(B70635&lt;&gt;0,COUNTA($B$65637:B70635)," ")</f>
        <v xml:space="preserve"> </v>
      </c>
      <c r="F70635" s="491" t="str">
        <f t="shared" si="80"/>
        <v xml:space="preserve"> </v>
      </c>
      <c r="H70635" s="488">
        <f>IF(Admin!$B$14='Legit-Fans'!F70635,1,0)</f>
        <v>0</v>
      </c>
    </row>
    <row r="70636" spans="1:8">
      <c r="A70636" s="220" t="str">
        <f>IF(B70636&lt;&gt;0,COUNTA($B$65637:B70636)," ")</f>
        <v xml:space="preserve"> </v>
      </c>
      <c r="F70636" s="491" t="str">
        <f t="shared" ref="F70636:F70637" si="81">B70636&amp;" "&amp;C70636</f>
        <v xml:space="preserve"> </v>
      </c>
      <c r="H70636" s="488">
        <f>IF(Admin!$B$14='Legit-Fans'!F70636,1,0)</f>
        <v>0</v>
      </c>
    </row>
    <row r="70637" spans="1:8">
      <c r="A70637" s="220" t="str">
        <f>IF(B70637&lt;&gt;0,COUNTA($B$65637:B70637)," ")</f>
        <v xml:space="preserve"> </v>
      </c>
      <c r="F70637" s="491" t="str">
        <f t="shared" si="81"/>
        <v xml:space="preserve"> </v>
      </c>
      <c r="H70637" s="488">
        <f>IF(Admin!$B$14='Legit-Fans'!F70637,1,0)</f>
        <v>0</v>
      </c>
    </row>
  </sheetData>
  <sheetProtection password="B12F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N19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3" sqref="A3"/>
    </sheetView>
  </sheetViews>
  <sheetFormatPr defaultRowHeight="18.75"/>
  <cols>
    <col min="1" max="1" width="9.140625" style="11"/>
    <col min="2" max="2" width="32.85546875" style="11" bestFit="1" customWidth="1"/>
    <col min="3" max="3" width="29.28515625" style="11" bestFit="1" customWidth="1"/>
    <col min="4" max="4" width="19.42578125" style="282" bestFit="1" customWidth="1"/>
    <col min="5" max="5" width="18.85546875" style="283" bestFit="1" customWidth="1"/>
    <col min="6" max="6" width="22.7109375" style="284" customWidth="1"/>
    <col min="7" max="7" width="15.7109375" style="285" customWidth="1"/>
    <col min="8" max="8" width="13.7109375" style="286" customWidth="1"/>
    <col min="9" max="9" width="13.5703125" style="45" bestFit="1" customWidth="1"/>
    <col min="10" max="11" width="13.5703125" style="45" customWidth="1"/>
    <col min="12" max="12" width="16" style="45" bestFit="1" customWidth="1"/>
    <col min="13" max="13" width="13.5703125" style="45" customWidth="1"/>
    <col min="14" max="14" width="17.140625" style="45" bestFit="1" customWidth="1"/>
    <col min="15" max="15" width="19.7109375" style="45" bestFit="1" customWidth="1"/>
    <col min="16" max="20" width="13.5703125" style="45" customWidth="1"/>
    <col min="21" max="21" width="9.140625" style="45"/>
    <col min="22" max="22" width="22.7109375" style="45" customWidth="1"/>
    <col min="23" max="23" width="15.7109375" style="45" customWidth="1"/>
    <col min="24" max="24" width="10.85546875" style="287" bestFit="1" customWidth="1"/>
    <col min="25" max="25" width="17.140625" style="287" bestFit="1" customWidth="1"/>
    <col min="26" max="26" width="13.42578125" style="122" customWidth="1"/>
    <col min="27" max="27" width="22.7109375" style="122" bestFit="1" customWidth="1"/>
    <col min="28" max="28" width="17.7109375" style="122" customWidth="1"/>
    <col min="29" max="29" width="11.140625" style="33" bestFit="1" customWidth="1"/>
    <col min="30" max="30" width="12.7109375" style="33" bestFit="1" customWidth="1"/>
    <col min="31" max="31" width="19.7109375" style="33" bestFit="1" customWidth="1"/>
    <col min="32" max="32" width="24.85546875" style="33" bestFit="1" customWidth="1"/>
    <col min="33" max="33" width="15.7109375" style="33" customWidth="1"/>
    <col min="34" max="34" width="17.140625" style="33" bestFit="1" customWidth="1"/>
    <col min="35" max="35" width="11.28515625" style="33" customWidth="1"/>
    <col min="36" max="36" width="10.7109375" style="33" customWidth="1"/>
    <col min="37" max="37" width="9.140625" style="33"/>
    <col min="38" max="38" width="24.85546875" style="33" bestFit="1" customWidth="1"/>
    <col min="39" max="39" width="17.7109375" style="33" customWidth="1"/>
    <col min="40" max="42" width="9.140625" style="33"/>
    <col min="43" max="43" width="24.85546875" style="33" bestFit="1" customWidth="1"/>
    <col min="44" max="44" width="17.7109375" style="33" customWidth="1"/>
    <col min="45" max="45" width="12.5703125" style="33" bestFit="1" customWidth="1"/>
    <col min="46" max="46" width="12.7109375" style="33" bestFit="1" customWidth="1"/>
    <col min="47" max="47" width="19.7109375" style="33" bestFit="1" customWidth="1"/>
    <col min="48" max="48" width="24.85546875" style="33" bestFit="1" customWidth="1"/>
    <col min="49" max="49" width="17.7109375" style="33" customWidth="1"/>
    <col min="50" max="51" width="9.140625" style="33"/>
    <col min="52" max="52" width="11.140625" style="33" bestFit="1" customWidth="1"/>
    <col min="53" max="53" width="10.42578125" style="33" customWidth="1"/>
    <col min="54" max="54" width="19.140625" style="33" customWidth="1"/>
    <col min="55" max="55" width="10.28515625" style="33" customWidth="1"/>
    <col min="56" max="56" width="12.42578125" style="33" customWidth="1"/>
    <col min="57" max="57" width="11" style="33" customWidth="1"/>
    <col min="58" max="58" width="24.85546875" style="33" bestFit="1" customWidth="1"/>
    <col min="59" max="59" width="17.7109375" style="33" customWidth="1"/>
    <col min="60" max="60" width="9.140625" style="33"/>
    <col min="61" max="61" width="12.5703125" style="33" bestFit="1" customWidth="1"/>
    <col min="62" max="62" width="12.7109375" style="33" bestFit="1" customWidth="1"/>
    <col min="63" max="63" width="24.85546875" style="33" bestFit="1" customWidth="1"/>
    <col min="64" max="64" width="15.7109375" style="33" customWidth="1"/>
    <col min="65" max="65" width="14.42578125" style="33" customWidth="1"/>
    <col min="66" max="66" width="9.140625" style="33"/>
    <col min="67" max="67" width="16.7109375" style="33" bestFit="1" customWidth="1"/>
    <col min="68" max="68" width="24.85546875" style="33" bestFit="1" customWidth="1"/>
    <col min="69" max="69" width="17.7109375" style="33" customWidth="1"/>
    <col min="70" max="70" width="16.7109375" style="33" bestFit="1" customWidth="1"/>
    <col min="71" max="72" width="9.140625" style="33"/>
    <col min="73" max="73" width="24.85546875" style="33" bestFit="1" customWidth="1"/>
    <col min="74" max="74" width="15.7109375" style="33" customWidth="1"/>
    <col min="75" max="77" width="9.140625" style="33"/>
    <col min="78" max="78" width="24.85546875" style="33" bestFit="1" customWidth="1"/>
    <col min="79" max="79" width="24.85546875" style="33" customWidth="1"/>
    <col min="80" max="82" width="9.140625" style="33"/>
    <col min="83" max="83" width="24.85546875" style="33" bestFit="1" customWidth="1"/>
    <col min="84" max="84" width="24.85546875" style="33" customWidth="1"/>
    <col min="85" max="87" width="9.140625" style="33"/>
    <col min="88" max="88" width="24.85546875" style="33" bestFit="1" customWidth="1"/>
    <col min="89" max="89" width="17.7109375" style="33" customWidth="1"/>
    <col min="90" max="92" width="9.140625" style="33"/>
    <col min="93" max="93" width="24.85546875" style="33" bestFit="1" customWidth="1"/>
    <col min="94" max="94" width="15.7109375" style="33" customWidth="1"/>
    <col min="95" max="97" width="9.140625" style="33"/>
    <col min="98" max="98" width="24.85546875" style="33" bestFit="1" customWidth="1"/>
    <col min="99" max="99" width="15.7109375" style="33" customWidth="1"/>
    <col min="100" max="102" width="9.140625" style="33"/>
    <col min="103" max="103" width="24.85546875" style="33" bestFit="1" customWidth="1"/>
    <col min="104" max="104" width="15.7109375" style="33" customWidth="1"/>
    <col min="105" max="107" width="9.140625" style="33"/>
    <col min="108" max="108" width="24.85546875" style="33" bestFit="1" customWidth="1"/>
    <col min="109" max="109" width="15.7109375" style="33" customWidth="1"/>
    <col min="110" max="112" width="9.140625" style="33"/>
    <col min="113" max="113" width="24.85546875" style="33" bestFit="1" customWidth="1"/>
    <col min="114" max="114" width="24.85546875" style="33" customWidth="1"/>
    <col min="115" max="117" width="9.140625" style="33"/>
    <col min="118" max="118" width="24.85546875" style="33" bestFit="1" customWidth="1"/>
    <col min="119" max="119" width="15.7109375" style="33" customWidth="1"/>
    <col min="120" max="122" width="9.140625" style="33"/>
    <col min="123" max="123" width="24.85546875" style="33" bestFit="1" customWidth="1"/>
    <col min="124" max="124" width="15.7109375" style="33" customWidth="1"/>
    <col min="125" max="127" width="9.140625" style="33"/>
    <col min="128" max="128" width="24.85546875" style="33" bestFit="1" customWidth="1"/>
    <col min="129" max="129" width="9.140625" style="33"/>
    <col min="130" max="130" width="9.7109375" style="33" bestFit="1" customWidth="1"/>
    <col min="131" max="132" width="9.140625" style="33"/>
    <col min="133" max="133" width="24.85546875" style="33" bestFit="1" customWidth="1"/>
    <col min="134" max="134" width="10.7109375" style="33" bestFit="1" customWidth="1"/>
    <col min="135" max="137" width="9.140625" style="33"/>
    <col min="138" max="138" width="24.85546875" style="33" bestFit="1" customWidth="1"/>
    <col min="139" max="139" width="11.42578125" style="33" customWidth="1"/>
    <col min="140" max="140" width="11.140625" style="33" customWidth="1"/>
    <col min="141" max="142" width="9.140625" style="33"/>
    <col min="143" max="143" width="24.85546875" style="33" bestFit="1" customWidth="1"/>
    <col min="144" max="144" width="11.42578125" style="33" customWidth="1"/>
    <col min="145" max="145" width="10.42578125" style="33" customWidth="1"/>
    <col min="146" max="146" width="10.28515625" style="33" customWidth="1"/>
    <col min="147" max="147" width="9.140625" style="33"/>
    <col min="148" max="148" width="24.85546875" style="33" bestFit="1" customWidth="1"/>
    <col min="149" max="149" width="10.85546875" style="33" customWidth="1"/>
    <col min="150" max="150" width="11" style="33" customWidth="1"/>
    <col min="151" max="152" width="9.140625" style="33"/>
    <col min="153" max="153" width="24.85546875" style="33" bestFit="1" customWidth="1"/>
    <col min="154" max="154" width="9.140625" style="33"/>
    <col min="155" max="155" width="11.5703125" style="33" customWidth="1"/>
    <col min="156" max="156" width="11" style="33" customWidth="1"/>
    <col min="157" max="157" width="9.140625" style="33"/>
    <col min="158" max="158" width="24.85546875" style="33" bestFit="1" customWidth="1"/>
    <col min="159" max="162" width="9.140625" style="33"/>
    <col min="163" max="163" width="24.85546875" style="33" bestFit="1" customWidth="1"/>
    <col min="164" max="167" width="9.140625" style="33"/>
    <col min="168" max="168" width="24.85546875" style="33" bestFit="1" customWidth="1"/>
    <col min="169" max="172" width="9.140625" style="33"/>
    <col min="173" max="173" width="24.85546875" style="33" bestFit="1" customWidth="1"/>
    <col min="174" max="177" width="9.140625" style="33"/>
    <col min="178" max="178" width="24.85546875" style="33" bestFit="1" customWidth="1"/>
    <col min="179" max="182" width="9.140625" style="33"/>
    <col min="183" max="183" width="24.85546875" style="33" bestFit="1" customWidth="1"/>
    <col min="184" max="187" width="9.140625" style="33"/>
    <col min="188" max="188" width="24.85546875" style="33" bestFit="1" customWidth="1"/>
    <col min="189" max="192" width="9.140625" style="33"/>
    <col min="193" max="193" width="24.85546875" style="33" bestFit="1" customWidth="1"/>
    <col min="194" max="197" width="9.140625" style="33"/>
    <col min="198" max="198" width="24.85546875" style="33" bestFit="1" customWidth="1"/>
    <col min="199" max="202" width="9.140625" style="33"/>
    <col min="203" max="203" width="24.85546875" style="33" bestFit="1" customWidth="1"/>
    <col min="204" max="207" width="9.140625" style="33"/>
    <col min="208" max="208" width="24.85546875" style="33" bestFit="1" customWidth="1"/>
    <col min="209" max="212" width="9.140625" style="33"/>
    <col min="213" max="213" width="24.85546875" style="33" bestFit="1" customWidth="1"/>
    <col min="214" max="217" width="9.140625" style="33"/>
    <col min="218" max="218" width="24.85546875" style="33" bestFit="1" customWidth="1"/>
    <col min="219" max="222" width="9.140625" style="33"/>
    <col min="223" max="223" width="24.85546875" style="33" bestFit="1" customWidth="1"/>
    <col min="224" max="227" width="9.140625" style="33"/>
    <col min="228" max="228" width="24.85546875" style="33" bestFit="1" customWidth="1"/>
    <col min="229" max="232" width="9.140625" style="33"/>
    <col min="233" max="233" width="24.85546875" style="33" bestFit="1" customWidth="1"/>
    <col min="234" max="237" width="9.140625" style="33"/>
    <col min="238" max="238" width="24.85546875" style="33" bestFit="1" customWidth="1"/>
    <col min="239" max="242" width="9.140625" style="33"/>
    <col min="243" max="243" width="24.85546875" style="33" bestFit="1" customWidth="1"/>
    <col min="244" max="247" width="9.140625" style="33"/>
    <col min="248" max="248" width="24.85546875" style="33" bestFit="1" customWidth="1"/>
    <col min="249" max="252" width="9.140625" style="33"/>
    <col min="253" max="253" width="24.85546875" style="33" bestFit="1" customWidth="1"/>
    <col min="254" max="257" width="9.140625" style="33"/>
    <col min="258" max="258" width="24.85546875" style="33" bestFit="1" customWidth="1"/>
    <col min="259" max="262" width="9.140625" style="33"/>
    <col min="263" max="263" width="24.85546875" style="33" bestFit="1" customWidth="1"/>
    <col min="264" max="267" width="9.140625" style="33"/>
    <col min="268" max="268" width="24.85546875" style="33" bestFit="1" customWidth="1"/>
    <col min="269" max="272" width="9.140625" style="33"/>
    <col min="273" max="273" width="24.85546875" style="33" bestFit="1" customWidth="1"/>
    <col min="274" max="277" width="9.140625" style="33"/>
    <col min="278" max="278" width="24.85546875" style="33" bestFit="1" customWidth="1"/>
    <col min="279" max="282" width="9.140625" style="33"/>
    <col min="283" max="283" width="24.85546875" style="33" bestFit="1" customWidth="1"/>
    <col min="284" max="287" width="9.140625" style="33"/>
    <col min="288" max="288" width="24.85546875" style="33" bestFit="1" customWidth="1"/>
    <col min="289" max="292" width="9.140625" style="33"/>
    <col min="293" max="293" width="24.85546875" style="33" bestFit="1" customWidth="1"/>
    <col min="294" max="297" width="9.140625" style="33"/>
    <col min="298" max="298" width="24.85546875" style="33" bestFit="1" customWidth="1"/>
    <col min="299" max="302" width="9.140625" style="33"/>
    <col min="303" max="303" width="24.85546875" style="33" bestFit="1" customWidth="1"/>
    <col min="304" max="307" width="9.140625" style="33"/>
    <col min="308" max="308" width="24.85546875" style="33" bestFit="1" customWidth="1"/>
    <col min="309" max="312" width="9.140625" style="33"/>
    <col min="313" max="313" width="24.85546875" style="33" bestFit="1" customWidth="1"/>
    <col min="314" max="317" width="9.140625" style="33"/>
    <col min="318" max="318" width="24.85546875" style="33" bestFit="1" customWidth="1"/>
    <col min="319" max="322" width="9.140625" style="33"/>
    <col min="323" max="323" width="24.85546875" style="33" bestFit="1" customWidth="1"/>
    <col min="324" max="326" width="9.140625" style="33"/>
    <col min="327" max="16384" width="9.140625" style="11"/>
  </cols>
  <sheetData>
    <row r="1" spans="1:36">
      <c r="A1" s="10" t="str">
        <f>Admin!$A$1</f>
        <v>ENGLISH PREMIER LEAGUE  FOOTBALL FAN SPREADSHEET - 2023-2024 SEASON - ALL INFORMATION</v>
      </c>
      <c r="Z1" s="287"/>
      <c r="AA1" s="287"/>
      <c r="AB1" s="287"/>
      <c r="AD1" s="45"/>
      <c r="AE1" s="45"/>
      <c r="AF1" s="45"/>
      <c r="AG1" s="45"/>
      <c r="AH1" s="45"/>
      <c r="AI1" s="45"/>
      <c r="AJ1" s="45"/>
    </row>
    <row r="2" spans="1:36">
      <c r="A2" s="19" t="s">
        <v>202</v>
      </c>
      <c r="Z2" s="287"/>
      <c r="AA2" s="287"/>
      <c r="AB2" s="287"/>
      <c r="AD2" s="45"/>
      <c r="AE2" s="45"/>
      <c r="AF2" s="45"/>
      <c r="AG2" s="45"/>
      <c r="AH2" s="45"/>
      <c r="AI2" s="45"/>
      <c r="AJ2" s="45"/>
    </row>
    <row r="4" spans="1:36" ht="23.25">
      <c r="B4" s="288" t="s">
        <v>63</v>
      </c>
      <c r="C4" s="289">
        <f ca="1">DATE(YEAR(NOW()),MONTH(NOW()),DAY(NOW()))</f>
        <v>45214</v>
      </c>
    </row>
    <row r="5" spans="1:36" ht="19.5" thickBot="1">
      <c r="A5" s="182" t="str">
        <f>'Ranking-Log'!$B$5</f>
        <v>You Are Not A Legit Fan! - Buy Your Own Spreadsheet Here: WorldCupFootballFan.Blogspot.com/purchase.html</v>
      </c>
    </row>
    <row r="6" spans="1:36" ht="24" thickBot="1">
      <c r="A6" s="616" t="str">
        <f>" LOG - "&amp;Admin!$K$7</f>
        <v xml:space="preserve"> LOG - ENGLISH PREMIER LEAGUE  2023 - 2024</v>
      </c>
      <c r="B6" s="617"/>
      <c r="C6" s="617"/>
      <c r="D6" s="617"/>
      <c r="E6" s="617"/>
      <c r="F6" s="480"/>
      <c r="G6" s="661"/>
      <c r="H6" s="662"/>
      <c r="I6" s="662"/>
      <c r="J6" s="662"/>
    </row>
    <row r="7" spans="1:36" s="33" customFormat="1" ht="24" thickBot="1">
      <c r="A7" s="440"/>
      <c r="B7" s="461" t="s">
        <v>134</v>
      </c>
      <c r="C7" s="426">
        <f>'Ranking-Log'!$C$7</f>
        <v>45207</v>
      </c>
      <c r="D7" s="427" t="str">
        <f>"SEASON: "&amp;Admin!$B$12&amp;" - "&amp;Admin!$C$12</f>
        <v>SEASON: 2023 - 2024</v>
      </c>
      <c r="E7" s="425"/>
      <c r="F7" s="481"/>
      <c r="G7" s="658"/>
      <c r="H7" s="659"/>
      <c r="I7" s="659"/>
      <c r="J7" s="659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287"/>
      <c r="Y7" s="287"/>
      <c r="Z7" s="122"/>
      <c r="AA7" s="122"/>
      <c r="AB7" s="122"/>
    </row>
    <row r="8" spans="1:36" s="459" customFormat="1" ht="24" thickBot="1">
      <c r="A8" s="482"/>
      <c r="B8" s="483" t="s">
        <v>245</v>
      </c>
      <c r="C8" s="487" t="str">
        <f>PROPER(Admin!$B$14)</f>
        <v>Football Fan</v>
      </c>
      <c r="D8" s="484"/>
      <c r="E8" s="485"/>
      <c r="F8" s="486"/>
      <c r="G8" s="658"/>
      <c r="H8" s="659"/>
      <c r="I8" s="659"/>
      <c r="J8" s="659"/>
      <c r="X8" s="460"/>
      <c r="Y8" s="460"/>
      <c r="Z8" s="460"/>
      <c r="AA8" s="460"/>
      <c r="AB8" s="460"/>
    </row>
    <row r="9" spans="1:36" s="33" customFormat="1" ht="19.5" thickBot="1">
      <c r="A9" s="500" t="s">
        <v>6</v>
      </c>
      <c r="B9" s="499" t="s">
        <v>41</v>
      </c>
      <c r="C9" s="499" t="s">
        <v>35</v>
      </c>
      <c r="D9" s="499" t="s">
        <v>22</v>
      </c>
      <c r="E9" s="499" t="s">
        <v>20</v>
      </c>
      <c r="F9" s="499" t="s">
        <v>24</v>
      </c>
      <c r="G9" s="464"/>
      <c r="H9" s="464"/>
      <c r="I9" s="464"/>
      <c r="J9" s="464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287"/>
      <c r="Y9" s="287"/>
      <c r="Z9" s="122"/>
      <c r="AA9" s="122"/>
      <c r="AB9" s="122"/>
    </row>
    <row r="10" spans="1:36" s="33" customFormat="1" ht="19.5" thickBot="1">
      <c r="A10" s="431">
        <v>1</v>
      </c>
      <c r="B10" s="432" t="str">
        <f>'Ranking-Log'!B9</f>
        <v xml:space="preserve"> </v>
      </c>
      <c r="C10" s="432" t="str">
        <f>'Ranking-Log'!C9</f>
        <v xml:space="preserve"> </v>
      </c>
      <c r="D10" s="433" t="str">
        <f>'Ranking-Log'!D9</f>
        <v xml:space="preserve"> </v>
      </c>
      <c r="E10" s="434" t="str">
        <f>'Ranking-Log'!E9</f>
        <v xml:space="preserve"> </v>
      </c>
      <c r="F10" s="434" t="str">
        <f>'Ranking-Log'!J9</f>
        <v xml:space="preserve"> </v>
      </c>
      <c r="G10" s="465"/>
      <c r="H10" s="466"/>
      <c r="I10" s="371"/>
      <c r="J10" s="46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287"/>
      <c r="Y10" s="287"/>
      <c r="Z10" s="122"/>
      <c r="AA10" s="122"/>
      <c r="AB10" s="122"/>
    </row>
    <row r="11" spans="1:36" s="33" customFormat="1" ht="19.5" thickBot="1">
      <c r="A11" s="431">
        <f>A10+1</f>
        <v>2</v>
      </c>
      <c r="B11" s="432" t="str">
        <f>'Ranking-Log'!B10</f>
        <v xml:space="preserve"> </v>
      </c>
      <c r="C11" s="432" t="str">
        <f>'Ranking-Log'!C10</f>
        <v xml:space="preserve"> </v>
      </c>
      <c r="D11" s="433" t="str">
        <f>'Ranking-Log'!D10</f>
        <v xml:space="preserve"> </v>
      </c>
      <c r="E11" s="434" t="str">
        <f>'Ranking-Log'!E10</f>
        <v xml:space="preserve"> </v>
      </c>
      <c r="F11" s="434" t="str">
        <f>'Ranking-Log'!J10</f>
        <v xml:space="preserve"> </v>
      </c>
      <c r="G11" s="465"/>
      <c r="H11" s="466"/>
      <c r="I11" s="371"/>
      <c r="J11" s="46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287"/>
      <c r="Y11" s="287"/>
      <c r="Z11" s="122"/>
      <c r="AA11" s="122"/>
      <c r="AB11" s="122"/>
    </row>
    <row r="12" spans="1:36" s="33" customFormat="1" ht="19.5" thickBot="1">
      <c r="A12" s="431">
        <f t="shared" ref="A12:A29" si="0">A11+1</f>
        <v>3</v>
      </c>
      <c r="B12" s="432" t="str">
        <f>'Ranking-Log'!B11</f>
        <v xml:space="preserve"> </v>
      </c>
      <c r="C12" s="432" t="str">
        <f>'Ranking-Log'!C11</f>
        <v xml:space="preserve"> </v>
      </c>
      <c r="D12" s="433" t="str">
        <f>'Ranking-Log'!D11</f>
        <v xml:space="preserve"> </v>
      </c>
      <c r="E12" s="434" t="str">
        <f>'Ranking-Log'!E11</f>
        <v xml:space="preserve"> </v>
      </c>
      <c r="F12" s="434" t="str">
        <f>'Ranking-Log'!J11</f>
        <v xml:space="preserve"> </v>
      </c>
      <c r="G12" s="465"/>
      <c r="H12" s="466"/>
      <c r="I12" s="371"/>
      <c r="J12" s="46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287"/>
      <c r="Y12" s="287"/>
      <c r="Z12" s="122"/>
      <c r="AA12" s="122"/>
      <c r="AB12" s="122"/>
    </row>
    <row r="13" spans="1:36" s="33" customFormat="1" ht="19.5" thickBot="1">
      <c r="A13" s="431">
        <f t="shared" si="0"/>
        <v>4</v>
      </c>
      <c r="B13" s="432" t="str">
        <f>'Ranking-Log'!B12</f>
        <v xml:space="preserve"> </v>
      </c>
      <c r="C13" s="432" t="str">
        <f>'Ranking-Log'!C12</f>
        <v xml:space="preserve"> </v>
      </c>
      <c r="D13" s="433" t="str">
        <f>'Ranking-Log'!D12</f>
        <v xml:space="preserve"> </v>
      </c>
      <c r="E13" s="434" t="str">
        <f>'Ranking-Log'!E12</f>
        <v xml:space="preserve"> </v>
      </c>
      <c r="F13" s="434" t="str">
        <f>'Ranking-Log'!J12</f>
        <v xml:space="preserve"> </v>
      </c>
      <c r="G13" s="465"/>
      <c r="H13" s="466"/>
      <c r="I13" s="371"/>
      <c r="J13" s="46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287"/>
      <c r="Y13" s="287"/>
      <c r="Z13" s="122"/>
      <c r="AA13" s="122"/>
      <c r="AB13" s="122"/>
    </row>
    <row r="14" spans="1:36" s="33" customFormat="1" ht="19.5" thickBot="1">
      <c r="A14" s="431">
        <f t="shared" si="0"/>
        <v>5</v>
      </c>
      <c r="B14" s="432" t="str">
        <f>'Ranking-Log'!B13</f>
        <v xml:space="preserve"> </v>
      </c>
      <c r="C14" s="432" t="str">
        <f>'Ranking-Log'!C13</f>
        <v xml:space="preserve"> </v>
      </c>
      <c r="D14" s="433" t="str">
        <f>'Ranking-Log'!D13</f>
        <v xml:space="preserve"> </v>
      </c>
      <c r="E14" s="434" t="str">
        <f>'Ranking-Log'!E13</f>
        <v xml:space="preserve"> </v>
      </c>
      <c r="F14" s="434" t="str">
        <f>'Ranking-Log'!J13</f>
        <v xml:space="preserve"> </v>
      </c>
      <c r="G14" s="465"/>
      <c r="H14" s="466"/>
      <c r="I14" s="371"/>
      <c r="J14" s="46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87"/>
      <c r="Y14" s="287"/>
      <c r="Z14" s="122"/>
      <c r="AA14" s="122"/>
      <c r="AB14" s="122"/>
    </row>
    <row r="15" spans="1:36" s="33" customFormat="1" ht="19.5" thickBot="1">
      <c r="A15" s="431">
        <f t="shared" si="0"/>
        <v>6</v>
      </c>
      <c r="B15" s="432" t="str">
        <f>'Ranking-Log'!B14</f>
        <v xml:space="preserve"> </v>
      </c>
      <c r="C15" s="432" t="str">
        <f>'Ranking-Log'!C14</f>
        <v xml:space="preserve"> </v>
      </c>
      <c r="D15" s="433" t="str">
        <f>'Ranking-Log'!D14</f>
        <v xml:space="preserve"> </v>
      </c>
      <c r="E15" s="434" t="str">
        <f>'Ranking-Log'!E14</f>
        <v xml:space="preserve"> </v>
      </c>
      <c r="F15" s="434" t="str">
        <f>'Ranking-Log'!J14</f>
        <v xml:space="preserve"> </v>
      </c>
      <c r="G15" s="465"/>
      <c r="H15" s="466"/>
      <c r="I15" s="371"/>
      <c r="J15" s="46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287"/>
      <c r="Y15" s="287"/>
      <c r="Z15" s="122"/>
      <c r="AA15" s="122"/>
      <c r="AB15" s="122"/>
    </row>
    <row r="16" spans="1:36" s="33" customFormat="1" ht="19.5" thickBot="1">
      <c r="A16" s="431">
        <f t="shared" si="0"/>
        <v>7</v>
      </c>
      <c r="B16" s="432" t="str">
        <f>'Ranking-Log'!B15</f>
        <v xml:space="preserve"> </v>
      </c>
      <c r="C16" s="432" t="str">
        <f>'Ranking-Log'!C15</f>
        <v xml:space="preserve"> </v>
      </c>
      <c r="D16" s="433" t="str">
        <f>'Ranking-Log'!D15</f>
        <v xml:space="preserve"> </v>
      </c>
      <c r="E16" s="434" t="str">
        <f>'Ranking-Log'!E15</f>
        <v xml:space="preserve"> </v>
      </c>
      <c r="F16" s="434" t="str">
        <f>'Ranking-Log'!J15</f>
        <v xml:space="preserve"> </v>
      </c>
      <c r="G16" s="465"/>
      <c r="H16" s="466"/>
      <c r="I16" s="371"/>
      <c r="J16" s="46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287"/>
      <c r="Y16" s="287"/>
      <c r="Z16" s="122"/>
      <c r="AA16" s="122"/>
      <c r="AB16" s="122"/>
    </row>
    <row r="17" spans="1:326" s="33" customFormat="1" ht="19.5" thickBot="1">
      <c r="A17" s="431">
        <f t="shared" si="0"/>
        <v>8</v>
      </c>
      <c r="B17" s="432" t="str">
        <f>'Ranking-Log'!B16</f>
        <v xml:space="preserve"> </v>
      </c>
      <c r="C17" s="432" t="str">
        <f>'Ranking-Log'!C16</f>
        <v xml:space="preserve"> </v>
      </c>
      <c r="D17" s="433" t="str">
        <f>'Ranking-Log'!D16</f>
        <v xml:space="preserve"> </v>
      </c>
      <c r="E17" s="434" t="str">
        <f>'Ranking-Log'!E16</f>
        <v xml:space="preserve"> </v>
      </c>
      <c r="F17" s="434" t="str">
        <f>'Ranking-Log'!J16</f>
        <v xml:space="preserve"> </v>
      </c>
      <c r="G17" s="465"/>
      <c r="H17" s="466"/>
      <c r="I17" s="371"/>
      <c r="J17" s="46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287"/>
      <c r="Y17" s="287"/>
      <c r="Z17" s="122"/>
      <c r="AA17" s="122"/>
      <c r="AB17" s="122"/>
    </row>
    <row r="18" spans="1:326" s="45" customFormat="1" ht="19.5" thickBot="1">
      <c r="A18" s="431">
        <f t="shared" si="0"/>
        <v>9</v>
      </c>
      <c r="B18" s="432" t="str">
        <f>'Ranking-Log'!B17</f>
        <v xml:space="preserve"> </v>
      </c>
      <c r="C18" s="432" t="str">
        <f>'Ranking-Log'!C17</f>
        <v xml:space="preserve"> </v>
      </c>
      <c r="D18" s="433" t="str">
        <f>'Ranking-Log'!D17</f>
        <v xml:space="preserve"> </v>
      </c>
      <c r="E18" s="434" t="str">
        <f>'Ranking-Log'!E17</f>
        <v xml:space="preserve"> </v>
      </c>
      <c r="F18" s="434" t="str">
        <f>'Ranking-Log'!J17</f>
        <v xml:space="preserve"> </v>
      </c>
      <c r="G18" s="465"/>
      <c r="H18" s="466"/>
      <c r="I18" s="371"/>
      <c r="J18" s="465"/>
      <c r="X18" s="287"/>
      <c r="Y18" s="287"/>
      <c r="Z18" s="122"/>
      <c r="AA18" s="122"/>
      <c r="AB18" s="122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</row>
    <row r="19" spans="1:326" s="45" customFormat="1" ht="19.5" thickBot="1">
      <c r="A19" s="431">
        <f t="shared" si="0"/>
        <v>10</v>
      </c>
      <c r="B19" s="432" t="str">
        <f>'Ranking-Log'!B18</f>
        <v xml:space="preserve"> </v>
      </c>
      <c r="C19" s="432" t="str">
        <f>'Ranking-Log'!C18</f>
        <v xml:space="preserve"> </v>
      </c>
      <c r="D19" s="433" t="str">
        <f>'Ranking-Log'!D18</f>
        <v xml:space="preserve"> </v>
      </c>
      <c r="E19" s="434" t="str">
        <f>'Ranking-Log'!E18</f>
        <v xml:space="preserve"> </v>
      </c>
      <c r="F19" s="434" t="str">
        <f>'Ranking-Log'!J18</f>
        <v xml:space="preserve"> </v>
      </c>
      <c r="G19" s="465"/>
      <c r="H19" s="466"/>
      <c r="I19" s="371"/>
      <c r="J19" s="465"/>
      <c r="X19" s="287"/>
      <c r="Y19" s="287"/>
      <c r="Z19" s="122"/>
      <c r="AA19" s="122"/>
      <c r="AB19" s="122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</row>
    <row r="20" spans="1:326" s="45" customFormat="1" ht="19.5" thickBot="1">
      <c r="A20" s="431">
        <f t="shared" si="0"/>
        <v>11</v>
      </c>
      <c r="B20" s="432" t="str">
        <f>'Ranking-Log'!B19</f>
        <v xml:space="preserve"> </v>
      </c>
      <c r="C20" s="432" t="str">
        <f>'Ranking-Log'!C19</f>
        <v xml:space="preserve"> </v>
      </c>
      <c r="D20" s="433" t="str">
        <f>'Ranking-Log'!D19</f>
        <v xml:space="preserve"> </v>
      </c>
      <c r="E20" s="434" t="str">
        <f>'Ranking-Log'!E19</f>
        <v xml:space="preserve"> </v>
      </c>
      <c r="F20" s="434" t="str">
        <f>'Ranking-Log'!J19</f>
        <v xml:space="preserve"> </v>
      </c>
      <c r="G20" s="465"/>
      <c r="H20" s="466"/>
      <c r="I20" s="371"/>
      <c r="J20" s="465"/>
      <c r="X20" s="287"/>
      <c r="Y20" s="287"/>
      <c r="Z20" s="122"/>
      <c r="AA20" s="122"/>
      <c r="AB20" s="122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</row>
    <row r="21" spans="1:326" s="45" customFormat="1" ht="19.5" thickBot="1">
      <c r="A21" s="431">
        <f t="shared" si="0"/>
        <v>12</v>
      </c>
      <c r="B21" s="432" t="str">
        <f>'Ranking-Log'!B20</f>
        <v xml:space="preserve"> </v>
      </c>
      <c r="C21" s="432" t="str">
        <f>'Ranking-Log'!C20</f>
        <v xml:space="preserve"> </v>
      </c>
      <c r="D21" s="433" t="str">
        <f>'Ranking-Log'!D20</f>
        <v xml:space="preserve"> </v>
      </c>
      <c r="E21" s="434" t="str">
        <f>'Ranking-Log'!E20</f>
        <v xml:space="preserve"> </v>
      </c>
      <c r="F21" s="434" t="str">
        <f>'Ranking-Log'!J20</f>
        <v xml:space="preserve"> </v>
      </c>
      <c r="G21" s="465"/>
      <c r="H21" s="466"/>
      <c r="I21" s="371"/>
      <c r="J21" s="465"/>
      <c r="X21" s="287"/>
      <c r="Y21" s="287"/>
      <c r="Z21" s="122"/>
      <c r="AA21" s="122"/>
      <c r="AB21" s="122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</row>
    <row r="22" spans="1:326" s="45" customFormat="1" ht="19.5" thickBot="1">
      <c r="A22" s="431">
        <f t="shared" si="0"/>
        <v>13</v>
      </c>
      <c r="B22" s="432" t="str">
        <f>'Ranking-Log'!B21</f>
        <v xml:space="preserve"> </v>
      </c>
      <c r="C22" s="432" t="str">
        <f>'Ranking-Log'!C21</f>
        <v xml:space="preserve"> </v>
      </c>
      <c r="D22" s="433" t="str">
        <f>'Ranking-Log'!D21</f>
        <v xml:space="preserve"> </v>
      </c>
      <c r="E22" s="434" t="str">
        <f>'Ranking-Log'!E21</f>
        <v xml:space="preserve"> </v>
      </c>
      <c r="F22" s="434" t="str">
        <f>'Ranking-Log'!J21</f>
        <v xml:space="preserve"> </v>
      </c>
      <c r="G22" s="465"/>
      <c r="H22" s="466"/>
      <c r="I22" s="371"/>
      <c r="J22" s="465"/>
      <c r="X22" s="287"/>
      <c r="Y22" s="287"/>
      <c r="Z22" s="122"/>
      <c r="AA22" s="122"/>
      <c r="AB22" s="122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</row>
    <row r="23" spans="1:326" s="45" customFormat="1" ht="19.5" thickBot="1">
      <c r="A23" s="431">
        <f t="shared" si="0"/>
        <v>14</v>
      </c>
      <c r="B23" s="432" t="str">
        <f>'Ranking-Log'!B22</f>
        <v xml:space="preserve"> </v>
      </c>
      <c r="C23" s="432" t="str">
        <f>'Ranking-Log'!C22</f>
        <v xml:space="preserve"> </v>
      </c>
      <c r="D23" s="433" t="str">
        <f>'Ranking-Log'!D22</f>
        <v xml:space="preserve"> </v>
      </c>
      <c r="E23" s="434" t="str">
        <f>'Ranking-Log'!E22</f>
        <v xml:space="preserve"> </v>
      </c>
      <c r="F23" s="434" t="str">
        <f>'Ranking-Log'!J22</f>
        <v xml:space="preserve"> </v>
      </c>
      <c r="G23" s="465"/>
      <c r="H23" s="466"/>
      <c r="I23" s="371"/>
      <c r="J23" s="465"/>
      <c r="X23" s="287"/>
      <c r="Y23" s="287"/>
      <c r="Z23" s="122"/>
      <c r="AA23" s="122"/>
      <c r="AB23" s="122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</row>
    <row r="24" spans="1:326" s="45" customFormat="1" ht="19.5" thickBot="1">
      <c r="A24" s="431">
        <f t="shared" si="0"/>
        <v>15</v>
      </c>
      <c r="B24" s="432" t="str">
        <f>'Ranking-Log'!B23</f>
        <v xml:space="preserve"> </v>
      </c>
      <c r="C24" s="432" t="str">
        <f>'Ranking-Log'!C23</f>
        <v xml:space="preserve"> </v>
      </c>
      <c r="D24" s="433" t="str">
        <f>'Ranking-Log'!D23</f>
        <v xml:space="preserve"> </v>
      </c>
      <c r="E24" s="434" t="str">
        <f>'Ranking-Log'!E23</f>
        <v xml:space="preserve"> </v>
      </c>
      <c r="F24" s="434" t="str">
        <f>'Ranking-Log'!J23</f>
        <v xml:space="preserve"> </v>
      </c>
      <c r="G24" s="465"/>
      <c r="H24" s="466"/>
      <c r="I24" s="371"/>
      <c r="J24" s="465"/>
      <c r="X24" s="287"/>
      <c r="Y24" s="287"/>
      <c r="Z24" s="122"/>
      <c r="AA24" s="122"/>
      <c r="AB24" s="122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</row>
    <row r="25" spans="1:326" s="45" customFormat="1" ht="19.5" thickBot="1">
      <c r="A25" s="431">
        <f t="shared" si="0"/>
        <v>16</v>
      </c>
      <c r="B25" s="432" t="str">
        <f>'Ranking-Log'!B24</f>
        <v xml:space="preserve"> </v>
      </c>
      <c r="C25" s="432" t="str">
        <f>'Ranking-Log'!C24</f>
        <v xml:space="preserve"> </v>
      </c>
      <c r="D25" s="433" t="str">
        <f>'Ranking-Log'!D24</f>
        <v xml:space="preserve"> </v>
      </c>
      <c r="E25" s="434" t="str">
        <f>'Ranking-Log'!E24</f>
        <v xml:space="preserve"> </v>
      </c>
      <c r="F25" s="434" t="str">
        <f>'Ranking-Log'!J24</f>
        <v xml:space="preserve"> </v>
      </c>
      <c r="G25" s="465"/>
      <c r="H25" s="466"/>
      <c r="I25" s="371"/>
      <c r="J25" s="465"/>
      <c r="X25" s="287"/>
      <c r="Y25" s="287"/>
      <c r="Z25" s="122"/>
      <c r="AA25" s="122"/>
      <c r="AB25" s="122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</row>
    <row r="26" spans="1:326" s="45" customFormat="1" ht="19.5" thickBot="1">
      <c r="A26" s="431">
        <f t="shared" si="0"/>
        <v>17</v>
      </c>
      <c r="B26" s="432" t="str">
        <f>'Ranking-Log'!B25</f>
        <v xml:space="preserve"> </v>
      </c>
      <c r="C26" s="432" t="str">
        <f>'Ranking-Log'!C25</f>
        <v xml:space="preserve"> </v>
      </c>
      <c r="D26" s="433" t="str">
        <f>'Ranking-Log'!D25</f>
        <v xml:space="preserve"> </v>
      </c>
      <c r="E26" s="434" t="str">
        <f>'Ranking-Log'!E25</f>
        <v xml:space="preserve"> </v>
      </c>
      <c r="F26" s="434" t="str">
        <f>'Ranking-Log'!J25</f>
        <v xml:space="preserve"> </v>
      </c>
      <c r="G26" s="465"/>
      <c r="H26" s="466"/>
      <c r="I26" s="371"/>
      <c r="J26" s="465"/>
      <c r="X26" s="287"/>
      <c r="Y26" s="287"/>
      <c r="Z26" s="122"/>
      <c r="AA26" s="122"/>
      <c r="AB26" s="122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</row>
    <row r="27" spans="1:326" s="45" customFormat="1" ht="19.5" thickBot="1">
      <c r="A27" s="431">
        <f t="shared" si="0"/>
        <v>18</v>
      </c>
      <c r="B27" s="432" t="str">
        <f>'Ranking-Log'!B26</f>
        <v xml:space="preserve"> </v>
      </c>
      <c r="C27" s="432" t="str">
        <f>'Ranking-Log'!C26</f>
        <v xml:space="preserve"> </v>
      </c>
      <c r="D27" s="433" t="str">
        <f>'Ranking-Log'!D26</f>
        <v xml:space="preserve"> </v>
      </c>
      <c r="E27" s="434" t="str">
        <f>'Ranking-Log'!E26</f>
        <v xml:space="preserve"> </v>
      </c>
      <c r="F27" s="434" t="str">
        <f>'Ranking-Log'!J26</f>
        <v xml:space="preserve"> </v>
      </c>
      <c r="G27" s="465"/>
      <c r="H27" s="466"/>
      <c r="I27" s="371"/>
      <c r="J27" s="465"/>
      <c r="X27" s="287"/>
      <c r="Y27" s="287"/>
      <c r="Z27" s="122"/>
      <c r="AA27" s="122"/>
      <c r="AB27" s="122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</row>
    <row r="28" spans="1:326" s="45" customFormat="1" ht="19.5" thickBot="1">
      <c r="A28" s="431">
        <f t="shared" si="0"/>
        <v>19</v>
      </c>
      <c r="B28" s="432" t="str">
        <f>'Ranking-Log'!B27</f>
        <v xml:space="preserve"> </v>
      </c>
      <c r="C28" s="432" t="str">
        <f>'Ranking-Log'!C27</f>
        <v xml:space="preserve"> </v>
      </c>
      <c r="D28" s="433" t="str">
        <f>'Ranking-Log'!D27</f>
        <v xml:space="preserve"> </v>
      </c>
      <c r="E28" s="434" t="str">
        <f>'Ranking-Log'!E27</f>
        <v xml:space="preserve"> </v>
      </c>
      <c r="F28" s="434" t="str">
        <f>'Ranking-Log'!J27</f>
        <v xml:space="preserve"> </v>
      </c>
      <c r="G28" s="465"/>
      <c r="H28" s="466"/>
      <c r="I28" s="371"/>
      <c r="J28" s="465"/>
      <c r="X28" s="287"/>
      <c r="Y28" s="287"/>
      <c r="Z28" s="122"/>
      <c r="AA28" s="122"/>
      <c r="AB28" s="122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</row>
    <row r="29" spans="1:326" s="45" customFormat="1" ht="19.5" thickBot="1">
      <c r="A29" s="431">
        <f t="shared" si="0"/>
        <v>20</v>
      </c>
      <c r="B29" s="432" t="str">
        <f>'Ranking-Log'!B28</f>
        <v xml:space="preserve"> </v>
      </c>
      <c r="C29" s="432" t="str">
        <f>'Ranking-Log'!C28</f>
        <v xml:space="preserve"> </v>
      </c>
      <c r="D29" s="433" t="str">
        <f>'Ranking-Log'!D28</f>
        <v xml:space="preserve"> </v>
      </c>
      <c r="E29" s="434" t="str">
        <f>'Ranking-Log'!E28</f>
        <v xml:space="preserve"> </v>
      </c>
      <c r="F29" s="434" t="str">
        <f>'Ranking-Log'!J28</f>
        <v xml:space="preserve"> </v>
      </c>
      <c r="G29" s="465"/>
      <c r="H29" s="466"/>
      <c r="I29" s="371"/>
      <c r="J29" s="465"/>
      <c r="X29" s="287"/>
      <c r="Y29" s="287"/>
      <c r="Z29" s="122"/>
      <c r="AA29" s="122"/>
      <c r="AB29" s="122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</row>
    <row r="30" spans="1:326" s="45" customFormat="1" ht="19.5" thickBot="1">
      <c r="A30" s="437"/>
      <c r="B30" s="431" t="str">
        <f>'Ranking-Log'!C29</f>
        <v>Football Fan</v>
      </c>
      <c r="C30" s="660" t="str">
        <f>'Ranking-Log'!E29</f>
        <v>Football Fan Spreadsheet</v>
      </c>
      <c r="D30" s="668"/>
      <c r="E30" s="667"/>
      <c r="F30" s="503" t="str">
        <f>'Ranking-Log'!G29</f>
        <v>FootballFanSpreadsheet.blogspot.com</v>
      </c>
      <c r="G30" s="465"/>
      <c r="H30" s="466"/>
      <c r="I30" s="371"/>
      <c r="J30" s="465"/>
      <c r="X30" s="287"/>
      <c r="Y30" s="287"/>
      <c r="Z30" s="122"/>
      <c r="AA30" s="122"/>
      <c r="AB30" s="122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</row>
    <row r="31" spans="1:326" s="45" customFormat="1">
      <c r="A31" s="467"/>
      <c r="B31" s="468"/>
      <c r="D31" s="282"/>
      <c r="E31" s="283"/>
      <c r="F31" s="469"/>
      <c r="G31" s="285"/>
      <c r="H31" s="286"/>
      <c r="X31" s="287"/>
      <c r="Y31" s="287"/>
      <c r="Z31" s="122"/>
      <c r="AA31" s="122"/>
      <c r="AB31" s="122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</row>
    <row r="32" spans="1:326" s="45" customFormat="1">
      <c r="A32" s="470"/>
      <c r="B32" s="471" t="str">
        <f>'Ranking-Log'!$F$6</f>
        <v>EACH TEAM PLAYS:</v>
      </c>
      <c r="C32" s="478" t="str">
        <f>'Ranking-Log'!G6</f>
        <v>38 MATCHES PER SEASON</v>
      </c>
      <c r="D32" s="462"/>
      <c r="E32" s="463"/>
      <c r="F32" s="472"/>
      <c r="G32" s="285"/>
      <c r="H32" s="291"/>
      <c r="O32" s="45">
        <v>2</v>
      </c>
      <c r="X32" s="287"/>
      <c r="Y32" s="287"/>
      <c r="Z32" s="122"/>
      <c r="AA32" s="122"/>
      <c r="AB32" s="122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</row>
    <row r="33" spans="1:326" ht="19.5" thickBot="1">
      <c r="A33" s="473"/>
      <c r="B33" s="474" t="str">
        <f>'Ranking-Log'!F7</f>
        <v>TOTAL MATCHES:</v>
      </c>
      <c r="C33" s="479" t="str">
        <f>'Ranking-Log'!$G$7</f>
        <v>760 MATCHES PER SEASON (80 Matches Played)</v>
      </c>
      <c r="D33" s="475"/>
      <c r="E33" s="476"/>
      <c r="F33" s="477"/>
    </row>
    <row r="35" spans="1:326" s="33" customFormat="1" ht="23.25">
      <c r="C35" s="669" t="s">
        <v>322</v>
      </c>
      <c r="D35" s="670"/>
      <c r="E35" s="671"/>
      <c r="F35" s="318"/>
      <c r="G35" s="319"/>
      <c r="H35" s="320"/>
      <c r="R35" s="444"/>
      <c r="S35" s="280"/>
      <c r="X35" s="122"/>
      <c r="Y35" s="122"/>
      <c r="Z35" s="122"/>
      <c r="AA35" s="122"/>
      <c r="AB35" s="122"/>
      <c r="AH35" s="444"/>
      <c r="AI35" s="280"/>
      <c r="AV35" s="447"/>
      <c r="AW35" s="281"/>
      <c r="AX35" s="444"/>
      <c r="AY35" s="280"/>
    </row>
    <row r="36" spans="1:326" s="33" customFormat="1">
      <c r="A36" s="445"/>
      <c r="D36" s="446"/>
      <c r="E36" s="317"/>
      <c r="F36" s="318"/>
      <c r="G36" s="319"/>
      <c r="H36" s="320"/>
      <c r="R36" s="444"/>
      <c r="S36" s="280"/>
      <c r="T36" s="280"/>
      <c r="V36" s="614"/>
      <c r="W36" s="614"/>
      <c r="X36" s="615"/>
      <c r="Y36" s="615"/>
      <c r="Z36" s="122"/>
      <c r="AA36" s="614"/>
      <c r="AB36" s="614"/>
      <c r="AC36" s="615"/>
      <c r="AD36" s="615"/>
      <c r="AF36" s="369"/>
      <c r="AG36" s="369"/>
      <c r="AH36" s="444"/>
      <c r="AI36" s="280"/>
      <c r="AL36" s="614"/>
      <c r="AM36" s="614"/>
      <c r="AN36" s="615"/>
      <c r="AO36" s="615"/>
      <c r="AQ36" s="614"/>
      <c r="AR36" s="614"/>
      <c r="AS36" s="615"/>
      <c r="AT36" s="615"/>
      <c r="AV36" s="369"/>
      <c r="AW36" s="369"/>
      <c r="AX36" s="444"/>
      <c r="AY36" s="280"/>
      <c r="BB36" s="614"/>
      <c r="BC36" s="614"/>
      <c r="BD36" s="615"/>
      <c r="BE36" s="615"/>
      <c r="BF36" s="614"/>
      <c r="BG36" s="614"/>
      <c r="BH36" s="615"/>
      <c r="BI36" s="615"/>
      <c r="BO36" s="619"/>
      <c r="BP36" s="619"/>
      <c r="BQ36" s="620"/>
      <c r="BR36" s="620"/>
      <c r="BZ36" s="609"/>
      <c r="CA36" s="609"/>
      <c r="CB36" s="610"/>
      <c r="CC36" s="610"/>
      <c r="CE36" s="614"/>
      <c r="CF36" s="614"/>
      <c r="CG36" s="615"/>
      <c r="CH36" s="615"/>
      <c r="CJ36" s="609"/>
      <c r="CK36" s="609"/>
      <c r="CL36" s="610"/>
      <c r="CM36" s="610"/>
      <c r="CO36" s="614"/>
      <c r="CP36" s="614"/>
      <c r="CQ36" s="615"/>
      <c r="CR36" s="615"/>
      <c r="CT36" s="609"/>
      <c r="CU36" s="609"/>
      <c r="CV36" s="610"/>
      <c r="CW36" s="610"/>
      <c r="CY36" s="614"/>
      <c r="CZ36" s="614"/>
      <c r="DA36" s="615"/>
      <c r="DB36" s="615"/>
      <c r="DD36" s="609"/>
      <c r="DE36" s="609"/>
      <c r="DF36" s="610"/>
      <c r="DG36" s="610"/>
      <c r="DI36" s="614"/>
      <c r="DJ36" s="614"/>
      <c r="DK36" s="615"/>
      <c r="DL36" s="615"/>
      <c r="DM36" s="373"/>
      <c r="DN36" s="609"/>
      <c r="DO36" s="609"/>
      <c r="DP36" s="610"/>
      <c r="DQ36" s="610"/>
      <c r="DS36" s="614"/>
      <c r="DT36" s="614"/>
      <c r="DU36" s="615"/>
      <c r="DV36" s="615"/>
      <c r="DX36" s="609"/>
      <c r="DY36" s="609"/>
      <c r="DZ36" s="610"/>
      <c r="EA36" s="610"/>
      <c r="EB36" s="370"/>
      <c r="EC36" s="614"/>
      <c r="ED36" s="614"/>
      <c r="EE36" s="615"/>
      <c r="EF36" s="615"/>
      <c r="EH36" s="609"/>
      <c r="EI36" s="609"/>
      <c r="EJ36" s="610"/>
      <c r="EK36" s="610"/>
      <c r="EM36" s="614"/>
      <c r="EN36" s="614"/>
      <c r="EO36" s="615"/>
      <c r="EP36" s="615"/>
      <c r="ER36" s="609"/>
      <c r="ES36" s="609"/>
      <c r="ET36" s="610"/>
      <c r="EU36" s="610"/>
      <c r="EW36" s="614"/>
      <c r="EX36" s="614"/>
      <c r="EY36" s="615"/>
      <c r="EZ36" s="615"/>
      <c r="FB36" s="609"/>
      <c r="FC36" s="609"/>
      <c r="FD36" s="610"/>
      <c r="FE36" s="610"/>
      <c r="FG36" s="614"/>
      <c r="FH36" s="614"/>
      <c r="FI36" s="615"/>
      <c r="FJ36" s="615"/>
      <c r="FL36" s="609"/>
      <c r="FM36" s="609"/>
      <c r="FN36" s="610"/>
      <c r="FO36" s="610"/>
      <c r="FQ36" s="614"/>
      <c r="FR36" s="614"/>
      <c r="FS36" s="615"/>
      <c r="FT36" s="615"/>
      <c r="FV36" s="609"/>
      <c r="FW36" s="609"/>
      <c r="FX36" s="610"/>
      <c r="FY36" s="610"/>
      <c r="GA36" s="614"/>
      <c r="GB36" s="614"/>
      <c r="GC36" s="615"/>
      <c r="GD36" s="615"/>
      <c r="GF36" s="609"/>
      <c r="GG36" s="609"/>
      <c r="GH36" s="610"/>
      <c r="GI36" s="610"/>
      <c r="GK36" s="614"/>
      <c r="GL36" s="614"/>
      <c r="GM36" s="615"/>
      <c r="GN36" s="615"/>
      <c r="GP36" s="609"/>
      <c r="GQ36" s="609"/>
      <c r="GR36" s="610"/>
      <c r="GS36" s="610"/>
      <c r="GU36" s="614"/>
      <c r="GV36" s="614"/>
      <c r="GW36" s="615"/>
      <c r="GX36" s="615"/>
      <c r="GZ36" s="609"/>
      <c r="HA36" s="609"/>
      <c r="HB36" s="610"/>
      <c r="HC36" s="610"/>
      <c r="HE36" s="614"/>
      <c r="HF36" s="614"/>
      <c r="HG36" s="615"/>
      <c r="HH36" s="615"/>
      <c r="HJ36" s="609"/>
      <c r="HK36" s="609"/>
      <c r="HL36" s="610"/>
      <c r="HM36" s="610"/>
      <c r="HO36" s="614"/>
      <c r="HP36" s="614"/>
      <c r="HQ36" s="615"/>
      <c r="HR36" s="615"/>
      <c r="HT36" s="609"/>
      <c r="HU36" s="609"/>
      <c r="HV36" s="610"/>
      <c r="HW36" s="610"/>
      <c r="HY36" s="614"/>
      <c r="HZ36" s="614"/>
      <c r="IA36" s="615"/>
      <c r="IB36" s="615"/>
      <c r="ID36" s="609"/>
      <c r="IE36" s="609"/>
      <c r="IF36" s="610"/>
      <c r="IG36" s="610"/>
      <c r="II36" s="611"/>
      <c r="IJ36" s="611"/>
      <c r="IK36" s="612"/>
      <c r="IL36" s="612"/>
      <c r="IN36" s="609"/>
      <c r="IO36" s="609"/>
      <c r="IP36" s="610"/>
      <c r="IQ36" s="610"/>
      <c r="IS36" s="611"/>
      <c r="IT36" s="611"/>
      <c r="IU36" s="612"/>
      <c r="IV36" s="612"/>
      <c r="IX36" s="609"/>
      <c r="IY36" s="609"/>
      <c r="IZ36" s="610"/>
      <c r="JA36" s="610"/>
      <c r="JC36" s="611"/>
      <c r="JD36" s="611"/>
      <c r="JE36" s="612"/>
      <c r="JF36" s="612"/>
      <c r="JH36" s="609"/>
      <c r="JI36" s="609"/>
      <c r="JJ36" s="610"/>
      <c r="JK36" s="610"/>
      <c r="JM36" s="611"/>
      <c r="JN36" s="611"/>
      <c r="JO36" s="612"/>
      <c r="JP36" s="612"/>
      <c r="JR36" s="609"/>
      <c r="JS36" s="609"/>
      <c r="JT36" s="610"/>
      <c r="JU36" s="610"/>
      <c r="JW36" s="611"/>
      <c r="JX36" s="611"/>
      <c r="JY36" s="612"/>
      <c r="JZ36" s="612"/>
      <c r="KB36" s="609"/>
      <c r="KC36" s="609"/>
      <c r="KD36" s="610"/>
      <c r="KE36" s="610"/>
      <c r="KG36" s="611"/>
      <c r="KH36" s="611"/>
      <c r="KI36" s="612"/>
      <c r="KJ36" s="612"/>
      <c r="KL36" s="609"/>
      <c r="KM36" s="609"/>
      <c r="KN36" s="610"/>
      <c r="KO36" s="610"/>
      <c r="KQ36" s="611"/>
      <c r="KR36" s="611"/>
      <c r="KS36" s="612"/>
      <c r="KT36" s="612"/>
      <c r="KV36" s="609"/>
      <c r="KW36" s="609"/>
      <c r="KX36" s="610"/>
      <c r="KY36" s="610"/>
      <c r="LA36" s="611"/>
      <c r="LB36" s="611"/>
      <c r="LC36" s="612"/>
      <c r="LD36" s="612"/>
      <c r="LF36" s="609"/>
      <c r="LG36" s="609"/>
      <c r="LH36" s="610"/>
      <c r="LI36" s="610"/>
      <c r="LK36" s="611"/>
      <c r="LL36" s="611"/>
      <c r="LM36" s="612"/>
      <c r="LN36" s="612"/>
    </row>
    <row r="37" spans="1:326" s="280" customFormat="1">
      <c r="D37" s="447"/>
      <c r="E37" s="371"/>
      <c r="J37" s="448"/>
      <c r="L37" s="448"/>
      <c r="Z37" s="448"/>
      <c r="AB37" s="448"/>
      <c r="AP37" s="448"/>
      <c r="AR37" s="448"/>
      <c r="BF37" s="448"/>
      <c r="BH37" s="448"/>
    </row>
    <row r="38" spans="1:326" s="33" customFormat="1">
      <c r="A38" s="280"/>
      <c r="B38" s="122"/>
      <c r="C38" s="122"/>
      <c r="D38" s="449"/>
      <c r="E38" s="450"/>
      <c r="F38" s="122"/>
      <c r="G38" s="122"/>
      <c r="H38" s="122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372"/>
      <c r="U38" s="280"/>
      <c r="V38" s="122"/>
      <c r="W38" s="122"/>
      <c r="X38" s="122"/>
      <c r="Y38" s="122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372"/>
      <c r="AK38" s="280"/>
      <c r="AL38" s="122"/>
      <c r="AM38" s="122"/>
      <c r="AN38" s="122"/>
      <c r="AO38" s="122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372"/>
      <c r="BA38" s="280"/>
      <c r="BB38" s="122"/>
      <c r="BC38" s="122"/>
      <c r="BD38" s="122"/>
      <c r="BE38" s="122"/>
      <c r="BF38" s="121"/>
      <c r="BG38" s="121"/>
      <c r="BH38" s="121"/>
      <c r="BI38" s="121"/>
      <c r="BJ38" s="121"/>
      <c r="BK38" s="121"/>
      <c r="BL38" s="121"/>
      <c r="BM38" s="121"/>
      <c r="BN38" s="280"/>
      <c r="BO38" s="122"/>
      <c r="BP38" s="122"/>
      <c r="BQ38" s="122"/>
      <c r="BR38" s="122"/>
      <c r="BS38" s="122"/>
      <c r="BU38" s="122"/>
      <c r="BV38" s="122"/>
      <c r="BW38" s="122"/>
      <c r="BX38" s="122"/>
      <c r="BZ38" s="122"/>
      <c r="CA38" s="122"/>
      <c r="CB38" s="122"/>
      <c r="CC38" s="122"/>
      <c r="CE38" s="122"/>
      <c r="CF38" s="122"/>
      <c r="CG38" s="122"/>
      <c r="CH38" s="122"/>
      <c r="CJ38" s="122"/>
      <c r="CK38" s="122"/>
      <c r="CL38" s="122"/>
      <c r="CM38" s="122"/>
      <c r="CO38" s="122"/>
      <c r="CP38" s="122"/>
      <c r="CQ38" s="122"/>
      <c r="CR38" s="122"/>
      <c r="CT38" s="122"/>
      <c r="CU38" s="122"/>
      <c r="CV38" s="122"/>
      <c r="CW38" s="122"/>
      <c r="CY38" s="122"/>
      <c r="CZ38" s="122"/>
      <c r="DA38" s="122"/>
      <c r="DB38" s="122"/>
      <c r="DD38" s="122"/>
      <c r="DE38" s="122"/>
      <c r="DF38" s="122"/>
      <c r="DG38" s="122"/>
      <c r="DI38" s="122"/>
      <c r="DJ38" s="122"/>
      <c r="DK38" s="122"/>
      <c r="DL38" s="122"/>
      <c r="DM38" s="122"/>
      <c r="DN38" s="122"/>
      <c r="DO38" s="122"/>
      <c r="DP38" s="122"/>
      <c r="DQ38" s="122"/>
      <c r="DS38" s="122"/>
      <c r="DT38" s="122"/>
      <c r="DU38" s="122"/>
      <c r="DV38" s="122"/>
      <c r="DX38" s="122"/>
      <c r="DY38" s="122"/>
      <c r="DZ38" s="122"/>
      <c r="EA38" s="122"/>
      <c r="EB38" s="122"/>
      <c r="EC38" s="122"/>
      <c r="ED38" s="122"/>
      <c r="EE38" s="122"/>
      <c r="EF38" s="122"/>
      <c r="EH38" s="122"/>
      <c r="EI38" s="122"/>
      <c r="EJ38" s="122"/>
      <c r="EK38" s="122"/>
      <c r="EM38" s="122"/>
      <c r="EN38" s="122"/>
      <c r="EO38" s="122"/>
      <c r="EP38" s="122"/>
      <c r="ER38" s="122"/>
      <c r="ES38" s="122"/>
      <c r="ET38" s="122"/>
      <c r="EU38" s="122"/>
      <c r="EW38" s="122"/>
      <c r="EX38" s="122"/>
      <c r="EY38" s="122"/>
      <c r="EZ38" s="122"/>
      <c r="FB38" s="122"/>
      <c r="FC38" s="122"/>
      <c r="FD38" s="122"/>
      <c r="FE38" s="122"/>
      <c r="FG38" s="122"/>
      <c r="FH38" s="122"/>
      <c r="FI38" s="122"/>
      <c r="FJ38" s="122"/>
      <c r="FL38" s="122"/>
      <c r="FM38" s="122"/>
      <c r="FN38" s="122"/>
      <c r="FO38" s="122"/>
      <c r="FQ38" s="122"/>
      <c r="FR38" s="122"/>
      <c r="FS38" s="122"/>
      <c r="FT38" s="122"/>
      <c r="FV38" s="122"/>
      <c r="FW38" s="122"/>
      <c r="FX38" s="122"/>
      <c r="FY38" s="122"/>
      <c r="GA38" s="122"/>
      <c r="GB38" s="122"/>
      <c r="GC38" s="122"/>
      <c r="GD38" s="122"/>
      <c r="GF38" s="122"/>
      <c r="GG38" s="122"/>
      <c r="GH38" s="122"/>
      <c r="GI38" s="122"/>
      <c r="GK38" s="122"/>
      <c r="GL38" s="122"/>
      <c r="GM38" s="122"/>
      <c r="GN38" s="122"/>
      <c r="GP38" s="122"/>
      <c r="GQ38" s="122"/>
      <c r="GR38" s="122"/>
      <c r="GS38" s="122"/>
      <c r="GU38" s="122"/>
      <c r="GV38" s="122"/>
      <c r="GW38" s="122"/>
      <c r="GX38" s="122"/>
      <c r="GZ38" s="122"/>
      <c r="HA38" s="122"/>
      <c r="HB38" s="122"/>
      <c r="HC38" s="122"/>
      <c r="HE38" s="122"/>
      <c r="HF38" s="122"/>
      <c r="HG38" s="122"/>
      <c r="HH38" s="122"/>
      <c r="HJ38" s="122"/>
      <c r="HK38" s="122"/>
      <c r="HL38" s="122"/>
      <c r="HM38" s="122"/>
      <c r="HO38" s="122"/>
      <c r="HP38" s="122"/>
      <c r="HQ38" s="122"/>
      <c r="HR38" s="122"/>
      <c r="HT38" s="122"/>
      <c r="HU38" s="122"/>
      <c r="HV38" s="122"/>
      <c r="HW38" s="122"/>
      <c r="HY38" s="122"/>
      <c r="HZ38" s="122"/>
      <c r="IA38" s="122"/>
      <c r="IB38" s="122"/>
      <c r="ID38" s="122"/>
      <c r="IE38" s="122"/>
      <c r="IF38" s="122"/>
      <c r="IG38" s="122"/>
      <c r="II38" s="122"/>
      <c r="IJ38" s="122"/>
      <c r="IK38" s="122"/>
      <c r="IL38" s="122"/>
      <c r="IN38" s="122"/>
      <c r="IO38" s="122"/>
      <c r="IP38" s="122"/>
      <c r="IQ38" s="122"/>
      <c r="IS38" s="122"/>
      <c r="IT38" s="122"/>
      <c r="IU38" s="122"/>
      <c r="IV38" s="122"/>
      <c r="IX38" s="122"/>
      <c r="IY38" s="122"/>
      <c r="IZ38" s="122"/>
      <c r="JA38" s="122"/>
      <c r="JC38" s="122"/>
      <c r="JD38" s="122"/>
      <c r="JE38" s="122"/>
      <c r="JF38" s="122"/>
      <c r="JH38" s="122"/>
      <c r="JI38" s="122"/>
      <c r="JJ38" s="122"/>
      <c r="JK38" s="122"/>
      <c r="JM38" s="122"/>
      <c r="JN38" s="122"/>
      <c r="JO38" s="122"/>
      <c r="JP38" s="122"/>
      <c r="JR38" s="122"/>
      <c r="JS38" s="122"/>
      <c r="JT38" s="122"/>
      <c r="JU38" s="122"/>
      <c r="JW38" s="122"/>
      <c r="JX38" s="122"/>
      <c r="JY38" s="122"/>
      <c r="JZ38" s="122"/>
      <c r="KB38" s="122"/>
      <c r="KC38" s="122"/>
      <c r="KD38" s="122"/>
      <c r="KE38" s="122"/>
      <c r="KG38" s="122"/>
      <c r="KH38" s="122"/>
      <c r="KI38" s="122"/>
      <c r="KJ38" s="122"/>
      <c r="KL38" s="122"/>
      <c r="KM38" s="122"/>
      <c r="KN38" s="122"/>
      <c r="KO38" s="122"/>
      <c r="KQ38" s="122"/>
      <c r="KR38" s="122"/>
      <c r="KS38" s="122"/>
      <c r="KT38" s="122"/>
      <c r="KV38" s="122"/>
      <c r="KW38" s="122"/>
      <c r="KX38" s="122"/>
      <c r="KY38" s="122"/>
      <c r="LA38" s="122"/>
      <c r="LB38" s="122"/>
      <c r="LC38" s="122"/>
      <c r="LD38" s="122"/>
      <c r="LF38" s="122"/>
      <c r="LG38" s="122"/>
      <c r="LH38" s="122"/>
      <c r="LI38" s="122"/>
      <c r="LK38" s="122"/>
      <c r="LL38" s="122"/>
      <c r="LM38" s="122"/>
      <c r="LN38" s="122"/>
    </row>
    <row r="39" spans="1:326" s="33" customFormat="1">
      <c r="A39" s="280"/>
      <c r="B39" s="122"/>
      <c r="C39" s="122"/>
      <c r="D39" s="449"/>
      <c r="E39" s="450"/>
      <c r="F39" s="122"/>
      <c r="G39" s="122"/>
      <c r="H39" s="122"/>
      <c r="I39" s="121"/>
      <c r="J39" s="120"/>
      <c r="K39" s="121"/>
      <c r="L39" s="120"/>
      <c r="M39" s="121"/>
      <c r="N39" s="121"/>
      <c r="O39" s="121"/>
      <c r="P39" s="121"/>
      <c r="Q39" s="121"/>
      <c r="R39" s="121"/>
      <c r="S39" s="121"/>
      <c r="T39" s="372"/>
      <c r="U39" s="280"/>
      <c r="V39" s="122"/>
      <c r="W39" s="122"/>
      <c r="X39" s="122"/>
      <c r="Y39" s="122"/>
      <c r="Z39" s="120"/>
      <c r="AA39" s="121"/>
      <c r="AB39" s="120"/>
      <c r="AC39" s="121"/>
      <c r="AD39" s="121"/>
      <c r="AE39" s="121"/>
      <c r="AF39" s="121"/>
      <c r="AG39" s="121"/>
      <c r="AH39" s="121"/>
      <c r="AI39" s="121"/>
      <c r="AJ39" s="372"/>
      <c r="AK39" s="280"/>
      <c r="AL39" s="122"/>
      <c r="AM39" s="122"/>
      <c r="AN39" s="122"/>
      <c r="AO39" s="122"/>
      <c r="AP39" s="120"/>
      <c r="AQ39" s="121"/>
      <c r="AR39" s="120"/>
      <c r="AS39" s="121"/>
      <c r="AT39" s="121"/>
      <c r="AU39" s="121"/>
      <c r="AV39" s="121"/>
      <c r="AW39" s="121"/>
      <c r="AX39" s="121"/>
      <c r="AY39" s="121"/>
      <c r="AZ39" s="372"/>
      <c r="BA39" s="280"/>
      <c r="BB39" s="122"/>
      <c r="BC39" s="122"/>
      <c r="BD39" s="122"/>
      <c r="BE39" s="122"/>
      <c r="BF39" s="120"/>
      <c r="BG39" s="121"/>
      <c r="BH39" s="120"/>
      <c r="BI39" s="121"/>
      <c r="BJ39" s="121"/>
      <c r="BK39" s="121"/>
      <c r="BL39" s="121"/>
      <c r="BM39" s="121"/>
      <c r="BN39" s="280"/>
      <c r="BO39" s="122"/>
      <c r="BP39" s="122"/>
      <c r="BQ39" s="122"/>
      <c r="BR39" s="122"/>
      <c r="BS39" s="122"/>
      <c r="BU39" s="122"/>
      <c r="BV39" s="122"/>
      <c r="BW39" s="122"/>
      <c r="BX39" s="122"/>
      <c r="BZ39" s="122"/>
      <c r="CA39" s="122"/>
      <c r="CB39" s="122"/>
      <c r="CC39" s="122"/>
      <c r="CE39" s="122"/>
      <c r="CF39" s="122"/>
      <c r="CG39" s="122"/>
      <c r="CH39" s="122"/>
      <c r="CJ39" s="122"/>
      <c r="CK39" s="122"/>
      <c r="CL39" s="122"/>
      <c r="CM39" s="122"/>
      <c r="CO39" s="122"/>
      <c r="CP39" s="122"/>
      <c r="CQ39" s="122"/>
      <c r="CR39" s="122"/>
      <c r="CT39" s="122"/>
      <c r="CU39" s="122"/>
      <c r="CV39" s="122"/>
      <c r="CW39" s="122"/>
      <c r="CY39" s="122"/>
      <c r="CZ39" s="122"/>
      <c r="DA39" s="122"/>
      <c r="DB39" s="122"/>
      <c r="DD39" s="122"/>
      <c r="DE39" s="122"/>
      <c r="DF39" s="122"/>
      <c r="DG39" s="122"/>
      <c r="DI39" s="122"/>
      <c r="DJ39" s="122"/>
      <c r="DK39" s="122"/>
      <c r="DL39" s="122"/>
      <c r="DM39" s="122"/>
      <c r="DN39" s="122"/>
      <c r="DO39" s="122"/>
      <c r="DP39" s="122"/>
      <c r="DQ39" s="122"/>
      <c r="DS39" s="122"/>
      <c r="DT39" s="122"/>
      <c r="DU39" s="122"/>
      <c r="DV39" s="122"/>
      <c r="DX39" s="122"/>
      <c r="DY39" s="122"/>
      <c r="DZ39" s="122"/>
      <c r="EA39" s="122"/>
      <c r="EB39" s="122"/>
      <c r="EC39" s="122"/>
      <c r="ED39" s="122"/>
      <c r="EE39" s="122"/>
      <c r="EF39" s="122"/>
      <c r="EH39" s="122"/>
      <c r="EI39" s="122"/>
      <c r="EJ39" s="122"/>
      <c r="EK39" s="122"/>
      <c r="EM39" s="122"/>
      <c r="EN39" s="122"/>
      <c r="EO39" s="122"/>
      <c r="EP39" s="122"/>
      <c r="ER39" s="122"/>
      <c r="ES39" s="122"/>
      <c r="ET39" s="122"/>
      <c r="EU39" s="122"/>
      <c r="EW39" s="122"/>
      <c r="EX39" s="122"/>
      <c r="EY39" s="122"/>
      <c r="EZ39" s="122"/>
      <c r="FB39" s="122"/>
      <c r="FC39" s="122"/>
      <c r="FD39" s="122"/>
      <c r="FE39" s="122"/>
      <c r="FG39" s="122"/>
      <c r="FH39" s="122"/>
      <c r="FI39" s="122"/>
      <c r="FJ39" s="122"/>
      <c r="FL39" s="122"/>
      <c r="FM39" s="122"/>
      <c r="FN39" s="122"/>
      <c r="FO39" s="122"/>
      <c r="FQ39" s="122"/>
      <c r="FR39" s="122"/>
      <c r="FS39" s="122"/>
      <c r="FT39" s="122"/>
      <c r="FV39" s="122"/>
      <c r="FW39" s="122"/>
      <c r="FX39" s="122"/>
      <c r="FY39" s="122"/>
      <c r="GA39" s="122"/>
      <c r="GB39" s="122"/>
      <c r="GC39" s="122"/>
      <c r="GD39" s="122"/>
      <c r="GF39" s="122"/>
      <c r="GG39" s="122"/>
      <c r="GH39" s="122"/>
      <c r="GI39" s="122"/>
      <c r="GK39" s="122"/>
      <c r="GL39" s="122"/>
      <c r="GM39" s="122"/>
      <c r="GN39" s="122"/>
      <c r="GP39" s="122"/>
      <c r="GQ39" s="122"/>
      <c r="GR39" s="122"/>
      <c r="GS39" s="122"/>
      <c r="GU39" s="122"/>
      <c r="GV39" s="122"/>
      <c r="GW39" s="122"/>
      <c r="GX39" s="122"/>
      <c r="GZ39" s="122"/>
      <c r="HA39" s="122"/>
      <c r="HB39" s="122"/>
      <c r="HC39" s="122"/>
      <c r="HE39" s="122"/>
      <c r="HF39" s="122"/>
      <c r="HG39" s="122"/>
      <c r="HH39" s="122"/>
      <c r="HJ39" s="122"/>
      <c r="HK39" s="122"/>
      <c r="HL39" s="122"/>
      <c r="HM39" s="122"/>
      <c r="HO39" s="122"/>
      <c r="HP39" s="122"/>
      <c r="HQ39" s="122"/>
      <c r="HR39" s="122"/>
      <c r="HT39" s="122"/>
      <c r="HU39" s="122"/>
      <c r="HV39" s="122"/>
      <c r="HW39" s="122"/>
      <c r="HY39" s="122"/>
      <c r="HZ39" s="122"/>
      <c r="IA39" s="122"/>
      <c r="IB39" s="122"/>
      <c r="ID39" s="122"/>
      <c r="IE39" s="122"/>
      <c r="IF39" s="122"/>
      <c r="IG39" s="122"/>
      <c r="II39" s="122"/>
      <c r="IJ39" s="122"/>
      <c r="IK39" s="122"/>
      <c r="IL39" s="122"/>
      <c r="IN39" s="122"/>
      <c r="IO39" s="122"/>
      <c r="IP39" s="122"/>
      <c r="IQ39" s="122"/>
      <c r="IS39" s="122"/>
      <c r="IT39" s="122"/>
      <c r="IU39" s="122"/>
      <c r="IV39" s="122"/>
      <c r="IX39" s="122"/>
      <c r="IY39" s="122"/>
      <c r="IZ39" s="122"/>
      <c r="JA39" s="122"/>
      <c r="JC39" s="122"/>
      <c r="JD39" s="122"/>
      <c r="JE39" s="122"/>
      <c r="JF39" s="122"/>
      <c r="JH39" s="122"/>
      <c r="JI39" s="122"/>
      <c r="JJ39" s="122"/>
      <c r="JK39" s="122"/>
      <c r="JM39" s="122"/>
      <c r="JN39" s="122"/>
      <c r="JO39" s="122"/>
      <c r="JP39" s="122"/>
      <c r="JR39" s="122"/>
      <c r="JS39" s="122"/>
      <c r="JT39" s="122"/>
      <c r="JU39" s="122"/>
      <c r="JW39" s="122"/>
      <c r="JX39" s="122"/>
      <c r="JY39" s="122"/>
      <c r="JZ39" s="122"/>
      <c r="KB39" s="122"/>
      <c r="KC39" s="122"/>
      <c r="KD39" s="122"/>
      <c r="KE39" s="122"/>
      <c r="KG39" s="122"/>
      <c r="KH39" s="122"/>
      <c r="KI39" s="122"/>
      <c r="KJ39" s="122"/>
      <c r="KL39" s="122"/>
      <c r="KM39" s="122"/>
      <c r="KN39" s="122"/>
      <c r="KO39" s="122"/>
      <c r="KQ39" s="122"/>
      <c r="KR39" s="122"/>
      <c r="KS39" s="122"/>
      <c r="KT39" s="122"/>
      <c r="KV39" s="122"/>
      <c r="KW39" s="122"/>
      <c r="KX39" s="122"/>
      <c r="KY39" s="122"/>
      <c r="LA39" s="122"/>
      <c r="LB39" s="122"/>
      <c r="LC39" s="122"/>
      <c r="LD39" s="122"/>
      <c r="LF39" s="122"/>
      <c r="LG39" s="122"/>
      <c r="LH39" s="122"/>
      <c r="LI39" s="122"/>
      <c r="LK39" s="122"/>
      <c r="LL39" s="122"/>
      <c r="LM39" s="122"/>
      <c r="LN39" s="122"/>
    </row>
    <row r="40" spans="1:326" s="33" customFormat="1">
      <c r="A40" s="280"/>
      <c r="B40" s="122"/>
      <c r="C40" s="122"/>
      <c r="D40" s="449"/>
      <c r="E40" s="450"/>
      <c r="F40" s="122"/>
      <c r="G40" s="122"/>
      <c r="H40" s="122"/>
      <c r="I40" s="121"/>
      <c r="J40" s="121"/>
      <c r="K40" s="121"/>
      <c r="L40" s="120"/>
      <c r="M40" s="121"/>
      <c r="N40" s="121"/>
      <c r="O40" s="121"/>
      <c r="P40" s="121"/>
      <c r="Q40" s="121"/>
      <c r="R40" s="121"/>
      <c r="S40" s="121"/>
      <c r="T40" s="372"/>
      <c r="U40" s="280"/>
      <c r="V40" s="122"/>
      <c r="W40" s="122"/>
      <c r="X40" s="122"/>
      <c r="Y40" s="122"/>
      <c r="Z40" s="121"/>
      <c r="AA40" s="121"/>
      <c r="AB40" s="120"/>
      <c r="AC40" s="121"/>
      <c r="AD40" s="121"/>
      <c r="AE40" s="121"/>
      <c r="AF40" s="121"/>
      <c r="AG40" s="121"/>
      <c r="AH40" s="121"/>
      <c r="AI40" s="121"/>
      <c r="AJ40" s="372"/>
      <c r="AK40" s="280"/>
      <c r="AL40" s="122"/>
      <c r="AM40" s="122"/>
      <c r="AN40" s="122"/>
      <c r="AO40" s="122"/>
      <c r="AP40" s="121"/>
      <c r="AQ40" s="121"/>
      <c r="AR40" s="120"/>
      <c r="AS40" s="121"/>
      <c r="AT40" s="121"/>
      <c r="AU40" s="121"/>
      <c r="AV40" s="121"/>
      <c r="AW40" s="121"/>
      <c r="AX40" s="121"/>
      <c r="AY40" s="121"/>
      <c r="AZ40" s="372"/>
      <c r="BA40" s="280"/>
      <c r="BB40" s="122"/>
      <c r="BC40" s="122"/>
      <c r="BD40" s="122"/>
      <c r="BE40" s="122"/>
      <c r="BF40" s="121"/>
      <c r="BG40" s="121"/>
      <c r="BH40" s="120"/>
      <c r="BI40" s="121"/>
      <c r="BJ40" s="121"/>
      <c r="BK40" s="121"/>
      <c r="BL40" s="121"/>
      <c r="BM40" s="121"/>
      <c r="BN40" s="280"/>
      <c r="BO40" s="122"/>
      <c r="BP40" s="122"/>
      <c r="BQ40" s="122"/>
      <c r="BR40" s="122"/>
      <c r="BS40" s="122"/>
      <c r="BU40" s="122"/>
      <c r="BV40" s="122"/>
      <c r="BW40" s="122"/>
      <c r="BX40" s="122"/>
      <c r="BZ40" s="122"/>
      <c r="CA40" s="122"/>
      <c r="CB40" s="122"/>
      <c r="CC40" s="122"/>
      <c r="CE40" s="122"/>
      <c r="CF40" s="122"/>
      <c r="CG40" s="122"/>
      <c r="CH40" s="122"/>
      <c r="CJ40" s="122"/>
      <c r="CK40" s="122"/>
      <c r="CL40" s="122"/>
      <c r="CM40" s="122"/>
      <c r="CO40" s="122"/>
      <c r="CP40" s="122"/>
      <c r="CQ40" s="122"/>
      <c r="CR40" s="122"/>
      <c r="CT40" s="122"/>
      <c r="CU40" s="122"/>
      <c r="CV40" s="122"/>
      <c r="CW40" s="122"/>
      <c r="CY40" s="122"/>
      <c r="CZ40" s="122"/>
      <c r="DA40" s="122"/>
      <c r="DB40" s="122"/>
      <c r="DD40" s="122"/>
      <c r="DE40" s="122"/>
      <c r="DF40" s="122"/>
      <c r="DG40" s="122"/>
      <c r="DI40" s="122"/>
      <c r="DJ40" s="122"/>
      <c r="DK40" s="122"/>
      <c r="DL40" s="122"/>
      <c r="DM40" s="122"/>
      <c r="DN40" s="122"/>
      <c r="DO40" s="122"/>
      <c r="DP40" s="122"/>
      <c r="DQ40" s="122"/>
      <c r="DS40" s="122"/>
      <c r="DT40" s="122"/>
      <c r="DU40" s="122"/>
      <c r="DV40" s="122"/>
      <c r="DX40" s="122"/>
      <c r="DY40" s="122"/>
      <c r="DZ40" s="122"/>
      <c r="EA40" s="122"/>
      <c r="EB40" s="122"/>
      <c r="EC40" s="122"/>
      <c r="ED40" s="122"/>
      <c r="EE40" s="122"/>
      <c r="EF40" s="122"/>
      <c r="EH40" s="122"/>
      <c r="EI40" s="122"/>
      <c r="EJ40" s="122"/>
      <c r="EK40" s="122"/>
      <c r="EM40" s="122"/>
      <c r="EN40" s="122"/>
      <c r="EO40" s="122"/>
      <c r="EP40" s="122"/>
      <c r="ER40" s="122"/>
      <c r="ES40" s="122"/>
      <c r="ET40" s="122"/>
      <c r="EU40" s="122"/>
      <c r="EW40" s="122"/>
      <c r="EX40" s="122"/>
      <c r="EY40" s="122"/>
      <c r="EZ40" s="122"/>
      <c r="FB40" s="122"/>
      <c r="FC40" s="122"/>
      <c r="FD40" s="122"/>
      <c r="FE40" s="122"/>
      <c r="FG40" s="122"/>
      <c r="FH40" s="122"/>
      <c r="FI40" s="122"/>
      <c r="FJ40" s="122"/>
      <c r="FL40" s="122"/>
      <c r="FM40" s="122"/>
      <c r="FN40" s="122"/>
      <c r="FO40" s="122"/>
      <c r="FQ40" s="122"/>
      <c r="FR40" s="122"/>
      <c r="FS40" s="122"/>
      <c r="FT40" s="122"/>
      <c r="FV40" s="122"/>
      <c r="FW40" s="122"/>
      <c r="FX40" s="122"/>
      <c r="FY40" s="122"/>
      <c r="GA40" s="122"/>
      <c r="GB40" s="122"/>
      <c r="GC40" s="122"/>
      <c r="GD40" s="122"/>
      <c r="GF40" s="122"/>
      <c r="GG40" s="122"/>
      <c r="GH40" s="122"/>
      <c r="GI40" s="122"/>
      <c r="GK40" s="122"/>
      <c r="GL40" s="122"/>
      <c r="GM40" s="122"/>
      <c r="GN40" s="122"/>
      <c r="GP40" s="122"/>
      <c r="GQ40" s="122"/>
      <c r="GR40" s="122"/>
      <c r="GS40" s="122"/>
      <c r="GU40" s="122"/>
      <c r="GV40" s="122"/>
      <c r="GW40" s="122"/>
      <c r="GX40" s="122"/>
      <c r="GZ40" s="122"/>
      <c r="HA40" s="122"/>
      <c r="HB40" s="122"/>
      <c r="HC40" s="122"/>
      <c r="HE40" s="122"/>
      <c r="HF40" s="122"/>
      <c r="HG40" s="122"/>
      <c r="HH40" s="122"/>
      <c r="HJ40" s="122"/>
      <c r="HK40" s="122"/>
      <c r="HL40" s="122"/>
      <c r="HM40" s="122"/>
      <c r="HO40" s="122"/>
      <c r="HP40" s="122"/>
      <c r="HQ40" s="122"/>
      <c r="HR40" s="122"/>
      <c r="HT40" s="122"/>
      <c r="HU40" s="122"/>
      <c r="HV40" s="122"/>
      <c r="HW40" s="122"/>
      <c r="HY40" s="122"/>
      <c r="HZ40" s="122"/>
      <c r="IA40" s="122"/>
      <c r="IB40" s="122"/>
      <c r="ID40" s="122"/>
      <c r="IE40" s="122"/>
      <c r="IF40" s="122"/>
      <c r="IG40" s="122"/>
      <c r="II40" s="122"/>
      <c r="IJ40" s="122"/>
      <c r="IK40" s="122"/>
      <c r="IL40" s="122"/>
      <c r="IN40" s="122"/>
      <c r="IO40" s="122"/>
      <c r="IP40" s="122"/>
      <c r="IQ40" s="122"/>
      <c r="IS40" s="122"/>
      <c r="IT40" s="122"/>
      <c r="IU40" s="122"/>
      <c r="IV40" s="122"/>
      <c r="IX40" s="122"/>
      <c r="IY40" s="122"/>
      <c r="IZ40" s="122"/>
      <c r="JA40" s="122"/>
      <c r="JC40" s="122"/>
      <c r="JD40" s="122"/>
      <c r="JE40" s="122"/>
      <c r="JF40" s="122"/>
      <c r="JH40" s="122"/>
      <c r="JI40" s="122"/>
      <c r="JJ40" s="122"/>
      <c r="JK40" s="122"/>
      <c r="JM40" s="122"/>
      <c r="JN40" s="122"/>
      <c r="JO40" s="122"/>
      <c r="JP40" s="122"/>
      <c r="JR40" s="122"/>
      <c r="JS40" s="122"/>
      <c r="JT40" s="122"/>
      <c r="JU40" s="122"/>
      <c r="JW40" s="122"/>
      <c r="JX40" s="122"/>
      <c r="JY40" s="122"/>
      <c r="JZ40" s="122"/>
      <c r="KB40" s="122"/>
      <c r="KC40" s="122"/>
      <c r="KD40" s="122"/>
      <c r="KE40" s="122"/>
      <c r="KG40" s="122"/>
      <c r="KH40" s="122"/>
      <c r="KI40" s="122"/>
      <c r="KJ40" s="122"/>
      <c r="KL40" s="122"/>
      <c r="KM40" s="122"/>
      <c r="KN40" s="122"/>
      <c r="KO40" s="122"/>
      <c r="KQ40" s="122"/>
      <c r="KR40" s="122"/>
      <c r="KS40" s="122"/>
      <c r="KT40" s="122"/>
      <c r="KV40" s="122"/>
      <c r="KW40" s="122"/>
      <c r="KX40" s="122"/>
      <c r="KY40" s="122"/>
      <c r="LA40" s="122"/>
      <c r="LB40" s="122"/>
      <c r="LC40" s="122"/>
      <c r="LD40" s="122"/>
      <c r="LF40" s="122"/>
      <c r="LG40" s="122"/>
      <c r="LH40" s="122"/>
      <c r="LI40" s="122"/>
      <c r="LK40" s="122"/>
      <c r="LL40" s="122"/>
      <c r="LM40" s="122"/>
      <c r="LN40" s="122"/>
    </row>
    <row r="41" spans="1:326" s="33" customFormat="1">
      <c r="A41" s="280"/>
      <c r="B41" s="122"/>
      <c r="C41" s="122"/>
      <c r="D41" s="449"/>
      <c r="E41" s="450"/>
      <c r="F41" s="122"/>
      <c r="G41" s="122"/>
      <c r="H41" s="122"/>
      <c r="I41" s="121"/>
      <c r="J41" s="121"/>
      <c r="K41" s="121"/>
      <c r="L41" s="120"/>
      <c r="M41" s="121"/>
      <c r="N41" s="121"/>
      <c r="O41" s="121"/>
      <c r="P41" s="121"/>
      <c r="Q41" s="121"/>
      <c r="R41" s="121"/>
      <c r="S41" s="121"/>
      <c r="T41" s="372"/>
      <c r="U41" s="280"/>
      <c r="V41" s="122"/>
      <c r="W41" s="122"/>
      <c r="X41" s="122"/>
      <c r="Y41" s="122"/>
      <c r="Z41" s="121"/>
      <c r="AA41" s="121"/>
      <c r="AB41" s="120"/>
      <c r="AC41" s="121"/>
      <c r="AD41" s="121"/>
      <c r="AE41" s="121"/>
      <c r="AF41" s="121"/>
      <c r="AG41" s="121"/>
      <c r="AH41" s="121"/>
      <c r="AI41" s="121"/>
      <c r="AJ41" s="372"/>
      <c r="AK41" s="280"/>
      <c r="AL41" s="122"/>
      <c r="AM41" s="122"/>
      <c r="AN41" s="122"/>
      <c r="AO41" s="122"/>
      <c r="AP41" s="121"/>
      <c r="AQ41" s="121"/>
      <c r="AR41" s="120"/>
      <c r="AS41" s="121"/>
      <c r="AT41" s="121"/>
      <c r="AU41" s="121"/>
      <c r="AV41" s="121"/>
      <c r="AW41" s="121"/>
      <c r="AX41" s="121"/>
      <c r="AY41" s="121"/>
      <c r="AZ41" s="372"/>
      <c r="BA41" s="280"/>
      <c r="BB41" s="122"/>
      <c r="BC41" s="122"/>
      <c r="BD41" s="122"/>
      <c r="BE41" s="122"/>
      <c r="BF41" s="121"/>
      <c r="BG41" s="121"/>
      <c r="BH41" s="120"/>
      <c r="BI41" s="121"/>
      <c r="BJ41" s="121"/>
      <c r="BK41" s="121"/>
      <c r="BL41" s="121"/>
      <c r="BM41" s="121"/>
      <c r="BN41" s="280"/>
      <c r="BO41" s="122"/>
      <c r="BP41" s="122"/>
      <c r="BQ41" s="122"/>
      <c r="BR41" s="122"/>
      <c r="BS41" s="122"/>
      <c r="BU41" s="122"/>
      <c r="BV41" s="122"/>
      <c r="BW41" s="122"/>
      <c r="BX41" s="122"/>
      <c r="BZ41" s="122"/>
      <c r="CA41" s="122"/>
      <c r="CB41" s="122"/>
      <c r="CC41" s="122"/>
      <c r="CE41" s="122"/>
      <c r="CF41" s="122"/>
      <c r="CG41" s="122"/>
      <c r="CH41" s="122"/>
      <c r="CJ41" s="122"/>
      <c r="CK41" s="122"/>
      <c r="CL41" s="122"/>
      <c r="CM41" s="122"/>
      <c r="CO41" s="122"/>
      <c r="CP41" s="122"/>
      <c r="CQ41" s="122"/>
      <c r="CR41" s="122"/>
      <c r="CT41" s="122"/>
      <c r="CU41" s="122"/>
      <c r="CV41" s="122"/>
      <c r="CW41" s="122"/>
      <c r="CY41" s="122"/>
      <c r="CZ41" s="122"/>
      <c r="DA41" s="122"/>
      <c r="DB41" s="122"/>
      <c r="DD41" s="122"/>
      <c r="DE41" s="122"/>
      <c r="DF41" s="122"/>
      <c r="DG41" s="122"/>
      <c r="DI41" s="122"/>
      <c r="DJ41" s="122"/>
      <c r="DK41" s="122"/>
      <c r="DL41" s="122"/>
      <c r="DM41" s="122"/>
      <c r="DN41" s="122"/>
      <c r="DO41" s="122"/>
      <c r="DP41" s="122"/>
      <c r="DQ41" s="122"/>
      <c r="DS41" s="122"/>
      <c r="DT41" s="122"/>
      <c r="DU41" s="122"/>
      <c r="DV41" s="122"/>
      <c r="DX41" s="122"/>
      <c r="DY41" s="122"/>
      <c r="DZ41" s="122"/>
      <c r="EA41" s="122"/>
      <c r="EB41" s="122"/>
      <c r="EC41" s="122"/>
      <c r="ED41" s="122"/>
      <c r="EE41" s="122"/>
      <c r="EF41" s="122"/>
      <c r="EH41" s="122"/>
      <c r="EI41" s="122"/>
      <c r="EJ41" s="122"/>
      <c r="EK41" s="122"/>
      <c r="EM41" s="122"/>
      <c r="EN41" s="122"/>
      <c r="EO41" s="122"/>
      <c r="EP41" s="122"/>
      <c r="ER41" s="122"/>
      <c r="ES41" s="122"/>
      <c r="ET41" s="122"/>
      <c r="EU41" s="122"/>
      <c r="EW41" s="122"/>
      <c r="EX41" s="122"/>
      <c r="EY41" s="122"/>
      <c r="EZ41" s="122"/>
      <c r="FB41" s="122"/>
      <c r="FC41" s="122"/>
      <c r="FD41" s="122"/>
      <c r="FE41" s="122"/>
      <c r="FG41" s="122"/>
      <c r="FH41" s="122"/>
      <c r="FI41" s="122"/>
      <c r="FJ41" s="122"/>
      <c r="FL41" s="122"/>
      <c r="FM41" s="122"/>
      <c r="FN41" s="122"/>
      <c r="FO41" s="122"/>
      <c r="FQ41" s="122"/>
      <c r="FR41" s="122"/>
      <c r="FS41" s="122"/>
      <c r="FT41" s="122"/>
      <c r="FV41" s="122"/>
      <c r="FW41" s="122"/>
      <c r="FX41" s="122"/>
      <c r="FY41" s="122"/>
      <c r="GA41" s="122"/>
      <c r="GB41" s="122"/>
      <c r="GC41" s="122"/>
      <c r="GD41" s="122"/>
      <c r="GF41" s="122"/>
      <c r="GG41" s="122"/>
      <c r="GH41" s="122"/>
      <c r="GI41" s="122"/>
      <c r="GK41" s="122"/>
      <c r="GL41" s="122"/>
      <c r="GM41" s="122"/>
      <c r="GN41" s="122"/>
      <c r="GP41" s="122"/>
      <c r="GQ41" s="122"/>
      <c r="GR41" s="122"/>
      <c r="GS41" s="122"/>
      <c r="GU41" s="122"/>
      <c r="GV41" s="122"/>
      <c r="GW41" s="122"/>
      <c r="GX41" s="122"/>
      <c r="GZ41" s="122"/>
      <c r="HA41" s="122"/>
      <c r="HB41" s="122"/>
      <c r="HC41" s="122"/>
      <c r="HE41" s="122"/>
      <c r="HF41" s="122"/>
      <c r="HG41" s="122"/>
      <c r="HH41" s="122"/>
      <c r="HJ41" s="122"/>
      <c r="HK41" s="122"/>
      <c r="HL41" s="122"/>
      <c r="HM41" s="122"/>
      <c r="HO41" s="122"/>
      <c r="HP41" s="122"/>
      <c r="HQ41" s="122"/>
      <c r="HR41" s="122"/>
      <c r="HT41" s="122"/>
      <c r="HU41" s="122"/>
      <c r="HV41" s="122"/>
      <c r="HW41" s="122"/>
      <c r="HY41" s="122"/>
      <c r="HZ41" s="122"/>
      <c r="IA41" s="122"/>
      <c r="IB41" s="122"/>
      <c r="ID41" s="122"/>
      <c r="IE41" s="122"/>
      <c r="IF41" s="122"/>
      <c r="IG41" s="122"/>
      <c r="II41" s="122"/>
      <c r="IJ41" s="122"/>
      <c r="IK41" s="122"/>
      <c r="IL41" s="122"/>
      <c r="IN41" s="122"/>
      <c r="IO41" s="122"/>
      <c r="IP41" s="122"/>
      <c r="IQ41" s="122"/>
      <c r="IS41" s="122"/>
      <c r="IT41" s="122"/>
      <c r="IU41" s="122"/>
      <c r="IV41" s="122"/>
      <c r="IX41" s="122"/>
      <c r="IY41" s="122"/>
      <c r="IZ41" s="122"/>
      <c r="JA41" s="122"/>
      <c r="JC41" s="122"/>
      <c r="JD41" s="122"/>
      <c r="JE41" s="122"/>
      <c r="JF41" s="122"/>
      <c r="JH41" s="122"/>
      <c r="JI41" s="122"/>
      <c r="JJ41" s="122"/>
      <c r="JK41" s="122"/>
      <c r="JM41" s="122"/>
      <c r="JN41" s="122"/>
      <c r="JO41" s="122"/>
      <c r="JP41" s="122"/>
      <c r="JR41" s="122"/>
      <c r="JS41" s="122"/>
      <c r="JT41" s="122"/>
      <c r="JU41" s="122"/>
      <c r="JW41" s="122"/>
      <c r="JX41" s="122"/>
      <c r="JY41" s="122"/>
      <c r="JZ41" s="122"/>
      <c r="KB41" s="122"/>
      <c r="KC41" s="122"/>
      <c r="KD41" s="122"/>
      <c r="KE41" s="122"/>
      <c r="KG41" s="122"/>
      <c r="KH41" s="122"/>
      <c r="KI41" s="122"/>
      <c r="KJ41" s="122"/>
      <c r="KL41" s="122"/>
      <c r="KM41" s="122"/>
      <c r="KN41" s="122"/>
      <c r="KO41" s="122"/>
      <c r="KQ41" s="122"/>
      <c r="KR41" s="122"/>
      <c r="KS41" s="122"/>
      <c r="KT41" s="122"/>
      <c r="KV41" s="122"/>
      <c r="KW41" s="122"/>
      <c r="KX41" s="122"/>
      <c r="KY41" s="122"/>
      <c r="LA41" s="122"/>
      <c r="LB41" s="122"/>
      <c r="LC41" s="122"/>
      <c r="LD41" s="122"/>
      <c r="LF41" s="122"/>
      <c r="LG41" s="122"/>
      <c r="LH41" s="122"/>
      <c r="LI41" s="122"/>
      <c r="LK41" s="122"/>
      <c r="LL41" s="122"/>
      <c r="LM41" s="122"/>
      <c r="LN41" s="122"/>
    </row>
    <row r="42" spans="1:326" s="33" customFormat="1">
      <c r="A42" s="280"/>
      <c r="B42" s="122"/>
      <c r="C42" s="122"/>
      <c r="D42" s="449"/>
      <c r="E42" s="450"/>
      <c r="F42" s="122"/>
      <c r="G42" s="122"/>
      <c r="H42" s="122"/>
      <c r="I42" s="121"/>
      <c r="J42" s="121"/>
      <c r="K42" s="121"/>
      <c r="L42" s="120"/>
      <c r="M42" s="121"/>
      <c r="N42" s="121"/>
      <c r="O42" s="121"/>
      <c r="P42" s="121"/>
      <c r="Q42" s="121"/>
      <c r="R42" s="121"/>
      <c r="S42" s="121"/>
      <c r="T42" s="372"/>
      <c r="U42" s="280"/>
      <c r="V42" s="122"/>
      <c r="W42" s="122"/>
      <c r="X42" s="122"/>
      <c r="Y42" s="122"/>
      <c r="Z42" s="121"/>
      <c r="AA42" s="121"/>
      <c r="AB42" s="120"/>
      <c r="AC42" s="121"/>
      <c r="AD42" s="121"/>
      <c r="AE42" s="121"/>
      <c r="AF42" s="121"/>
      <c r="AG42" s="121"/>
      <c r="AH42" s="121"/>
      <c r="AI42" s="121"/>
      <c r="AJ42" s="372"/>
      <c r="AK42" s="280"/>
      <c r="AL42" s="122"/>
      <c r="AM42" s="122"/>
      <c r="AN42" s="122"/>
      <c r="AO42" s="122"/>
      <c r="AP42" s="121"/>
      <c r="AQ42" s="121"/>
      <c r="AR42" s="120"/>
      <c r="AS42" s="121"/>
      <c r="AT42" s="121"/>
      <c r="AU42" s="121"/>
      <c r="AV42" s="121"/>
      <c r="AW42" s="121"/>
      <c r="AX42" s="121"/>
      <c r="AY42" s="121"/>
      <c r="AZ42" s="372"/>
      <c r="BA42" s="280"/>
      <c r="BB42" s="122"/>
      <c r="BC42" s="122"/>
      <c r="BD42" s="122"/>
      <c r="BE42" s="122"/>
      <c r="BF42" s="121"/>
      <c r="BG42" s="121"/>
      <c r="BH42" s="120"/>
      <c r="BI42" s="121"/>
      <c r="BJ42" s="121"/>
      <c r="BK42" s="121"/>
      <c r="BL42" s="121"/>
      <c r="BM42" s="121"/>
      <c r="BN42" s="280"/>
      <c r="BO42" s="122"/>
      <c r="BP42" s="122"/>
      <c r="BQ42" s="122"/>
      <c r="BR42" s="122"/>
      <c r="BS42" s="122"/>
      <c r="BU42" s="122"/>
      <c r="BV42" s="122"/>
      <c r="BW42" s="122"/>
      <c r="BX42" s="122"/>
      <c r="BZ42" s="122"/>
      <c r="CA42" s="122"/>
      <c r="CB42" s="122"/>
      <c r="CC42" s="122"/>
      <c r="CE42" s="122"/>
      <c r="CF42" s="122"/>
      <c r="CG42" s="122"/>
      <c r="CH42" s="122"/>
      <c r="CJ42" s="122"/>
      <c r="CK42" s="122"/>
      <c r="CL42" s="122"/>
      <c r="CM42" s="122"/>
      <c r="CO42" s="122"/>
      <c r="CP42" s="122"/>
      <c r="CQ42" s="122"/>
      <c r="CR42" s="122"/>
      <c r="CT42" s="122"/>
      <c r="CU42" s="122"/>
      <c r="CV42" s="122"/>
      <c r="CW42" s="122"/>
      <c r="CY42" s="122"/>
      <c r="CZ42" s="122"/>
      <c r="DA42" s="122"/>
      <c r="DB42" s="122"/>
      <c r="DD42" s="122"/>
      <c r="DE42" s="122"/>
      <c r="DF42" s="122"/>
      <c r="DG42" s="122"/>
      <c r="DI42" s="122"/>
      <c r="DJ42" s="122"/>
      <c r="DK42" s="122"/>
      <c r="DL42" s="122"/>
      <c r="DM42" s="122"/>
      <c r="DN42" s="122"/>
      <c r="DO42" s="122"/>
      <c r="DP42" s="122"/>
      <c r="DQ42" s="122"/>
      <c r="DS42" s="122"/>
      <c r="DT42" s="122"/>
      <c r="DU42" s="122"/>
      <c r="DV42" s="122"/>
      <c r="DX42" s="122"/>
      <c r="DY42" s="122"/>
      <c r="DZ42" s="122"/>
      <c r="EA42" s="122"/>
      <c r="EB42" s="122"/>
      <c r="EC42" s="122"/>
      <c r="ED42" s="122"/>
      <c r="EE42" s="122"/>
      <c r="EF42" s="122"/>
      <c r="EH42" s="122"/>
      <c r="EI42" s="122"/>
      <c r="EJ42" s="122"/>
      <c r="EK42" s="122"/>
      <c r="EM42" s="122"/>
      <c r="EN42" s="122"/>
      <c r="EO42" s="122"/>
      <c r="EP42" s="122"/>
      <c r="ER42" s="122"/>
      <c r="ES42" s="122"/>
      <c r="ET42" s="122"/>
      <c r="EU42" s="122"/>
      <c r="EW42" s="122"/>
      <c r="EX42" s="122"/>
      <c r="EY42" s="122"/>
      <c r="EZ42" s="122"/>
      <c r="FB42" s="122"/>
      <c r="FC42" s="122"/>
      <c r="FD42" s="122"/>
      <c r="FE42" s="122"/>
      <c r="FG42" s="122"/>
      <c r="FH42" s="122"/>
      <c r="FI42" s="122"/>
      <c r="FJ42" s="122"/>
      <c r="FL42" s="122"/>
      <c r="FM42" s="122"/>
      <c r="FN42" s="122"/>
      <c r="FO42" s="122"/>
      <c r="FQ42" s="122"/>
      <c r="FR42" s="122"/>
      <c r="FS42" s="122"/>
      <c r="FT42" s="122"/>
      <c r="FV42" s="122"/>
      <c r="FW42" s="122"/>
      <c r="FX42" s="122"/>
      <c r="FY42" s="122"/>
      <c r="GA42" s="122"/>
      <c r="GB42" s="122"/>
      <c r="GC42" s="122"/>
      <c r="GD42" s="122"/>
      <c r="GF42" s="122"/>
      <c r="GG42" s="122"/>
      <c r="GH42" s="122"/>
      <c r="GI42" s="122"/>
      <c r="GK42" s="122"/>
      <c r="GL42" s="122"/>
      <c r="GM42" s="122"/>
      <c r="GN42" s="122"/>
      <c r="GP42" s="122"/>
      <c r="GQ42" s="122"/>
      <c r="GR42" s="122"/>
      <c r="GS42" s="122"/>
      <c r="GU42" s="122"/>
      <c r="GV42" s="122"/>
      <c r="GW42" s="122"/>
      <c r="GX42" s="122"/>
      <c r="GZ42" s="122"/>
      <c r="HA42" s="122"/>
      <c r="HB42" s="122"/>
      <c r="HC42" s="122"/>
      <c r="HE42" s="122"/>
      <c r="HF42" s="122"/>
      <c r="HG42" s="122"/>
      <c r="HH42" s="122"/>
      <c r="HJ42" s="122"/>
      <c r="HK42" s="122"/>
      <c r="HL42" s="122"/>
      <c r="HM42" s="122"/>
      <c r="HO42" s="122"/>
      <c r="HP42" s="122"/>
      <c r="HQ42" s="122"/>
      <c r="HR42" s="122"/>
      <c r="HT42" s="122"/>
      <c r="HU42" s="122"/>
      <c r="HV42" s="122"/>
      <c r="HW42" s="122"/>
      <c r="HY42" s="122"/>
      <c r="HZ42" s="122"/>
      <c r="IA42" s="122"/>
      <c r="IB42" s="122"/>
      <c r="ID42" s="122"/>
      <c r="IE42" s="122"/>
      <c r="IF42" s="122"/>
      <c r="IG42" s="122"/>
      <c r="II42" s="122"/>
      <c r="IJ42" s="122"/>
      <c r="IK42" s="122"/>
      <c r="IL42" s="122"/>
      <c r="IN42" s="122"/>
      <c r="IO42" s="122"/>
      <c r="IP42" s="122"/>
      <c r="IQ42" s="122"/>
      <c r="IS42" s="122"/>
      <c r="IT42" s="122"/>
      <c r="IU42" s="122"/>
      <c r="IV42" s="122"/>
      <c r="IX42" s="122"/>
      <c r="IY42" s="122"/>
      <c r="IZ42" s="122"/>
      <c r="JA42" s="122"/>
      <c r="JC42" s="122"/>
      <c r="JD42" s="122"/>
      <c r="JE42" s="122"/>
      <c r="JF42" s="122"/>
      <c r="JH42" s="122"/>
      <c r="JI42" s="122"/>
      <c r="JJ42" s="122"/>
      <c r="JK42" s="122"/>
      <c r="JM42" s="122"/>
      <c r="JN42" s="122"/>
      <c r="JO42" s="122"/>
      <c r="JP42" s="122"/>
      <c r="JR42" s="122"/>
      <c r="JS42" s="122"/>
      <c r="JT42" s="122"/>
      <c r="JU42" s="122"/>
      <c r="JW42" s="122"/>
      <c r="JX42" s="122"/>
      <c r="JY42" s="122"/>
      <c r="JZ42" s="122"/>
      <c r="KB42" s="122"/>
      <c r="KC42" s="122"/>
      <c r="KD42" s="122"/>
      <c r="KE42" s="122"/>
      <c r="KG42" s="122"/>
      <c r="KH42" s="122"/>
      <c r="KI42" s="122"/>
      <c r="KJ42" s="122"/>
      <c r="KL42" s="122"/>
      <c r="KM42" s="122"/>
      <c r="KN42" s="122"/>
      <c r="KO42" s="122"/>
      <c r="KQ42" s="122"/>
      <c r="KR42" s="122"/>
      <c r="KS42" s="122"/>
      <c r="KT42" s="122"/>
      <c r="KV42" s="122"/>
      <c r="KW42" s="122"/>
      <c r="KX42" s="122"/>
      <c r="KY42" s="122"/>
      <c r="LA42" s="122"/>
      <c r="LB42" s="122"/>
      <c r="LC42" s="122"/>
      <c r="LD42" s="122"/>
      <c r="LF42" s="122"/>
      <c r="LG42" s="122"/>
      <c r="LH42" s="122"/>
      <c r="LI42" s="122"/>
      <c r="LK42" s="122"/>
      <c r="LL42" s="122"/>
      <c r="LM42" s="122"/>
      <c r="LN42" s="122"/>
    </row>
    <row r="43" spans="1:326" s="33" customFormat="1">
      <c r="A43" s="280"/>
      <c r="B43" s="122"/>
      <c r="C43" s="122"/>
      <c r="D43" s="449"/>
      <c r="E43" s="450"/>
      <c r="F43" s="122"/>
      <c r="G43" s="122"/>
      <c r="H43" s="122"/>
      <c r="I43" s="121"/>
      <c r="J43" s="121"/>
      <c r="K43" s="121"/>
      <c r="L43" s="120"/>
      <c r="M43" s="121"/>
      <c r="N43" s="121"/>
      <c r="O43" s="121"/>
      <c r="P43" s="121"/>
      <c r="Q43" s="121"/>
      <c r="R43" s="121"/>
      <c r="S43" s="121"/>
      <c r="T43" s="372"/>
      <c r="U43" s="280"/>
      <c r="V43" s="122"/>
      <c r="W43" s="122"/>
      <c r="X43" s="122"/>
      <c r="Y43" s="122"/>
      <c r="Z43" s="121"/>
      <c r="AA43" s="121"/>
      <c r="AB43" s="120"/>
      <c r="AC43" s="121"/>
      <c r="AD43" s="121"/>
      <c r="AE43" s="121"/>
      <c r="AF43" s="121"/>
      <c r="AG43" s="121"/>
      <c r="AH43" s="121"/>
      <c r="AI43" s="121"/>
      <c r="AJ43" s="372"/>
      <c r="AK43" s="280"/>
      <c r="AL43" s="122"/>
      <c r="AM43" s="122"/>
      <c r="AN43" s="122"/>
      <c r="AO43" s="122"/>
      <c r="AP43" s="121"/>
      <c r="AQ43" s="121"/>
      <c r="AR43" s="120"/>
      <c r="AS43" s="121"/>
      <c r="AT43" s="121"/>
      <c r="AU43" s="121"/>
      <c r="AV43" s="121"/>
      <c r="AW43" s="121"/>
      <c r="AX43" s="121"/>
      <c r="AY43" s="121"/>
      <c r="AZ43" s="372"/>
      <c r="BA43" s="280"/>
      <c r="BB43" s="122"/>
      <c r="BC43" s="122"/>
      <c r="BD43" s="122"/>
      <c r="BE43" s="122"/>
      <c r="BF43" s="121"/>
      <c r="BG43" s="121"/>
      <c r="BH43" s="120"/>
      <c r="BI43" s="121"/>
      <c r="BJ43" s="121"/>
      <c r="BK43" s="121"/>
      <c r="BL43" s="121"/>
      <c r="BM43" s="121"/>
      <c r="BN43" s="280"/>
      <c r="BO43" s="122"/>
      <c r="BP43" s="122"/>
      <c r="BQ43" s="122"/>
      <c r="BR43" s="122"/>
      <c r="BS43" s="122"/>
      <c r="BU43" s="122"/>
      <c r="BV43" s="122"/>
      <c r="BW43" s="122"/>
      <c r="BX43" s="122"/>
      <c r="BZ43" s="122"/>
      <c r="CA43" s="122"/>
      <c r="CB43" s="122"/>
      <c r="CC43" s="122"/>
      <c r="CE43" s="122"/>
      <c r="CF43" s="122"/>
      <c r="CG43" s="122"/>
      <c r="CH43" s="122"/>
      <c r="CJ43" s="122"/>
      <c r="CK43" s="122"/>
      <c r="CL43" s="122"/>
      <c r="CM43" s="122"/>
      <c r="CO43" s="122"/>
      <c r="CP43" s="122"/>
      <c r="CQ43" s="122"/>
      <c r="CR43" s="122"/>
      <c r="CT43" s="122"/>
      <c r="CU43" s="122"/>
      <c r="CV43" s="122"/>
      <c r="CW43" s="122"/>
      <c r="CY43" s="122"/>
      <c r="CZ43" s="122"/>
      <c r="DA43" s="122"/>
      <c r="DB43" s="122"/>
      <c r="DD43" s="122"/>
      <c r="DE43" s="122"/>
      <c r="DF43" s="122"/>
      <c r="DG43" s="122"/>
      <c r="DI43" s="122"/>
      <c r="DJ43" s="122"/>
      <c r="DK43" s="122"/>
      <c r="DL43" s="122"/>
      <c r="DM43" s="122"/>
      <c r="DN43" s="122"/>
      <c r="DO43" s="122"/>
      <c r="DP43" s="122"/>
      <c r="DQ43" s="122"/>
      <c r="DS43" s="122"/>
      <c r="DT43" s="122"/>
      <c r="DU43" s="122"/>
      <c r="DV43" s="122"/>
      <c r="DX43" s="122"/>
      <c r="DY43" s="122"/>
      <c r="DZ43" s="122"/>
      <c r="EA43" s="122"/>
      <c r="EB43" s="122"/>
      <c r="EC43" s="122"/>
      <c r="ED43" s="122"/>
      <c r="EE43" s="122"/>
      <c r="EF43" s="122"/>
      <c r="EH43" s="122"/>
      <c r="EI43" s="122"/>
      <c r="EJ43" s="122"/>
      <c r="EK43" s="122"/>
      <c r="EM43" s="122"/>
      <c r="EN43" s="122"/>
      <c r="EO43" s="122"/>
      <c r="EP43" s="122"/>
      <c r="ER43" s="122"/>
      <c r="ES43" s="122"/>
      <c r="ET43" s="122"/>
      <c r="EU43" s="122"/>
      <c r="EW43" s="122"/>
      <c r="EX43" s="122"/>
      <c r="EY43" s="122"/>
      <c r="EZ43" s="122"/>
      <c r="FB43" s="122"/>
      <c r="FC43" s="122"/>
      <c r="FD43" s="122"/>
      <c r="FE43" s="122"/>
      <c r="FG43" s="122"/>
      <c r="FH43" s="122"/>
      <c r="FI43" s="122"/>
      <c r="FJ43" s="122"/>
      <c r="FL43" s="122"/>
      <c r="FM43" s="122"/>
      <c r="FN43" s="122"/>
      <c r="FO43" s="122"/>
      <c r="FQ43" s="122"/>
      <c r="FR43" s="122"/>
      <c r="FS43" s="122"/>
      <c r="FT43" s="122"/>
      <c r="FV43" s="122"/>
      <c r="FW43" s="122"/>
      <c r="FX43" s="122"/>
      <c r="FY43" s="122"/>
      <c r="GA43" s="122"/>
      <c r="GB43" s="122"/>
      <c r="GC43" s="122"/>
      <c r="GD43" s="122"/>
      <c r="GF43" s="122"/>
      <c r="GG43" s="122"/>
      <c r="GH43" s="122"/>
      <c r="GI43" s="122"/>
      <c r="GK43" s="122"/>
      <c r="GL43" s="122"/>
      <c r="GM43" s="122"/>
      <c r="GN43" s="122"/>
      <c r="GP43" s="122"/>
      <c r="GQ43" s="122"/>
      <c r="GR43" s="122"/>
      <c r="GS43" s="122"/>
      <c r="GU43" s="122"/>
      <c r="GV43" s="122"/>
      <c r="GW43" s="122"/>
      <c r="GX43" s="122"/>
      <c r="GZ43" s="122"/>
      <c r="HA43" s="122"/>
      <c r="HB43" s="122"/>
      <c r="HC43" s="122"/>
      <c r="HE43" s="122"/>
      <c r="HF43" s="122"/>
      <c r="HG43" s="122"/>
      <c r="HH43" s="122"/>
      <c r="HJ43" s="122"/>
      <c r="HK43" s="122"/>
      <c r="HL43" s="122"/>
      <c r="HM43" s="122"/>
      <c r="HO43" s="122"/>
      <c r="HP43" s="122"/>
      <c r="HQ43" s="122"/>
      <c r="HR43" s="122"/>
      <c r="HT43" s="122"/>
      <c r="HU43" s="122"/>
      <c r="HV43" s="122"/>
      <c r="HW43" s="122"/>
      <c r="HY43" s="122"/>
      <c r="HZ43" s="122"/>
      <c r="IA43" s="122"/>
      <c r="IB43" s="122"/>
      <c r="ID43" s="122"/>
      <c r="IE43" s="122"/>
      <c r="IF43" s="122"/>
      <c r="IG43" s="122"/>
      <c r="II43" s="122"/>
      <c r="IJ43" s="122"/>
      <c r="IK43" s="122"/>
      <c r="IL43" s="122"/>
      <c r="IN43" s="122"/>
      <c r="IO43" s="122"/>
      <c r="IP43" s="122"/>
      <c r="IQ43" s="122"/>
      <c r="IS43" s="122"/>
      <c r="IT43" s="122"/>
      <c r="IU43" s="122"/>
      <c r="IV43" s="122"/>
      <c r="IX43" s="122"/>
      <c r="IY43" s="122"/>
      <c r="IZ43" s="122"/>
      <c r="JA43" s="122"/>
      <c r="JC43" s="122"/>
      <c r="JD43" s="122"/>
      <c r="JE43" s="122"/>
      <c r="JF43" s="122"/>
      <c r="JH43" s="122"/>
      <c r="JI43" s="122"/>
      <c r="JJ43" s="122"/>
      <c r="JK43" s="122"/>
      <c r="JM43" s="122"/>
      <c r="JN43" s="122"/>
      <c r="JO43" s="122"/>
      <c r="JP43" s="122"/>
      <c r="JR43" s="122"/>
      <c r="JS43" s="122"/>
      <c r="JT43" s="122"/>
      <c r="JU43" s="122"/>
      <c r="JW43" s="122"/>
      <c r="JX43" s="122"/>
      <c r="JY43" s="122"/>
      <c r="JZ43" s="122"/>
      <c r="KB43" s="122"/>
      <c r="KC43" s="122"/>
      <c r="KD43" s="122"/>
      <c r="KE43" s="122"/>
      <c r="KG43" s="122"/>
      <c r="KH43" s="122"/>
      <c r="KI43" s="122"/>
      <c r="KJ43" s="122"/>
      <c r="KL43" s="122"/>
      <c r="KM43" s="122"/>
      <c r="KN43" s="122"/>
      <c r="KO43" s="122"/>
      <c r="KQ43" s="122"/>
      <c r="KR43" s="122"/>
      <c r="KS43" s="122"/>
      <c r="KT43" s="122"/>
      <c r="KV43" s="122"/>
      <c r="KW43" s="122"/>
      <c r="KX43" s="122"/>
      <c r="KY43" s="122"/>
      <c r="LA43" s="122"/>
      <c r="LB43" s="122"/>
      <c r="LC43" s="122"/>
      <c r="LD43" s="122"/>
      <c r="LF43" s="122"/>
      <c r="LG43" s="122"/>
      <c r="LH43" s="122"/>
      <c r="LI43" s="122"/>
      <c r="LK43" s="122"/>
      <c r="LL43" s="122"/>
      <c r="LM43" s="122"/>
      <c r="LN43" s="122"/>
    </row>
    <row r="44" spans="1:326" s="33" customFormat="1">
      <c r="A44" s="280"/>
      <c r="B44" s="122"/>
      <c r="C44" s="122"/>
      <c r="D44" s="449"/>
      <c r="E44" s="450"/>
      <c r="F44" s="122"/>
      <c r="G44" s="122"/>
      <c r="H44" s="122"/>
      <c r="I44" s="121"/>
      <c r="J44" s="121"/>
      <c r="K44" s="121"/>
      <c r="L44" s="120"/>
      <c r="M44" s="121"/>
      <c r="N44" s="121"/>
      <c r="O44" s="121"/>
      <c r="P44" s="121"/>
      <c r="Q44" s="121"/>
      <c r="R44" s="121"/>
      <c r="S44" s="121"/>
      <c r="T44" s="372"/>
      <c r="U44" s="280"/>
      <c r="V44" s="122"/>
      <c r="W44" s="122"/>
      <c r="X44" s="122"/>
      <c r="Y44" s="122"/>
      <c r="Z44" s="121"/>
      <c r="AA44" s="121"/>
      <c r="AB44" s="120"/>
      <c r="AC44" s="121"/>
      <c r="AD44" s="121"/>
      <c r="AE44" s="121"/>
      <c r="AF44" s="121"/>
      <c r="AG44" s="121"/>
      <c r="AH44" s="121"/>
      <c r="AI44" s="121"/>
      <c r="AJ44" s="372"/>
      <c r="AK44" s="280"/>
      <c r="AL44" s="122"/>
      <c r="AM44" s="122"/>
      <c r="AN44" s="122"/>
      <c r="AO44" s="122"/>
      <c r="AP44" s="121"/>
      <c r="AQ44" s="121"/>
      <c r="AR44" s="120"/>
      <c r="AS44" s="121"/>
      <c r="AT44" s="121"/>
      <c r="AU44" s="121"/>
      <c r="AV44" s="121"/>
      <c r="AW44" s="121"/>
      <c r="AX44" s="121"/>
      <c r="AY44" s="121"/>
      <c r="AZ44" s="372"/>
      <c r="BA44" s="280"/>
      <c r="BB44" s="122"/>
      <c r="BC44" s="122"/>
      <c r="BD44" s="122"/>
      <c r="BE44" s="122"/>
      <c r="BF44" s="121"/>
      <c r="BG44" s="121"/>
      <c r="BH44" s="120"/>
      <c r="BI44" s="121"/>
      <c r="BJ44" s="121"/>
      <c r="BK44" s="121"/>
      <c r="BL44" s="121"/>
      <c r="BM44" s="121"/>
      <c r="BN44" s="280"/>
      <c r="BO44" s="122"/>
      <c r="BP44" s="122"/>
      <c r="BQ44" s="122"/>
      <c r="BR44" s="122"/>
      <c r="BS44" s="122"/>
      <c r="BU44" s="122"/>
      <c r="BV44" s="122"/>
      <c r="BW44" s="122"/>
      <c r="BX44" s="122"/>
      <c r="BZ44" s="122"/>
      <c r="CA44" s="122"/>
      <c r="CB44" s="122"/>
      <c r="CC44" s="122"/>
      <c r="CE44" s="122"/>
      <c r="CF44" s="122"/>
      <c r="CG44" s="122"/>
      <c r="CH44" s="122"/>
      <c r="CJ44" s="122"/>
      <c r="CK44" s="122"/>
      <c r="CL44" s="122"/>
      <c r="CM44" s="122"/>
      <c r="CO44" s="122"/>
      <c r="CP44" s="122"/>
      <c r="CQ44" s="122"/>
      <c r="CR44" s="122"/>
      <c r="CT44" s="122"/>
      <c r="CU44" s="122"/>
      <c r="CV44" s="122"/>
      <c r="CW44" s="122"/>
      <c r="CY44" s="122"/>
      <c r="CZ44" s="122"/>
      <c r="DA44" s="122"/>
      <c r="DB44" s="122"/>
      <c r="DD44" s="122"/>
      <c r="DE44" s="122"/>
      <c r="DF44" s="122"/>
      <c r="DG44" s="122"/>
      <c r="DI44" s="122"/>
      <c r="DJ44" s="122"/>
      <c r="DK44" s="122"/>
      <c r="DL44" s="122"/>
      <c r="DM44" s="122"/>
      <c r="DN44" s="122"/>
      <c r="DO44" s="122"/>
      <c r="DP44" s="122"/>
      <c r="DQ44" s="122"/>
      <c r="DS44" s="122"/>
      <c r="DT44" s="122"/>
      <c r="DU44" s="122"/>
      <c r="DV44" s="122"/>
      <c r="DX44" s="122"/>
      <c r="DY44" s="122"/>
      <c r="DZ44" s="122"/>
      <c r="EA44" s="122"/>
      <c r="EB44" s="122"/>
      <c r="EC44" s="122"/>
      <c r="ED44" s="122"/>
      <c r="EE44" s="122"/>
      <c r="EF44" s="122"/>
      <c r="EH44" s="122"/>
      <c r="EI44" s="122"/>
      <c r="EJ44" s="122"/>
      <c r="EK44" s="122"/>
      <c r="EM44" s="122"/>
      <c r="EN44" s="122"/>
      <c r="EO44" s="122"/>
      <c r="EP44" s="122"/>
      <c r="ER44" s="122"/>
      <c r="ES44" s="122"/>
      <c r="ET44" s="122"/>
      <c r="EU44" s="122"/>
      <c r="EW44" s="122"/>
      <c r="EX44" s="122"/>
      <c r="EY44" s="122"/>
      <c r="EZ44" s="122"/>
      <c r="FB44" s="122"/>
      <c r="FC44" s="122"/>
      <c r="FD44" s="122"/>
      <c r="FE44" s="122"/>
      <c r="FG44" s="122"/>
      <c r="FH44" s="122"/>
      <c r="FI44" s="122"/>
      <c r="FJ44" s="122"/>
      <c r="FL44" s="122"/>
      <c r="FM44" s="122"/>
      <c r="FN44" s="122"/>
      <c r="FO44" s="122"/>
      <c r="FQ44" s="122"/>
      <c r="FR44" s="122"/>
      <c r="FS44" s="122"/>
      <c r="FT44" s="122"/>
      <c r="FV44" s="122"/>
      <c r="FW44" s="122"/>
      <c r="FX44" s="122"/>
      <c r="FY44" s="122"/>
      <c r="GA44" s="122"/>
      <c r="GB44" s="122"/>
      <c r="GC44" s="122"/>
      <c r="GD44" s="122"/>
      <c r="GF44" s="122"/>
      <c r="GG44" s="122"/>
      <c r="GH44" s="122"/>
      <c r="GI44" s="122"/>
      <c r="GK44" s="122"/>
      <c r="GL44" s="122"/>
      <c r="GM44" s="122"/>
      <c r="GN44" s="122"/>
      <c r="GP44" s="122"/>
      <c r="GQ44" s="122"/>
      <c r="GR44" s="122"/>
      <c r="GS44" s="122"/>
      <c r="GU44" s="122"/>
      <c r="GV44" s="122"/>
      <c r="GW44" s="122"/>
      <c r="GX44" s="122"/>
      <c r="GZ44" s="122"/>
      <c r="HA44" s="122"/>
      <c r="HB44" s="122"/>
      <c r="HC44" s="122"/>
      <c r="HE44" s="122"/>
      <c r="HF44" s="122"/>
      <c r="HG44" s="122"/>
      <c r="HH44" s="122"/>
      <c r="HJ44" s="122"/>
      <c r="HK44" s="122"/>
      <c r="HL44" s="122"/>
      <c r="HM44" s="122"/>
      <c r="HO44" s="122"/>
      <c r="HP44" s="122"/>
      <c r="HQ44" s="122"/>
      <c r="HR44" s="122"/>
      <c r="HT44" s="122"/>
      <c r="HU44" s="122"/>
      <c r="HV44" s="122"/>
      <c r="HW44" s="122"/>
      <c r="HY44" s="122"/>
      <c r="HZ44" s="122"/>
      <c r="IA44" s="122"/>
      <c r="IB44" s="122"/>
      <c r="ID44" s="122"/>
      <c r="IE44" s="122"/>
      <c r="IF44" s="122"/>
      <c r="IG44" s="122"/>
      <c r="II44" s="122"/>
      <c r="IJ44" s="122"/>
      <c r="IK44" s="122"/>
      <c r="IL44" s="122"/>
      <c r="IN44" s="122"/>
      <c r="IO44" s="122"/>
      <c r="IP44" s="122"/>
      <c r="IQ44" s="122"/>
      <c r="IS44" s="122"/>
      <c r="IT44" s="122"/>
      <c r="IU44" s="122"/>
      <c r="IV44" s="122"/>
      <c r="IX44" s="122"/>
      <c r="IY44" s="122"/>
      <c r="IZ44" s="122"/>
      <c r="JA44" s="122"/>
      <c r="JC44" s="122"/>
      <c r="JD44" s="122"/>
      <c r="JE44" s="122"/>
      <c r="JF44" s="122"/>
      <c r="JH44" s="122"/>
      <c r="JI44" s="122"/>
      <c r="JJ44" s="122"/>
      <c r="JK44" s="122"/>
      <c r="JM44" s="122"/>
      <c r="JN44" s="122"/>
      <c r="JO44" s="122"/>
      <c r="JP44" s="122"/>
      <c r="JR44" s="122"/>
      <c r="JS44" s="122"/>
      <c r="JT44" s="122"/>
      <c r="JU44" s="122"/>
      <c r="JW44" s="122"/>
      <c r="JX44" s="122"/>
      <c r="JY44" s="122"/>
      <c r="JZ44" s="122"/>
      <c r="KB44" s="122"/>
      <c r="KC44" s="122"/>
      <c r="KD44" s="122"/>
      <c r="KE44" s="122"/>
      <c r="KG44" s="122"/>
      <c r="KH44" s="122"/>
      <c r="KI44" s="122"/>
      <c r="KJ44" s="122"/>
      <c r="KL44" s="122"/>
      <c r="KM44" s="122"/>
      <c r="KN44" s="122"/>
      <c r="KO44" s="122"/>
      <c r="KQ44" s="122"/>
      <c r="KR44" s="122"/>
      <c r="KS44" s="122"/>
      <c r="KT44" s="122"/>
      <c r="KV44" s="122"/>
      <c r="KW44" s="122"/>
      <c r="KX44" s="122"/>
      <c r="KY44" s="122"/>
      <c r="LA44" s="122"/>
      <c r="LB44" s="122"/>
      <c r="LC44" s="122"/>
      <c r="LD44" s="122"/>
      <c r="LF44" s="122"/>
      <c r="LG44" s="122"/>
      <c r="LH44" s="122"/>
      <c r="LI44" s="122"/>
      <c r="LK44" s="122"/>
      <c r="LL44" s="122"/>
      <c r="LM44" s="122"/>
      <c r="LN44" s="122"/>
    </row>
    <row r="45" spans="1:326" s="33" customFormat="1">
      <c r="A45" s="280"/>
      <c r="B45" s="122"/>
      <c r="C45" s="122"/>
      <c r="D45" s="449"/>
      <c r="E45" s="450"/>
      <c r="F45" s="122"/>
      <c r="G45" s="122"/>
      <c r="H45" s="122"/>
      <c r="I45" s="121"/>
      <c r="J45" s="121"/>
      <c r="K45" s="121"/>
      <c r="L45" s="120"/>
      <c r="M45" s="121"/>
      <c r="N45" s="121"/>
      <c r="O45" s="121"/>
      <c r="P45" s="121"/>
      <c r="Q45" s="121"/>
      <c r="R45" s="121"/>
      <c r="S45" s="121"/>
      <c r="T45" s="372"/>
      <c r="U45" s="280"/>
      <c r="V45" s="122"/>
      <c r="W45" s="122"/>
      <c r="X45" s="122"/>
      <c r="Y45" s="122"/>
      <c r="Z45" s="121"/>
      <c r="AA45" s="121"/>
      <c r="AB45" s="120"/>
      <c r="AC45" s="121"/>
      <c r="AD45" s="121"/>
      <c r="AE45" s="121"/>
      <c r="AF45" s="121"/>
      <c r="AG45" s="121"/>
      <c r="AH45" s="121"/>
      <c r="AI45" s="121"/>
      <c r="AJ45" s="372"/>
      <c r="AK45" s="280"/>
      <c r="AL45" s="122"/>
      <c r="AM45" s="122"/>
      <c r="AN45" s="122"/>
      <c r="AO45" s="122"/>
      <c r="AP45" s="121"/>
      <c r="AQ45" s="121"/>
      <c r="AR45" s="120"/>
      <c r="AS45" s="121"/>
      <c r="AT45" s="121"/>
      <c r="AU45" s="121"/>
      <c r="AV45" s="121"/>
      <c r="AW45" s="121"/>
      <c r="AX45" s="121"/>
      <c r="AY45" s="121"/>
      <c r="AZ45" s="372"/>
      <c r="BA45" s="280"/>
      <c r="BB45" s="122"/>
      <c r="BC45" s="122"/>
      <c r="BD45" s="122"/>
      <c r="BE45" s="122"/>
      <c r="BF45" s="121"/>
      <c r="BG45" s="121"/>
      <c r="BH45" s="120"/>
      <c r="BI45" s="121"/>
      <c r="BJ45" s="121"/>
      <c r="BK45" s="121"/>
      <c r="BL45" s="121"/>
      <c r="BM45" s="121"/>
      <c r="BN45" s="280"/>
      <c r="BO45" s="122"/>
      <c r="BP45" s="122"/>
      <c r="BQ45" s="122"/>
      <c r="BR45" s="122"/>
      <c r="BS45" s="122"/>
      <c r="BU45" s="122"/>
      <c r="BV45" s="122"/>
      <c r="BW45" s="122"/>
      <c r="BX45" s="122"/>
      <c r="BZ45" s="122"/>
      <c r="CA45" s="122"/>
      <c r="CB45" s="122"/>
      <c r="CC45" s="122"/>
      <c r="CE45" s="122"/>
      <c r="CF45" s="122"/>
      <c r="CG45" s="122"/>
      <c r="CH45" s="122"/>
      <c r="CJ45" s="122"/>
      <c r="CK45" s="122"/>
      <c r="CL45" s="122"/>
      <c r="CM45" s="122"/>
      <c r="CO45" s="122"/>
      <c r="CP45" s="122"/>
      <c r="CQ45" s="122"/>
      <c r="CR45" s="122"/>
      <c r="CT45" s="122"/>
      <c r="CU45" s="122"/>
      <c r="CV45" s="122"/>
      <c r="CW45" s="122"/>
      <c r="CY45" s="122"/>
      <c r="CZ45" s="122"/>
      <c r="DA45" s="122"/>
      <c r="DB45" s="122"/>
      <c r="DD45" s="122"/>
      <c r="DE45" s="122"/>
      <c r="DF45" s="122"/>
      <c r="DG45" s="122"/>
      <c r="DI45" s="122"/>
      <c r="DJ45" s="122"/>
      <c r="DK45" s="122"/>
      <c r="DL45" s="122"/>
      <c r="DM45" s="122"/>
      <c r="DN45" s="122"/>
      <c r="DO45" s="122"/>
      <c r="DP45" s="122"/>
      <c r="DQ45" s="122"/>
      <c r="DS45" s="122"/>
      <c r="DT45" s="122"/>
      <c r="DU45" s="122"/>
      <c r="DV45" s="122"/>
      <c r="DX45" s="122"/>
      <c r="DY45" s="122"/>
      <c r="DZ45" s="122"/>
      <c r="EA45" s="122"/>
      <c r="EB45" s="122"/>
      <c r="EC45" s="122"/>
      <c r="ED45" s="122"/>
      <c r="EE45" s="122"/>
      <c r="EF45" s="122"/>
      <c r="EH45" s="122"/>
      <c r="EI45" s="122"/>
      <c r="EJ45" s="122"/>
      <c r="EK45" s="122"/>
      <c r="EM45" s="122"/>
      <c r="EN45" s="122"/>
      <c r="EO45" s="122"/>
      <c r="EP45" s="122"/>
      <c r="ER45" s="122"/>
      <c r="ES45" s="122"/>
      <c r="ET45" s="122"/>
      <c r="EU45" s="122"/>
      <c r="EW45" s="122"/>
      <c r="EX45" s="122"/>
      <c r="EY45" s="122"/>
      <c r="EZ45" s="122"/>
      <c r="FB45" s="122"/>
      <c r="FC45" s="122"/>
      <c r="FD45" s="122"/>
      <c r="FE45" s="122"/>
      <c r="FG45" s="122"/>
      <c r="FH45" s="122"/>
      <c r="FI45" s="122"/>
      <c r="FJ45" s="122"/>
      <c r="FL45" s="122"/>
      <c r="FM45" s="122"/>
      <c r="FN45" s="122"/>
      <c r="FO45" s="122"/>
      <c r="FQ45" s="122"/>
      <c r="FR45" s="122"/>
      <c r="FS45" s="122"/>
      <c r="FT45" s="122"/>
      <c r="FV45" s="122"/>
      <c r="FW45" s="122"/>
      <c r="FX45" s="122"/>
      <c r="FY45" s="122"/>
      <c r="GA45" s="122"/>
      <c r="GB45" s="122"/>
      <c r="GC45" s="122"/>
      <c r="GD45" s="122"/>
      <c r="GF45" s="122"/>
      <c r="GG45" s="122"/>
      <c r="GH45" s="122"/>
      <c r="GI45" s="122"/>
      <c r="GK45" s="122"/>
      <c r="GL45" s="122"/>
      <c r="GM45" s="122"/>
      <c r="GN45" s="122"/>
      <c r="GP45" s="122"/>
      <c r="GQ45" s="122"/>
      <c r="GR45" s="122"/>
      <c r="GS45" s="122"/>
      <c r="GU45" s="122"/>
      <c r="GV45" s="122"/>
      <c r="GW45" s="122"/>
      <c r="GX45" s="122"/>
      <c r="GZ45" s="122"/>
      <c r="HA45" s="122"/>
      <c r="HB45" s="122"/>
      <c r="HC45" s="122"/>
      <c r="HE45" s="122"/>
      <c r="HF45" s="122"/>
      <c r="HG45" s="122"/>
      <c r="HH45" s="122"/>
      <c r="HJ45" s="122"/>
      <c r="HK45" s="122"/>
      <c r="HL45" s="122"/>
      <c r="HM45" s="122"/>
      <c r="HO45" s="122"/>
      <c r="HP45" s="122"/>
      <c r="HQ45" s="122"/>
      <c r="HR45" s="122"/>
      <c r="HT45" s="122"/>
      <c r="HU45" s="122"/>
      <c r="HV45" s="122"/>
      <c r="HW45" s="122"/>
      <c r="HY45" s="122"/>
      <c r="HZ45" s="122"/>
      <c r="IA45" s="122"/>
      <c r="IB45" s="122"/>
      <c r="ID45" s="122"/>
      <c r="IE45" s="122"/>
      <c r="IF45" s="122"/>
      <c r="IG45" s="122"/>
      <c r="II45" s="122"/>
      <c r="IJ45" s="122"/>
      <c r="IK45" s="122"/>
      <c r="IL45" s="122"/>
      <c r="IN45" s="122"/>
      <c r="IO45" s="122"/>
      <c r="IP45" s="122"/>
      <c r="IQ45" s="122"/>
      <c r="IS45" s="122"/>
      <c r="IT45" s="122"/>
      <c r="IU45" s="122"/>
      <c r="IV45" s="122"/>
      <c r="IX45" s="122"/>
      <c r="IY45" s="122"/>
      <c r="IZ45" s="122"/>
      <c r="JA45" s="122"/>
      <c r="JC45" s="122"/>
      <c r="JD45" s="122"/>
      <c r="JE45" s="122"/>
      <c r="JF45" s="122"/>
      <c r="JH45" s="122"/>
      <c r="JI45" s="122"/>
      <c r="JJ45" s="122"/>
      <c r="JK45" s="122"/>
      <c r="JM45" s="122"/>
      <c r="JN45" s="122"/>
      <c r="JO45" s="122"/>
      <c r="JP45" s="122"/>
      <c r="JR45" s="122"/>
      <c r="JS45" s="122"/>
      <c r="JT45" s="122"/>
      <c r="JU45" s="122"/>
      <c r="JW45" s="122"/>
      <c r="JX45" s="122"/>
      <c r="JY45" s="122"/>
      <c r="JZ45" s="122"/>
      <c r="KB45" s="122"/>
      <c r="KC45" s="122"/>
      <c r="KD45" s="122"/>
      <c r="KE45" s="122"/>
      <c r="KG45" s="122"/>
      <c r="KH45" s="122"/>
      <c r="KI45" s="122"/>
      <c r="KJ45" s="122"/>
      <c r="KL45" s="122"/>
      <c r="KM45" s="122"/>
      <c r="KN45" s="122"/>
      <c r="KO45" s="122"/>
      <c r="KQ45" s="122"/>
      <c r="KR45" s="122"/>
      <c r="KS45" s="122"/>
      <c r="KT45" s="122"/>
      <c r="KV45" s="122"/>
      <c r="KW45" s="122"/>
      <c r="KX45" s="122"/>
      <c r="KY45" s="122"/>
      <c r="LA45" s="122"/>
      <c r="LB45" s="122"/>
      <c r="LC45" s="122"/>
      <c r="LD45" s="122"/>
      <c r="LF45" s="122"/>
      <c r="LG45" s="122"/>
      <c r="LH45" s="122"/>
      <c r="LI45" s="122"/>
      <c r="LK45" s="122"/>
      <c r="LL45" s="122"/>
      <c r="LM45" s="122"/>
      <c r="LN45" s="122"/>
    </row>
    <row r="46" spans="1:326" s="33" customFormat="1">
      <c r="A46" s="280"/>
      <c r="B46" s="122"/>
      <c r="C46" s="122"/>
      <c r="D46" s="449"/>
      <c r="E46" s="450"/>
      <c r="F46" s="122"/>
      <c r="G46" s="122"/>
      <c r="H46" s="122"/>
      <c r="I46" s="121"/>
      <c r="J46" s="121"/>
      <c r="K46" s="121"/>
      <c r="L46" s="120"/>
      <c r="M46" s="121"/>
      <c r="N46" s="121"/>
      <c r="O46" s="121"/>
      <c r="P46" s="121"/>
      <c r="Q46" s="121"/>
      <c r="R46" s="121"/>
      <c r="S46" s="121"/>
      <c r="T46" s="372"/>
      <c r="U46" s="280"/>
      <c r="V46" s="122"/>
      <c r="W46" s="122"/>
      <c r="X46" s="122"/>
      <c r="Y46" s="122"/>
      <c r="Z46" s="121"/>
      <c r="AA46" s="121"/>
      <c r="AB46" s="120"/>
      <c r="AC46" s="121"/>
      <c r="AD46" s="121"/>
      <c r="AE46" s="121"/>
      <c r="AF46" s="121"/>
      <c r="AG46" s="121"/>
      <c r="AH46" s="121"/>
      <c r="AI46" s="121"/>
      <c r="AJ46" s="372"/>
      <c r="AK46" s="280"/>
      <c r="AL46" s="122"/>
      <c r="AM46" s="122"/>
      <c r="AN46" s="122"/>
      <c r="AO46" s="122"/>
      <c r="AP46" s="121"/>
      <c r="AQ46" s="121"/>
      <c r="AR46" s="120"/>
      <c r="AS46" s="121"/>
      <c r="AT46" s="121"/>
      <c r="AU46" s="121"/>
      <c r="AV46" s="121"/>
      <c r="AW46" s="121"/>
      <c r="AX46" s="121"/>
      <c r="AY46" s="121"/>
      <c r="AZ46" s="372"/>
      <c r="BA46" s="280"/>
      <c r="BB46" s="122"/>
      <c r="BC46" s="122"/>
      <c r="BD46" s="122"/>
      <c r="BE46" s="122"/>
      <c r="BF46" s="121"/>
      <c r="BG46" s="121"/>
      <c r="BH46" s="120"/>
      <c r="BI46" s="121"/>
      <c r="BJ46" s="121"/>
      <c r="BK46" s="121"/>
      <c r="BL46" s="121"/>
      <c r="BM46" s="121"/>
      <c r="BN46" s="280"/>
      <c r="BO46" s="122"/>
      <c r="BP46" s="122"/>
      <c r="BQ46" s="122"/>
      <c r="BR46" s="122"/>
      <c r="BS46" s="122"/>
      <c r="BU46" s="122"/>
      <c r="BV46" s="122"/>
      <c r="BW46" s="122"/>
      <c r="BX46" s="122"/>
      <c r="BZ46" s="122"/>
      <c r="CA46" s="122"/>
      <c r="CB46" s="122"/>
      <c r="CC46" s="122"/>
      <c r="CE46" s="122"/>
      <c r="CF46" s="122"/>
      <c r="CG46" s="122"/>
      <c r="CH46" s="122"/>
      <c r="CJ46" s="122"/>
      <c r="CK46" s="122"/>
      <c r="CL46" s="122"/>
      <c r="CM46" s="122"/>
      <c r="CO46" s="122"/>
      <c r="CP46" s="122"/>
      <c r="CQ46" s="122"/>
      <c r="CR46" s="122"/>
      <c r="CT46" s="122"/>
      <c r="CU46" s="122"/>
      <c r="CV46" s="122"/>
      <c r="CW46" s="122"/>
      <c r="CY46" s="122"/>
      <c r="CZ46" s="122"/>
      <c r="DA46" s="122"/>
      <c r="DB46" s="122"/>
      <c r="DD46" s="122"/>
      <c r="DE46" s="122"/>
      <c r="DF46" s="122"/>
      <c r="DG46" s="122"/>
      <c r="DI46" s="122"/>
      <c r="DJ46" s="122"/>
      <c r="DK46" s="122"/>
      <c r="DL46" s="122"/>
      <c r="DM46" s="122"/>
      <c r="DN46" s="122"/>
      <c r="DO46" s="122"/>
      <c r="DP46" s="122"/>
      <c r="DQ46" s="122"/>
      <c r="DS46" s="122"/>
      <c r="DT46" s="122"/>
      <c r="DU46" s="122"/>
      <c r="DV46" s="122"/>
      <c r="DX46" s="122"/>
      <c r="DY46" s="122"/>
      <c r="DZ46" s="122"/>
      <c r="EA46" s="122"/>
      <c r="EB46" s="122"/>
      <c r="EC46" s="122"/>
      <c r="ED46" s="122"/>
      <c r="EE46" s="122"/>
      <c r="EF46" s="122"/>
      <c r="EH46" s="122"/>
      <c r="EI46" s="122"/>
      <c r="EJ46" s="122"/>
      <c r="EK46" s="122"/>
      <c r="EM46" s="122"/>
      <c r="EN46" s="122"/>
      <c r="EO46" s="122"/>
      <c r="EP46" s="122"/>
      <c r="ER46" s="122"/>
      <c r="ES46" s="122"/>
      <c r="ET46" s="122"/>
      <c r="EU46" s="122"/>
      <c r="EW46" s="122"/>
      <c r="EX46" s="122"/>
      <c r="EY46" s="122"/>
      <c r="EZ46" s="122"/>
      <c r="FB46" s="122"/>
      <c r="FC46" s="122"/>
      <c r="FD46" s="122"/>
      <c r="FE46" s="122"/>
      <c r="FG46" s="122"/>
      <c r="FH46" s="122"/>
      <c r="FI46" s="122"/>
      <c r="FJ46" s="122"/>
      <c r="FL46" s="122"/>
      <c r="FM46" s="122"/>
      <c r="FN46" s="122"/>
      <c r="FO46" s="122"/>
      <c r="FQ46" s="122"/>
      <c r="FR46" s="122"/>
      <c r="FS46" s="122"/>
      <c r="FT46" s="122"/>
      <c r="FV46" s="122"/>
      <c r="FW46" s="122"/>
      <c r="FX46" s="122"/>
      <c r="FY46" s="122"/>
      <c r="GA46" s="122"/>
      <c r="GB46" s="122"/>
      <c r="GC46" s="122"/>
      <c r="GD46" s="122"/>
      <c r="GF46" s="122"/>
      <c r="GG46" s="122"/>
      <c r="GH46" s="122"/>
      <c r="GI46" s="122"/>
      <c r="GK46" s="122"/>
      <c r="GL46" s="122"/>
      <c r="GM46" s="122"/>
      <c r="GN46" s="122"/>
      <c r="GP46" s="122"/>
      <c r="GQ46" s="122"/>
      <c r="GR46" s="122"/>
      <c r="GS46" s="122"/>
      <c r="GU46" s="122"/>
      <c r="GV46" s="122"/>
      <c r="GW46" s="122"/>
      <c r="GX46" s="122"/>
      <c r="GZ46" s="122"/>
      <c r="HA46" s="122"/>
      <c r="HB46" s="122"/>
      <c r="HC46" s="122"/>
      <c r="HE46" s="122"/>
      <c r="HF46" s="122"/>
      <c r="HG46" s="122"/>
      <c r="HH46" s="122"/>
      <c r="HJ46" s="122"/>
      <c r="HK46" s="122"/>
      <c r="HL46" s="122"/>
      <c r="HM46" s="122"/>
      <c r="HO46" s="122"/>
      <c r="HP46" s="122"/>
      <c r="HQ46" s="122"/>
      <c r="HR46" s="122"/>
      <c r="HT46" s="122"/>
      <c r="HU46" s="122"/>
      <c r="HV46" s="122"/>
      <c r="HW46" s="122"/>
      <c r="HY46" s="122"/>
      <c r="HZ46" s="122"/>
      <c r="IA46" s="122"/>
      <c r="IB46" s="122"/>
      <c r="ID46" s="122"/>
      <c r="IE46" s="122"/>
      <c r="IF46" s="122"/>
      <c r="IG46" s="122"/>
      <c r="II46" s="122"/>
      <c r="IJ46" s="122"/>
      <c r="IK46" s="122"/>
      <c r="IL46" s="122"/>
      <c r="IN46" s="122"/>
      <c r="IO46" s="122"/>
      <c r="IP46" s="122"/>
      <c r="IQ46" s="122"/>
      <c r="IS46" s="122"/>
      <c r="IT46" s="122"/>
      <c r="IU46" s="122"/>
      <c r="IV46" s="122"/>
      <c r="IX46" s="122"/>
      <c r="IY46" s="122"/>
      <c r="IZ46" s="122"/>
      <c r="JA46" s="122"/>
      <c r="JC46" s="122"/>
      <c r="JD46" s="122"/>
      <c r="JE46" s="122"/>
      <c r="JF46" s="122"/>
      <c r="JH46" s="122"/>
      <c r="JI46" s="122"/>
      <c r="JJ46" s="122"/>
      <c r="JK46" s="122"/>
      <c r="JM46" s="122"/>
      <c r="JN46" s="122"/>
      <c r="JO46" s="122"/>
      <c r="JP46" s="122"/>
      <c r="JR46" s="122"/>
      <c r="JS46" s="122"/>
      <c r="JT46" s="122"/>
      <c r="JU46" s="122"/>
      <c r="JW46" s="122"/>
      <c r="JX46" s="122"/>
      <c r="JY46" s="122"/>
      <c r="JZ46" s="122"/>
      <c r="KB46" s="122"/>
      <c r="KC46" s="122"/>
      <c r="KD46" s="122"/>
      <c r="KE46" s="122"/>
      <c r="KG46" s="122"/>
      <c r="KH46" s="122"/>
      <c r="KI46" s="122"/>
      <c r="KJ46" s="122"/>
      <c r="KL46" s="122"/>
      <c r="KM46" s="122"/>
      <c r="KN46" s="122"/>
      <c r="KO46" s="122"/>
      <c r="KQ46" s="122"/>
      <c r="KR46" s="122"/>
      <c r="KS46" s="122"/>
      <c r="KT46" s="122"/>
      <c r="KV46" s="122"/>
      <c r="KW46" s="122"/>
      <c r="KX46" s="122"/>
      <c r="KY46" s="122"/>
      <c r="LA46" s="122"/>
      <c r="LB46" s="122"/>
      <c r="LC46" s="122"/>
      <c r="LD46" s="122"/>
      <c r="LF46" s="122"/>
      <c r="LG46" s="122"/>
      <c r="LH46" s="122"/>
      <c r="LI46" s="122"/>
      <c r="LK46" s="122"/>
      <c r="LL46" s="122"/>
      <c r="LM46" s="122"/>
      <c r="LN46" s="122"/>
    </row>
    <row r="47" spans="1:326" s="33" customFormat="1">
      <c r="A47" s="280"/>
      <c r="B47" s="122"/>
      <c r="C47" s="122"/>
      <c r="D47" s="449"/>
      <c r="E47" s="450"/>
      <c r="F47" s="122"/>
      <c r="G47" s="122"/>
      <c r="H47" s="122"/>
      <c r="I47" s="121"/>
      <c r="J47" s="121"/>
      <c r="K47" s="121"/>
      <c r="L47" s="120"/>
      <c r="M47" s="121"/>
      <c r="N47" s="121"/>
      <c r="O47" s="121"/>
      <c r="P47" s="121"/>
      <c r="Q47" s="121"/>
      <c r="R47" s="121"/>
      <c r="S47" s="121"/>
      <c r="T47" s="372"/>
      <c r="U47" s="280"/>
      <c r="V47" s="122"/>
      <c r="W47" s="122"/>
      <c r="X47" s="122"/>
      <c r="Y47" s="122"/>
      <c r="Z47" s="121"/>
      <c r="AA47" s="121"/>
      <c r="AB47" s="120"/>
      <c r="AC47" s="121"/>
      <c r="AD47" s="121"/>
      <c r="AE47" s="121"/>
      <c r="AF47" s="121"/>
      <c r="AG47" s="121"/>
      <c r="AH47" s="121"/>
      <c r="AI47" s="121"/>
      <c r="AJ47" s="372"/>
      <c r="AK47" s="280"/>
      <c r="AL47" s="122"/>
      <c r="AM47" s="122"/>
      <c r="AN47" s="122"/>
      <c r="AO47" s="122"/>
      <c r="AP47" s="121"/>
      <c r="AQ47" s="121"/>
      <c r="AR47" s="120"/>
      <c r="AS47" s="121"/>
      <c r="AT47" s="121"/>
      <c r="AU47" s="121"/>
      <c r="AV47" s="121"/>
      <c r="AW47" s="121"/>
      <c r="AX47" s="121"/>
      <c r="AY47" s="121"/>
      <c r="AZ47" s="372"/>
      <c r="BA47" s="280"/>
      <c r="BB47" s="122"/>
      <c r="BC47" s="122"/>
      <c r="BD47" s="122"/>
      <c r="BE47" s="122"/>
      <c r="BF47" s="121"/>
      <c r="BG47" s="121"/>
      <c r="BH47" s="120"/>
      <c r="BI47" s="121"/>
      <c r="BJ47" s="121"/>
      <c r="BK47" s="121"/>
      <c r="BL47" s="121"/>
      <c r="BM47" s="121"/>
      <c r="BN47" s="280"/>
      <c r="BO47" s="122"/>
      <c r="BP47" s="122"/>
      <c r="BQ47" s="122"/>
      <c r="BR47" s="122"/>
      <c r="BS47" s="122"/>
      <c r="BU47" s="122"/>
      <c r="BV47" s="122"/>
      <c r="BW47" s="122"/>
      <c r="BX47" s="122"/>
      <c r="BZ47" s="122"/>
      <c r="CA47" s="122"/>
      <c r="CB47" s="122"/>
      <c r="CC47" s="122"/>
      <c r="CE47" s="122"/>
      <c r="CF47" s="122"/>
      <c r="CG47" s="122"/>
      <c r="CH47" s="122"/>
      <c r="CJ47" s="122"/>
      <c r="CK47" s="122"/>
      <c r="CL47" s="122"/>
      <c r="CM47" s="122"/>
      <c r="CO47" s="122"/>
      <c r="CP47" s="122"/>
      <c r="CQ47" s="122"/>
      <c r="CR47" s="122"/>
      <c r="CT47" s="122"/>
      <c r="CU47" s="122"/>
      <c r="CV47" s="122"/>
      <c r="CW47" s="122"/>
      <c r="CY47" s="122"/>
      <c r="CZ47" s="122"/>
      <c r="DA47" s="122"/>
      <c r="DB47" s="122"/>
      <c r="DD47" s="122"/>
      <c r="DE47" s="122"/>
      <c r="DF47" s="122"/>
      <c r="DG47" s="122"/>
      <c r="DI47" s="122"/>
      <c r="DJ47" s="122"/>
      <c r="DK47" s="122"/>
      <c r="DL47" s="122"/>
      <c r="DM47" s="122"/>
      <c r="DN47" s="122"/>
      <c r="DO47" s="122"/>
      <c r="DP47" s="122"/>
      <c r="DQ47" s="122"/>
      <c r="DS47" s="122"/>
      <c r="DT47" s="122"/>
      <c r="DU47" s="122"/>
      <c r="DV47" s="122"/>
      <c r="DX47" s="122"/>
      <c r="DY47" s="122"/>
      <c r="DZ47" s="122"/>
      <c r="EA47" s="122"/>
      <c r="EB47" s="122"/>
      <c r="EC47" s="122"/>
      <c r="ED47" s="122"/>
      <c r="EE47" s="122"/>
      <c r="EF47" s="122"/>
      <c r="EH47" s="122"/>
      <c r="EI47" s="122"/>
      <c r="EJ47" s="122"/>
      <c r="EK47" s="122"/>
      <c r="EM47" s="122"/>
      <c r="EN47" s="122"/>
      <c r="EO47" s="122"/>
      <c r="EP47" s="122"/>
      <c r="ER47" s="122"/>
      <c r="ES47" s="122"/>
      <c r="ET47" s="122"/>
      <c r="EU47" s="122"/>
      <c r="EW47" s="122"/>
      <c r="EX47" s="122"/>
      <c r="EY47" s="122"/>
      <c r="EZ47" s="122"/>
      <c r="FB47" s="122"/>
      <c r="FC47" s="122"/>
      <c r="FD47" s="122"/>
      <c r="FE47" s="122"/>
      <c r="FG47" s="122"/>
      <c r="FH47" s="122"/>
      <c r="FI47" s="122"/>
      <c r="FJ47" s="122"/>
      <c r="FL47" s="122"/>
      <c r="FM47" s="122"/>
      <c r="FN47" s="122"/>
      <c r="FO47" s="122"/>
      <c r="FQ47" s="122"/>
      <c r="FR47" s="122"/>
      <c r="FS47" s="122"/>
      <c r="FT47" s="122"/>
      <c r="FV47" s="122"/>
      <c r="FW47" s="122"/>
      <c r="FX47" s="122"/>
      <c r="FY47" s="122"/>
      <c r="GA47" s="122"/>
      <c r="GB47" s="122"/>
      <c r="GC47" s="122"/>
      <c r="GD47" s="122"/>
      <c r="GF47" s="122"/>
      <c r="GG47" s="122"/>
      <c r="GH47" s="122"/>
      <c r="GI47" s="122"/>
      <c r="GK47" s="122"/>
      <c r="GL47" s="122"/>
      <c r="GM47" s="122"/>
      <c r="GN47" s="122"/>
      <c r="GP47" s="122"/>
      <c r="GQ47" s="122"/>
      <c r="GR47" s="122"/>
      <c r="GS47" s="122"/>
      <c r="GU47" s="122"/>
      <c r="GV47" s="122"/>
      <c r="GW47" s="122"/>
      <c r="GX47" s="122"/>
      <c r="GZ47" s="122"/>
      <c r="HA47" s="122"/>
      <c r="HB47" s="122"/>
      <c r="HC47" s="122"/>
      <c r="HE47" s="122"/>
      <c r="HF47" s="122"/>
      <c r="HG47" s="122"/>
      <c r="HH47" s="122"/>
      <c r="HJ47" s="122"/>
      <c r="HK47" s="122"/>
      <c r="HL47" s="122"/>
      <c r="HM47" s="122"/>
      <c r="HO47" s="122"/>
      <c r="HP47" s="122"/>
      <c r="HQ47" s="122"/>
      <c r="HR47" s="122"/>
      <c r="HT47" s="122"/>
      <c r="HU47" s="122"/>
      <c r="HV47" s="122"/>
      <c r="HW47" s="122"/>
      <c r="HY47" s="122"/>
      <c r="HZ47" s="122"/>
      <c r="IA47" s="122"/>
      <c r="IB47" s="122"/>
      <c r="ID47" s="122"/>
      <c r="IE47" s="122"/>
      <c r="IF47" s="122"/>
      <c r="IG47" s="122"/>
      <c r="II47" s="122"/>
      <c r="IJ47" s="122"/>
      <c r="IK47" s="122"/>
      <c r="IL47" s="122"/>
      <c r="IN47" s="122"/>
      <c r="IO47" s="122"/>
      <c r="IP47" s="122"/>
      <c r="IQ47" s="122"/>
      <c r="IS47" s="122"/>
      <c r="IT47" s="122"/>
      <c r="IU47" s="122"/>
      <c r="IV47" s="122"/>
      <c r="IX47" s="122"/>
      <c r="IY47" s="122"/>
      <c r="IZ47" s="122"/>
      <c r="JA47" s="122"/>
      <c r="JC47" s="122"/>
      <c r="JD47" s="122"/>
      <c r="JE47" s="122"/>
      <c r="JF47" s="122"/>
      <c r="JH47" s="122"/>
      <c r="JI47" s="122"/>
      <c r="JJ47" s="122"/>
      <c r="JK47" s="122"/>
      <c r="JM47" s="122"/>
      <c r="JN47" s="122"/>
      <c r="JO47" s="122"/>
      <c r="JP47" s="122"/>
      <c r="JR47" s="122"/>
      <c r="JS47" s="122"/>
      <c r="JT47" s="122"/>
      <c r="JU47" s="122"/>
      <c r="JW47" s="122"/>
      <c r="JX47" s="122"/>
      <c r="JY47" s="122"/>
      <c r="JZ47" s="122"/>
      <c r="KB47" s="122"/>
      <c r="KC47" s="122"/>
      <c r="KD47" s="122"/>
      <c r="KE47" s="122"/>
      <c r="KG47" s="122"/>
      <c r="KH47" s="122"/>
      <c r="KI47" s="122"/>
      <c r="KJ47" s="122"/>
      <c r="KL47" s="122"/>
      <c r="KM47" s="122"/>
      <c r="KN47" s="122"/>
      <c r="KO47" s="122"/>
      <c r="KQ47" s="122"/>
      <c r="KR47" s="122"/>
      <c r="KS47" s="122"/>
      <c r="KT47" s="122"/>
      <c r="KV47" s="122"/>
      <c r="KW47" s="122"/>
      <c r="KX47" s="122"/>
      <c r="KY47" s="122"/>
      <c r="LA47" s="122"/>
      <c r="LB47" s="122"/>
      <c r="LC47" s="122"/>
      <c r="LD47" s="122"/>
      <c r="LF47" s="122"/>
      <c r="LG47" s="122"/>
      <c r="LH47" s="122"/>
      <c r="LI47" s="122"/>
      <c r="LK47" s="122"/>
      <c r="LL47" s="122"/>
      <c r="LM47" s="122"/>
      <c r="LN47" s="122"/>
    </row>
    <row r="48" spans="1:326" s="33" customFormat="1">
      <c r="A48" s="280"/>
      <c r="B48" s="122"/>
      <c r="C48" s="122"/>
      <c r="D48" s="449"/>
      <c r="E48" s="450"/>
      <c r="F48" s="122"/>
      <c r="G48" s="122"/>
      <c r="H48" s="122"/>
      <c r="I48" s="121"/>
      <c r="J48" s="121"/>
      <c r="K48" s="121"/>
      <c r="L48" s="120"/>
      <c r="M48" s="121"/>
      <c r="N48" s="121"/>
      <c r="O48" s="121"/>
      <c r="P48" s="121"/>
      <c r="Q48" s="121"/>
      <c r="R48" s="121"/>
      <c r="S48" s="121"/>
      <c r="T48" s="372"/>
      <c r="U48" s="280"/>
      <c r="V48" s="122"/>
      <c r="W48" s="122"/>
      <c r="X48" s="122"/>
      <c r="Y48" s="122"/>
      <c r="Z48" s="121"/>
      <c r="AA48" s="121"/>
      <c r="AB48" s="120"/>
      <c r="AC48" s="121"/>
      <c r="AD48" s="121"/>
      <c r="AE48" s="121"/>
      <c r="AF48" s="121"/>
      <c r="AG48" s="121"/>
      <c r="AH48" s="121"/>
      <c r="AI48" s="121"/>
      <c r="AJ48" s="372"/>
      <c r="AK48" s="280"/>
      <c r="AL48" s="122"/>
      <c r="AM48" s="122"/>
      <c r="AN48" s="122"/>
      <c r="AO48" s="122"/>
      <c r="AP48" s="121"/>
      <c r="AQ48" s="121"/>
      <c r="AR48" s="120"/>
      <c r="AS48" s="121"/>
      <c r="AT48" s="121"/>
      <c r="AU48" s="121"/>
      <c r="AV48" s="121"/>
      <c r="AW48" s="121"/>
      <c r="AX48" s="121"/>
      <c r="AY48" s="121"/>
      <c r="AZ48" s="372"/>
      <c r="BA48" s="280"/>
      <c r="BB48" s="122"/>
      <c r="BC48" s="122"/>
      <c r="BD48" s="122"/>
      <c r="BE48" s="122"/>
      <c r="BF48" s="121"/>
      <c r="BG48" s="121"/>
      <c r="BH48" s="120"/>
      <c r="BI48" s="121"/>
      <c r="BJ48" s="121"/>
      <c r="BK48" s="121"/>
      <c r="BL48" s="121"/>
      <c r="BM48" s="121"/>
      <c r="BN48" s="280"/>
      <c r="BO48" s="122"/>
      <c r="BP48" s="122"/>
      <c r="BQ48" s="122"/>
      <c r="BR48" s="122"/>
      <c r="BS48" s="122"/>
      <c r="BU48" s="122"/>
      <c r="BV48" s="122"/>
      <c r="BW48" s="122"/>
      <c r="BX48" s="122"/>
      <c r="BZ48" s="122"/>
      <c r="CA48" s="122"/>
      <c r="CB48" s="122"/>
      <c r="CC48" s="122"/>
      <c r="CE48" s="122"/>
      <c r="CF48" s="122"/>
      <c r="CG48" s="122"/>
      <c r="CH48" s="122"/>
      <c r="CJ48" s="122"/>
      <c r="CK48" s="122"/>
      <c r="CL48" s="122"/>
      <c r="CM48" s="122"/>
      <c r="CO48" s="122"/>
      <c r="CP48" s="122"/>
      <c r="CQ48" s="122"/>
      <c r="CR48" s="122"/>
      <c r="CT48" s="122"/>
      <c r="CU48" s="122"/>
      <c r="CV48" s="122"/>
      <c r="CW48" s="122"/>
      <c r="CY48" s="122"/>
      <c r="CZ48" s="122"/>
      <c r="DA48" s="122"/>
      <c r="DB48" s="122"/>
      <c r="DD48" s="122"/>
      <c r="DE48" s="122"/>
      <c r="DF48" s="122"/>
      <c r="DG48" s="122"/>
      <c r="DI48" s="122"/>
      <c r="DJ48" s="122"/>
      <c r="DK48" s="122"/>
      <c r="DL48" s="122"/>
      <c r="DM48" s="122"/>
      <c r="DN48" s="122"/>
      <c r="DO48" s="122"/>
      <c r="DP48" s="122"/>
      <c r="DQ48" s="122"/>
      <c r="DS48" s="122"/>
      <c r="DT48" s="122"/>
      <c r="DU48" s="122"/>
      <c r="DV48" s="122"/>
      <c r="DX48" s="122"/>
      <c r="DY48" s="122"/>
      <c r="DZ48" s="122"/>
      <c r="EA48" s="122"/>
      <c r="EB48" s="122"/>
      <c r="EC48" s="122"/>
      <c r="ED48" s="122"/>
      <c r="EE48" s="122"/>
      <c r="EF48" s="122"/>
      <c r="EH48" s="122"/>
      <c r="EI48" s="122"/>
      <c r="EJ48" s="122"/>
      <c r="EK48" s="122"/>
      <c r="EM48" s="122"/>
      <c r="EN48" s="122"/>
      <c r="EO48" s="122"/>
      <c r="EP48" s="122"/>
      <c r="ER48" s="122"/>
      <c r="ES48" s="122"/>
      <c r="ET48" s="122"/>
      <c r="EU48" s="122"/>
      <c r="EW48" s="122"/>
      <c r="EX48" s="122"/>
      <c r="EY48" s="122"/>
      <c r="EZ48" s="122"/>
      <c r="FB48" s="122"/>
      <c r="FC48" s="122"/>
      <c r="FD48" s="122"/>
      <c r="FE48" s="122"/>
      <c r="FG48" s="122"/>
      <c r="FH48" s="122"/>
      <c r="FI48" s="122"/>
      <c r="FJ48" s="122"/>
      <c r="FL48" s="122"/>
      <c r="FM48" s="122"/>
      <c r="FN48" s="122"/>
      <c r="FO48" s="122"/>
      <c r="FQ48" s="122"/>
      <c r="FR48" s="122"/>
      <c r="FS48" s="122"/>
      <c r="FT48" s="122"/>
      <c r="FV48" s="122"/>
      <c r="FW48" s="122"/>
      <c r="FX48" s="122"/>
      <c r="FY48" s="122"/>
      <c r="GA48" s="122"/>
      <c r="GB48" s="122"/>
      <c r="GC48" s="122"/>
      <c r="GD48" s="122"/>
      <c r="GF48" s="122"/>
      <c r="GG48" s="122"/>
      <c r="GH48" s="122"/>
      <c r="GI48" s="122"/>
      <c r="GK48" s="122"/>
      <c r="GL48" s="122"/>
      <c r="GM48" s="122"/>
      <c r="GN48" s="122"/>
      <c r="GP48" s="122"/>
      <c r="GQ48" s="122"/>
      <c r="GR48" s="122"/>
      <c r="GS48" s="122"/>
      <c r="GU48" s="122"/>
      <c r="GV48" s="122"/>
      <c r="GW48" s="122"/>
      <c r="GX48" s="122"/>
      <c r="GZ48" s="122"/>
      <c r="HA48" s="122"/>
      <c r="HB48" s="122"/>
      <c r="HC48" s="122"/>
      <c r="HE48" s="122"/>
      <c r="HF48" s="122"/>
      <c r="HG48" s="122"/>
      <c r="HH48" s="122"/>
      <c r="HJ48" s="122"/>
      <c r="HK48" s="122"/>
      <c r="HL48" s="122"/>
      <c r="HM48" s="122"/>
      <c r="HO48" s="122"/>
      <c r="HP48" s="122"/>
      <c r="HQ48" s="122"/>
      <c r="HR48" s="122"/>
      <c r="HT48" s="122"/>
      <c r="HU48" s="122"/>
      <c r="HV48" s="122"/>
      <c r="HW48" s="122"/>
      <c r="HY48" s="122"/>
      <c r="HZ48" s="122"/>
      <c r="IA48" s="122"/>
      <c r="IB48" s="122"/>
      <c r="ID48" s="122"/>
      <c r="IE48" s="122"/>
      <c r="IF48" s="122"/>
      <c r="IG48" s="122"/>
      <c r="II48" s="122"/>
      <c r="IJ48" s="122"/>
      <c r="IK48" s="122"/>
      <c r="IL48" s="122"/>
      <c r="IN48" s="122"/>
      <c r="IO48" s="122"/>
      <c r="IP48" s="122"/>
      <c r="IQ48" s="122"/>
      <c r="IS48" s="122"/>
      <c r="IT48" s="122"/>
      <c r="IU48" s="122"/>
      <c r="IV48" s="122"/>
      <c r="IX48" s="122"/>
      <c r="IY48" s="122"/>
      <c r="IZ48" s="122"/>
      <c r="JA48" s="122"/>
      <c r="JC48" s="122"/>
      <c r="JD48" s="122"/>
      <c r="JE48" s="122"/>
      <c r="JF48" s="122"/>
      <c r="JH48" s="122"/>
      <c r="JI48" s="122"/>
      <c r="JJ48" s="122"/>
      <c r="JK48" s="122"/>
      <c r="JM48" s="122"/>
      <c r="JN48" s="122"/>
      <c r="JO48" s="122"/>
      <c r="JP48" s="122"/>
      <c r="JR48" s="122"/>
      <c r="JS48" s="122"/>
      <c r="JT48" s="122"/>
      <c r="JU48" s="122"/>
      <c r="JW48" s="122"/>
      <c r="JX48" s="122"/>
      <c r="JY48" s="122"/>
      <c r="JZ48" s="122"/>
      <c r="KB48" s="122"/>
      <c r="KC48" s="122"/>
      <c r="KD48" s="122"/>
      <c r="KE48" s="122"/>
      <c r="KG48" s="122"/>
      <c r="KH48" s="122"/>
      <c r="KI48" s="122"/>
      <c r="KJ48" s="122"/>
      <c r="KL48" s="122"/>
      <c r="KM48" s="122"/>
      <c r="KN48" s="122"/>
      <c r="KO48" s="122"/>
      <c r="KQ48" s="122"/>
      <c r="KR48" s="122"/>
      <c r="KS48" s="122"/>
      <c r="KT48" s="122"/>
      <c r="KV48" s="122"/>
      <c r="KW48" s="122"/>
      <c r="KX48" s="122"/>
      <c r="KY48" s="122"/>
      <c r="LA48" s="122"/>
      <c r="LB48" s="122"/>
      <c r="LC48" s="122"/>
      <c r="LD48" s="122"/>
      <c r="LF48" s="122"/>
      <c r="LG48" s="122"/>
      <c r="LH48" s="122"/>
      <c r="LI48" s="122"/>
      <c r="LK48" s="122"/>
      <c r="LL48" s="122"/>
      <c r="LM48" s="122"/>
      <c r="LN48" s="122"/>
    </row>
    <row r="49" spans="1:326" s="33" customFormat="1">
      <c r="A49" s="280"/>
      <c r="B49" s="122"/>
      <c r="C49" s="122"/>
      <c r="D49" s="449"/>
      <c r="E49" s="450"/>
      <c r="F49" s="122"/>
      <c r="G49" s="122"/>
      <c r="H49" s="122"/>
      <c r="I49" s="121"/>
      <c r="J49" s="121"/>
      <c r="K49" s="121"/>
      <c r="L49" s="120"/>
      <c r="M49" s="121"/>
      <c r="N49" s="121"/>
      <c r="O49" s="121"/>
      <c r="P49" s="121"/>
      <c r="Q49" s="121"/>
      <c r="R49" s="121"/>
      <c r="S49" s="121"/>
      <c r="T49" s="372"/>
      <c r="U49" s="280"/>
      <c r="V49" s="122"/>
      <c r="W49" s="122"/>
      <c r="X49" s="122"/>
      <c r="Y49" s="122"/>
      <c r="Z49" s="121"/>
      <c r="AA49" s="121"/>
      <c r="AB49" s="120"/>
      <c r="AC49" s="121"/>
      <c r="AD49" s="121"/>
      <c r="AE49" s="121"/>
      <c r="AF49" s="121"/>
      <c r="AG49" s="121"/>
      <c r="AH49" s="121"/>
      <c r="AI49" s="121"/>
      <c r="AJ49" s="372"/>
      <c r="AK49" s="280"/>
      <c r="AL49" s="122"/>
      <c r="AM49" s="122"/>
      <c r="AN49" s="122"/>
      <c r="AO49" s="122"/>
      <c r="AP49" s="121"/>
      <c r="AQ49" s="121"/>
      <c r="AR49" s="120"/>
      <c r="AS49" s="121"/>
      <c r="AT49" s="121"/>
      <c r="AU49" s="121"/>
      <c r="AV49" s="121"/>
      <c r="AW49" s="121"/>
      <c r="AX49" s="121"/>
      <c r="AY49" s="121"/>
      <c r="AZ49" s="372"/>
      <c r="BA49" s="280"/>
      <c r="BB49" s="122"/>
      <c r="BC49" s="122"/>
      <c r="BD49" s="122"/>
      <c r="BE49" s="122"/>
      <c r="BF49" s="121"/>
      <c r="BG49" s="121"/>
      <c r="BH49" s="120"/>
      <c r="BI49" s="121"/>
      <c r="BJ49" s="121"/>
      <c r="BK49" s="121"/>
      <c r="BL49" s="121"/>
      <c r="BM49" s="121"/>
      <c r="BN49" s="280"/>
      <c r="BO49" s="122"/>
      <c r="BP49" s="122"/>
      <c r="BQ49" s="122"/>
      <c r="BR49" s="122"/>
      <c r="BS49" s="122"/>
      <c r="BU49" s="122"/>
      <c r="BV49" s="122"/>
      <c r="BW49" s="122"/>
      <c r="BX49" s="122"/>
      <c r="BZ49" s="122"/>
      <c r="CA49" s="122"/>
      <c r="CB49" s="122"/>
      <c r="CC49" s="122"/>
      <c r="CE49" s="122"/>
      <c r="CF49" s="122"/>
      <c r="CG49" s="122"/>
      <c r="CH49" s="122"/>
      <c r="CJ49" s="122"/>
      <c r="CK49" s="122"/>
      <c r="CL49" s="122"/>
      <c r="CM49" s="122"/>
      <c r="CO49" s="122"/>
      <c r="CP49" s="122"/>
      <c r="CQ49" s="122"/>
      <c r="CR49" s="122"/>
      <c r="CT49" s="122"/>
      <c r="CU49" s="122"/>
      <c r="CV49" s="122"/>
      <c r="CW49" s="122"/>
      <c r="CY49" s="122"/>
      <c r="CZ49" s="122"/>
      <c r="DA49" s="122"/>
      <c r="DB49" s="122"/>
      <c r="DD49" s="122"/>
      <c r="DE49" s="122"/>
      <c r="DF49" s="122"/>
      <c r="DG49" s="122"/>
      <c r="DI49" s="122"/>
      <c r="DJ49" s="122"/>
      <c r="DK49" s="122"/>
      <c r="DL49" s="122"/>
      <c r="DM49" s="122"/>
      <c r="DN49" s="122"/>
      <c r="DO49" s="122"/>
      <c r="DP49" s="122"/>
      <c r="DQ49" s="122"/>
      <c r="DS49" s="122"/>
      <c r="DT49" s="122"/>
      <c r="DU49" s="122"/>
      <c r="DV49" s="122"/>
      <c r="DX49" s="122"/>
      <c r="DY49" s="122"/>
      <c r="DZ49" s="122"/>
      <c r="EA49" s="122"/>
      <c r="EB49" s="122"/>
      <c r="EC49" s="122"/>
      <c r="ED49" s="122"/>
      <c r="EE49" s="122"/>
      <c r="EF49" s="122"/>
      <c r="EH49" s="122"/>
      <c r="EI49" s="122"/>
      <c r="EJ49" s="122"/>
      <c r="EK49" s="122"/>
      <c r="EM49" s="122"/>
      <c r="EN49" s="122"/>
      <c r="EO49" s="122"/>
      <c r="EP49" s="122"/>
      <c r="ER49" s="122"/>
      <c r="ES49" s="122"/>
      <c r="ET49" s="122"/>
      <c r="EU49" s="122"/>
      <c r="EW49" s="122"/>
      <c r="EX49" s="122"/>
      <c r="EY49" s="122"/>
      <c r="EZ49" s="122"/>
      <c r="FB49" s="122"/>
      <c r="FC49" s="122"/>
      <c r="FD49" s="122"/>
      <c r="FE49" s="122"/>
      <c r="FG49" s="122"/>
      <c r="FH49" s="122"/>
      <c r="FI49" s="122"/>
      <c r="FJ49" s="122"/>
      <c r="FL49" s="122"/>
      <c r="FM49" s="122"/>
      <c r="FN49" s="122"/>
      <c r="FO49" s="122"/>
      <c r="FQ49" s="122"/>
      <c r="FR49" s="122"/>
      <c r="FS49" s="122"/>
      <c r="FT49" s="122"/>
      <c r="FV49" s="122"/>
      <c r="FW49" s="122"/>
      <c r="FX49" s="122"/>
      <c r="FY49" s="122"/>
      <c r="GA49" s="122"/>
      <c r="GB49" s="122"/>
      <c r="GC49" s="122"/>
      <c r="GD49" s="122"/>
      <c r="GF49" s="122"/>
      <c r="GG49" s="122"/>
      <c r="GH49" s="122"/>
      <c r="GI49" s="122"/>
      <c r="GK49" s="122"/>
      <c r="GL49" s="122"/>
      <c r="GM49" s="122"/>
      <c r="GN49" s="122"/>
      <c r="GP49" s="122"/>
      <c r="GQ49" s="122"/>
      <c r="GR49" s="122"/>
      <c r="GS49" s="122"/>
      <c r="GU49" s="122"/>
      <c r="GV49" s="122"/>
      <c r="GW49" s="122"/>
      <c r="GX49" s="122"/>
      <c r="GZ49" s="122"/>
      <c r="HA49" s="122"/>
      <c r="HB49" s="122"/>
      <c r="HC49" s="122"/>
      <c r="HE49" s="122"/>
      <c r="HF49" s="122"/>
      <c r="HG49" s="122"/>
      <c r="HH49" s="122"/>
      <c r="HJ49" s="122"/>
      <c r="HK49" s="122"/>
      <c r="HL49" s="122"/>
      <c r="HM49" s="122"/>
      <c r="HO49" s="122"/>
      <c r="HP49" s="122"/>
      <c r="HQ49" s="122"/>
      <c r="HR49" s="122"/>
      <c r="HT49" s="122"/>
      <c r="HU49" s="122"/>
      <c r="HV49" s="122"/>
      <c r="HW49" s="122"/>
      <c r="HY49" s="122"/>
      <c r="HZ49" s="122"/>
      <c r="IA49" s="122"/>
      <c r="IB49" s="122"/>
      <c r="ID49" s="122"/>
      <c r="IE49" s="122"/>
      <c r="IF49" s="122"/>
      <c r="IG49" s="122"/>
      <c r="II49" s="122"/>
      <c r="IJ49" s="122"/>
      <c r="IK49" s="122"/>
      <c r="IL49" s="122"/>
      <c r="IN49" s="122"/>
      <c r="IO49" s="122"/>
      <c r="IP49" s="122"/>
      <c r="IQ49" s="122"/>
      <c r="IS49" s="122"/>
      <c r="IT49" s="122"/>
      <c r="IU49" s="122"/>
      <c r="IV49" s="122"/>
      <c r="IX49" s="122"/>
      <c r="IY49" s="122"/>
      <c r="IZ49" s="122"/>
      <c r="JA49" s="122"/>
      <c r="JC49" s="122"/>
      <c r="JD49" s="122"/>
      <c r="JE49" s="122"/>
      <c r="JF49" s="122"/>
      <c r="JH49" s="122"/>
      <c r="JI49" s="122"/>
      <c r="JJ49" s="122"/>
      <c r="JK49" s="122"/>
      <c r="JM49" s="122"/>
      <c r="JN49" s="122"/>
      <c r="JO49" s="122"/>
      <c r="JP49" s="122"/>
      <c r="JR49" s="122"/>
      <c r="JS49" s="122"/>
      <c r="JT49" s="122"/>
      <c r="JU49" s="122"/>
      <c r="JW49" s="122"/>
      <c r="JX49" s="122"/>
      <c r="JY49" s="122"/>
      <c r="JZ49" s="122"/>
      <c r="KB49" s="122"/>
      <c r="KC49" s="122"/>
      <c r="KD49" s="122"/>
      <c r="KE49" s="122"/>
      <c r="KG49" s="122"/>
      <c r="KH49" s="122"/>
      <c r="KI49" s="122"/>
      <c r="KJ49" s="122"/>
      <c r="KL49" s="122"/>
      <c r="KM49" s="122"/>
      <c r="KN49" s="122"/>
      <c r="KO49" s="122"/>
      <c r="KQ49" s="122"/>
      <c r="KR49" s="122"/>
      <c r="KS49" s="122"/>
      <c r="KT49" s="122"/>
      <c r="KV49" s="122"/>
      <c r="KW49" s="122"/>
      <c r="KX49" s="122"/>
      <c r="KY49" s="122"/>
      <c r="LA49" s="122"/>
      <c r="LB49" s="122"/>
      <c r="LC49" s="122"/>
      <c r="LD49" s="122"/>
      <c r="LF49" s="122"/>
      <c r="LG49" s="122"/>
      <c r="LH49" s="122"/>
      <c r="LI49" s="122"/>
      <c r="LK49" s="122"/>
      <c r="LL49" s="122"/>
      <c r="LM49" s="122"/>
      <c r="LN49" s="122"/>
    </row>
    <row r="50" spans="1:326" s="33" customFormat="1">
      <c r="A50" s="280"/>
      <c r="B50" s="122"/>
      <c r="C50" s="122"/>
      <c r="D50" s="449"/>
      <c r="E50" s="450"/>
      <c r="F50" s="122"/>
      <c r="G50" s="122"/>
      <c r="H50" s="122"/>
      <c r="I50" s="121"/>
      <c r="J50" s="121"/>
      <c r="K50" s="121"/>
      <c r="L50" s="120"/>
      <c r="M50" s="121"/>
      <c r="N50" s="121"/>
      <c r="O50" s="121"/>
      <c r="P50" s="121"/>
      <c r="Q50" s="121"/>
      <c r="R50" s="121"/>
      <c r="S50" s="121"/>
      <c r="T50" s="372"/>
      <c r="U50" s="280"/>
      <c r="V50" s="122"/>
      <c r="W50" s="122"/>
      <c r="X50" s="122"/>
      <c r="Y50" s="122"/>
      <c r="Z50" s="121"/>
      <c r="AA50" s="121"/>
      <c r="AB50" s="120"/>
      <c r="AC50" s="121"/>
      <c r="AD50" s="121"/>
      <c r="AE50" s="121"/>
      <c r="AF50" s="121"/>
      <c r="AG50" s="121"/>
      <c r="AH50" s="121"/>
      <c r="AI50" s="121"/>
      <c r="AJ50" s="372"/>
      <c r="AK50" s="280"/>
      <c r="AL50" s="122"/>
      <c r="AM50" s="122"/>
      <c r="AN50" s="122"/>
      <c r="AO50" s="122"/>
      <c r="AP50" s="121"/>
      <c r="AQ50" s="121"/>
      <c r="AR50" s="120"/>
      <c r="AS50" s="121"/>
      <c r="AT50" s="121"/>
      <c r="AU50" s="121"/>
      <c r="AV50" s="121"/>
      <c r="AW50" s="121"/>
      <c r="AX50" s="121"/>
      <c r="AY50" s="121"/>
      <c r="AZ50" s="372"/>
      <c r="BA50" s="280"/>
      <c r="BB50" s="122"/>
      <c r="BC50" s="122"/>
      <c r="BD50" s="122"/>
      <c r="BE50" s="122"/>
      <c r="BF50" s="121"/>
      <c r="BG50" s="121"/>
      <c r="BH50" s="120"/>
      <c r="BI50" s="121"/>
      <c r="BJ50" s="121"/>
      <c r="BK50" s="121"/>
      <c r="BL50" s="121"/>
      <c r="BM50" s="121"/>
      <c r="BN50" s="280"/>
      <c r="BO50" s="122"/>
      <c r="BP50" s="122"/>
      <c r="BQ50" s="122"/>
      <c r="BR50" s="122"/>
      <c r="BS50" s="122"/>
      <c r="BU50" s="122"/>
      <c r="BV50" s="122"/>
      <c r="BW50" s="122"/>
      <c r="BX50" s="122"/>
      <c r="BZ50" s="122"/>
      <c r="CA50" s="122"/>
      <c r="CB50" s="122"/>
      <c r="CC50" s="122"/>
      <c r="CE50" s="122"/>
      <c r="CF50" s="122"/>
      <c r="CG50" s="122"/>
      <c r="CH50" s="122"/>
      <c r="CJ50" s="122"/>
      <c r="CK50" s="122"/>
      <c r="CL50" s="122"/>
      <c r="CM50" s="122"/>
      <c r="CO50" s="122"/>
      <c r="CP50" s="122"/>
      <c r="CQ50" s="122"/>
      <c r="CR50" s="122"/>
      <c r="CT50" s="122"/>
      <c r="CU50" s="122"/>
      <c r="CV50" s="122"/>
      <c r="CW50" s="122"/>
      <c r="CY50" s="122"/>
      <c r="CZ50" s="122"/>
      <c r="DA50" s="122"/>
      <c r="DB50" s="122"/>
      <c r="DD50" s="122"/>
      <c r="DE50" s="122"/>
      <c r="DF50" s="122"/>
      <c r="DG50" s="122"/>
      <c r="DI50" s="122"/>
      <c r="DJ50" s="122"/>
      <c r="DK50" s="122"/>
      <c r="DL50" s="122"/>
      <c r="DM50" s="122"/>
      <c r="DN50" s="122"/>
      <c r="DO50" s="122"/>
      <c r="DP50" s="122"/>
      <c r="DQ50" s="122"/>
      <c r="DS50" s="122"/>
      <c r="DT50" s="122"/>
      <c r="DU50" s="122"/>
      <c r="DV50" s="122"/>
      <c r="DX50" s="122"/>
      <c r="DY50" s="122"/>
      <c r="DZ50" s="122"/>
      <c r="EA50" s="122"/>
      <c r="EB50" s="122"/>
      <c r="EC50" s="122"/>
      <c r="ED50" s="122"/>
      <c r="EE50" s="122"/>
      <c r="EF50" s="122"/>
      <c r="EH50" s="122"/>
      <c r="EI50" s="122"/>
      <c r="EJ50" s="122"/>
      <c r="EK50" s="122"/>
      <c r="EM50" s="122"/>
      <c r="EN50" s="122"/>
      <c r="EO50" s="122"/>
      <c r="EP50" s="122"/>
      <c r="ER50" s="122"/>
      <c r="ES50" s="122"/>
      <c r="ET50" s="122"/>
      <c r="EU50" s="122"/>
      <c r="EW50" s="122"/>
      <c r="EX50" s="122"/>
      <c r="EY50" s="122"/>
      <c r="EZ50" s="122"/>
      <c r="FB50" s="122"/>
      <c r="FC50" s="122"/>
      <c r="FD50" s="122"/>
      <c r="FE50" s="122"/>
      <c r="FG50" s="122"/>
      <c r="FH50" s="122"/>
      <c r="FI50" s="122"/>
      <c r="FJ50" s="122"/>
      <c r="FL50" s="122"/>
      <c r="FM50" s="122"/>
      <c r="FN50" s="122"/>
      <c r="FO50" s="122"/>
      <c r="FQ50" s="122"/>
      <c r="FR50" s="122"/>
      <c r="FS50" s="122"/>
      <c r="FT50" s="122"/>
      <c r="FV50" s="122"/>
      <c r="FW50" s="122"/>
      <c r="FX50" s="122"/>
      <c r="FY50" s="122"/>
      <c r="GA50" s="122"/>
      <c r="GB50" s="122"/>
      <c r="GC50" s="122"/>
      <c r="GD50" s="122"/>
      <c r="GF50" s="122"/>
      <c r="GG50" s="122"/>
      <c r="GH50" s="122"/>
      <c r="GI50" s="122"/>
      <c r="GK50" s="122"/>
      <c r="GL50" s="122"/>
      <c r="GM50" s="122"/>
      <c r="GN50" s="122"/>
      <c r="GP50" s="122"/>
      <c r="GQ50" s="122"/>
      <c r="GR50" s="122"/>
      <c r="GS50" s="122"/>
      <c r="GU50" s="122"/>
      <c r="GV50" s="122"/>
      <c r="GW50" s="122"/>
      <c r="GX50" s="122"/>
      <c r="GZ50" s="122"/>
      <c r="HA50" s="122"/>
      <c r="HB50" s="122"/>
      <c r="HC50" s="122"/>
      <c r="HE50" s="122"/>
      <c r="HF50" s="122"/>
      <c r="HG50" s="122"/>
      <c r="HH50" s="122"/>
      <c r="HJ50" s="122"/>
      <c r="HK50" s="122"/>
      <c r="HL50" s="122"/>
      <c r="HM50" s="122"/>
      <c r="HO50" s="122"/>
      <c r="HP50" s="122"/>
      <c r="HQ50" s="122"/>
      <c r="HR50" s="122"/>
      <c r="HT50" s="122"/>
      <c r="HU50" s="122"/>
      <c r="HV50" s="122"/>
      <c r="HW50" s="122"/>
      <c r="HY50" s="122"/>
      <c r="HZ50" s="122"/>
      <c r="IA50" s="122"/>
      <c r="IB50" s="122"/>
      <c r="ID50" s="122"/>
      <c r="IE50" s="122"/>
      <c r="IF50" s="122"/>
      <c r="IG50" s="122"/>
      <c r="II50" s="122"/>
      <c r="IJ50" s="122"/>
      <c r="IK50" s="122"/>
      <c r="IL50" s="122"/>
      <c r="IN50" s="122"/>
      <c r="IO50" s="122"/>
      <c r="IP50" s="122"/>
      <c r="IQ50" s="122"/>
      <c r="IS50" s="122"/>
      <c r="IT50" s="122"/>
      <c r="IU50" s="122"/>
      <c r="IV50" s="122"/>
      <c r="IX50" s="122"/>
      <c r="IY50" s="122"/>
      <c r="IZ50" s="122"/>
      <c r="JA50" s="122"/>
      <c r="JC50" s="122"/>
      <c r="JD50" s="122"/>
      <c r="JE50" s="122"/>
      <c r="JF50" s="122"/>
      <c r="JH50" s="122"/>
      <c r="JI50" s="122"/>
      <c r="JJ50" s="122"/>
      <c r="JK50" s="122"/>
      <c r="JM50" s="122"/>
      <c r="JN50" s="122"/>
      <c r="JO50" s="122"/>
      <c r="JP50" s="122"/>
      <c r="JR50" s="122"/>
      <c r="JS50" s="122"/>
      <c r="JT50" s="122"/>
      <c r="JU50" s="122"/>
      <c r="JW50" s="122"/>
      <c r="JX50" s="122"/>
      <c r="JY50" s="122"/>
      <c r="JZ50" s="122"/>
      <c r="KB50" s="122"/>
      <c r="KC50" s="122"/>
      <c r="KD50" s="122"/>
      <c r="KE50" s="122"/>
      <c r="KG50" s="122"/>
      <c r="KH50" s="122"/>
      <c r="KI50" s="122"/>
      <c r="KJ50" s="122"/>
      <c r="KL50" s="122"/>
      <c r="KM50" s="122"/>
      <c r="KN50" s="122"/>
      <c r="KO50" s="122"/>
      <c r="KQ50" s="122"/>
      <c r="KR50" s="122"/>
      <c r="KS50" s="122"/>
      <c r="KT50" s="122"/>
      <c r="KV50" s="122"/>
      <c r="KW50" s="122"/>
      <c r="KX50" s="122"/>
      <c r="KY50" s="122"/>
      <c r="LA50" s="122"/>
      <c r="LB50" s="122"/>
      <c r="LC50" s="122"/>
      <c r="LD50" s="122"/>
      <c r="LF50" s="122"/>
      <c r="LG50" s="122"/>
      <c r="LH50" s="122"/>
      <c r="LI50" s="122"/>
      <c r="LK50" s="122"/>
      <c r="LL50" s="122"/>
      <c r="LM50" s="122"/>
      <c r="LN50" s="122"/>
    </row>
    <row r="51" spans="1:326" s="33" customFormat="1">
      <c r="A51" s="280"/>
      <c r="B51" s="122"/>
      <c r="C51" s="122"/>
      <c r="D51" s="449"/>
      <c r="E51" s="450"/>
      <c r="F51" s="122"/>
      <c r="G51" s="122"/>
      <c r="H51" s="122"/>
      <c r="I51" s="121"/>
      <c r="J51" s="121"/>
      <c r="K51" s="121"/>
      <c r="L51" s="120"/>
      <c r="M51" s="121"/>
      <c r="N51" s="121"/>
      <c r="O51" s="121"/>
      <c r="P51" s="121"/>
      <c r="Q51" s="121"/>
      <c r="R51" s="121"/>
      <c r="S51" s="121"/>
      <c r="T51" s="372"/>
      <c r="U51" s="280"/>
      <c r="V51" s="122"/>
      <c r="W51" s="122"/>
      <c r="X51" s="122"/>
      <c r="Y51" s="122"/>
      <c r="Z51" s="121"/>
      <c r="AA51" s="121"/>
      <c r="AB51" s="120"/>
      <c r="AC51" s="121"/>
      <c r="AD51" s="121"/>
      <c r="AE51" s="121"/>
      <c r="AF51" s="121"/>
      <c r="AG51" s="121"/>
      <c r="AH51" s="121"/>
      <c r="AI51" s="121"/>
      <c r="AJ51" s="372"/>
      <c r="AK51" s="280"/>
      <c r="AL51" s="122"/>
      <c r="AM51" s="122"/>
      <c r="AN51" s="122"/>
      <c r="AO51" s="122"/>
      <c r="AP51" s="121"/>
      <c r="AQ51" s="121"/>
      <c r="AR51" s="120"/>
      <c r="AS51" s="121"/>
      <c r="AT51" s="121"/>
      <c r="AU51" s="121"/>
      <c r="AV51" s="121"/>
      <c r="AW51" s="121"/>
      <c r="AX51" s="121"/>
      <c r="AY51" s="121"/>
      <c r="AZ51" s="372"/>
      <c r="BA51" s="280"/>
      <c r="BB51" s="122"/>
      <c r="BC51" s="122"/>
      <c r="BD51" s="122"/>
      <c r="BE51" s="122"/>
      <c r="BF51" s="121"/>
      <c r="BG51" s="121"/>
      <c r="BH51" s="120"/>
      <c r="BI51" s="121"/>
      <c r="BJ51" s="121"/>
      <c r="BK51" s="121"/>
      <c r="BL51" s="121"/>
      <c r="BM51" s="121"/>
      <c r="BN51" s="280"/>
      <c r="BO51" s="122"/>
      <c r="BP51" s="122"/>
      <c r="BQ51" s="122"/>
      <c r="BR51" s="122"/>
      <c r="BS51" s="122"/>
      <c r="BU51" s="122"/>
      <c r="BV51" s="122"/>
      <c r="BW51" s="122"/>
      <c r="BX51" s="122"/>
      <c r="BZ51" s="122"/>
      <c r="CA51" s="122"/>
      <c r="CB51" s="122"/>
      <c r="CC51" s="122"/>
      <c r="CE51" s="122"/>
      <c r="CF51" s="122"/>
      <c r="CG51" s="122"/>
      <c r="CH51" s="122"/>
      <c r="CJ51" s="122"/>
      <c r="CK51" s="122"/>
      <c r="CL51" s="122"/>
      <c r="CM51" s="122"/>
      <c r="CO51" s="122"/>
      <c r="CP51" s="122"/>
      <c r="CQ51" s="122"/>
      <c r="CR51" s="122"/>
      <c r="CT51" s="122"/>
      <c r="CU51" s="122"/>
      <c r="CV51" s="122"/>
      <c r="CW51" s="122"/>
      <c r="CY51" s="122"/>
      <c r="CZ51" s="122"/>
      <c r="DA51" s="122"/>
      <c r="DB51" s="122"/>
      <c r="DD51" s="122"/>
      <c r="DE51" s="122"/>
      <c r="DF51" s="122"/>
      <c r="DG51" s="122"/>
      <c r="DI51" s="122"/>
      <c r="DJ51" s="122"/>
      <c r="DK51" s="122"/>
      <c r="DL51" s="122"/>
      <c r="DM51" s="122"/>
      <c r="DN51" s="122"/>
      <c r="DO51" s="122"/>
      <c r="DP51" s="122"/>
      <c r="DQ51" s="122"/>
      <c r="DS51" s="122"/>
      <c r="DT51" s="122"/>
      <c r="DU51" s="122"/>
      <c r="DV51" s="122"/>
      <c r="DX51" s="122"/>
      <c r="DY51" s="122"/>
      <c r="DZ51" s="122"/>
      <c r="EA51" s="122"/>
      <c r="EB51" s="122"/>
      <c r="EC51" s="122"/>
      <c r="ED51" s="122"/>
      <c r="EE51" s="122"/>
      <c r="EF51" s="122"/>
      <c r="EH51" s="122"/>
      <c r="EI51" s="122"/>
      <c r="EJ51" s="122"/>
      <c r="EK51" s="122"/>
      <c r="EM51" s="122"/>
      <c r="EN51" s="122"/>
      <c r="EO51" s="122"/>
      <c r="EP51" s="122"/>
      <c r="ER51" s="122"/>
      <c r="ES51" s="122"/>
      <c r="ET51" s="122"/>
      <c r="EU51" s="122"/>
      <c r="EW51" s="122"/>
      <c r="EX51" s="122"/>
      <c r="EY51" s="122"/>
      <c r="EZ51" s="122"/>
      <c r="FB51" s="122"/>
      <c r="FC51" s="122"/>
      <c r="FD51" s="122"/>
      <c r="FE51" s="122"/>
      <c r="FG51" s="122"/>
      <c r="FH51" s="122"/>
      <c r="FI51" s="122"/>
      <c r="FJ51" s="122"/>
      <c r="FL51" s="122"/>
      <c r="FM51" s="122"/>
      <c r="FN51" s="122"/>
      <c r="FO51" s="122"/>
      <c r="FQ51" s="122"/>
      <c r="FR51" s="122"/>
      <c r="FS51" s="122"/>
      <c r="FT51" s="122"/>
      <c r="FV51" s="122"/>
      <c r="FW51" s="122"/>
      <c r="FX51" s="122"/>
      <c r="FY51" s="122"/>
      <c r="GA51" s="122"/>
      <c r="GB51" s="122"/>
      <c r="GC51" s="122"/>
      <c r="GD51" s="122"/>
      <c r="GF51" s="122"/>
      <c r="GG51" s="122"/>
      <c r="GH51" s="122"/>
      <c r="GI51" s="122"/>
      <c r="GK51" s="122"/>
      <c r="GL51" s="122"/>
      <c r="GM51" s="122"/>
      <c r="GN51" s="122"/>
      <c r="GP51" s="122"/>
      <c r="GQ51" s="122"/>
      <c r="GR51" s="122"/>
      <c r="GS51" s="122"/>
      <c r="GU51" s="122"/>
      <c r="GV51" s="122"/>
      <c r="GW51" s="122"/>
      <c r="GX51" s="122"/>
      <c r="GZ51" s="122"/>
      <c r="HA51" s="122"/>
      <c r="HB51" s="122"/>
      <c r="HC51" s="122"/>
      <c r="HE51" s="122"/>
      <c r="HF51" s="122"/>
      <c r="HG51" s="122"/>
      <c r="HH51" s="122"/>
      <c r="HJ51" s="122"/>
      <c r="HK51" s="122"/>
      <c r="HL51" s="122"/>
      <c r="HM51" s="122"/>
      <c r="HO51" s="122"/>
      <c r="HP51" s="122"/>
      <c r="HQ51" s="122"/>
      <c r="HR51" s="122"/>
      <c r="HT51" s="122"/>
      <c r="HU51" s="122"/>
      <c r="HV51" s="122"/>
      <c r="HW51" s="122"/>
      <c r="HY51" s="122"/>
      <c r="HZ51" s="122"/>
      <c r="IA51" s="122"/>
      <c r="IB51" s="122"/>
      <c r="ID51" s="122"/>
      <c r="IE51" s="122"/>
      <c r="IF51" s="122"/>
      <c r="IG51" s="122"/>
      <c r="II51" s="122"/>
      <c r="IJ51" s="122"/>
      <c r="IK51" s="122"/>
      <c r="IL51" s="122"/>
      <c r="IN51" s="122"/>
      <c r="IO51" s="122"/>
      <c r="IP51" s="122"/>
      <c r="IQ51" s="122"/>
      <c r="IS51" s="122"/>
      <c r="IT51" s="122"/>
      <c r="IU51" s="122"/>
      <c r="IV51" s="122"/>
      <c r="IX51" s="122"/>
      <c r="IY51" s="122"/>
      <c r="IZ51" s="122"/>
      <c r="JA51" s="122"/>
      <c r="JC51" s="122"/>
      <c r="JD51" s="122"/>
      <c r="JE51" s="122"/>
      <c r="JF51" s="122"/>
      <c r="JH51" s="122"/>
      <c r="JI51" s="122"/>
      <c r="JJ51" s="122"/>
      <c r="JK51" s="122"/>
      <c r="JM51" s="122"/>
      <c r="JN51" s="122"/>
      <c r="JO51" s="122"/>
      <c r="JP51" s="122"/>
      <c r="JR51" s="122"/>
      <c r="JS51" s="122"/>
      <c r="JT51" s="122"/>
      <c r="JU51" s="122"/>
      <c r="JW51" s="122"/>
      <c r="JX51" s="122"/>
      <c r="JY51" s="122"/>
      <c r="JZ51" s="122"/>
      <c r="KB51" s="122"/>
      <c r="KC51" s="122"/>
      <c r="KD51" s="122"/>
      <c r="KE51" s="122"/>
      <c r="KG51" s="122"/>
      <c r="KH51" s="122"/>
      <c r="KI51" s="122"/>
      <c r="KJ51" s="122"/>
      <c r="KL51" s="122"/>
      <c r="KM51" s="122"/>
      <c r="KN51" s="122"/>
      <c r="KO51" s="122"/>
      <c r="KQ51" s="122"/>
      <c r="KR51" s="122"/>
      <c r="KS51" s="122"/>
      <c r="KT51" s="122"/>
      <c r="KV51" s="122"/>
      <c r="KW51" s="122"/>
      <c r="KX51" s="122"/>
      <c r="KY51" s="122"/>
      <c r="LA51" s="122"/>
      <c r="LB51" s="122"/>
      <c r="LC51" s="122"/>
      <c r="LD51" s="122"/>
      <c r="LF51" s="122"/>
      <c r="LG51" s="122"/>
      <c r="LH51" s="122"/>
      <c r="LI51" s="122"/>
      <c r="LK51" s="122"/>
      <c r="LL51" s="122"/>
      <c r="LM51" s="122"/>
      <c r="LN51" s="122"/>
    </row>
    <row r="52" spans="1:326" s="33" customFormat="1">
      <c r="A52" s="280"/>
      <c r="B52" s="122"/>
      <c r="C52" s="122"/>
      <c r="D52" s="449"/>
      <c r="E52" s="450"/>
      <c r="F52" s="122"/>
      <c r="G52" s="122"/>
      <c r="H52" s="122"/>
      <c r="I52" s="121"/>
      <c r="J52" s="121"/>
      <c r="K52" s="121"/>
      <c r="L52" s="120"/>
      <c r="M52" s="121"/>
      <c r="N52" s="121"/>
      <c r="O52" s="121"/>
      <c r="P52" s="121"/>
      <c r="Q52" s="121"/>
      <c r="R52" s="121"/>
      <c r="S52" s="121"/>
      <c r="T52" s="372"/>
      <c r="U52" s="280"/>
      <c r="V52" s="122"/>
      <c r="W52" s="122"/>
      <c r="X52" s="122"/>
      <c r="Y52" s="122"/>
      <c r="Z52" s="121"/>
      <c r="AA52" s="121"/>
      <c r="AB52" s="120"/>
      <c r="AC52" s="121"/>
      <c r="AD52" s="121"/>
      <c r="AE52" s="121"/>
      <c r="AF52" s="121"/>
      <c r="AG52" s="121"/>
      <c r="AH52" s="121"/>
      <c r="AI52" s="121"/>
      <c r="AJ52" s="372"/>
      <c r="AK52" s="280"/>
      <c r="AL52" s="122"/>
      <c r="AM52" s="122"/>
      <c r="AN52" s="122"/>
      <c r="AO52" s="122"/>
      <c r="AP52" s="121"/>
      <c r="AQ52" s="121"/>
      <c r="AR52" s="120"/>
      <c r="AS52" s="121"/>
      <c r="AT52" s="121"/>
      <c r="AU52" s="121"/>
      <c r="AV52" s="121"/>
      <c r="AW52" s="121"/>
      <c r="AX52" s="121"/>
      <c r="AY52" s="121"/>
      <c r="AZ52" s="372"/>
      <c r="BA52" s="280"/>
      <c r="BB52" s="122"/>
      <c r="BC52" s="122"/>
      <c r="BD52" s="122"/>
      <c r="BE52" s="122"/>
      <c r="BF52" s="121"/>
      <c r="BG52" s="121"/>
      <c r="BH52" s="120"/>
      <c r="BI52" s="121"/>
      <c r="BJ52" s="121"/>
      <c r="BK52" s="121"/>
      <c r="BL52" s="121"/>
      <c r="BM52" s="121"/>
      <c r="BN52" s="280"/>
      <c r="BO52" s="122"/>
      <c r="BP52" s="122"/>
      <c r="BQ52" s="122"/>
      <c r="BR52" s="122"/>
      <c r="BS52" s="122"/>
      <c r="BU52" s="122"/>
      <c r="BV52" s="122"/>
      <c r="BW52" s="122"/>
      <c r="BX52" s="122"/>
      <c r="BZ52" s="122"/>
      <c r="CA52" s="122"/>
      <c r="CB52" s="122"/>
      <c r="CC52" s="122"/>
      <c r="CE52" s="122"/>
      <c r="CF52" s="122"/>
      <c r="CG52" s="122"/>
      <c r="CH52" s="122"/>
      <c r="CJ52" s="122"/>
      <c r="CK52" s="122"/>
      <c r="CL52" s="122"/>
      <c r="CM52" s="122"/>
      <c r="CO52" s="122"/>
      <c r="CP52" s="122"/>
      <c r="CQ52" s="122"/>
      <c r="CR52" s="122"/>
      <c r="CT52" s="122"/>
      <c r="CU52" s="122"/>
      <c r="CV52" s="122"/>
      <c r="CW52" s="122"/>
      <c r="CY52" s="122"/>
      <c r="CZ52" s="122"/>
      <c r="DA52" s="122"/>
      <c r="DB52" s="122"/>
      <c r="DD52" s="122"/>
      <c r="DE52" s="122"/>
      <c r="DF52" s="122"/>
      <c r="DG52" s="122"/>
      <c r="DI52" s="122"/>
      <c r="DJ52" s="122"/>
      <c r="DK52" s="122"/>
      <c r="DL52" s="122"/>
      <c r="DM52" s="122"/>
      <c r="DN52" s="122"/>
      <c r="DO52" s="122"/>
      <c r="DP52" s="122"/>
      <c r="DQ52" s="122"/>
      <c r="DS52" s="122"/>
      <c r="DT52" s="122"/>
      <c r="DU52" s="122"/>
      <c r="DV52" s="122"/>
      <c r="DX52" s="122"/>
      <c r="DY52" s="122"/>
      <c r="DZ52" s="122"/>
      <c r="EA52" s="122"/>
      <c r="EB52" s="122"/>
      <c r="EC52" s="122"/>
      <c r="ED52" s="122"/>
      <c r="EE52" s="122"/>
      <c r="EF52" s="122"/>
      <c r="EH52" s="122"/>
      <c r="EI52" s="122"/>
      <c r="EJ52" s="122"/>
      <c r="EK52" s="122"/>
      <c r="EM52" s="122"/>
      <c r="EN52" s="122"/>
      <c r="EO52" s="122"/>
      <c r="EP52" s="122"/>
      <c r="ER52" s="122"/>
      <c r="ES52" s="122"/>
      <c r="ET52" s="122"/>
      <c r="EU52" s="122"/>
      <c r="EW52" s="122"/>
      <c r="EX52" s="122"/>
      <c r="EY52" s="122"/>
      <c r="EZ52" s="122"/>
      <c r="FB52" s="122"/>
      <c r="FC52" s="122"/>
      <c r="FD52" s="122"/>
      <c r="FE52" s="122"/>
      <c r="FG52" s="122"/>
      <c r="FH52" s="122"/>
      <c r="FI52" s="122"/>
      <c r="FJ52" s="122"/>
      <c r="FL52" s="122"/>
      <c r="FM52" s="122"/>
      <c r="FN52" s="122"/>
      <c r="FO52" s="122"/>
      <c r="FQ52" s="122"/>
      <c r="FR52" s="122"/>
      <c r="FS52" s="122"/>
      <c r="FT52" s="122"/>
      <c r="FV52" s="122"/>
      <c r="FW52" s="122"/>
      <c r="FX52" s="122"/>
      <c r="FY52" s="122"/>
      <c r="GA52" s="122"/>
      <c r="GB52" s="122"/>
      <c r="GC52" s="122"/>
      <c r="GD52" s="122"/>
      <c r="GF52" s="122"/>
      <c r="GG52" s="122"/>
      <c r="GH52" s="122"/>
      <c r="GI52" s="122"/>
      <c r="GK52" s="122"/>
      <c r="GL52" s="122"/>
      <c r="GM52" s="122"/>
      <c r="GN52" s="122"/>
      <c r="GP52" s="122"/>
      <c r="GQ52" s="122"/>
      <c r="GR52" s="122"/>
      <c r="GS52" s="122"/>
      <c r="GU52" s="122"/>
      <c r="GV52" s="122"/>
      <c r="GW52" s="122"/>
      <c r="GX52" s="122"/>
      <c r="GZ52" s="122"/>
      <c r="HA52" s="122"/>
      <c r="HB52" s="122"/>
      <c r="HC52" s="122"/>
      <c r="HE52" s="122"/>
      <c r="HF52" s="122"/>
      <c r="HG52" s="122"/>
      <c r="HH52" s="122"/>
      <c r="HJ52" s="122"/>
      <c r="HK52" s="122"/>
      <c r="HL52" s="122"/>
      <c r="HM52" s="122"/>
      <c r="HO52" s="122"/>
      <c r="HP52" s="122"/>
      <c r="HQ52" s="122"/>
      <c r="HR52" s="122"/>
      <c r="HT52" s="122"/>
      <c r="HU52" s="122"/>
      <c r="HV52" s="122"/>
      <c r="HW52" s="122"/>
      <c r="HY52" s="122"/>
      <c r="HZ52" s="122"/>
      <c r="IA52" s="122"/>
      <c r="IB52" s="122"/>
      <c r="ID52" s="122"/>
      <c r="IE52" s="122"/>
      <c r="IF52" s="122"/>
      <c r="IG52" s="122"/>
      <c r="II52" s="122"/>
      <c r="IJ52" s="122"/>
      <c r="IK52" s="122"/>
      <c r="IL52" s="122"/>
      <c r="IN52" s="122"/>
      <c r="IO52" s="122"/>
      <c r="IP52" s="122"/>
      <c r="IQ52" s="122"/>
      <c r="IS52" s="122"/>
      <c r="IT52" s="122"/>
      <c r="IU52" s="122"/>
      <c r="IV52" s="122"/>
      <c r="IX52" s="122"/>
      <c r="IY52" s="122"/>
      <c r="IZ52" s="122"/>
      <c r="JA52" s="122"/>
      <c r="JC52" s="122"/>
      <c r="JD52" s="122"/>
      <c r="JE52" s="122"/>
      <c r="JF52" s="122"/>
      <c r="JH52" s="122"/>
      <c r="JI52" s="122"/>
      <c r="JJ52" s="122"/>
      <c r="JK52" s="122"/>
      <c r="JM52" s="122"/>
      <c r="JN52" s="122"/>
      <c r="JO52" s="122"/>
      <c r="JP52" s="122"/>
      <c r="JR52" s="122"/>
      <c r="JS52" s="122"/>
      <c r="JT52" s="122"/>
      <c r="JU52" s="122"/>
      <c r="JW52" s="122"/>
      <c r="JX52" s="122"/>
      <c r="JY52" s="122"/>
      <c r="JZ52" s="122"/>
      <c r="KB52" s="122"/>
      <c r="KC52" s="122"/>
      <c r="KD52" s="122"/>
      <c r="KE52" s="122"/>
      <c r="KG52" s="122"/>
      <c r="KH52" s="122"/>
      <c r="KI52" s="122"/>
      <c r="KJ52" s="122"/>
      <c r="KL52" s="122"/>
      <c r="KM52" s="122"/>
      <c r="KN52" s="122"/>
      <c r="KO52" s="122"/>
      <c r="KQ52" s="122"/>
      <c r="KR52" s="122"/>
      <c r="KS52" s="122"/>
      <c r="KT52" s="122"/>
      <c r="KV52" s="122"/>
      <c r="KW52" s="122"/>
      <c r="KX52" s="122"/>
      <c r="KY52" s="122"/>
      <c r="LA52" s="122"/>
      <c r="LB52" s="122"/>
      <c r="LC52" s="122"/>
      <c r="LD52" s="122"/>
      <c r="LF52" s="122"/>
      <c r="LG52" s="122"/>
      <c r="LH52" s="122"/>
      <c r="LI52" s="122"/>
      <c r="LK52" s="122"/>
      <c r="LL52" s="122"/>
      <c r="LM52" s="122"/>
      <c r="LN52" s="122"/>
    </row>
    <row r="53" spans="1:326" s="33" customFormat="1">
      <c r="A53" s="280"/>
      <c r="B53" s="122"/>
      <c r="C53" s="122"/>
      <c r="D53" s="449"/>
      <c r="E53" s="450"/>
      <c r="F53" s="122"/>
      <c r="G53" s="122"/>
      <c r="H53" s="122"/>
      <c r="I53" s="121"/>
      <c r="J53" s="121"/>
      <c r="K53" s="121"/>
      <c r="L53" s="120"/>
      <c r="M53" s="121"/>
      <c r="N53" s="121"/>
      <c r="O53" s="121"/>
      <c r="P53" s="121"/>
      <c r="Q53" s="121"/>
      <c r="R53" s="121"/>
      <c r="S53" s="121"/>
      <c r="T53" s="372"/>
      <c r="U53" s="280"/>
      <c r="V53" s="122"/>
      <c r="W53" s="122"/>
      <c r="X53" s="122"/>
      <c r="Y53" s="122"/>
      <c r="Z53" s="121"/>
      <c r="AA53" s="121"/>
      <c r="AB53" s="120"/>
      <c r="AC53" s="121"/>
      <c r="AD53" s="121"/>
      <c r="AE53" s="121"/>
      <c r="AF53" s="121"/>
      <c r="AG53" s="121"/>
      <c r="AH53" s="121"/>
      <c r="AI53" s="121"/>
      <c r="AJ53" s="372"/>
      <c r="AK53" s="280"/>
      <c r="AL53" s="122"/>
      <c r="AM53" s="122"/>
      <c r="AN53" s="122"/>
      <c r="AO53" s="122"/>
      <c r="AP53" s="121"/>
      <c r="AQ53" s="121"/>
      <c r="AR53" s="120"/>
      <c r="AS53" s="121"/>
      <c r="AT53" s="121"/>
      <c r="AU53" s="121"/>
      <c r="AV53" s="121"/>
      <c r="AW53" s="121"/>
      <c r="AX53" s="121"/>
      <c r="AY53" s="121"/>
      <c r="AZ53" s="372"/>
      <c r="BA53" s="280"/>
      <c r="BB53" s="122"/>
      <c r="BC53" s="122"/>
      <c r="BD53" s="122"/>
      <c r="BE53" s="122"/>
      <c r="BF53" s="121"/>
      <c r="BG53" s="121"/>
      <c r="BH53" s="120"/>
      <c r="BI53" s="121"/>
      <c r="BJ53" s="121"/>
      <c r="BK53" s="121"/>
      <c r="BL53" s="121"/>
      <c r="BM53" s="121"/>
      <c r="BN53" s="280"/>
      <c r="BO53" s="122"/>
      <c r="BP53" s="122"/>
      <c r="BQ53" s="122"/>
      <c r="BR53" s="122"/>
      <c r="BS53" s="122"/>
      <c r="BU53" s="122"/>
      <c r="BV53" s="122"/>
      <c r="BW53" s="122"/>
      <c r="BX53" s="122"/>
      <c r="BZ53" s="122"/>
      <c r="CA53" s="122"/>
      <c r="CB53" s="122"/>
      <c r="CC53" s="122"/>
      <c r="CE53" s="122"/>
      <c r="CF53" s="122"/>
      <c r="CG53" s="122"/>
      <c r="CH53" s="122"/>
      <c r="CJ53" s="122"/>
      <c r="CK53" s="122"/>
      <c r="CL53" s="122"/>
      <c r="CM53" s="122"/>
      <c r="CO53" s="122"/>
      <c r="CP53" s="122"/>
      <c r="CQ53" s="122"/>
      <c r="CR53" s="122"/>
      <c r="CT53" s="122"/>
      <c r="CU53" s="122"/>
      <c r="CV53" s="122"/>
      <c r="CW53" s="122"/>
      <c r="CY53" s="122"/>
      <c r="CZ53" s="122"/>
      <c r="DA53" s="122"/>
      <c r="DB53" s="122"/>
      <c r="DD53" s="122"/>
      <c r="DE53" s="122"/>
      <c r="DF53" s="122"/>
      <c r="DG53" s="122"/>
      <c r="DI53" s="122"/>
      <c r="DJ53" s="122"/>
      <c r="DK53" s="122"/>
      <c r="DL53" s="122"/>
      <c r="DM53" s="122"/>
      <c r="DN53" s="122"/>
      <c r="DO53" s="122"/>
      <c r="DP53" s="122"/>
      <c r="DQ53" s="122"/>
      <c r="DS53" s="122"/>
      <c r="DT53" s="122"/>
      <c r="DU53" s="122"/>
      <c r="DV53" s="122"/>
      <c r="DX53" s="122"/>
      <c r="DY53" s="122"/>
      <c r="DZ53" s="122"/>
      <c r="EA53" s="122"/>
      <c r="EB53" s="122"/>
      <c r="EC53" s="122"/>
      <c r="ED53" s="122"/>
      <c r="EE53" s="122"/>
      <c r="EF53" s="122"/>
      <c r="EH53" s="122"/>
      <c r="EI53" s="122"/>
      <c r="EJ53" s="122"/>
      <c r="EK53" s="122"/>
      <c r="EM53" s="122"/>
      <c r="EN53" s="122"/>
      <c r="EO53" s="122"/>
      <c r="EP53" s="122"/>
      <c r="ER53" s="122"/>
      <c r="ES53" s="122"/>
      <c r="ET53" s="122"/>
      <c r="EU53" s="122"/>
      <c r="EW53" s="122"/>
      <c r="EX53" s="122"/>
      <c r="EY53" s="122"/>
      <c r="EZ53" s="122"/>
      <c r="FB53" s="122"/>
      <c r="FC53" s="122"/>
      <c r="FD53" s="122"/>
      <c r="FE53" s="122"/>
      <c r="FG53" s="122"/>
      <c r="FH53" s="122"/>
      <c r="FI53" s="122"/>
      <c r="FJ53" s="122"/>
      <c r="FL53" s="122"/>
      <c r="FM53" s="122"/>
      <c r="FN53" s="122"/>
      <c r="FO53" s="122"/>
      <c r="FQ53" s="122"/>
      <c r="FR53" s="122"/>
      <c r="FS53" s="122"/>
      <c r="FT53" s="122"/>
      <c r="FV53" s="122"/>
      <c r="FW53" s="122"/>
      <c r="FX53" s="122"/>
      <c r="FY53" s="122"/>
      <c r="GA53" s="122"/>
      <c r="GB53" s="122"/>
      <c r="GC53" s="122"/>
      <c r="GD53" s="122"/>
      <c r="GF53" s="122"/>
      <c r="GG53" s="122"/>
      <c r="GH53" s="122"/>
      <c r="GI53" s="122"/>
      <c r="GK53" s="122"/>
      <c r="GL53" s="122"/>
      <c r="GM53" s="122"/>
      <c r="GN53" s="122"/>
      <c r="GP53" s="122"/>
      <c r="GQ53" s="122"/>
      <c r="GR53" s="122"/>
      <c r="GS53" s="122"/>
      <c r="GU53" s="122"/>
      <c r="GV53" s="122"/>
      <c r="GW53" s="122"/>
      <c r="GX53" s="122"/>
      <c r="GZ53" s="122"/>
      <c r="HA53" s="122"/>
      <c r="HB53" s="122"/>
      <c r="HC53" s="122"/>
      <c r="HE53" s="122"/>
      <c r="HF53" s="122"/>
      <c r="HG53" s="122"/>
      <c r="HH53" s="122"/>
      <c r="HJ53" s="122"/>
      <c r="HK53" s="122"/>
      <c r="HL53" s="122"/>
      <c r="HM53" s="122"/>
      <c r="HO53" s="122"/>
      <c r="HP53" s="122"/>
      <c r="HQ53" s="122"/>
      <c r="HR53" s="122"/>
      <c r="HT53" s="122"/>
      <c r="HU53" s="122"/>
      <c r="HV53" s="122"/>
      <c r="HW53" s="122"/>
      <c r="HY53" s="122"/>
      <c r="HZ53" s="122"/>
      <c r="IA53" s="122"/>
      <c r="IB53" s="122"/>
      <c r="ID53" s="122"/>
      <c r="IE53" s="122"/>
      <c r="IF53" s="122"/>
      <c r="IG53" s="122"/>
      <c r="II53" s="122"/>
      <c r="IJ53" s="122"/>
      <c r="IK53" s="122"/>
      <c r="IL53" s="122"/>
      <c r="IN53" s="122"/>
      <c r="IO53" s="122"/>
      <c r="IP53" s="122"/>
      <c r="IQ53" s="122"/>
      <c r="IS53" s="122"/>
      <c r="IT53" s="122"/>
      <c r="IU53" s="122"/>
      <c r="IV53" s="122"/>
      <c r="IX53" s="122"/>
      <c r="IY53" s="122"/>
      <c r="IZ53" s="122"/>
      <c r="JA53" s="122"/>
      <c r="JC53" s="122"/>
      <c r="JD53" s="122"/>
      <c r="JE53" s="122"/>
      <c r="JF53" s="122"/>
      <c r="JH53" s="122"/>
      <c r="JI53" s="122"/>
      <c r="JJ53" s="122"/>
      <c r="JK53" s="122"/>
      <c r="JM53" s="122"/>
      <c r="JN53" s="122"/>
      <c r="JO53" s="122"/>
      <c r="JP53" s="122"/>
      <c r="JR53" s="122"/>
      <c r="JS53" s="122"/>
      <c r="JT53" s="122"/>
      <c r="JU53" s="122"/>
      <c r="JW53" s="122"/>
      <c r="JX53" s="122"/>
      <c r="JY53" s="122"/>
      <c r="JZ53" s="122"/>
      <c r="KB53" s="122"/>
      <c r="KC53" s="122"/>
      <c r="KD53" s="122"/>
      <c r="KE53" s="122"/>
      <c r="KG53" s="122"/>
      <c r="KH53" s="122"/>
      <c r="KI53" s="122"/>
      <c r="KJ53" s="122"/>
      <c r="KL53" s="122"/>
      <c r="KM53" s="122"/>
      <c r="KN53" s="122"/>
      <c r="KO53" s="122"/>
      <c r="KQ53" s="122"/>
      <c r="KR53" s="122"/>
      <c r="KS53" s="122"/>
      <c r="KT53" s="122"/>
      <c r="KV53" s="122"/>
      <c r="KW53" s="122"/>
      <c r="KX53" s="122"/>
      <c r="KY53" s="122"/>
      <c r="LA53" s="122"/>
      <c r="LB53" s="122"/>
      <c r="LC53" s="122"/>
      <c r="LD53" s="122"/>
      <c r="LF53" s="122"/>
      <c r="LG53" s="122"/>
      <c r="LH53" s="122"/>
      <c r="LI53" s="122"/>
      <c r="LK53" s="122"/>
      <c r="LL53" s="122"/>
      <c r="LM53" s="122"/>
      <c r="LN53" s="122"/>
    </row>
    <row r="54" spans="1:326" s="33" customFormat="1">
      <c r="A54" s="280"/>
      <c r="B54" s="122"/>
      <c r="C54" s="122"/>
      <c r="D54" s="449"/>
      <c r="E54" s="450"/>
      <c r="F54" s="122"/>
      <c r="G54" s="122"/>
      <c r="H54" s="122"/>
      <c r="I54" s="121"/>
      <c r="J54" s="121"/>
      <c r="K54" s="121"/>
      <c r="L54" s="120"/>
      <c r="M54" s="121"/>
      <c r="N54" s="121"/>
      <c r="O54" s="121"/>
      <c r="P54" s="121"/>
      <c r="Q54" s="121"/>
      <c r="R54" s="121"/>
      <c r="S54" s="121"/>
      <c r="T54" s="372"/>
      <c r="U54" s="280"/>
      <c r="V54" s="122"/>
      <c r="W54" s="122"/>
      <c r="X54" s="122"/>
      <c r="Y54" s="122"/>
      <c r="Z54" s="121"/>
      <c r="AA54" s="121"/>
      <c r="AB54" s="120"/>
      <c r="AC54" s="121"/>
      <c r="AD54" s="121"/>
      <c r="AE54" s="121"/>
      <c r="AF54" s="121"/>
      <c r="AG54" s="121"/>
      <c r="AH54" s="121"/>
      <c r="AI54" s="121"/>
      <c r="AJ54" s="372"/>
      <c r="AK54" s="280"/>
      <c r="AL54" s="122"/>
      <c r="AM54" s="122"/>
      <c r="AN54" s="122"/>
      <c r="AO54" s="122"/>
      <c r="AP54" s="121"/>
      <c r="AQ54" s="121"/>
      <c r="AR54" s="120"/>
      <c r="AS54" s="121"/>
      <c r="AT54" s="121"/>
      <c r="AU54" s="121"/>
      <c r="AV54" s="121"/>
      <c r="AW54" s="121"/>
      <c r="AX54" s="121"/>
      <c r="AY54" s="121"/>
      <c r="AZ54" s="372"/>
      <c r="BA54" s="280"/>
      <c r="BB54" s="122"/>
      <c r="BC54" s="122"/>
      <c r="BD54" s="122"/>
      <c r="BE54" s="122"/>
      <c r="BF54" s="121"/>
      <c r="BG54" s="121"/>
      <c r="BH54" s="120"/>
      <c r="BI54" s="121"/>
      <c r="BJ54" s="121"/>
      <c r="BK54" s="121"/>
      <c r="BL54" s="121"/>
      <c r="BM54" s="121"/>
      <c r="BN54" s="280"/>
      <c r="BO54" s="122"/>
      <c r="BP54" s="122"/>
      <c r="BQ54" s="122"/>
      <c r="BR54" s="122"/>
      <c r="BS54" s="122"/>
      <c r="BU54" s="122"/>
      <c r="BV54" s="122"/>
      <c r="BW54" s="122"/>
      <c r="BX54" s="122"/>
      <c r="BZ54" s="122"/>
      <c r="CA54" s="122"/>
      <c r="CB54" s="122"/>
      <c r="CC54" s="122"/>
      <c r="CE54" s="122"/>
      <c r="CF54" s="122"/>
      <c r="CG54" s="122"/>
      <c r="CH54" s="122"/>
      <c r="CJ54" s="122"/>
      <c r="CK54" s="122"/>
      <c r="CL54" s="122"/>
      <c r="CM54" s="122"/>
      <c r="CO54" s="122"/>
      <c r="CP54" s="122"/>
      <c r="CQ54" s="122"/>
      <c r="CR54" s="122"/>
      <c r="CT54" s="122"/>
      <c r="CU54" s="122"/>
      <c r="CV54" s="122"/>
      <c r="CW54" s="122"/>
      <c r="CY54" s="122"/>
      <c r="CZ54" s="122"/>
      <c r="DA54" s="122"/>
      <c r="DB54" s="122"/>
      <c r="DD54" s="122"/>
      <c r="DE54" s="122"/>
      <c r="DF54" s="122"/>
      <c r="DG54" s="122"/>
      <c r="DI54" s="122"/>
      <c r="DJ54" s="122"/>
      <c r="DK54" s="122"/>
      <c r="DL54" s="122"/>
      <c r="DM54" s="122"/>
      <c r="DN54" s="122"/>
      <c r="DO54" s="122"/>
      <c r="DP54" s="122"/>
      <c r="DQ54" s="122"/>
      <c r="DS54" s="122"/>
      <c r="DT54" s="122"/>
      <c r="DU54" s="122"/>
      <c r="DV54" s="122"/>
      <c r="DX54" s="122"/>
      <c r="DY54" s="122"/>
      <c r="DZ54" s="122"/>
      <c r="EA54" s="122"/>
      <c r="EB54" s="122"/>
      <c r="EC54" s="122"/>
      <c r="ED54" s="122"/>
      <c r="EE54" s="122"/>
      <c r="EF54" s="122"/>
      <c r="EH54" s="122"/>
      <c r="EI54" s="122"/>
      <c r="EJ54" s="122"/>
      <c r="EK54" s="122"/>
      <c r="EM54" s="122"/>
      <c r="EN54" s="122"/>
      <c r="EO54" s="122"/>
      <c r="EP54" s="122"/>
      <c r="ER54" s="122"/>
      <c r="ES54" s="122"/>
      <c r="ET54" s="122"/>
      <c r="EU54" s="122"/>
      <c r="EW54" s="122"/>
      <c r="EX54" s="122"/>
      <c r="EY54" s="122"/>
      <c r="EZ54" s="122"/>
      <c r="FB54" s="122"/>
      <c r="FC54" s="122"/>
      <c r="FD54" s="122"/>
      <c r="FE54" s="122"/>
      <c r="FG54" s="122"/>
      <c r="FH54" s="122"/>
      <c r="FI54" s="122"/>
      <c r="FJ54" s="122"/>
      <c r="FL54" s="122"/>
      <c r="FM54" s="122"/>
      <c r="FN54" s="122"/>
      <c r="FO54" s="122"/>
      <c r="FQ54" s="122"/>
      <c r="FR54" s="122"/>
      <c r="FS54" s="122"/>
      <c r="FT54" s="122"/>
      <c r="FV54" s="122"/>
      <c r="FW54" s="122"/>
      <c r="FX54" s="122"/>
      <c r="FY54" s="122"/>
      <c r="GA54" s="122"/>
      <c r="GB54" s="122"/>
      <c r="GC54" s="122"/>
      <c r="GD54" s="122"/>
      <c r="GF54" s="122"/>
      <c r="GG54" s="122"/>
      <c r="GH54" s="122"/>
      <c r="GI54" s="122"/>
      <c r="GK54" s="122"/>
      <c r="GL54" s="122"/>
      <c r="GM54" s="122"/>
      <c r="GN54" s="122"/>
      <c r="GP54" s="122"/>
      <c r="GQ54" s="122"/>
      <c r="GR54" s="122"/>
      <c r="GS54" s="122"/>
      <c r="GU54" s="122"/>
      <c r="GV54" s="122"/>
      <c r="GW54" s="122"/>
      <c r="GX54" s="122"/>
      <c r="GZ54" s="122"/>
      <c r="HA54" s="122"/>
      <c r="HB54" s="122"/>
      <c r="HC54" s="122"/>
      <c r="HE54" s="122"/>
      <c r="HF54" s="122"/>
      <c r="HG54" s="122"/>
      <c r="HH54" s="122"/>
      <c r="HJ54" s="122"/>
      <c r="HK54" s="122"/>
      <c r="HL54" s="122"/>
      <c r="HM54" s="122"/>
      <c r="HO54" s="122"/>
      <c r="HP54" s="122"/>
      <c r="HQ54" s="122"/>
      <c r="HR54" s="122"/>
      <c r="HT54" s="122"/>
      <c r="HU54" s="122"/>
      <c r="HV54" s="122"/>
      <c r="HW54" s="122"/>
      <c r="HY54" s="122"/>
      <c r="HZ54" s="122"/>
      <c r="IA54" s="122"/>
      <c r="IB54" s="122"/>
      <c r="ID54" s="122"/>
      <c r="IE54" s="122"/>
      <c r="IF54" s="122"/>
      <c r="IG54" s="122"/>
      <c r="II54" s="122"/>
      <c r="IJ54" s="122"/>
      <c r="IK54" s="122"/>
      <c r="IL54" s="122"/>
      <c r="IN54" s="122"/>
      <c r="IO54" s="122"/>
      <c r="IP54" s="122"/>
      <c r="IQ54" s="122"/>
      <c r="IS54" s="122"/>
      <c r="IT54" s="122"/>
      <c r="IU54" s="122"/>
      <c r="IV54" s="122"/>
      <c r="IX54" s="122"/>
      <c r="IY54" s="122"/>
      <c r="IZ54" s="122"/>
      <c r="JA54" s="122"/>
      <c r="JC54" s="122"/>
      <c r="JD54" s="122"/>
      <c r="JE54" s="122"/>
      <c r="JF54" s="122"/>
      <c r="JH54" s="122"/>
      <c r="JI54" s="122"/>
      <c r="JJ54" s="122"/>
      <c r="JK54" s="122"/>
      <c r="JM54" s="122"/>
      <c r="JN54" s="122"/>
      <c r="JO54" s="122"/>
      <c r="JP54" s="122"/>
      <c r="JR54" s="122"/>
      <c r="JS54" s="122"/>
      <c r="JT54" s="122"/>
      <c r="JU54" s="122"/>
      <c r="JW54" s="122"/>
      <c r="JX54" s="122"/>
      <c r="JY54" s="122"/>
      <c r="JZ54" s="122"/>
      <c r="KB54" s="122"/>
      <c r="KC54" s="122"/>
      <c r="KD54" s="122"/>
      <c r="KE54" s="122"/>
      <c r="KG54" s="122"/>
      <c r="KH54" s="122"/>
      <c r="KI54" s="122"/>
      <c r="KJ54" s="122"/>
      <c r="KL54" s="122"/>
      <c r="KM54" s="122"/>
      <c r="KN54" s="122"/>
      <c r="KO54" s="122"/>
      <c r="KQ54" s="122"/>
      <c r="KR54" s="122"/>
      <c r="KS54" s="122"/>
      <c r="KT54" s="122"/>
      <c r="KV54" s="122"/>
      <c r="KW54" s="122"/>
      <c r="KX54" s="122"/>
      <c r="KY54" s="122"/>
      <c r="LA54" s="122"/>
      <c r="LB54" s="122"/>
      <c r="LC54" s="122"/>
      <c r="LD54" s="122"/>
      <c r="LF54" s="122"/>
      <c r="LG54" s="122"/>
      <c r="LH54" s="122"/>
      <c r="LI54" s="122"/>
      <c r="LK54" s="122"/>
      <c r="LL54" s="122"/>
      <c r="LM54" s="122"/>
      <c r="LN54" s="122"/>
    </row>
    <row r="55" spans="1:326" s="33" customFormat="1">
      <c r="A55" s="280"/>
      <c r="B55" s="122"/>
      <c r="C55" s="122"/>
      <c r="D55" s="449"/>
      <c r="E55" s="450"/>
      <c r="F55" s="122"/>
      <c r="G55" s="122"/>
      <c r="H55" s="122"/>
      <c r="I55" s="121"/>
      <c r="J55" s="121"/>
      <c r="K55" s="121"/>
      <c r="L55" s="120"/>
      <c r="M55" s="121"/>
      <c r="N55" s="121"/>
      <c r="O55" s="121"/>
      <c r="P55" s="121"/>
      <c r="Q55" s="121"/>
      <c r="R55" s="121"/>
      <c r="S55" s="121"/>
      <c r="T55" s="372"/>
      <c r="U55" s="280"/>
      <c r="V55" s="122"/>
      <c r="W55" s="122"/>
      <c r="X55" s="122"/>
      <c r="Y55" s="122"/>
      <c r="Z55" s="121"/>
      <c r="AA55" s="121"/>
      <c r="AB55" s="120"/>
      <c r="AC55" s="121"/>
      <c r="AD55" s="121"/>
      <c r="AE55" s="121"/>
      <c r="AF55" s="121"/>
      <c r="AG55" s="121"/>
      <c r="AH55" s="121"/>
      <c r="AI55" s="121"/>
      <c r="AJ55" s="372"/>
      <c r="AK55" s="280"/>
      <c r="AL55" s="122"/>
      <c r="AM55" s="122"/>
      <c r="AN55" s="122"/>
      <c r="AO55" s="122"/>
      <c r="AP55" s="121"/>
      <c r="AQ55" s="121"/>
      <c r="AR55" s="120"/>
      <c r="AS55" s="121"/>
      <c r="AT55" s="121"/>
      <c r="AU55" s="121"/>
      <c r="AV55" s="121"/>
      <c r="AW55" s="121"/>
      <c r="AX55" s="121"/>
      <c r="AY55" s="121"/>
      <c r="AZ55" s="372"/>
      <c r="BA55" s="280"/>
      <c r="BB55" s="122"/>
      <c r="BC55" s="122"/>
      <c r="BD55" s="122"/>
      <c r="BE55" s="122"/>
      <c r="BF55" s="121"/>
      <c r="BG55" s="121"/>
      <c r="BH55" s="120"/>
      <c r="BI55" s="121"/>
      <c r="BJ55" s="121"/>
      <c r="BK55" s="121"/>
      <c r="BL55" s="121"/>
      <c r="BM55" s="121"/>
      <c r="BN55" s="280"/>
      <c r="BO55" s="122"/>
      <c r="BP55" s="122"/>
      <c r="BQ55" s="122"/>
      <c r="BR55" s="122"/>
      <c r="BS55" s="122"/>
      <c r="BU55" s="122"/>
      <c r="BV55" s="122"/>
      <c r="BW55" s="122"/>
      <c r="BX55" s="122"/>
      <c r="BZ55" s="122"/>
      <c r="CA55" s="122"/>
      <c r="CB55" s="122"/>
      <c r="CC55" s="122"/>
      <c r="CE55" s="122"/>
      <c r="CF55" s="122"/>
      <c r="CG55" s="122"/>
      <c r="CH55" s="122"/>
      <c r="CJ55" s="122"/>
      <c r="CK55" s="122"/>
      <c r="CL55" s="122"/>
      <c r="CM55" s="122"/>
      <c r="CO55" s="122"/>
      <c r="CP55" s="122"/>
      <c r="CQ55" s="122"/>
      <c r="CR55" s="122"/>
      <c r="CT55" s="122"/>
      <c r="CU55" s="122"/>
      <c r="CV55" s="122"/>
      <c r="CW55" s="122"/>
      <c r="CY55" s="122"/>
      <c r="CZ55" s="122"/>
      <c r="DA55" s="122"/>
      <c r="DB55" s="122"/>
      <c r="DD55" s="122"/>
      <c r="DE55" s="122"/>
      <c r="DF55" s="122"/>
      <c r="DG55" s="122"/>
      <c r="DI55" s="122"/>
      <c r="DJ55" s="122"/>
      <c r="DK55" s="122"/>
      <c r="DL55" s="122"/>
      <c r="DM55" s="122"/>
      <c r="DN55" s="122"/>
      <c r="DO55" s="122"/>
      <c r="DP55" s="122"/>
      <c r="DQ55" s="122"/>
      <c r="DS55" s="122"/>
      <c r="DT55" s="122"/>
      <c r="DU55" s="122"/>
      <c r="DV55" s="122"/>
      <c r="DX55" s="122"/>
      <c r="DY55" s="122"/>
      <c r="DZ55" s="122"/>
      <c r="EA55" s="122"/>
      <c r="EB55" s="122"/>
      <c r="EC55" s="122"/>
      <c r="ED55" s="122"/>
      <c r="EE55" s="122"/>
      <c r="EF55" s="122"/>
      <c r="EH55" s="122"/>
      <c r="EI55" s="122"/>
      <c r="EJ55" s="122"/>
      <c r="EK55" s="122"/>
      <c r="EM55" s="122"/>
      <c r="EN55" s="122"/>
      <c r="EO55" s="122"/>
      <c r="EP55" s="122"/>
      <c r="ER55" s="122"/>
      <c r="ES55" s="122"/>
      <c r="ET55" s="122"/>
      <c r="EU55" s="122"/>
      <c r="EW55" s="122"/>
      <c r="EX55" s="122"/>
      <c r="EY55" s="122"/>
      <c r="EZ55" s="122"/>
      <c r="FB55" s="122"/>
      <c r="FC55" s="122"/>
      <c r="FD55" s="122"/>
      <c r="FE55" s="122"/>
      <c r="FG55" s="122"/>
      <c r="FH55" s="122"/>
      <c r="FI55" s="122"/>
      <c r="FJ55" s="122"/>
      <c r="FL55" s="122"/>
      <c r="FM55" s="122"/>
      <c r="FN55" s="122"/>
      <c r="FO55" s="122"/>
      <c r="FQ55" s="122"/>
      <c r="FR55" s="122"/>
      <c r="FS55" s="122"/>
      <c r="FT55" s="122"/>
      <c r="FV55" s="122"/>
      <c r="FW55" s="122"/>
      <c r="FX55" s="122"/>
      <c r="FY55" s="122"/>
      <c r="GA55" s="122"/>
      <c r="GB55" s="122"/>
      <c r="GC55" s="122"/>
      <c r="GD55" s="122"/>
      <c r="GF55" s="122"/>
      <c r="GG55" s="122"/>
      <c r="GH55" s="122"/>
      <c r="GI55" s="122"/>
      <c r="GK55" s="122"/>
      <c r="GL55" s="122"/>
      <c r="GM55" s="122"/>
      <c r="GN55" s="122"/>
      <c r="GP55" s="122"/>
      <c r="GQ55" s="122"/>
      <c r="GR55" s="122"/>
      <c r="GS55" s="122"/>
      <c r="GU55" s="122"/>
      <c r="GV55" s="122"/>
      <c r="GW55" s="122"/>
      <c r="GX55" s="122"/>
      <c r="GZ55" s="122"/>
      <c r="HA55" s="122"/>
      <c r="HB55" s="122"/>
      <c r="HC55" s="122"/>
      <c r="HE55" s="122"/>
      <c r="HF55" s="122"/>
      <c r="HG55" s="122"/>
      <c r="HH55" s="122"/>
      <c r="HJ55" s="122"/>
      <c r="HK55" s="122"/>
      <c r="HL55" s="122"/>
      <c r="HM55" s="122"/>
      <c r="HO55" s="122"/>
      <c r="HP55" s="122"/>
      <c r="HQ55" s="122"/>
      <c r="HR55" s="122"/>
      <c r="HT55" s="122"/>
      <c r="HU55" s="122"/>
      <c r="HV55" s="122"/>
      <c r="HW55" s="122"/>
      <c r="HY55" s="122"/>
      <c r="HZ55" s="122"/>
      <c r="IA55" s="122"/>
      <c r="IB55" s="122"/>
      <c r="ID55" s="122"/>
      <c r="IE55" s="122"/>
      <c r="IF55" s="122"/>
      <c r="IG55" s="122"/>
      <c r="II55" s="122"/>
      <c r="IJ55" s="122"/>
      <c r="IK55" s="122"/>
      <c r="IL55" s="122"/>
      <c r="IN55" s="122"/>
      <c r="IO55" s="122"/>
      <c r="IP55" s="122"/>
      <c r="IQ55" s="122"/>
      <c r="IS55" s="122"/>
      <c r="IT55" s="122"/>
      <c r="IU55" s="122"/>
      <c r="IV55" s="122"/>
      <c r="IX55" s="122"/>
      <c r="IY55" s="122"/>
      <c r="IZ55" s="122"/>
      <c r="JA55" s="122"/>
      <c r="JC55" s="122"/>
      <c r="JD55" s="122"/>
      <c r="JE55" s="122"/>
      <c r="JF55" s="122"/>
      <c r="JH55" s="122"/>
      <c r="JI55" s="122"/>
      <c r="JJ55" s="122"/>
      <c r="JK55" s="122"/>
      <c r="JM55" s="122"/>
      <c r="JN55" s="122"/>
      <c r="JO55" s="122"/>
      <c r="JP55" s="122"/>
      <c r="JR55" s="122"/>
      <c r="JS55" s="122"/>
      <c r="JT55" s="122"/>
      <c r="JU55" s="122"/>
      <c r="JW55" s="122"/>
      <c r="JX55" s="122"/>
      <c r="JY55" s="122"/>
      <c r="JZ55" s="122"/>
      <c r="KB55" s="122"/>
      <c r="KC55" s="122"/>
      <c r="KD55" s="122"/>
      <c r="KE55" s="122"/>
      <c r="KG55" s="122"/>
      <c r="KH55" s="122"/>
      <c r="KI55" s="122"/>
      <c r="KJ55" s="122"/>
      <c r="KL55" s="122"/>
      <c r="KM55" s="122"/>
      <c r="KN55" s="122"/>
      <c r="KO55" s="122"/>
      <c r="KQ55" s="122"/>
      <c r="KR55" s="122"/>
      <c r="KS55" s="122"/>
      <c r="KT55" s="122"/>
      <c r="KV55" s="122"/>
      <c r="KW55" s="122"/>
      <c r="KX55" s="122"/>
      <c r="KY55" s="122"/>
      <c r="LA55" s="122"/>
      <c r="LB55" s="122"/>
      <c r="LC55" s="122"/>
      <c r="LD55" s="122"/>
      <c r="LF55" s="122"/>
      <c r="LG55" s="122"/>
      <c r="LH55" s="122"/>
      <c r="LI55" s="122"/>
      <c r="LK55" s="122"/>
      <c r="LL55" s="122"/>
      <c r="LM55" s="122"/>
      <c r="LN55" s="122"/>
    </row>
    <row r="56" spans="1:326" s="33" customFormat="1">
      <c r="A56" s="280"/>
      <c r="B56" s="122"/>
      <c r="C56" s="122"/>
      <c r="D56" s="449"/>
      <c r="E56" s="450"/>
      <c r="F56" s="122"/>
      <c r="G56" s="122"/>
      <c r="H56" s="122"/>
      <c r="I56" s="121"/>
      <c r="J56" s="121"/>
      <c r="K56" s="121"/>
      <c r="L56" s="120"/>
      <c r="M56" s="121"/>
      <c r="N56" s="121"/>
      <c r="O56" s="121"/>
      <c r="P56" s="121"/>
      <c r="Q56" s="121"/>
      <c r="R56" s="121"/>
      <c r="S56" s="121"/>
      <c r="T56" s="372"/>
      <c r="U56" s="280"/>
      <c r="V56" s="122"/>
      <c r="W56" s="122"/>
      <c r="X56" s="122"/>
      <c r="Y56" s="122"/>
      <c r="Z56" s="121"/>
      <c r="AA56" s="121"/>
      <c r="AB56" s="120"/>
      <c r="AC56" s="121"/>
      <c r="AD56" s="121"/>
      <c r="AE56" s="121"/>
      <c r="AF56" s="121"/>
      <c r="AG56" s="121"/>
      <c r="AH56" s="121"/>
      <c r="AI56" s="121"/>
      <c r="AJ56" s="372"/>
      <c r="AK56" s="280"/>
      <c r="AL56" s="122"/>
      <c r="AM56" s="122"/>
      <c r="AN56" s="122"/>
      <c r="AO56" s="122"/>
      <c r="AP56" s="121"/>
      <c r="AQ56" s="121"/>
      <c r="AR56" s="120"/>
      <c r="AS56" s="121"/>
      <c r="AT56" s="121"/>
      <c r="AU56" s="121"/>
      <c r="AV56" s="121"/>
      <c r="AW56" s="121"/>
      <c r="AX56" s="121"/>
      <c r="AY56" s="121"/>
      <c r="AZ56" s="372"/>
      <c r="BA56" s="280"/>
      <c r="BB56" s="122"/>
      <c r="BC56" s="122"/>
      <c r="BD56" s="122"/>
      <c r="BE56" s="122"/>
      <c r="BF56" s="121"/>
      <c r="BG56" s="121"/>
      <c r="BH56" s="120"/>
      <c r="BI56" s="121"/>
      <c r="BJ56" s="121"/>
      <c r="BK56" s="121"/>
      <c r="BL56" s="121"/>
      <c r="BM56" s="121"/>
      <c r="BN56" s="280"/>
      <c r="BO56" s="122"/>
      <c r="BP56" s="122"/>
      <c r="BQ56" s="122"/>
      <c r="BR56" s="122"/>
      <c r="BS56" s="122"/>
      <c r="BU56" s="122"/>
      <c r="BV56" s="122"/>
      <c r="BW56" s="122"/>
      <c r="BX56" s="122"/>
      <c r="BZ56" s="122"/>
      <c r="CA56" s="122"/>
      <c r="CB56" s="122"/>
      <c r="CC56" s="122"/>
      <c r="CE56" s="122"/>
      <c r="CF56" s="122"/>
      <c r="CG56" s="122"/>
      <c r="CH56" s="122"/>
      <c r="CJ56" s="122"/>
      <c r="CK56" s="122"/>
      <c r="CL56" s="122"/>
      <c r="CM56" s="122"/>
      <c r="CO56" s="122"/>
      <c r="CP56" s="122"/>
      <c r="CQ56" s="122"/>
      <c r="CR56" s="122"/>
      <c r="CT56" s="122"/>
      <c r="CU56" s="122"/>
      <c r="CV56" s="122"/>
      <c r="CW56" s="122"/>
      <c r="CY56" s="122"/>
      <c r="CZ56" s="122"/>
      <c r="DA56" s="122"/>
      <c r="DB56" s="122"/>
      <c r="DD56" s="122"/>
      <c r="DE56" s="122"/>
      <c r="DF56" s="122"/>
      <c r="DG56" s="122"/>
      <c r="DI56" s="122"/>
      <c r="DJ56" s="122"/>
      <c r="DK56" s="122"/>
      <c r="DL56" s="122"/>
      <c r="DM56" s="122"/>
      <c r="DN56" s="122"/>
      <c r="DO56" s="122"/>
      <c r="DP56" s="122"/>
      <c r="DQ56" s="122"/>
      <c r="DS56" s="122"/>
      <c r="DT56" s="122"/>
      <c r="DU56" s="122"/>
      <c r="DV56" s="122"/>
      <c r="DX56" s="122"/>
      <c r="DY56" s="122"/>
      <c r="DZ56" s="122"/>
      <c r="EA56" s="122"/>
      <c r="EB56" s="122"/>
      <c r="EC56" s="122"/>
      <c r="ED56" s="122"/>
      <c r="EE56" s="122"/>
      <c r="EF56" s="122"/>
      <c r="EH56" s="122"/>
      <c r="EI56" s="122"/>
      <c r="EJ56" s="122"/>
      <c r="EK56" s="122"/>
      <c r="EM56" s="122"/>
      <c r="EN56" s="122"/>
      <c r="EO56" s="122"/>
      <c r="EP56" s="122"/>
      <c r="ER56" s="122"/>
      <c r="ES56" s="122"/>
      <c r="ET56" s="122"/>
      <c r="EU56" s="122"/>
      <c r="EW56" s="122"/>
      <c r="EX56" s="122"/>
      <c r="EY56" s="122"/>
      <c r="EZ56" s="122"/>
      <c r="FB56" s="122"/>
      <c r="FC56" s="122"/>
      <c r="FD56" s="122"/>
      <c r="FE56" s="122"/>
      <c r="FG56" s="122"/>
      <c r="FH56" s="122"/>
      <c r="FI56" s="122"/>
      <c r="FJ56" s="122"/>
      <c r="FL56" s="122"/>
      <c r="FM56" s="122"/>
      <c r="FN56" s="122"/>
      <c r="FO56" s="122"/>
      <c r="FQ56" s="122"/>
      <c r="FR56" s="122"/>
      <c r="FS56" s="122"/>
      <c r="FT56" s="122"/>
      <c r="FV56" s="122"/>
      <c r="FW56" s="122"/>
      <c r="FX56" s="122"/>
      <c r="FY56" s="122"/>
      <c r="GA56" s="122"/>
      <c r="GB56" s="122"/>
      <c r="GC56" s="122"/>
      <c r="GD56" s="122"/>
      <c r="GF56" s="122"/>
      <c r="GG56" s="122"/>
      <c r="GH56" s="122"/>
      <c r="GI56" s="122"/>
      <c r="GK56" s="122"/>
      <c r="GL56" s="122"/>
      <c r="GM56" s="122"/>
      <c r="GN56" s="122"/>
      <c r="GP56" s="122"/>
      <c r="GQ56" s="122"/>
      <c r="GR56" s="122"/>
      <c r="GS56" s="122"/>
      <c r="GU56" s="122"/>
      <c r="GV56" s="122"/>
      <c r="GW56" s="122"/>
      <c r="GX56" s="122"/>
      <c r="GZ56" s="122"/>
      <c r="HA56" s="122"/>
      <c r="HB56" s="122"/>
      <c r="HC56" s="122"/>
      <c r="HE56" s="122"/>
      <c r="HF56" s="122"/>
      <c r="HG56" s="122"/>
      <c r="HH56" s="122"/>
      <c r="HJ56" s="122"/>
      <c r="HK56" s="122"/>
      <c r="HL56" s="122"/>
      <c r="HM56" s="122"/>
      <c r="HO56" s="122"/>
      <c r="HP56" s="122"/>
      <c r="HQ56" s="122"/>
      <c r="HR56" s="122"/>
      <c r="HT56" s="122"/>
      <c r="HU56" s="122"/>
      <c r="HV56" s="122"/>
      <c r="HW56" s="122"/>
      <c r="HY56" s="122"/>
      <c r="HZ56" s="122"/>
      <c r="IA56" s="122"/>
      <c r="IB56" s="122"/>
      <c r="ID56" s="122"/>
      <c r="IE56" s="122"/>
      <c r="IF56" s="122"/>
      <c r="IG56" s="122"/>
      <c r="II56" s="122"/>
      <c r="IJ56" s="122"/>
      <c r="IK56" s="122"/>
      <c r="IL56" s="122"/>
      <c r="IN56" s="122"/>
      <c r="IO56" s="122"/>
      <c r="IP56" s="122"/>
      <c r="IQ56" s="122"/>
      <c r="IS56" s="122"/>
      <c r="IT56" s="122"/>
      <c r="IU56" s="122"/>
      <c r="IV56" s="122"/>
      <c r="IX56" s="122"/>
      <c r="IY56" s="122"/>
      <c r="IZ56" s="122"/>
      <c r="JA56" s="122"/>
      <c r="JC56" s="122"/>
      <c r="JD56" s="122"/>
      <c r="JE56" s="122"/>
      <c r="JF56" s="122"/>
      <c r="JH56" s="122"/>
      <c r="JI56" s="122"/>
      <c r="JJ56" s="122"/>
      <c r="JK56" s="122"/>
      <c r="JM56" s="122"/>
      <c r="JN56" s="122"/>
      <c r="JO56" s="122"/>
      <c r="JP56" s="122"/>
      <c r="JR56" s="122"/>
      <c r="JS56" s="122"/>
      <c r="JT56" s="122"/>
      <c r="JU56" s="122"/>
      <c r="JW56" s="122"/>
      <c r="JX56" s="122"/>
      <c r="JY56" s="122"/>
      <c r="JZ56" s="122"/>
      <c r="KB56" s="122"/>
      <c r="KC56" s="122"/>
      <c r="KD56" s="122"/>
      <c r="KE56" s="122"/>
      <c r="KG56" s="122"/>
      <c r="KH56" s="122"/>
      <c r="KI56" s="122"/>
      <c r="KJ56" s="122"/>
      <c r="KL56" s="122"/>
      <c r="KM56" s="122"/>
      <c r="KN56" s="122"/>
      <c r="KO56" s="122"/>
      <c r="KQ56" s="122"/>
      <c r="KR56" s="122"/>
      <c r="KS56" s="122"/>
      <c r="KT56" s="122"/>
      <c r="KV56" s="122"/>
      <c r="KW56" s="122"/>
      <c r="KX56" s="122"/>
      <c r="KY56" s="122"/>
      <c r="LA56" s="122"/>
      <c r="LB56" s="122"/>
      <c r="LC56" s="122"/>
      <c r="LD56" s="122"/>
      <c r="LF56" s="122"/>
      <c r="LG56" s="122"/>
      <c r="LH56" s="122"/>
      <c r="LI56" s="122"/>
      <c r="LK56" s="122"/>
      <c r="LL56" s="122"/>
      <c r="LM56" s="122"/>
      <c r="LN56" s="122"/>
    </row>
    <row r="57" spans="1:326" s="33" customFormat="1">
      <c r="A57" s="280"/>
      <c r="B57" s="122"/>
      <c r="C57" s="122"/>
      <c r="D57" s="449"/>
      <c r="E57" s="450"/>
      <c r="F57" s="122"/>
      <c r="G57" s="122"/>
      <c r="H57" s="122"/>
      <c r="I57" s="121"/>
      <c r="J57" s="121"/>
      <c r="K57" s="121"/>
      <c r="L57" s="120"/>
      <c r="M57" s="121"/>
      <c r="N57" s="121"/>
      <c r="O57" s="121"/>
      <c r="P57" s="121"/>
      <c r="Q57" s="121"/>
      <c r="R57" s="121"/>
      <c r="S57" s="121"/>
      <c r="T57" s="372"/>
      <c r="U57" s="280"/>
      <c r="V57" s="122"/>
      <c r="W57" s="122"/>
      <c r="X57" s="122"/>
      <c r="Y57" s="122"/>
      <c r="Z57" s="121"/>
      <c r="AA57" s="121"/>
      <c r="AB57" s="120"/>
      <c r="AC57" s="121"/>
      <c r="AD57" s="121"/>
      <c r="AE57" s="121"/>
      <c r="AF57" s="121"/>
      <c r="AG57" s="121"/>
      <c r="AH57" s="121"/>
      <c r="AI57" s="121"/>
      <c r="AJ57" s="372"/>
      <c r="AK57" s="280"/>
      <c r="AL57" s="122"/>
      <c r="AM57" s="122"/>
      <c r="AN57" s="122"/>
      <c r="AO57" s="122"/>
      <c r="AP57" s="121"/>
      <c r="AQ57" s="121"/>
      <c r="AR57" s="120"/>
      <c r="AS57" s="121"/>
      <c r="AT57" s="121"/>
      <c r="AU57" s="121"/>
      <c r="AV57" s="121"/>
      <c r="AW57" s="121"/>
      <c r="AX57" s="121"/>
      <c r="AY57" s="121"/>
      <c r="AZ57" s="372"/>
      <c r="BA57" s="280"/>
      <c r="BB57" s="122"/>
      <c r="BC57" s="122"/>
      <c r="BD57" s="122"/>
      <c r="BE57" s="122"/>
      <c r="BF57" s="121"/>
      <c r="BG57" s="121"/>
      <c r="BH57" s="120"/>
      <c r="BI57" s="121"/>
      <c r="BJ57" s="121"/>
      <c r="BK57" s="121"/>
      <c r="BL57" s="121"/>
      <c r="BM57" s="121"/>
      <c r="BN57" s="280"/>
      <c r="BO57" s="122"/>
      <c r="BP57" s="122"/>
      <c r="BQ57" s="122"/>
      <c r="BR57" s="122"/>
      <c r="BS57" s="122"/>
      <c r="BU57" s="372"/>
      <c r="BV57" s="372"/>
      <c r="BW57" s="372"/>
      <c r="BX57" s="372"/>
      <c r="BZ57" s="122"/>
      <c r="CA57" s="122"/>
      <c r="CB57" s="122"/>
      <c r="CC57" s="122"/>
      <c r="CE57" s="372"/>
      <c r="CF57" s="372"/>
      <c r="CG57" s="372"/>
      <c r="CH57" s="372"/>
      <c r="CJ57" s="122"/>
      <c r="CK57" s="122"/>
      <c r="CL57" s="122"/>
      <c r="CM57" s="122"/>
      <c r="CO57" s="372"/>
      <c r="CP57" s="372"/>
      <c r="CQ57" s="372"/>
      <c r="CR57" s="372"/>
      <c r="CT57" s="122"/>
      <c r="CU57" s="122"/>
      <c r="CV57" s="122"/>
      <c r="CW57" s="122"/>
      <c r="CY57" s="372"/>
      <c r="CZ57" s="372"/>
      <c r="DA57" s="372"/>
      <c r="DB57" s="372"/>
      <c r="DD57" s="122"/>
      <c r="DE57" s="122"/>
      <c r="DF57" s="122"/>
      <c r="DG57" s="122"/>
      <c r="DI57" s="372"/>
      <c r="DJ57" s="372"/>
      <c r="DK57" s="372"/>
      <c r="DL57" s="372"/>
      <c r="DM57" s="122"/>
      <c r="DN57" s="122"/>
      <c r="DO57" s="122"/>
      <c r="DP57" s="122"/>
      <c r="DQ57" s="122"/>
      <c r="DS57" s="372"/>
      <c r="DT57" s="372"/>
      <c r="DU57" s="372"/>
      <c r="DV57" s="372"/>
      <c r="DX57" s="122"/>
      <c r="DY57" s="122"/>
      <c r="DZ57" s="122"/>
      <c r="EA57" s="122"/>
      <c r="EB57" s="122"/>
      <c r="EC57" s="372"/>
      <c r="ED57" s="372"/>
      <c r="EE57" s="372"/>
      <c r="EF57" s="372"/>
      <c r="EH57" s="122"/>
      <c r="EI57" s="122"/>
      <c r="EJ57" s="122"/>
      <c r="EK57" s="122"/>
      <c r="EM57" s="372"/>
      <c r="EN57" s="372"/>
      <c r="EO57" s="372"/>
      <c r="EP57" s="372"/>
      <c r="ER57" s="122"/>
      <c r="ES57" s="122"/>
      <c r="ET57" s="122"/>
      <c r="EU57" s="122"/>
      <c r="EW57" s="372"/>
      <c r="EX57" s="372"/>
      <c r="EY57" s="372"/>
      <c r="EZ57" s="372"/>
      <c r="FB57" s="122"/>
      <c r="FC57" s="122"/>
      <c r="FD57" s="122"/>
      <c r="FE57" s="122"/>
      <c r="FG57" s="372"/>
      <c r="FH57" s="372"/>
      <c r="FI57" s="372"/>
      <c r="FJ57" s="372"/>
      <c r="FL57" s="122"/>
      <c r="FM57" s="122"/>
      <c r="FN57" s="122"/>
      <c r="FO57" s="122"/>
      <c r="FQ57" s="372"/>
      <c r="FR57" s="372"/>
      <c r="FS57" s="372"/>
      <c r="FT57" s="372"/>
      <c r="FV57" s="122"/>
      <c r="FW57" s="122"/>
      <c r="FX57" s="122"/>
      <c r="FY57" s="122"/>
      <c r="GA57" s="372"/>
      <c r="GB57" s="372"/>
      <c r="GC57" s="372"/>
      <c r="GD57" s="372"/>
      <c r="GF57" s="122"/>
      <c r="GG57" s="122"/>
      <c r="GH57" s="122"/>
      <c r="GI57" s="122"/>
      <c r="GK57" s="372"/>
      <c r="GL57" s="372"/>
      <c r="GM57" s="372"/>
      <c r="GN57" s="372"/>
      <c r="GP57" s="122"/>
      <c r="GQ57" s="122"/>
      <c r="GR57" s="122"/>
      <c r="GS57" s="122"/>
      <c r="GU57" s="372"/>
      <c r="GV57" s="372"/>
      <c r="GW57" s="372"/>
      <c r="GX57" s="372"/>
      <c r="GZ57" s="122"/>
      <c r="HA57" s="122"/>
      <c r="HB57" s="122"/>
      <c r="HC57" s="122"/>
      <c r="HE57" s="372"/>
      <c r="HF57" s="372"/>
      <c r="HG57" s="372"/>
      <c r="HH57" s="372"/>
      <c r="HJ57" s="122"/>
      <c r="HK57" s="122"/>
      <c r="HL57" s="122"/>
      <c r="HM57" s="122"/>
      <c r="HO57" s="372"/>
      <c r="HP57" s="372"/>
      <c r="HQ57" s="372"/>
      <c r="HR57" s="372"/>
      <c r="HT57" s="122"/>
      <c r="HU57" s="122"/>
      <c r="HV57" s="122"/>
      <c r="HW57" s="122"/>
      <c r="HY57" s="372"/>
      <c r="HZ57" s="372"/>
      <c r="IA57" s="372"/>
      <c r="IB57" s="372"/>
      <c r="ID57" s="122"/>
      <c r="IE57" s="122"/>
      <c r="IF57" s="122"/>
      <c r="IG57" s="122"/>
      <c r="II57" s="372"/>
      <c r="IJ57" s="372"/>
      <c r="IK57" s="372"/>
      <c r="IL57" s="372"/>
      <c r="IN57" s="122"/>
      <c r="IO57" s="122"/>
      <c r="IP57" s="122"/>
      <c r="IQ57" s="122"/>
      <c r="IS57" s="372"/>
      <c r="IT57" s="372"/>
      <c r="IU57" s="372"/>
      <c r="IV57" s="372"/>
      <c r="IX57" s="122"/>
      <c r="IY57" s="122"/>
      <c r="IZ57" s="122"/>
      <c r="JA57" s="122"/>
      <c r="JC57" s="372"/>
      <c r="JD57" s="372"/>
      <c r="JE57" s="372"/>
      <c r="JF57" s="372"/>
      <c r="JH57" s="122"/>
      <c r="JI57" s="122"/>
      <c r="JJ57" s="122"/>
      <c r="JK57" s="122"/>
      <c r="JM57" s="372"/>
      <c r="JN57" s="372"/>
      <c r="JO57" s="372"/>
      <c r="JP57" s="372"/>
      <c r="JR57" s="122"/>
      <c r="JS57" s="122"/>
      <c r="JT57" s="122"/>
      <c r="JU57" s="122"/>
      <c r="JW57" s="372"/>
      <c r="JX57" s="372"/>
      <c r="JY57" s="372"/>
      <c r="JZ57" s="372"/>
      <c r="KB57" s="122"/>
      <c r="KC57" s="122"/>
      <c r="KD57" s="122"/>
      <c r="KE57" s="122"/>
      <c r="KG57" s="372"/>
      <c r="KH57" s="372"/>
      <c r="KI57" s="372"/>
      <c r="KJ57" s="372"/>
      <c r="KL57" s="122"/>
      <c r="KM57" s="122"/>
      <c r="KN57" s="122"/>
      <c r="KO57" s="122"/>
      <c r="KQ57" s="372"/>
      <c r="KR57" s="372"/>
      <c r="KS57" s="372"/>
      <c r="KT57" s="372"/>
      <c r="KV57" s="122"/>
      <c r="KW57" s="122"/>
      <c r="KX57" s="122"/>
      <c r="KY57" s="122"/>
      <c r="LA57" s="372"/>
      <c r="LB57" s="372"/>
      <c r="LC57" s="372"/>
      <c r="LD57" s="372"/>
      <c r="LF57" s="122"/>
      <c r="LG57" s="122"/>
      <c r="LH57" s="122"/>
      <c r="LI57" s="122"/>
      <c r="LK57" s="372"/>
      <c r="LL57" s="372"/>
      <c r="LM57" s="372"/>
      <c r="LN57" s="372"/>
    </row>
    <row r="58" spans="1:326" s="33" customFormat="1">
      <c r="A58" s="280"/>
      <c r="B58" s="122"/>
      <c r="C58" s="122"/>
      <c r="D58" s="449"/>
      <c r="E58" s="317"/>
      <c r="F58" s="318"/>
      <c r="G58" s="319"/>
      <c r="H58" s="320"/>
      <c r="X58" s="122"/>
      <c r="Y58" s="122"/>
      <c r="Z58" s="122"/>
      <c r="AA58" s="122"/>
      <c r="AB58" s="122"/>
      <c r="AQ58" s="372"/>
      <c r="AR58" s="372"/>
      <c r="AS58" s="372"/>
      <c r="AT58" s="372"/>
    </row>
    <row r="59" spans="1:326" s="33" customFormat="1">
      <c r="A59" s="280"/>
      <c r="B59" s="445"/>
      <c r="D59" s="443"/>
      <c r="E59" s="317"/>
      <c r="F59" s="318"/>
      <c r="G59" s="319"/>
      <c r="H59" s="320"/>
      <c r="X59" s="122"/>
      <c r="Y59" s="122"/>
      <c r="Z59" s="122"/>
      <c r="AA59" s="122"/>
      <c r="AB59" s="122"/>
      <c r="CA59" s="122"/>
      <c r="CB59" s="122"/>
      <c r="CC59" s="122"/>
      <c r="CD59" s="122"/>
    </row>
    <row r="60" spans="1:326" s="33" customFormat="1">
      <c r="D60" s="443"/>
      <c r="E60" s="317"/>
      <c r="F60" s="318"/>
      <c r="G60" s="319"/>
      <c r="H60" s="320"/>
      <c r="X60" s="122"/>
      <c r="Y60" s="122"/>
      <c r="Z60" s="122"/>
      <c r="AA60" s="122"/>
      <c r="AB60" s="122"/>
      <c r="CA60" s="122"/>
      <c r="CB60" s="122"/>
      <c r="CC60" s="122"/>
      <c r="CD60" s="122"/>
    </row>
    <row r="61" spans="1:326" s="33" customFormat="1">
      <c r="A61" s="611"/>
      <c r="B61" s="613"/>
      <c r="C61" s="613"/>
      <c r="D61" s="613"/>
      <c r="E61" s="613"/>
      <c r="F61" s="451"/>
      <c r="G61" s="452"/>
      <c r="H61" s="320"/>
      <c r="X61" s="122"/>
      <c r="Y61" s="122"/>
      <c r="Z61" s="122"/>
      <c r="AA61" s="122"/>
      <c r="AB61" s="122"/>
      <c r="CA61" s="122"/>
      <c r="CB61" s="122"/>
      <c r="CC61" s="122"/>
      <c r="CD61" s="122"/>
    </row>
    <row r="62" spans="1:326" s="33" customFormat="1">
      <c r="A62" s="280"/>
      <c r="B62" s="280"/>
      <c r="C62" s="280"/>
      <c r="D62" s="280"/>
      <c r="E62" s="280"/>
      <c r="F62" s="451"/>
      <c r="G62" s="452"/>
      <c r="H62" s="320"/>
      <c r="X62" s="122"/>
      <c r="Y62" s="122"/>
      <c r="Z62" s="122"/>
      <c r="AA62" s="122"/>
      <c r="AB62" s="122"/>
      <c r="CA62" s="122"/>
      <c r="CB62" s="122"/>
      <c r="CC62" s="122"/>
      <c r="CD62" s="122"/>
    </row>
    <row r="63" spans="1:326" s="33" customFormat="1">
      <c r="A63" s="280"/>
      <c r="B63" s="122"/>
      <c r="C63" s="122"/>
      <c r="D63" s="122"/>
      <c r="E63" s="122"/>
      <c r="F63" s="318"/>
      <c r="G63" s="319"/>
      <c r="H63" s="320"/>
      <c r="X63" s="122"/>
      <c r="Y63" s="122"/>
      <c r="Z63" s="122"/>
      <c r="AA63" s="122"/>
      <c r="AB63" s="122"/>
      <c r="CA63" s="122"/>
      <c r="CB63" s="122"/>
      <c r="CC63" s="122"/>
      <c r="CD63" s="122"/>
    </row>
    <row r="64" spans="1:326" s="33" customFormat="1">
      <c r="A64" s="280"/>
      <c r="B64" s="122"/>
      <c r="C64" s="122"/>
      <c r="D64" s="122"/>
      <c r="E64" s="122"/>
      <c r="F64" s="318"/>
      <c r="G64" s="319"/>
      <c r="H64" s="320"/>
      <c r="X64" s="122"/>
      <c r="Y64" s="122"/>
      <c r="Z64" s="122"/>
      <c r="AA64" s="122"/>
      <c r="AB64" s="122"/>
      <c r="CA64" s="122"/>
      <c r="CB64" s="122"/>
      <c r="CC64" s="122"/>
      <c r="CD64" s="122"/>
    </row>
    <row r="65" spans="1:82" s="33" customFormat="1">
      <c r="A65" s="280"/>
      <c r="B65" s="122"/>
      <c r="C65" s="122"/>
      <c r="D65" s="122"/>
      <c r="E65" s="122"/>
      <c r="F65" s="318"/>
      <c r="G65" s="319"/>
      <c r="H65" s="320"/>
      <c r="X65" s="122"/>
      <c r="Y65" s="122"/>
      <c r="Z65" s="122"/>
      <c r="AA65" s="122"/>
      <c r="AB65" s="122"/>
      <c r="CA65" s="122"/>
      <c r="CB65" s="122"/>
      <c r="CC65" s="122"/>
      <c r="CD65" s="122"/>
    </row>
    <row r="66" spans="1:82" s="33" customFormat="1">
      <c r="A66" s="280"/>
      <c r="B66" s="122"/>
      <c r="C66" s="122"/>
      <c r="D66" s="122"/>
      <c r="E66" s="122"/>
      <c r="F66" s="318"/>
      <c r="G66" s="319"/>
      <c r="H66" s="320"/>
      <c r="X66" s="122"/>
      <c r="Y66" s="122"/>
      <c r="Z66" s="122"/>
      <c r="AA66" s="122"/>
      <c r="AB66" s="122"/>
      <c r="CA66" s="122"/>
      <c r="CB66" s="122"/>
      <c r="CC66" s="122"/>
      <c r="CD66" s="122"/>
    </row>
    <row r="67" spans="1:82" s="33" customFormat="1">
      <c r="A67" s="280"/>
      <c r="B67" s="122"/>
      <c r="C67" s="122"/>
      <c r="D67" s="122"/>
      <c r="E67" s="122"/>
      <c r="F67" s="318"/>
      <c r="G67" s="319"/>
      <c r="H67" s="320"/>
      <c r="X67" s="122"/>
      <c r="Y67" s="122"/>
      <c r="Z67" s="122"/>
      <c r="AA67" s="122"/>
      <c r="AB67" s="122"/>
      <c r="CA67" s="122"/>
      <c r="CB67" s="122"/>
      <c r="CC67" s="122"/>
      <c r="CD67" s="122"/>
    </row>
    <row r="68" spans="1:82" s="33" customFormat="1">
      <c r="A68" s="280"/>
      <c r="B68" s="122"/>
      <c r="C68" s="122"/>
      <c r="D68" s="122"/>
      <c r="E68" s="122"/>
      <c r="F68" s="318"/>
      <c r="G68" s="319"/>
      <c r="H68" s="320"/>
      <c r="X68" s="122"/>
      <c r="Y68" s="122"/>
      <c r="Z68" s="122"/>
      <c r="AA68" s="122"/>
      <c r="AB68" s="122"/>
      <c r="CA68" s="122"/>
      <c r="CB68" s="122"/>
      <c r="CC68" s="122"/>
      <c r="CD68" s="122"/>
    </row>
    <row r="69" spans="1:82" s="33" customFormat="1">
      <c r="A69" s="280"/>
      <c r="B69" s="122"/>
      <c r="C69" s="122"/>
      <c r="D69" s="122"/>
      <c r="E69" s="122"/>
      <c r="F69" s="318"/>
      <c r="G69" s="319"/>
      <c r="H69" s="320"/>
      <c r="X69" s="122"/>
      <c r="Y69" s="122"/>
      <c r="Z69" s="122"/>
      <c r="AA69" s="122"/>
      <c r="AB69" s="122"/>
      <c r="CA69" s="122"/>
      <c r="CB69" s="122"/>
      <c r="CC69" s="122"/>
      <c r="CD69" s="122"/>
    </row>
    <row r="70" spans="1:82" s="33" customFormat="1">
      <c r="A70" s="280"/>
      <c r="B70" s="122"/>
      <c r="C70" s="122"/>
      <c r="D70" s="122"/>
      <c r="E70" s="122"/>
      <c r="F70" s="318"/>
      <c r="G70" s="319"/>
      <c r="H70" s="320"/>
      <c r="X70" s="122"/>
      <c r="Y70" s="122"/>
      <c r="Z70" s="122"/>
      <c r="AA70" s="122"/>
      <c r="AB70" s="122"/>
      <c r="CA70" s="122"/>
      <c r="CB70" s="122"/>
      <c r="CC70" s="122"/>
      <c r="CD70" s="122"/>
    </row>
    <row r="71" spans="1:82" s="33" customFormat="1">
      <c r="A71" s="280"/>
      <c r="B71" s="122"/>
      <c r="C71" s="122"/>
      <c r="D71" s="122"/>
      <c r="E71" s="122"/>
      <c r="F71" s="318"/>
      <c r="G71" s="319"/>
      <c r="H71" s="320"/>
      <c r="X71" s="122"/>
      <c r="Y71" s="122"/>
      <c r="Z71" s="122"/>
      <c r="AA71" s="122"/>
      <c r="AB71" s="122"/>
      <c r="CA71" s="122"/>
      <c r="CB71" s="122"/>
      <c r="CC71" s="122"/>
      <c r="CD71" s="122"/>
    </row>
    <row r="72" spans="1:82" s="33" customFormat="1">
      <c r="A72" s="280"/>
      <c r="B72" s="122"/>
      <c r="C72" s="122"/>
      <c r="D72" s="122"/>
      <c r="E72" s="122"/>
      <c r="F72" s="318"/>
      <c r="G72" s="319"/>
      <c r="H72" s="320"/>
      <c r="X72" s="122"/>
      <c r="Y72" s="122"/>
      <c r="Z72" s="122"/>
      <c r="AA72" s="122"/>
      <c r="AB72" s="122"/>
      <c r="CA72" s="122"/>
      <c r="CB72" s="122"/>
      <c r="CC72" s="122"/>
      <c r="CD72" s="122"/>
    </row>
    <row r="73" spans="1:82" s="33" customFormat="1">
      <c r="A73" s="280"/>
      <c r="B73" s="122"/>
      <c r="C73" s="122"/>
      <c r="D73" s="122"/>
      <c r="E73" s="122"/>
      <c r="F73" s="318"/>
      <c r="G73" s="319"/>
      <c r="H73" s="320"/>
      <c r="X73" s="122"/>
      <c r="Y73" s="122"/>
      <c r="Z73" s="122"/>
      <c r="AA73" s="122"/>
      <c r="AB73" s="122"/>
      <c r="CA73" s="122"/>
      <c r="CB73" s="122"/>
      <c r="CC73" s="122"/>
      <c r="CD73" s="122"/>
    </row>
    <row r="74" spans="1:82" s="33" customFormat="1">
      <c r="A74" s="280"/>
      <c r="B74" s="122"/>
      <c r="C74" s="122"/>
      <c r="D74" s="122"/>
      <c r="E74" s="122"/>
      <c r="F74" s="318"/>
      <c r="G74" s="319"/>
      <c r="H74" s="320"/>
      <c r="X74" s="122"/>
      <c r="Y74" s="122"/>
      <c r="Z74" s="122"/>
      <c r="AA74" s="122"/>
      <c r="AB74" s="122"/>
      <c r="CA74" s="122"/>
      <c r="CB74" s="122"/>
      <c r="CC74" s="122"/>
      <c r="CD74" s="122"/>
    </row>
    <row r="75" spans="1:82" s="33" customFormat="1">
      <c r="A75" s="280"/>
      <c r="B75" s="122"/>
      <c r="C75" s="122"/>
      <c r="D75" s="122"/>
      <c r="E75" s="122"/>
      <c r="F75" s="318"/>
      <c r="G75" s="319"/>
      <c r="H75" s="320"/>
      <c r="X75" s="122"/>
      <c r="Y75" s="122"/>
      <c r="Z75" s="122"/>
      <c r="AA75" s="122"/>
      <c r="AB75" s="122"/>
    </row>
    <row r="76" spans="1:82" s="33" customFormat="1">
      <c r="A76" s="280"/>
      <c r="B76" s="122"/>
      <c r="C76" s="122"/>
      <c r="D76" s="122"/>
      <c r="E76" s="122"/>
      <c r="F76" s="318"/>
      <c r="G76" s="319"/>
      <c r="H76" s="320"/>
      <c r="X76" s="122"/>
      <c r="Y76" s="122"/>
      <c r="Z76" s="122"/>
      <c r="AA76" s="122"/>
      <c r="AB76" s="122"/>
    </row>
    <row r="77" spans="1:82" s="33" customFormat="1">
      <c r="A77" s="280"/>
      <c r="B77" s="122"/>
      <c r="C77" s="122"/>
      <c r="D77" s="122"/>
      <c r="E77" s="122"/>
      <c r="F77" s="318"/>
      <c r="G77" s="319"/>
      <c r="H77" s="320"/>
      <c r="X77" s="122"/>
      <c r="Y77" s="122"/>
      <c r="Z77" s="122"/>
      <c r="AA77" s="122"/>
      <c r="AB77" s="122"/>
    </row>
    <row r="78" spans="1:82" s="33" customFormat="1">
      <c r="A78" s="280"/>
      <c r="B78" s="122"/>
      <c r="C78" s="122"/>
      <c r="D78" s="122"/>
      <c r="E78" s="122"/>
      <c r="F78" s="318"/>
      <c r="G78" s="319"/>
      <c r="H78" s="320"/>
      <c r="X78" s="122"/>
      <c r="Y78" s="122"/>
      <c r="Z78" s="122"/>
      <c r="AA78" s="122"/>
      <c r="AB78" s="122"/>
    </row>
    <row r="79" spans="1:82" s="33" customFormat="1">
      <c r="A79" s="280"/>
      <c r="B79" s="122"/>
      <c r="C79" s="122"/>
      <c r="D79" s="122"/>
      <c r="E79" s="122"/>
      <c r="F79" s="318"/>
      <c r="G79" s="319"/>
      <c r="H79" s="453"/>
      <c r="L79" s="454"/>
      <c r="X79" s="122"/>
      <c r="Y79" s="122"/>
      <c r="Z79" s="122"/>
      <c r="AA79" s="122"/>
      <c r="AB79" s="122"/>
    </row>
    <row r="80" spans="1:82" s="33" customFormat="1">
      <c r="A80" s="280"/>
      <c r="B80" s="122"/>
      <c r="C80" s="122"/>
      <c r="D80" s="122"/>
      <c r="E80" s="122"/>
      <c r="F80" s="318"/>
      <c r="G80" s="319"/>
      <c r="H80" s="453"/>
      <c r="X80" s="122"/>
      <c r="Y80" s="122"/>
      <c r="Z80" s="122"/>
      <c r="AA80" s="122"/>
      <c r="AB80" s="122"/>
    </row>
    <row r="81" spans="1:28" s="33" customFormat="1">
      <c r="A81" s="280"/>
      <c r="B81" s="122"/>
      <c r="C81" s="122"/>
      <c r="D81" s="122"/>
      <c r="E81" s="122"/>
      <c r="F81" s="318"/>
      <c r="G81" s="319"/>
      <c r="H81" s="320"/>
      <c r="X81" s="122"/>
      <c r="Y81" s="122"/>
      <c r="Z81" s="122"/>
      <c r="AA81" s="122"/>
      <c r="AB81" s="122"/>
    </row>
    <row r="82" spans="1:28" s="33" customFormat="1">
      <c r="A82" s="280"/>
      <c r="B82" s="122"/>
      <c r="C82" s="122"/>
      <c r="D82" s="122"/>
      <c r="E82" s="122"/>
      <c r="F82" s="318"/>
      <c r="G82" s="319"/>
      <c r="H82" s="320"/>
      <c r="X82" s="122"/>
      <c r="Y82" s="122"/>
      <c r="Z82" s="122"/>
      <c r="AA82" s="122"/>
      <c r="AB82" s="122"/>
    </row>
    <row r="86" spans="1:28" s="33" customFormat="1">
      <c r="A86" s="11"/>
      <c r="B86" s="11"/>
      <c r="C86" s="45"/>
      <c r="D86" s="282"/>
      <c r="E86" s="245"/>
      <c r="F86" s="134"/>
      <c r="G86" s="134"/>
      <c r="H86" s="134"/>
      <c r="I86" s="134"/>
      <c r="J86" s="45"/>
      <c r="K86" s="134"/>
      <c r="L86" s="134"/>
      <c r="M86" s="134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87"/>
      <c r="Y86" s="287"/>
      <c r="Z86" s="122"/>
      <c r="AA86" s="122"/>
      <c r="AB86" s="122"/>
    </row>
    <row r="87" spans="1:28" s="33" customFormat="1">
      <c r="A87" s="11"/>
      <c r="B87" s="11"/>
      <c r="C87" s="45"/>
      <c r="D87" s="282"/>
      <c r="E87" s="305"/>
      <c r="F87" s="287"/>
      <c r="G87" s="122"/>
      <c r="H87" s="287"/>
      <c r="I87" s="243"/>
      <c r="J87" s="45"/>
      <c r="K87" s="287"/>
      <c r="L87" s="287"/>
      <c r="M87" s="287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87"/>
      <c r="Y87" s="287"/>
      <c r="Z87" s="122"/>
      <c r="AA87" s="122"/>
      <c r="AB87" s="122"/>
    </row>
    <row r="88" spans="1:28" s="33" customFormat="1">
      <c r="A88" s="11"/>
      <c r="B88" s="11"/>
      <c r="C88" s="45"/>
      <c r="D88" s="282"/>
      <c r="E88" s="305"/>
      <c r="F88" s="287"/>
      <c r="G88" s="122"/>
      <c r="H88" s="287"/>
      <c r="I88" s="243"/>
      <c r="J88" s="45"/>
      <c r="K88" s="287"/>
      <c r="L88" s="287"/>
      <c r="M88" s="287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87"/>
      <c r="Y88" s="287"/>
      <c r="Z88" s="122"/>
      <c r="AA88" s="122"/>
      <c r="AB88" s="122"/>
    </row>
    <row r="89" spans="1:28" s="33" customFormat="1">
      <c r="A89" s="11"/>
      <c r="B89" s="11"/>
      <c r="C89" s="45"/>
      <c r="D89" s="282"/>
      <c r="E89" s="305"/>
      <c r="F89" s="287"/>
      <c r="G89" s="122"/>
      <c r="H89" s="287"/>
      <c r="I89" s="243"/>
      <c r="J89" s="45"/>
      <c r="K89" s="287"/>
      <c r="L89" s="287"/>
      <c r="M89" s="287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287"/>
      <c r="Y89" s="287"/>
      <c r="Z89" s="122"/>
      <c r="AA89" s="122"/>
      <c r="AB89" s="122"/>
    </row>
    <row r="90" spans="1:28" s="33" customFormat="1">
      <c r="A90" s="11"/>
      <c r="B90" s="11"/>
      <c r="C90" s="45"/>
      <c r="D90" s="282"/>
      <c r="E90" s="305"/>
      <c r="F90" s="287"/>
      <c r="G90" s="122"/>
      <c r="H90" s="287"/>
      <c r="I90" s="243"/>
      <c r="J90" s="45"/>
      <c r="K90" s="287"/>
      <c r="L90" s="287"/>
      <c r="M90" s="287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287"/>
      <c r="Y90" s="287"/>
      <c r="Z90" s="122"/>
      <c r="AA90" s="122"/>
      <c r="AB90" s="122"/>
    </row>
    <row r="91" spans="1:28" s="33" customFormat="1">
      <c r="A91" s="11"/>
      <c r="B91" s="11"/>
      <c r="C91" s="45"/>
      <c r="D91" s="282"/>
      <c r="E91" s="305"/>
      <c r="F91" s="287"/>
      <c r="G91" s="122"/>
      <c r="H91" s="287"/>
      <c r="I91" s="243"/>
      <c r="J91" s="45"/>
      <c r="K91" s="287"/>
      <c r="L91" s="287"/>
      <c r="M91" s="287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287"/>
      <c r="Y91" s="287"/>
      <c r="Z91" s="122"/>
      <c r="AA91" s="122"/>
      <c r="AB91" s="122"/>
    </row>
    <row r="92" spans="1:28" s="33" customFormat="1">
      <c r="A92" s="11"/>
      <c r="B92" s="11"/>
      <c r="C92" s="45"/>
      <c r="D92" s="282"/>
      <c r="E92" s="305"/>
      <c r="F92" s="287"/>
      <c r="G92" s="122"/>
      <c r="H92" s="287"/>
      <c r="I92" s="243"/>
      <c r="J92" s="45"/>
      <c r="K92" s="287"/>
      <c r="L92" s="287"/>
      <c r="M92" s="287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287"/>
      <c r="Y92" s="287"/>
      <c r="Z92" s="122"/>
      <c r="AA92" s="122"/>
      <c r="AB92" s="122"/>
    </row>
    <row r="93" spans="1:28" s="33" customFormat="1">
      <c r="A93" s="11"/>
      <c r="B93" s="11"/>
      <c r="C93" s="45"/>
      <c r="D93" s="282"/>
      <c r="E93" s="305"/>
      <c r="F93" s="287"/>
      <c r="G93" s="122"/>
      <c r="H93" s="287"/>
      <c r="I93" s="243"/>
      <c r="J93" s="45"/>
      <c r="K93" s="287"/>
      <c r="L93" s="287"/>
      <c r="M93" s="287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287"/>
      <c r="Y93" s="287"/>
      <c r="Z93" s="122"/>
      <c r="AA93" s="122"/>
      <c r="AB93" s="122"/>
    </row>
    <row r="94" spans="1:28" s="33" customFormat="1">
      <c r="A94" s="11"/>
      <c r="B94" s="11"/>
      <c r="C94" s="45"/>
      <c r="D94" s="282"/>
      <c r="E94" s="305"/>
      <c r="F94" s="287"/>
      <c r="G94" s="122"/>
      <c r="H94" s="287"/>
      <c r="I94" s="243"/>
      <c r="J94" s="45"/>
      <c r="K94" s="287"/>
      <c r="L94" s="287"/>
      <c r="M94" s="287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287"/>
      <c r="Y94" s="287"/>
      <c r="Z94" s="122"/>
      <c r="AA94" s="122"/>
      <c r="AB94" s="122"/>
    </row>
    <row r="95" spans="1:28" s="33" customFormat="1">
      <c r="A95" s="11"/>
      <c r="B95" s="11"/>
      <c r="C95" s="45"/>
      <c r="D95" s="282"/>
      <c r="E95" s="305"/>
      <c r="F95" s="287"/>
      <c r="G95" s="122"/>
      <c r="H95" s="287"/>
      <c r="I95" s="243"/>
      <c r="J95" s="45"/>
      <c r="K95" s="287"/>
      <c r="L95" s="287"/>
      <c r="M95" s="287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287"/>
      <c r="Y95" s="287"/>
      <c r="Z95" s="122"/>
      <c r="AA95" s="122"/>
      <c r="AB95" s="122"/>
    </row>
    <row r="96" spans="1:28" s="33" customFormat="1">
      <c r="A96" s="11"/>
      <c r="B96" s="11"/>
      <c r="C96" s="45"/>
      <c r="D96" s="282"/>
      <c r="E96" s="305"/>
      <c r="F96" s="287"/>
      <c r="G96" s="122"/>
      <c r="H96" s="287"/>
      <c r="I96" s="243"/>
      <c r="J96" s="45"/>
      <c r="K96" s="287"/>
      <c r="L96" s="287"/>
      <c r="M96" s="287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287"/>
      <c r="Y96" s="287"/>
      <c r="Z96" s="122"/>
      <c r="AA96" s="122"/>
      <c r="AB96" s="122"/>
    </row>
    <row r="97" spans="1:28" s="33" customFormat="1">
      <c r="A97" s="11"/>
      <c r="B97" s="11"/>
      <c r="C97" s="45"/>
      <c r="D97" s="282"/>
      <c r="E97" s="305"/>
      <c r="F97" s="287"/>
      <c r="G97" s="122"/>
      <c r="H97" s="287"/>
      <c r="I97" s="243"/>
      <c r="J97" s="45"/>
      <c r="K97" s="287"/>
      <c r="L97" s="287"/>
      <c r="M97" s="287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287"/>
      <c r="Y97" s="287"/>
      <c r="Z97" s="122"/>
      <c r="AA97" s="122"/>
      <c r="AB97" s="122"/>
    </row>
    <row r="98" spans="1:28" s="33" customFormat="1">
      <c r="A98" s="11"/>
      <c r="B98" s="11"/>
      <c r="C98" s="45"/>
      <c r="D98" s="282"/>
      <c r="E98" s="305"/>
      <c r="F98" s="287"/>
      <c r="G98" s="122"/>
      <c r="H98" s="287"/>
      <c r="I98" s="243"/>
      <c r="J98" s="45"/>
      <c r="K98" s="287"/>
      <c r="L98" s="287"/>
      <c r="M98" s="287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287"/>
      <c r="Y98" s="287"/>
      <c r="Z98" s="122"/>
      <c r="AA98" s="122"/>
      <c r="AB98" s="122"/>
    </row>
    <row r="99" spans="1:28" s="33" customFormat="1">
      <c r="A99" s="11"/>
      <c r="B99" s="11"/>
      <c r="C99" s="45"/>
      <c r="D99" s="282"/>
      <c r="E99" s="305"/>
      <c r="F99" s="287"/>
      <c r="G99" s="122"/>
      <c r="H99" s="287"/>
      <c r="I99" s="243"/>
      <c r="J99" s="45"/>
      <c r="K99" s="287"/>
      <c r="L99" s="287"/>
      <c r="M99" s="287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287"/>
      <c r="Y99" s="287"/>
      <c r="Z99" s="122"/>
      <c r="AA99" s="122"/>
      <c r="AB99" s="122"/>
    </row>
    <row r="100" spans="1:28" s="33" customFormat="1">
      <c r="A100" s="11"/>
      <c r="B100" s="11"/>
      <c r="C100" s="45"/>
      <c r="D100" s="282"/>
      <c r="E100" s="305"/>
      <c r="F100" s="287"/>
      <c r="G100" s="122"/>
      <c r="H100" s="287"/>
      <c r="I100" s="243"/>
      <c r="J100" s="45"/>
      <c r="K100" s="287"/>
      <c r="L100" s="287"/>
      <c r="M100" s="287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287"/>
      <c r="Y100" s="287"/>
      <c r="Z100" s="122"/>
      <c r="AA100" s="122"/>
      <c r="AB100" s="122"/>
    </row>
    <row r="101" spans="1:28" s="33" customFormat="1">
      <c r="A101" s="11"/>
      <c r="B101" s="11"/>
      <c r="C101" s="45"/>
      <c r="D101" s="282"/>
      <c r="E101" s="305"/>
      <c r="F101" s="287"/>
      <c r="G101" s="122"/>
      <c r="H101" s="287"/>
      <c r="I101" s="243"/>
      <c r="J101" s="45"/>
      <c r="K101" s="287"/>
      <c r="L101" s="287"/>
      <c r="M101" s="287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287"/>
      <c r="Y101" s="287"/>
      <c r="Z101" s="122"/>
      <c r="AA101" s="122"/>
      <c r="AB101" s="122"/>
    </row>
    <row r="102" spans="1:28" s="33" customFormat="1">
      <c r="A102" s="11"/>
      <c r="B102" s="11"/>
      <c r="C102" s="45"/>
      <c r="D102" s="282"/>
      <c r="E102" s="305"/>
      <c r="F102" s="287"/>
      <c r="G102" s="122"/>
      <c r="H102" s="287"/>
      <c r="I102" s="243"/>
      <c r="J102" s="45"/>
      <c r="K102" s="287"/>
      <c r="L102" s="287"/>
      <c r="M102" s="287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287"/>
      <c r="Y102" s="287"/>
      <c r="Z102" s="122"/>
      <c r="AA102" s="122"/>
      <c r="AB102" s="122"/>
    </row>
    <row r="103" spans="1:28" s="33" customFormat="1">
      <c r="A103" s="11"/>
      <c r="B103" s="11"/>
      <c r="C103" s="45"/>
      <c r="D103" s="282"/>
      <c r="E103" s="305"/>
      <c r="F103" s="287"/>
      <c r="G103" s="122"/>
      <c r="H103" s="287"/>
      <c r="I103" s="243"/>
      <c r="J103" s="45"/>
      <c r="K103" s="287"/>
      <c r="L103" s="287"/>
      <c r="M103" s="287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287"/>
      <c r="Y103" s="287"/>
      <c r="Z103" s="122"/>
      <c r="AA103" s="122"/>
      <c r="AB103" s="122"/>
    </row>
    <row r="104" spans="1:28" s="33" customFormat="1">
      <c r="A104" s="11"/>
      <c r="B104" s="11"/>
      <c r="C104" s="45"/>
      <c r="D104" s="282"/>
      <c r="E104" s="305"/>
      <c r="F104" s="287"/>
      <c r="G104" s="122"/>
      <c r="H104" s="287"/>
      <c r="I104" s="243"/>
      <c r="J104" s="45"/>
      <c r="K104" s="287"/>
      <c r="L104" s="287"/>
      <c r="M104" s="287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287"/>
      <c r="Y104" s="287"/>
      <c r="Z104" s="122"/>
      <c r="AA104" s="122"/>
      <c r="AB104" s="122"/>
    </row>
    <row r="105" spans="1:28" s="33" customFormat="1">
      <c r="A105" s="11"/>
      <c r="B105" s="11"/>
      <c r="C105" s="45"/>
      <c r="D105" s="282"/>
      <c r="E105" s="305"/>
      <c r="F105" s="287"/>
      <c r="G105" s="122"/>
      <c r="H105" s="287"/>
      <c r="I105" s="243"/>
      <c r="J105" s="45"/>
      <c r="K105" s="287"/>
      <c r="L105" s="287"/>
      <c r="M105" s="287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287"/>
      <c r="Y105" s="287"/>
      <c r="Z105" s="122"/>
      <c r="AA105" s="122"/>
      <c r="AB105" s="122"/>
    </row>
    <row r="106" spans="1:28" s="33" customFormat="1">
      <c r="A106" s="11"/>
      <c r="B106" s="11"/>
      <c r="C106" s="45"/>
      <c r="D106" s="282"/>
      <c r="E106" s="305"/>
      <c r="F106" s="287"/>
      <c r="G106" s="122"/>
      <c r="H106" s="287"/>
      <c r="I106" s="243"/>
      <c r="J106" s="45"/>
      <c r="K106" s="287"/>
      <c r="L106" s="287"/>
      <c r="M106" s="287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287"/>
      <c r="Y106" s="287"/>
      <c r="Z106" s="122"/>
      <c r="AA106" s="122"/>
      <c r="AB106" s="122"/>
    </row>
    <row r="112" spans="1:28" s="33" customFormat="1" ht="19.5" thickBot="1">
      <c r="A112" s="11"/>
      <c r="B112" s="11"/>
      <c r="C112" s="11"/>
      <c r="D112" s="282"/>
      <c r="E112" s="283"/>
      <c r="F112" s="284"/>
      <c r="G112" s="285"/>
      <c r="H112" s="286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287"/>
      <c r="Y112" s="287"/>
      <c r="Z112" s="122"/>
      <c r="AA112" s="122"/>
      <c r="AB112" s="122"/>
    </row>
    <row r="113" spans="1:326" s="33" customFormat="1" ht="19.5" thickBot="1">
      <c r="A113" s="11"/>
      <c r="B113" s="11"/>
      <c r="C113" s="11"/>
      <c r="D113" s="282"/>
      <c r="E113" s="245"/>
      <c r="F113" s="284"/>
      <c r="G113" s="134" t="s">
        <v>20</v>
      </c>
      <c r="H113" s="134" t="s">
        <v>35</v>
      </c>
      <c r="I113" s="134" t="s">
        <v>22</v>
      </c>
      <c r="J113" s="244" t="s">
        <v>133</v>
      </c>
      <c r="K113" s="134"/>
      <c r="L113" s="134"/>
      <c r="M113" s="111" t="s">
        <v>32</v>
      </c>
      <c r="N113" s="111" t="s">
        <v>132</v>
      </c>
      <c r="O113" s="111" t="s">
        <v>33</v>
      </c>
      <c r="P113" s="111" t="s">
        <v>20</v>
      </c>
      <c r="Q113" s="111" t="s">
        <v>23</v>
      </c>
      <c r="R113" s="111"/>
      <c r="S113" s="111"/>
      <c r="T113" s="111"/>
      <c r="U113" s="111" t="s">
        <v>22</v>
      </c>
      <c r="V113" s="111" t="s">
        <v>38</v>
      </c>
      <c r="W113" s="111" t="s">
        <v>37</v>
      </c>
      <c r="X113" s="111" t="s">
        <v>34</v>
      </c>
      <c r="Y113" s="244" t="s">
        <v>132</v>
      </c>
      <c r="Z113" s="122"/>
      <c r="AA113" s="118"/>
      <c r="AB113" s="118"/>
      <c r="AC113" s="118"/>
      <c r="AD113" s="118"/>
      <c r="AE113" s="118"/>
      <c r="AF113" s="118"/>
      <c r="AG113" s="118"/>
      <c r="AH113" s="118"/>
      <c r="AL113" s="118"/>
    </row>
    <row r="114" spans="1:326">
      <c r="C114" s="168" t="s">
        <v>131</v>
      </c>
      <c r="D114" s="282">
        <f>$G$61</f>
        <v>0</v>
      </c>
      <c r="E114" s="305">
        <v>1</v>
      </c>
      <c r="F114" s="287" t="e">
        <f>VLOOKUP($E114,$E$87:F$106,COLUMNS($E$87:F$106))</f>
        <v>#N/A</v>
      </c>
      <c r="G114" s="287" t="e">
        <f>VLOOKUP($E114,$E$87:G$106,COLUMNS($E$87:G$106))</f>
        <v>#N/A</v>
      </c>
      <c r="H114" s="287" t="e">
        <f>VLOOKUP($E114,$E$87:H$106,COLUMNS($E$87:H$106))</f>
        <v>#N/A</v>
      </c>
      <c r="I114" s="287" t="e">
        <f>VLOOKUP($E114,$E$87:I$106,COLUMNS($E$87:I$106))</f>
        <v>#N/A</v>
      </c>
      <c r="J114" s="243" t="e">
        <f>#REF!</f>
        <v>#REF!</v>
      </c>
      <c r="K114" s="243"/>
      <c r="L114" s="243"/>
      <c r="M114" s="109" t="e">
        <f>RANK(H114,$H$114:$H$118,0)</f>
        <v>#N/A</v>
      </c>
      <c r="N114" s="109" t="e">
        <f>F114</f>
        <v>#N/A</v>
      </c>
      <c r="O114" s="109">
        <f>COUNTIF($M$114:$M$118,$M114)</f>
        <v>5</v>
      </c>
      <c r="P114" s="106" t="e">
        <f>G114</f>
        <v>#N/A</v>
      </c>
      <c r="Q114" s="109" t="e">
        <f>H114</f>
        <v>#N/A</v>
      </c>
      <c r="R114" s="109"/>
      <c r="S114" s="109"/>
      <c r="T114" s="109"/>
      <c r="U114" s="109" t="e">
        <f>I114</f>
        <v>#N/A</v>
      </c>
      <c r="V114" s="106" t="e">
        <f>IF(O114&gt;1,P114," ")</f>
        <v>#N/A</v>
      </c>
      <c r="W114" s="106" t="e">
        <f>IF(O114&gt;1,U114," ")</f>
        <v>#N/A</v>
      </c>
      <c r="X114" s="117" t="e">
        <f>IF(COUNT($W$114:$W$118)=4,0,1)*(IF(MAX($W$114:$W$118)&lt;&gt;MIN($W$114:$W$118),1,0)*IF(AND(O114=2,U114=MIN($W$114:$W$118)),M114+1,IF(AND(O114=2,U114=MAX($W$114:$W$118)),M114,M114))+IF(MAX($W$114:$W$118)=MIN($W$114:$W$118),1,0)*IF(W114=" ",M114,IF(AND(W114=MAX($W$114:$W$118),P114=MIN($V$114:$V$118)),M114+1,M114))) +IF(COUNT($W$114:$W$118)=4,RANK(W114,$W$114:$W$118))</f>
        <v>#N/A</v>
      </c>
      <c r="Y114" s="253" t="e">
        <f>N114</f>
        <v>#N/A</v>
      </c>
      <c r="AA114" s="447"/>
      <c r="AB114" s="447"/>
      <c r="AC114" s="447"/>
      <c r="AD114" s="447"/>
      <c r="AE114" s="447"/>
      <c r="AF114" s="447"/>
      <c r="AG114" s="337"/>
      <c r="AH114" s="447"/>
      <c r="AL114" s="280"/>
    </row>
    <row r="115" spans="1:326">
      <c r="E115" s="305">
        <f>E114+1</f>
        <v>2</v>
      </c>
      <c r="F115" s="287" t="e">
        <f>VLOOKUP($E115,$E$87:F$106,COLUMNS($E$87:F$106))</f>
        <v>#N/A</v>
      </c>
      <c r="G115" s="287" t="e">
        <f>VLOOKUP($E115,$E$87:G$106,COLUMNS($E$87:G$106))</f>
        <v>#N/A</v>
      </c>
      <c r="H115" s="287" t="e">
        <f>VLOOKUP($E115,$E$87:H$106,COLUMNS($E$87:H$106))</f>
        <v>#N/A</v>
      </c>
      <c r="I115" s="287" t="e">
        <f>VLOOKUP($E115,$E$87:I$106,COLUMNS($E$87:I$106))</f>
        <v>#N/A</v>
      </c>
      <c r="J115" s="243" t="e">
        <f>#REF!</f>
        <v>#REF!</v>
      </c>
      <c r="K115" s="243"/>
      <c r="L115" s="243"/>
      <c r="M115" s="109" t="e">
        <f t="shared" ref="M115:M118" si="1">RANK(H115,$H$114:$H$118,0)</f>
        <v>#N/A</v>
      </c>
      <c r="N115" s="109" t="e">
        <f t="shared" ref="N115:N118" si="2">F115</f>
        <v>#N/A</v>
      </c>
      <c r="O115" s="109">
        <f t="shared" ref="O115:O118" si="3">COUNTIF($M$114:$M$118,$M115)</f>
        <v>5</v>
      </c>
      <c r="P115" s="106" t="e">
        <f t="shared" ref="P115:Q118" si="4">G115</f>
        <v>#N/A</v>
      </c>
      <c r="Q115" s="109" t="e">
        <f t="shared" si="4"/>
        <v>#N/A</v>
      </c>
      <c r="R115" s="109"/>
      <c r="S115" s="109"/>
      <c r="T115" s="109"/>
      <c r="U115" s="109" t="e">
        <f t="shared" ref="U115:U118" si="5">I115</f>
        <v>#N/A</v>
      </c>
      <c r="V115" s="106" t="e">
        <f>IF(O115&gt;1,P115," ")</f>
        <v>#N/A</v>
      </c>
      <c r="W115" s="106" t="e">
        <f>IF(O115&gt;1,U115," ")</f>
        <v>#N/A</v>
      </c>
      <c r="X115" s="117" t="e">
        <f>IF(COUNT($W$114:$W$118)=4,0,1)*(IF(MAX($W$114:$W$118)&lt;&gt;MIN($W$114:$W$118),1,0)*IF(AND(O115=2,U115=MIN($W$114:$W$118)),M115+1,IF(AND(O115=2,U115=MAX($W$114:$W$118)),M115,M115))+IF(MAX($W$114:$W$118)=MIN($W$114:$W$118),1,0)*IF(W115=" ",M115,IF(AND(W115=MAX($W$114:$W$118),P115=MIN($V$114:$V$118)),M115+1,M115))) +IF(COUNT($W$114:$W$118)=4,RANK(W115,$W$114:$AN$118))</f>
        <v>#N/A</v>
      </c>
      <c r="Y115" s="253" t="e">
        <f t="shared" ref="Y115:Y118" si="6">N115</f>
        <v>#N/A</v>
      </c>
      <c r="AA115" s="121"/>
      <c r="AB115" s="121"/>
      <c r="AC115" s="121"/>
      <c r="AD115" s="121"/>
      <c r="AE115" s="121"/>
      <c r="AF115" s="121"/>
      <c r="AG115" s="122"/>
      <c r="AH115" s="121"/>
      <c r="AL115" s="280"/>
    </row>
    <row r="116" spans="1:326">
      <c r="E116" s="305">
        <f t="shared" ref="E116:E118" si="7">E115+1</f>
        <v>3</v>
      </c>
      <c r="F116" s="287" t="e">
        <f>VLOOKUP($E116,$E$87:F$106,COLUMNS($E$87:F$106))</f>
        <v>#N/A</v>
      </c>
      <c r="G116" s="287" t="e">
        <f>VLOOKUP($E116,$E$87:G$106,COLUMNS($E$87:G$106))</f>
        <v>#N/A</v>
      </c>
      <c r="H116" s="287" t="e">
        <f>VLOOKUP($E116,$E$87:H$106,COLUMNS($E$87:H$106))</f>
        <v>#N/A</v>
      </c>
      <c r="I116" s="287" t="e">
        <f>VLOOKUP($E116,$E$87:I$106,COLUMNS($E$87:I$106))</f>
        <v>#N/A</v>
      </c>
      <c r="J116" s="243" t="e">
        <f>#REF!</f>
        <v>#REF!</v>
      </c>
      <c r="K116" s="243"/>
      <c r="L116" s="243"/>
      <c r="M116" s="109" t="e">
        <f t="shared" si="1"/>
        <v>#N/A</v>
      </c>
      <c r="N116" s="109" t="e">
        <f t="shared" si="2"/>
        <v>#N/A</v>
      </c>
      <c r="O116" s="109">
        <f t="shared" si="3"/>
        <v>5</v>
      </c>
      <c r="P116" s="106" t="e">
        <f t="shared" si="4"/>
        <v>#N/A</v>
      </c>
      <c r="Q116" s="109" t="e">
        <f t="shared" si="4"/>
        <v>#N/A</v>
      </c>
      <c r="R116" s="109"/>
      <c r="S116" s="109"/>
      <c r="T116" s="109"/>
      <c r="U116" s="109" t="e">
        <f t="shared" si="5"/>
        <v>#N/A</v>
      </c>
      <c r="V116" s="106" t="e">
        <f t="shared" ref="V116:V118" si="8">IF(O116&gt;1,P116," ")</f>
        <v>#N/A</v>
      </c>
      <c r="W116" s="106" t="e">
        <f t="shared" ref="W116:W118" si="9">IF(O116&gt;1,U116," ")</f>
        <v>#N/A</v>
      </c>
      <c r="X116" s="117" t="e">
        <f>IF(COUNT($W$114:$W$118)=4,0,1)*(IF(MAX($W$114:$W$118)&lt;&gt;MIN($W$114:$W$118),1,0)*IF(AND(O116=2,U116=MIN($W$114:$W$118)),M116+1,IF(AND(O116=2,U116=MAX($W$114:$W$118)),M116,M116))+IF(MAX($W$114:$W$118)=MIN($W$114:$W$118),1,0)*IF(W116=" ",M116,IF(AND(W116=MAX($W$114:$W$118),P116=MIN($V$114:$V$118)),M116+1,M116))) +IF(COUNT($W$114:$W$118)=4,RANK(W116,$W$114:$AN$118))</f>
        <v>#N/A</v>
      </c>
      <c r="Y116" s="253" t="e">
        <f t="shared" si="6"/>
        <v>#N/A</v>
      </c>
      <c r="AA116" s="121"/>
      <c r="AB116" s="121"/>
      <c r="AC116" s="121"/>
      <c r="AD116" s="121"/>
      <c r="AE116" s="121"/>
      <c r="AF116" s="121"/>
      <c r="AG116" s="371"/>
      <c r="AH116" s="121"/>
      <c r="AL116" s="280"/>
    </row>
    <row r="117" spans="1:326">
      <c r="E117" s="305">
        <f t="shared" si="7"/>
        <v>4</v>
      </c>
      <c r="F117" s="287" t="e">
        <f>VLOOKUP($E117,$E$87:F$106,COLUMNS($E$87:F$106))</f>
        <v>#N/A</v>
      </c>
      <c r="G117" s="287" t="e">
        <f>VLOOKUP($E117,$E$87:G$106,COLUMNS($E$87:G$106))</f>
        <v>#N/A</v>
      </c>
      <c r="H117" s="287" t="e">
        <f>VLOOKUP($E117,$E$87:H$106,COLUMNS($E$87:H$106))</f>
        <v>#N/A</v>
      </c>
      <c r="I117" s="287" t="e">
        <f>VLOOKUP($E117,$E$87:I$106,COLUMNS($E$87:I$106))</f>
        <v>#N/A</v>
      </c>
      <c r="J117" s="243" t="e">
        <f>#REF!</f>
        <v>#REF!</v>
      </c>
      <c r="K117" s="243"/>
      <c r="L117" s="243"/>
      <c r="M117" s="109" t="e">
        <f t="shared" si="1"/>
        <v>#N/A</v>
      </c>
      <c r="N117" s="109" t="e">
        <f t="shared" si="2"/>
        <v>#N/A</v>
      </c>
      <c r="O117" s="109">
        <f t="shared" si="3"/>
        <v>5</v>
      </c>
      <c r="P117" s="106" t="e">
        <f t="shared" si="4"/>
        <v>#N/A</v>
      </c>
      <c r="Q117" s="109" t="e">
        <f t="shared" si="4"/>
        <v>#N/A</v>
      </c>
      <c r="R117" s="109"/>
      <c r="S117" s="109"/>
      <c r="T117" s="109"/>
      <c r="U117" s="109" t="e">
        <f t="shared" si="5"/>
        <v>#N/A</v>
      </c>
      <c r="V117" s="106" t="e">
        <f t="shared" si="8"/>
        <v>#N/A</v>
      </c>
      <c r="W117" s="106" t="e">
        <f t="shared" si="9"/>
        <v>#N/A</v>
      </c>
      <c r="X117" s="117" t="e">
        <f>IF(COUNT($W$114:$W$118)=4,0,1)*(IF(MAX($W$114:$W$118)&lt;&gt;MIN($W$114:$W$118),1,0)*IF(AND(O117=2,U117=MIN($W$114:$W$118)),M117+1,IF(AND(O117=2,U117=MAX($W$114:$W$118)),M117,M117))+IF(MAX($W$114:$W$118)=MIN($W$114:$W$118),1,0)*IF(W117=" ",M117,IF(AND(W117=MAX($W$114:$W$118),P117=MIN($V$114:$V$118)),M117+1,M117))) +IF(COUNT($W$114:$W$118)=4,RANK(W117,$W$114:$AN$118))</f>
        <v>#N/A</v>
      </c>
      <c r="Y117" s="253" t="e">
        <f t="shared" si="6"/>
        <v>#N/A</v>
      </c>
      <c r="AA117" s="121"/>
      <c r="AB117" s="121"/>
      <c r="AC117" s="121"/>
      <c r="AD117" s="121"/>
      <c r="AE117" s="121"/>
      <c r="AF117" s="121"/>
      <c r="AG117" s="122"/>
      <c r="AH117" s="121"/>
      <c r="AL117" s="280"/>
    </row>
    <row r="118" spans="1:326">
      <c r="E118" s="305">
        <f t="shared" si="7"/>
        <v>5</v>
      </c>
      <c r="F118" s="287" t="e">
        <f>VLOOKUP($E118,$E$87:F$106,COLUMNS($E$87:F$106))</f>
        <v>#N/A</v>
      </c>
      <c r="G118" s="287" t="e">
        <f>VLOOKUP($E118,$E$87:G$106,COLUMNS($E$87:G$106))</f>
        <v>#N/A</v>
      </c>
      <c r="H118" s="287" t="e">
        <f>VLOOKUP($E118,$E$87:H$106,COLUMNS($E$87:H$106))</f>
        <v>#N/A</v>
      </c>
      <c r="I118" s="287" t="e">
        <f>VLOOKUP($E118,$E$87:I$106,COLUMNS($E$87:I$106))</f>
        <v>#N/A</v>
      </c>
      <c r="J118" s="243" t="e">
        <f>#REF!</f>
        <v>#REF!</v>
      </c>
      <c r="K118" s="243"/>
      <c r="L118" s="243"/>
      <c r="M118" s="109" t="e">
        <f t="shared" si="1"/>
        <v>#N/A</v>
      </c>
      <c r="N118" s="109" t="e">
        <f t="shared" si="2"/>
        <v>#N/A</v>
      </c>
      <c r="O118" s="109">
        <f t="shared" si="3"/>
        <v>5</v>
      </c>
      <c r="P118" s="106" t="e">
        <f t="shared" si="4"/>
        <v>#N/A</v>
      </c>
      <c r="Q118" s="109" t="e">
        <f t="shared" si="4"/>
        <v>#N/A</v>
      </c>
      <c r="R118" s="109"/>
      <c r="S118" s="109"/>
      <c r="T118" s="109"/>
      <c r="U118" s="109" t="e">
        <f t="shared" si="5"/>
        <v>#N/A</v>
      </c>
      <c r="V118" s="106" t="e">
        <f t="shared" si="8"/>
        <v>#N/A</v>
      </c>
      <c r="W118" s="106" t="e">
        <f t="shared" si="9"/>
        <v>#N/A</v>
      </c>
      <c r="X118" s="117" t="e">
        <f>IF(COUNT($W$114:$W$118)=4,0,1)*(IF(MAX($W$114:$W$118)&lt;&gt;MIN($W$114:$W$118),1,0)*IF(AND(O118=2,U118=MIN($W$114:$W$118)),M118+1,IF(AND(O118=2,U118=MAX($W$114:$W$118)),M118,M118))+IF(MAX($W$114:$W$118)=MIN($W$114:$W$118),1,0)*IF(W118=" ",M118,IF(AND(W118=MAX($W$114:$W$118),P118=MIN($V$114:$V$118)),M118+1,M118))) +IF(COUNT($W$114:$W$118)=4,RANK(W118,$W$114:$AN$118))</f>
        <v>#N/A</v>
      </c>
      <c r="Y118" s="253" t="e">
        <f t="shared" si="6"/>
        <v>#N/A</v>
      </c>
      <c r="AA118" s="371"/>
      <c r="AB118" s="371"/>
      <c r="AC118" s="371"/>
      <c r="AD118" s="371"/>
      <c r="AE118" s="371"/>
      <c r="AF118" s="371"/>
      <c r="AG118" s="371"/>
      <c r="AH118" s="371"/>
      <c r="AL118" s="280"/>
    </row>
    <row r="120" spans="1:326" s="338" customFormat="1">
      <c r="D120" s="339"/>
      <c r="E120" s="340"/>
      <c r="F120" s="341"/>
      <c r="G120" s="342"/>
      <c r="H120" s="343"/>
      <c r="I120" s="344"/>
      <c r="J120" s="344"/>
      <c r="K120" s="344"/>
      <c r="L120" s="344"/>
      <c r="M120" s="344"/>
      <c r="N120" s="344"/>
      <c r="O120" s="344"/>
      <c r="P120" s="344"/>
      <c r="Q120" s="344"/>
      <c r="R120" s="344"/>
      <c r="S120" s="344"/>
      <c r="T120" s="344"/>
      <c r="U120" s="344"/>
      <c r="V120" s="344"/>
      <c r="W120" s="344"/>
      <c r="X120" s="345"/>
      <c r="Y120" s="345"/>
      <c r="Z120" s="122"/>
      <c r="AA120" s="122"/>
      <c r="AB120" s="122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/>
      <c r="IW120" s="33"/>
      <c r="IX120" s="33"/>
      <c r="IY120" s="33"/>
      <c r="IZ120" s="33"/>
      <c r="JA120" s="33"/>
      <c r="JB120" s="33"/>
      <c r="JC120" s="33"/>
      <c r="JD120" s="33"/>
      <c r="JE120" s="33"/>
      <c r="JF120" s="33"/>
      <c r="JG120" s="33"/>
      <c r="JH120" s="33"/>
      <c r="JI120" s="33"/>
      <c r="JJ120" s="33"/>
      <c r="JK120" s="33"/>
      <c r="JL120" s="33"/>
      <c r="JM120" s="33"/>
      <c r="JN120" s="33"/>
      <c r="JO120" s="33"/>
      <c r="JP120" s="33"/>
      <c r="JQ120" s="33"/>
      <c r="JR120" s="33"/>
      <c r="JS120" s="33"/>
      <c r="JT120" s="33"/>
      <c r="JU120" s="33"/>
      <c r="JV120" s="33"/>
      <c r="JW120" s="33"/>
      <c r="JX120" s="33"/>
      <c r="JY120" s="33"/>
      <c r="JZ120" s="33"/>
      <c r="KA120" s="33"/>
      <c r="KB120" s="33"/>
      <c r="KC120" s="33"/>
      <c r="KD120" s="33"/>
      <c r="KE120" s="33"/>
      <c r="KF120" s="33"/>
      <c r="KG120" s="33"/>
      <c r="KH120" s="33"/>
      <c r="KI120" s="33"/>
      <c r="KJ120" s="33"/>
      <c r="KK120" s="33"/>
      <c r="KL120" s="33"/>
      <c r="KM120" s="33"/>
      <c r="KN120" s="33"/>
      <c r="KO120" s="33"/>
      <c r="KP120" s="33"/>
      <c r="KQ120" s="33"/>
      <c r="KR120" s="33"/>
      <c r="KS120" s="33"/>
      <c r="KT120" s="33"/>
      <c r="KU120" s="33"/>
      <c r="KV120" s="33"/>
      <c r="KW120" s="33"/>
      <c r="KX120" s="33"/>
      <c r="KY120" s="33"/>
      <c r="KZ120" s="33"/>
      <c r="LA120" s="33"/>
      <c r="LB120" s="33"/>
      <c r="LC120" s="33"/>
      <c r="LD120" s="33"/>
      <c r="LE120" s="33"/>
      <c r="LF120" s="33"/>
      <c r="LG120" s="33"/>
      <c r="LH120" s="33"/>
      <c r="LI120" s="33"/>
      <c r="LJ120" s="33"/>
      <c r="LK120" s="33"/>
      <c r="LL120" s="33"/>
      <c r="LM120" s="33"/>
      <c r="LN120" s="33"/>
    </row>
    <row r="121" spans="1:326" ht="19.5" thickBot="1"/>
    <row r="122" spans="1:326" ht="19.5" thickBot="1">
      <c r="E122" s="245"/>
      <c r="G122" s="134" t="s">
        <v>20</v>
      </c>
      <c r="H122" s="134" t="s">
        <v>35</v>
      </c>
      <c r="I122" s="134" t="s">
        <v>22</v>
      </c>
      <c r="J122" s="244" t="s">
        <v>133</v>
      </c>
      <c r="K122" s="134"/>
      <c r="L122" s="134"/>
      <c r="M122" s="111" t="s">
        <v>32</v>
      </c>
      <c r="N122" s="111" t="s">
        <v>132</v>
      </c>
      <c r="O122" s="111" t="s">
        <v>33</v>
      </c>
      <c r="P122" s="111" t="s">
        <v>20</v>
      </c>
      <c r="Q122" s="111" t="s">
        <v>23</v>
      </c>
      <c r="R122" s="111"/>
      <c r="S122" s="111"/>
      <c r="T122" s="111"/>
      <c r="U122" s="111" t="s">
        <v>22</v>
      </c>
      <c r="V122" s="111" t="s">
        <v>38</v>
      </c>
      <c r="W122" s="111" t="s">
        <v>37</v>
      </c>
      <c r="X122" s="111" t="s">
        <v>34</v>
      </c>
      <c r="Y122" s="244" t="s">
        <v>132</v>
      </c>
      <c r="AA122" s="118"/>
      <c r="AB122" s="118"/>
      <c r="AC122" s="118"/>
      <c r="AD122" s="118"/>
      <c r="AE122" s="118"/>
      <c r="AF122" s="118"/>
      <c r="AG122" s="118"/>
      <c r="AH122" s="118"/>
    </row>
    <row r="123" spans="1:326">
      <c r="E123" s="305">
        <f>E118+1</f>
        <v>6</v>
      </c>
      <c r="F123" s="287" t="e">
        <f>VLOOKUP($E123,$E$87:F$106,COLUMNS($E$87:F$106))</f>
        <v>#N/A</v>
      </c>
      <c r="G123" s="287" t="e">
        <f>VLOOKUP($E123,$E$87:G$106,COLUMNS($E$87:G$106))</f>
        <v>#N/A</v>
      </c>
      <c r="H123" s="287" t="e">
        <f>VLOOKUP($E123,$E$87:H$106,COLUMNS($E$87:H$106))</f>
        <v>#N/A</v>
      </c>
      <c r="I123" s="287" t="e">
        <f>VLOOKUP($E123,$E$87:I$106,COLUMNS($E$87:I$106))</f>
        <v>#N/A</v>
      </c>
      <c r="J123" s="243" t="e">
        <f>#REF!</f>
        <v>#REF!</v>
      </c>
      <c r="K123" s="243"/>
      <c r="L123" s="243"/>
      <c r="M123" s="109" t="e">
        <f>RANK(H123,H123:H127,0)</f>
        <v>#N/A</v>
      </c>
      <c r="N123" s="109" t="e">
        <f>F123</f>
        <v>#N/A</v>
      </c>
      <c r="O123" s="109">
        <f>COUNTIF($M$123:$M$127,$M123)</f>
        <v>5</v>
      </c>
      <c r="P123" s="106" t="e">
        <f>G123</f>
        <v>#N/A</v>
      </c>
      <c r="Q123" s="109" t="e">
        <f>H123</f>
        <v>#N/A</v>
      </c>
      <c r="R123" s="109"/>
      <c r="S123" s="109"/>
      <c r="T123" s="109"/>
      <c r="U123" s="109" t="e">
        <f>I123</f>
        <v>#N/A</v>
      </c>
      <c r="V123" s="106" t="e">
        <f>IF(O123&gt;1,P123," ")</f>
        <v>#N/A</v>
      </c>
      <c r="W123" s="106" t="e">
        <f>IF(O123&gt;1,U123," ")</f>
        <v>#N/A</v>
      </c>
      <c r="X123" s="117" t="e">
        <f>IF(AND(M123=1,O123=1),M123,IF(AND(P123=P124,U123&gt;U124),M123,M123+1))</f>
        <v>#N/A</v>
      </c>
      <c r="Y123" s="253" t="e">
        <f>N123</f>
        <v>#N/A</v>
      </c>
      <c r="AA123" s="447"/>
      <c r="AB123" s="447"/>
      <c r="AC123" s="447"/>
      <c r="AD123" s="447"/>
      <c r="AE123" s="447"/>
      <c r="AF123" s="447"/>
      <c r="AG123" s="337"/>
      <c r="AH123" s="447"/>
      <c r="AL123" s="280"/>
    </row>
    <row r="124" spans="1:326">
      <c r="E124" s="305">
        <f>E123+1</f>
        <v>7</v>
      </c>
      <c r="F124" s="287" t="e">
        <f>VLOOKUP($E124,$E$87:F$106,COLUMNS($E$87:F$106))</f>
        <v>#N/A</v>
      </c>
      <c r="G124" s="287" t="e">
        <f>VLOOKUP($E124,$E$87:G$106,COLUMNS($E$87:G$106))</f>
        <v>#N/A</v>
      </c>
      <c r="H124" s="287" t="e">
        <f>VLOOKUP($E124,$E$87:H$106,COLUMNS($E$87:H$106))</f>
        <v>#N/A</v>
      </c>
      <c r="I124" s="287" t="e">
        <f>VLOOKUP($E124,$E$87:I$106,COLUMNS($E$87:I$106))</f>
        <v>#N/A</v>
      </c>
      <c r="J124" s="243" t="e">
        <f>#REF!</f>
        <v>#REF!</v>
      </c>
      <c r="K124" s="243"/>
      <c r="L124" s="243"/>
      <c r="M124" s="109" t="e">
        <f>RANK(H124,H123:H127,0)</f>
        <v>#N/A</v>
      </c>
      <c r="N124" s="109" t="e">
        <f t="shared" ref="N124:N127" si="10">F124</f>
        <v>#N/A</v>
      </c>
      <c r="O124" s="109">
        <f>COUNTIF($M$123:$M$127,$M124)</f>
        <v>5</v>
      </c>
      <c r="P124" s="106" t="e">
        <f t="shared" ref="P124:Q127" si="11">G124</f>
        <v>#N/A</v>
      </c>
      <c r="Q124" s="109" t="e">
        <f t="shared" si="11"/>
        <v>#N/A</v>
      </c>
      <c r="R124" s="109"/>
      <c r="S124" s="109"/>
      <c r="T124" s="109"/>
      <c r="U124" s="109" t="e">
        <f t="shared" ref="U124:U127" si="12">I124</f>
        <v>#N/A</v>
      </c>
      <c r="V124" s="106" t="e">
        <f>IF(O124&gt;1,P124," ")</f>
        <v>#N/A</v>
      </c>
      <c r="W124" s="106" t="e">
        <f>IF(O124&gt;1,U124," ")</f>
        <v>#N/A</v>
      </c>
      <c r="X124" s="117" t="e">
        <f>IF(AND(M124=1,O124=1),M124,IF(AND(P124=P125,U124&gt;U125),M124,M124+1))</f>
        <v>#N/A</v>
      </c>
      <c r="Y124" s="253" t="e">
        <f t="shared" ref="Y124:Y127" si="13">N124</f>
        <v>#N/A</v>
      </c>
      <c r="AA124" s="121"/>
      <c r="AB124" s="121"/>
      <c r="AC124" s="121"/>
      <c r="AD124" s="121"/>
      <c r="AE124" s="121"/>
      <c r="AF124" s="121"/>
      <c r="AG124" s="371"/>
      <c r="AH124" s="121"/>
      <c r="AL124" s="280"/>
    </row>
    <row r="125" spans="1:326">
      <c r="E125" s="305">
        <f t="shared" ref="E125:E127" si="14">E124+1</f>
        <v>8</v>
      </c>
      <c r="F125" s="287" t="e">
        <f>VLOOKUP($E125,$E$87:F$106,COLUMNS($E$87:F$106))</f>
        <v>#N/A</v>
      </c>
      <c r="G125" s="287" t="e">
        <f>VLOOKUP($E125,$E$87:G$106,COLUMNS($E$87:G$106))</f>
        <v>#N/A</v>
      </c>
      <c r="H125" s="287" t="e">
        <f>VLOOKUP($E125,$E$87:H$106,COLUMNS($E$87:H$106))</f>
        <v>#N/A</v>
      </c>
      <c r="I125" s="287" t="e">
        <f>VLOOKUP($E125,$E$87:I$106,COLUMNS($E$87:I$106))</f>
        <v>#N/A</v>
      </c>
      <c r="J125" s="243" t="e">
        <f>#REF!</f>
        <v>#REF!</v>
      </c>
      <c r="K125" s="243"/>
      <c r="L125" s="243"/>
      <c r="M125" s="109" t="e">
        <f>RANK(H125,H123:H127,0)</f>
        <v>#N/A</v>
      </c>
      <c r="N125" s="109" t="e">
        <f t="shared" si="10"/>
        <v>#N/A</v>
      </c>
      <c r="O125" s="109">
        <f t="shared" ref="O125:O127" si="15">COUNTIF($M$123:$M$127,$M125)</f>
        <v>5</v>
      </c>
      <c r="P125" s="106" t="e">
        <f t="shared" si="11"/>
        <v>#N/A</v>
      </c>
      <c r="Q125" s="109" t="e">
        <f t="shared" si="11"/>
        <v>#N/A</v>
      </c>
      <c r="R125" s="109"/>
      <c r="S125" s="109"/>
      <c r="T125" s="109"/>
      <c r="U125" s="109" t="e">
        <f t="shared" si="12"/>
        <v>#N/A</v>
      </c>
      <c r="V125" s="106" t="e">
        <f t="shared" ref="V125:V127" si="16">IF(O125&gt;1,P125," ")</f>
        <v>#N/A</v>
      </c>
      <c r="W125" s="106" t="e">
        <f t="shared" ref="W125:W127" si="17">IF(O125&gt;1,U125," ")</f>
        <v>#N/A</v>
      </c>
      <c r="X125" s="117" t="e">
        <f>IF(AND(M125=1,O125=1),M125,IF(AND(P125=P126,U125&gt;U126),M125,M125+1))</f>
        <v>#N/A</v>
      </c>
      <c r="Y125" s="253" t="e">
        <f t="shared" si="13"/>
        <v>#N/A</v>
      </c>
      <c r="AA125" s="121"/>
      <c r="AB125" s="121"/>
      <c r="AC125" s="121"/>
      <c r="AD125" s="121"/>
      <c r="AE125" s="121"/>
      <c r="AF125" s="121"/>
      <c r="AG125" s="371"/>
      <c r="AH125" s="121"/>
      <c r="AL125" s="280"/>
    </row>
    <row r="126" spans="1:326">
      <c r="E126" s="305">
        <f t="shared" si="14"/>
        <v>9</v>
      </c>
      <c r="F126" s="287" t="e">
        <f>VLOOKUP($E126,$E$87:F$106,COLUMNS($E$87:F$106))</f>
        <v>#N/A</v>
      </c>
      <c r="G126" s="287" t="e">
        <f>VLOOKUP($E126,$E$87:G$106,COLUMNS($E$87:G$106))</f>
        <v>#N/A</v>
      </c>
      <c r="H126" s="287" t="e">
        <f>VLOOKUP($E126,$E$87:H$106,COLUMNS($E$87:H$106))</f>
        <v>#N/A</v>
      </c>
      <c r="I126" s="287" t="e">
        <f>VLOOKUP($E126,$E$87:I$106,COLUMNS($E$87:I$106))</f>
        <v>#N/A</v>
      </c>
      <c r="J126" s="243" t="e">
        <f>#REF!</f>
        <v>#REF!</v>
      </c>
      <c r="K126" s="243"/>
      <c r="L126" s="243"/>
      <c r="M126" s="109" t="e">
        <f>RANK(H126,H123:H127,0)</f>
        <v>#N/A</v>
      </c>
      <c r="N126" s="109" t="e">
        <f t="shared" si="10"/>
        <v>#N/A</v>
      </c>
      <c r="O126" s="109">
        <f t="shared" si="15"/>
        <v>5</v>
      </c>
      <c r="P126" s="106" t="e">
        <f t="shared" si="11"/>
        <v>#N/A</v>
      </c>
      <c r="Q126" s="109" t="e">
        <f t="shared" si="11"/>
        <v>#N/A</v>
      </c>
      <c r="R126" s="109"/>
      <c r="S126" s="109"/>
      <c r="T126" s="109"/>
      <c r="U126" s="109" t="e">
        <f t="shared" si="12"/>
        <v>#N/A</v>
      </c>
      <c r="V126" s="106" t="e">
        <f t="shared" si="16"/>
        <v>#N/A</v>
      </c>
      <c r="W126" s="106" t="e">
        <f t="shared" si="17"/>
        <v>#N/A</v>
      </c>
      <c r="X126" s="117" t="e">
        <f>IF(AND(M126=1,O126=1),M126,IF(AND(P126=P127,U126&gt;U127),M126,M126+1))</f>
        <v>#N/A</v>
      </c>
      <c r="Y126" s="253" t="e">
        <f t="shared" si="13"/>
        <v>#N/A</v>
      </c>
      <c r="AA126" s="121"/>
      <c r="AB126" s="121"/>
      <c r="AC126" s="121"/>
      <c r="AD126" s="121"/>
      <c r="AE126" s="121"/>
      <c r="AF126" s="121"/>
      <c r="AG126" s="371"/>
      <c r="AH126" s="121"/>
      <c r="AL126" s="280"/>
    </row>
    <row r="127" spans="1:326">
      <c r="E127" s="305">
        <f t="shared" si="14"/>
        <v>10</v>
      </c>
      <c r="F127" s="287" t="e">
        <f>VLOOKUP($E127,$E$87:F$106,COLUMNS($E$87:F$106))</f>
        <v>#N/A</v>
      </c>
      <c r="G127" s="287" t="e">
        <f>VLOOKUP($E127,$E$87:G$106,COLUMNS($E$87:G$106))</f>
        <v>#N/A</v>
      </c>
      <c r="H127" s="287" t="e">
        <f>VLOOKUP($E127,$E$87:H$106,COLUMNS($E$87:H$106))</f>
        <v>#N/A</v>
      </c>
      <c r="I127" s="287" t="e">
        <f>VLOOKUP($E127,$E$87:I$106,COLUMNS($E$87:I$106))</f>
        <v>#N/A</v>
      </c>
      <c r="J127" s="243" t="e">
        <f>#REF!</f>
        <v>#REF!</v>
      </c>
      <c r="K127" s="243"/>
      <c r="L127" s="243"/>
      <c r="M127" s="109" t="e">
        <f>RANK(H127,H123:H127,0)</f>
        <v>#N/A</v>
      </c>
      <c r="N127" s="109" t="e">
        <f t="shared" si="10"/>
        <v>#N/A</v>
      </c>
      <c r="O127" s="109">
        <f t="shared" si="15"/>
        <v>5</v>
      </c>
      <c r="P127" s="106" t="e">
        <f t="shared" si="11"/>
        <v>#N/A</v>
      </c>
      <c r="Q127" s="109" t="e">
        <f t="shared" si="11"/>
        <v>#N/A</v>
      </c>
      <c r="R127" s="109"/>
      <c r="S127" s="109"/>
      <c r="T127" s="109"/>
      <c r="U127" s="109" t="e">
        <f t="shared" si="12"/>
        <v>#N/A</v>
      </c>
      <c r="V127" s="106" t="e">
        <f t="shared" si="16"/>
        <v>#N/A</v>
      </c>
      <c r="W127" s="106" t="e">
        <f t="shared" si="17"/>
        <v>#N/A</v>
      </c>
      <c r="X127" s="117" t="e">
        <f>IF(AND(M127=1,O127=1),M127,IF(AND(P127=P128,U127&gt;U128),M127,M127+1))</f>
        <v>#N/A</v>
      </c>
      <c r="Y127" s="253" t="e">
        <f t="shared" si="13"/>
        <v>#N/A</v>
      </c>
      <c r="AA127" s="371"/>
      <c r="AB127" s="371"/>
      <c r="AC127" s="371"/>
      <c r="AD127" s="371"/>
      <c r="AE127" s="371"/>
      <c r="AF127" s="371"/>
      <c r="AG127" s="371"/>
      <c r="AH127" s="371"/>
      <c r="AL127" s="280"/>
    </row>
    <row r="129" spans="4:326" s="338" customFormat="1">
      <c r="D129" s="339"/>
      <c r="E129" s="340"/>
      <c r="F129" s="341"/>
      <c r="G129" s="342"/>
      <c r="H129" s="343"/>
      <c r="I129" s="344"/>
      <c r="J129" s="344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5"/>
      <c r="Y129" s="345"/>
      <c r="Z129" s="122"/>
      <c r="AA129" s="122"/>
      <c r="AB129" s="122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  <c r="IA129" s="33"/>
      <c r="IB129" s="33"/>
      <c r="IC129" s="33"/>
      <c r="ID129" s="33"/>
      <c r="IE129" s="33"/>
      <c r="IF129" s="33"/>
      <c r="IG129" s="33"/>
      <c r="IH129" s="33"/>
      <c r="II129" s="33"/>
      <c r="IJ129" s="33"/>
      <c r="IK129" s="33"/>
      <c r="IL129" s="33"/>
      <c r="IM129" s="33"/>
      <c r="IN129" s="33"/>
      <c r="IO129" s="33"/>
      <c r="IP129" s="33"/>
      <c r="IQ129" s="33"/>
      <c r="IR129" s="33"/>
      <c r="IS129" s="33"/>
      <c r="IT129" s="33"/>
      <c r="IU129" s="33"/>
      <c r="IV129" s="33"/>
      <c r="IW129" s="33"/>
      <c r="IX129" s="33"/>
      <c r="IY129" s="33"/>
      <c r="IZ129" s="33"/>
      <c r="JA129" s="33"/>
      <c r="JB129" s="33"/>
      <c r="JC129" s="33"/>
      <c r="JD129" s="33"/>
      <c r="JE129" s="33"/>
      <c r="JF129" s="33"/>
      <c r="JG129" s="33"/>
      <c r="JH129" s="33"/>
      <c r="JI129" s="33"/>
      <c r="JJ129" s="33"/>
      <c r="JK129" s="33"/>
      <c r="JL129" s="33"/>
      <c r="JM129" s="33"/>
      <c r="JN129" s="33"/>
      <c r="JO129" s="33"/>
      <c r="JP129" s="33"/>
      <c r="JQ129" s="33"/>
      <c r="JR129" s="33"/>
      <c r="JS129" s="33"/>
      <c r="JT129" s="33"/>
      <c r="JU129" s="33"/>
      <c r="JV129" s="33"/>
      <c r="JW129" s="33"/>
      <c r="JX129" s="33"/>
      <c r="JY129" s="33"/>
      <c r="JZ129" s="33"/>
      <c r="KA129" s="33"/>
      <c r="KB129" s="33"/>
      <c r="KC129" s="33"/>
      <c r="KD129" s="33"/>
      <c r="KE129" s="33"/>
      <c r="KF129" s="33"/>
      <c r="KG129" s="33"/>
      <c r="KH129" s="33"/>
      <c r="KI129" s="33"/>
      <c r="KJ129" s="33"/>
      <c r="KK129" s="33"/>
      <c r="KL129" s="33"/>
      <c r="KM129" s="33"/>
      <c r="KN129" s="33"/>
      <c r="KO129" s="33"/>
      <c r="KP129" s="33"/>
      <c r="KQ129" s="33"/>
      <c r="KR129" s="33"/>
      <c r="KS129" s="33"/>
      <c r="KT129" s="33"/>
      <c r="KU129" s="33"/>
      <c r="KV129" s="33"/>
      <c r="KW129" s="33"/>
      <c r="KX129" s="33"/>
      <c r="KY129" s="33"/>
      <c r="KZ129" s="33"/>
      <c r="LA129" s="33"/>
      <c r="LB129" s="33"/>
      <c r="LC129" s="33"/>
      <c r="LD129" s="33"/>
      <c r="LE129" s="33"/>
      <c r="LF129" s="33"/>
      <c r="LG129" s="33"/>
      <c r="LH129" s="33"/>
      <c r="LI129" s="33"/>
      <c r="LJ129" s="33"/>
      <c r="LK129" s="33"/>
      <c r="LL129" s="33"/>
      <c r="LM129" s="33"/>
      <c r="LN129" s="33"/>
    </row>
    <row r="130" spans="4:326" ht="19.5" thickBot="1">
      <c r="F130" s="287"/>
      <c r="G130" s="122"/>
      <c r="H130" s="122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87"/>
    </row>
    <row r="131" spans="4:326" ht="19.5" thickBot="1">
      <c r="G131" s="134" t="s">
        <v>20</v>
      </c>
      <c r="H131" s="134" t="s">
        <v>35</v>
      </c>
      <c r="I131" s="134" t="s">
        <v>22</v>
      </c>
      <c r="J131" s="244" t="s">
        <v>133</v>
      </c>
      <c r="K131" s="134"/>
      <c r="L131" s="134"/>
      <c r="M131" s="111" t="s">
        <v>32</v>
      </c>
      <c r="N131" s="111" t="s">
        <v>132</v>
      </c>
      <c r="O131" s="111" t="s">
        <v>33</v>
      </c>
      <c r="P131" s="111" t="s">
        <v>20</v>
      </c>
      <c r="Q131" s="111" t="s">
        <v>23</v>
      </c>
      <c r="R131" s="111"/>
      <c r="S131" s="111"/>
      <c r="T131" s="111"/>
      <c r="U131" s="111" t="s">
        <v>22</v>
      </c>
      <c r="V131" s="111" t="s">
        <v>38</v>
      </c>
      <c r="W131" s="111" t="s">
        <v>37</v>
      </c>
      <c r="X131" s="111" t="s">
        <v>34</v>
      </c>
      <c r="Y131" s="244" t="s">
        <v>132</v>
      </c>
      <c r="AA131" s="118"/>
      <c r="AB131" s="118"/>
      <c r="AC131" s="118"/>
      <c r="AD131" s="118"/>
      <c r="AE131" s="118"/>
      <c r="AF131" s="118"/>
      <c r="AG131" s="118"/>
      <c r="AH131" s="118"/>
    </row>
    <row r="132" spans="4:326">
      <c r="E132" s="305">
        <f>E127+1</f>
        <v>11</v>
      </c>
      <c r="F132" s="287" t="e">
        <f>VLOOKUP($E132,$E$87:F$106,COLUMNS($E$87:F$106))</f>
        <v>#N/A</v>
      </c>
      <c r="G132" s="287" t="e">
        <f>VLOOKUP($E132,$E$87:G$106,COLUMNS($E$87:G$106))</f>
        <v>#N/A</v>
      </c>
      <c r="H132" s="287" t="e">
        <f>VLOOKUP($E132,$E$87:H$106,COLUMNS($E$87:H$106))</f>
        <v>#N/A</v>
      </c>
      <c r="I132" s="287" t="e">
        <f>VLOOKUP($E132,$E$87:I$106,COLUMNS($E$87:I$106))</f>
        <v>#N/A</v>
      </c>
      <c r="J132" s="243" t="e">
        <f>#REF!</f>
        <v>#REF!</v>
      </c>
      <c r="K132" s="243"/>
      <c r="L132" s="243"/>
      <c r="M132" s="109" t="e">
        <f>RANK(H132,H132:H136,0)</f>
        <v>#N/A</v>
      </c>
      <c r="N132" s="109" t="e">
        <f>F132</f>
        <v>#N/A</v>
      </c>
      <c r="O132" s="109">
        <f>COUNTIF(M132:M136,M132)</f>
        <v>5</v>
      </c>
      <c r="P132" s="106" t="e">
        <f>G132</f>
        <v>#N/A</v>
      </c>
      <c r="Q132" s="109" t="e">
        <f>H132</f>
        <v>#N/A</v>
      </c>
      <c r="R132" s="109"/>
      <c r="S132" s="109"/>
      <c r="T132" s="109"/>
      <c r="U132" s="109" t="e">
        <f>I132</f>
        <v>#N/A</v>
      </c>
      <c r="V132" s="106" t="e">
        <f>IF(O132&gt;1,P132," ")</f>
        <v>#N/A</v>
      </c>
      <c r="W132" s="106" t="e">
        <f>IF(O132&gt;1,U132," ")</f>
        <v>#N/A</v>
      </c>
      <c r="X132" s="117" t="e">
        <f>IF(AND(V132=" ",W132=" "),M132,IF(AND(P132=P133,U132&gt;U133),M132,M132+1))</f>
        <v>#N/A</v>
      </c>
      <c r="Y132" s="253" t="e">
        <f>N132</f>
        <v>#N/A</v>
      </c>
      <c r="AA132" s="447"/>
      <c r="AB132" s="447"/>
      <c r="AC132" s="447"/>
      <c r="AD132" s="447"/>
      <c r="AE132" s="447"/>
      <c r="AF132" s="447"/>
      <c r="AG132" s="371"/>
      <c r="AH132" s="447"/>
      <c r="AL132" s="280"/>
    </row>
    <row r="133" spans="4:326">
      <c r="E133" s="305">
        <f>E132+1</f>
        <v>12</v>
      </c>
      <c r="F133" s="287" t="e">
        <f>VLOOKUP($E133,$E$87:F$106,COLUMNS($E$87:F$106))</f>
        <v>#N/A</v>
      </c>
      <c r="G133" s="287" t="e">
        <f>VLOOKUP($E133,$E$87:G$106,COLUMNS($E$87:G$106))</f>
        <v>#N/A</v>
      </c>
      <c r="H133" s="287" t="e">
        <f>VLOOKUP($E133,$E$87:H$106,COLUMNS($E$87:H$106))</f>
        <v>#N/A</v>
      </c>
      <c r="I133" s="287" t="e">
        <f>VLOOKUP($E133,$E$87:I$106,COLUMNS($E$87:I$106))</f>
        <v>#N/A</v>
      </c>
      <c r="J133" s="243" t="e">
        <f>#REF!</f>
        <v>#REF!</v>
      </c>
      <c r="K133" s="243"/>
      <c r="L133" s="243"/>
      <c r="M133" s="109" t="e">
        <f>RANK(H133,H132:H136,0)</f>
        <v>#N/A</v>
      </c>
      <c r="N133" s="109" t="e">
        <f t="shared" ref="N133:N136" si="18">F133</f>
        <v>#N/A</v>
      </c>
      <c r="O133" s="109">
        <f>COUNTIF(M132:M136,M133)</f>
        <v>5</v>
      </c>
      <c r="P133" s="106" t="e">
        <f t="shared" ref="P133:Q136" si="19">G133</f>
        <v>#N/A</v>
      </c>
      <c r="Q133" s="109" t="e">
        <f t="shared" si="19"/>
        <v>#N/A</v>
      </c>
      <c r="R133" s="109"/>
      <c r="S133" s="109"/>
      <c r="T133" s="109"/>
      <c r="U133" s="109" t="e">
        <f t="shared" ref="U133:U136" si="20">I133</f>
        <v>#N/A</v>
      </c>
      <c r="V133" s="106" t="e">
        <f>IF(O133&gt;1,P133," ")</f>
        <v>#N/A</v>
      </c>
      <c r="W133" s="106" t="e">
        <f>IF(O133&gt;1,U133," ")</f>
        <v>#N/A</v>
      </c>
      <c r="X133" s="117" t="e">
        <f t="shared" ref="X133:X136" si="21">IF(AND(V133=" ",W133=" "),M133,IF(AND(P133=P134,U133&gt;U134),M133,M133+1))</f>
        <v>#N/A</v>
      </c>
      <c r="Y133" s="253" t="e">
        <f t="shared" ref="Y133:Y136" si="22">N133</f>
        <v>#N/A</v>
      </c>
      <c r="AA133" s="121"/>
      <c r="AB133" s="121"/>
      <c r="AC133" s="121"/>
      <c r="AD133" s="121"/>
      <c r="AE133" s="121"/>
      <c r="AF133" s="121"/>
      <c r="AG133" s="122"/>
      <c r="AH133" s="121"/>
      <c r="AL133" s="280"/>
    </row>
    <row r="134" spans="4:326">
      <c r="E134" s="305">
        <f t="shared" ref="E134:E136" si="23">E133+1</f>
        <v>13</v>
      </c>
      <c r="F134" s="287" t="e">
        <f>VLOOKUP($E134,$E$87:F$106,COLUMNS($E$87:F$106))</f>
        <v>#N/A</v>
      </c>
      <c r="G134" s="287" t="e">
        <f>VLOOKUP($E134,$E$87:G$106,COLUMNS($E$87:G$106))</f>
        <v>#N/A</v>
      </c>
      <c r="H134" s="287" t="e">
        <f>VLOOKUP($E134,$E$87:H$106,COLUMNS($E$87:H$106))</f>
        <v>#N/A</v>
      </c>
      <c r="I134" s="287" t="e">
        <f>VLOOKUP($E134,$E$87:I$106,COLUMNS($E$87:I$106))</f>
        <v>#N/A</v>
      </c>
      <c r="J134" s="245" t="e">
        <f>#REF!</f>
        <v>#REF!</v>
      </c>
      <c r="K134" s="243"/>
      <c r="L134" s="243"/>
      <c r="M134" s="109" t="e">
        <f>RANK(H134,H132:H136,0)</f>
        <v>#N/A</v>
      </c>
      <c r="N134" s="109" t="e">
        <f t="shared" si="18"/>
        <v>#N/A</v>
      </c>
      <c r="O134" s="109">
        <f>COUNTIF(M132:M136,M134)</f>
        <v>5</v>
      </c>
      <c r="P134" s="106" t="e">
        <f t="shared" si="19"/>
        <v>#N/A</v>
      </c>
      <c r="Q134" s="109" t="e">
        <f t="shared" si="19"/>
        <v>#N/A</v>
      </c>
      <c r="R134" s="109"/>
      <c r="S134" s="109"/>
      <c r="T134" s="109"/>
      <c r="U134" s="109" t="e">
        <f t="shared" si="20"/>
        <v>#N/A</v>
      </c>
      <c r="V134" s="106" t="e">
        <f t="shared" ref="V134:V136" si="24">IF(O134&gt;1,P134," ")</f>
        <v>#N/A</v>
      </c>
      <c r="W134" s="106" t="e">
        <f t="shared" ref="W134:W136" si="25">IF(O134&gt;1,U134," ")</f>
        <v>#N/A</v>
      </c>
      <c r="X134" s="117" t="e">
        <f t="shared" si="21"/>
        <v>#N/A</v>
      </c>
      <c r="Y134" s="253" t="e">
        <f t="shared" si="22"/>
        <v>#N/A</v>
      </c>
      <c r="AA134" s="121"/>
      <c r="AB134" s="121"/>
      <c r="AC134" s="121"/>
      <c r="AD134" s="121"/>
      <c r="AE134" s="121"/>
      <c r="AF134" s="121"/>
      <c r="AG134" s="371"/>
      <c r="AH134" s="121"/>
      <c r="AL134" s="280"/>
    </row>
    <row r="135" spans="4:326">
      <c r="E135" s="305">
        <f t="shared" si="23"/>
        <v>14</v>
      </c>
      <c r="F135" s="287" t="e">
        <f>VLOOKUP($E135,$E$87:F$106,COLUMNS($E$87:F$106))</f>
        <v>#N/A</v>
      </c>
      <c r="G135" s="287" t="e">
        <f>VLOOKUP($E135,$E$87:G$106,COLUMNS($E$87:G$106))</f>
        <v>#N/A</v>
      </c>
      <c r="H135" s="287" t="e">
        <f>VLOOKUP($E135,$E$87:H$106,COLUMNS($E$87:H$106))</f>
        <v>#N/A</v>
      </c>
      <c r="I135" s="287" t="e">
        <f>VLOOKUP($E135,$E$87:I$106,COLUMNS($E$87:I$106))</f>
        <v>#N/A</v>
      </c>
      <c r="J135" s="245" t="e">
        <f>#REF!</f>
        <v>#REF!</v>
      </c>
      <c r="K135" s="243"/>
      <c r="L135" s="243"/>
      <c r="M135" s="109" t="e">
        <f>RANK(H135,H132:H136,0)</f>
        <v>#N/A</v>
      </c>
      <c r="N135" s="109" t="e">
        <f t="shared" si="18"/>
        <v>#N/A</v>
      </c>
      <c r="O135" s="109">
        <f>COUNTIF(M132:M136,M135)</f>
        <v>5</v>
      </c>
      <c r="P135" s="106" t="e">
        <f t="shared" si="19"/>
        <v>#N/A</v>
      </c>
      <c r="Q135" s="109" t="e">
        <f t="shared" si="19"/>
        <v>#N/A</v>
      </c>
      <c r="R135" s="109"/>
      <c r="S135" s="109"/>
      <c r="T135" s="109"/>
      <c r="U135" s="109" t="e">
        <f t="shared" si="20"/>
        <v>#N/A</v>
      </c>
      <c r="V135" s="106" t="e">
        <f t="shared" si="24"/>
        <v>#N/A</v>
      </c>
      <c r="W135" s="106" t="e">
        <f t="shared" si="25"/>
        <v>#N/A</v>
      </c>
      <c r="X135" s="117" t="e">
        <f>IF(AND(V135=" ",W135=" "),M135,IF(AND(P135=P136,U135&gt;U136),M135,M135+1))</f>
        <v>#N/A</v>
      </c>
      <c r="Y135" s="253" t="e">
        <f t="shared" si="22"/>
        <v>#N/A</v>
      </c>
      <c r="AA135" s="121"/>
      <c r="AB135" s="121"/>
      <c r="AC135" s="121"/>
      <c r="AD135" s="121"/>
      <c r="AE135" s="121"/>
      <c r="AF135" s="121"/>
      <c r="AG135" s="122"/>
      <c r="AH135" s="121"/>
      <c r="AL135" s="280"/>
    </row>
    <row r="136" spans="4:326">
      <c r="E136" s="305">
        <f t="shared" si="23"/>
        <v>15</v>
      </c>
      <c r="F136" s="287" t="e">
        <f>VLOOKUP($E136,$E$87:F$106,COLUMNS($E$87:F$106))</f>
        <v>#N/A</v>
      </c>
      <c r="G136" s="287" t="e">
        <f>VLOOKUP($E136,$E$87:G$106,COLUMNS($E$87:G$106))</f>
        <v>#N/A</v>
      </c>
      <c r="H136" s="287" t="e">
        <f>VLOOKUP($E136,$E$87:H$106,COLUMNS($E$87:H$106))</f>
        <v>#N/A</v>
      </c>
      <c r="I136" s="287" t="e">
        <f>VLOOKUP($E136,$E$87:I$106,COLUMNS($E$87:I$106))</f>
        <v>#N/A</v>
      </c>
      <c r="J136" s="245" t="e">
        <f>#REF!</f>
        <v>#REF!</v>
      </c>
      <c r="K136" s="243"/>
      <c r="L136" s="243"/>
      <c r="M136" s="109" t="e">
        <f>RANK(H136,H132:H136,0)</f>
        <v>#N/A</v>
      </c>
      <c r="N136" s="109" t="e">
        <f t="shared" si="18"/>
        <v>#N/A</v>
      </c>
      <c r="O136" s="109">
        <f>COUNTIF(M132:M136,M136)</f>
        <v>5</v>
      </c>
      <c r="P136" s="106" t="e">
        <f t="shared" si="19"/>
        <v>#N/A</v>
      </c>
      <c r="Q136" s="109" t="e">
        <f t="shared" si="19"/>
        <v>#N/A</v>
      </c>
      <c r="R136" s="109"/>
      <c r="S136" s="109"/>
      <c r="T136" s="109"/>
      <c r="U136" s="109" t="e">
        <f t="shared" si="20"/>
        <v>#N/A</v>
      </c>
      <c r="V136" s="106" t="e">
        <f t="shared" si="24"/>
        <v>#N/A</v>
      </c>
      <c r="W136" s="106" t="e">
        <f t="shared" si="25"/>
        <v>#N/A</v>
      </c>
      <c r="X136" s="117" t="e">
        <f t="shared" si="21"/>
        <v>#N/A</v>
      </c>
      <c r="Y136" s="253" t="e">
        <f t="shared" si="22"/>
        <v>#N/A</v>
      </c>
      <c r="AA136" s="371"/>
      <c r="AB136" s="371"/>
      <c r="AC136" s="371"/>
      <c r="AD136" s="371"/>
      <c r="AE136" s="371"/>
      <c r="AF136" s="371"/>
      <c r="AG136" s="371"/>
      <c r="AH136" s="371"/>
      <c r="AL136" s="280"/>
    </row>
    <row r="138" spans="4:326" s="338" customFormat="1">
      <c r="D138" s="339"/>
      <c r="E138" s="340"/>
      <c r="F138" s="341"/>
      <c r="G138" s="342"/>
      <c r="H138" s="343"/>
      <c r="I138" s="344"/>
      <c r="J138" s="344"/>
      <c r="K138" s="344"/>
      <c r="L138" s="344"/>
      <c r="M138" s="344"/>
      <c r="N138" s="344"/>
      <c r="O138" s="344"/>
      <c r="P138" s="344"/>
      <c r="Q138" s="344"/>
      <c r="R138" s="344"/>
      <c r="S138" s="344"/>
      <c r="T138" s="344"/>
      <c r="U138" s="344"/>
      <c r="V138" s="344"/>
      <c r="W138" s="344"/>
      <c r="X138" s="345"/>
      <c r="Y138" s="345"/>
      <c r="Z138" s="122"/>
      <c r="AA138" s="122"/>
      <c r="AB138" s="122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/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3"/>
      <c r="FT138" s="33"/>
      <c r="FU138" s="33"/>
      <c r="FV138" s="33"/>
      <c r="FW138" s="33"/>
      <c r="FX138" s="33"/>
      <c r="FY138" s="33"/>
      <c r="FZ138" s="33"/>
      <c r="GA138" s="33"/>
      <c r="GB138" s="33"/>
      <c r="GC138" s="33"/>
      <c r="GD138" s="33"/>
      <c r="GE138" s="33"/>
      <c r="GF138" s="33"/>
      <c r="GG138" s="33"/>
      <c r="GH138" s="33"/>
      <c r="GI138" s="33"/>
      <c r="GJ138" s="33"/>
      <c r="GK138" s="33"/>
      <c r="GL138" s="33"/>
      <c r="GM138" s="33"/>
      <c r="GN138" s="33"/>
      <c r="GO138" s="33"/>
      <c r="GP138" s="33"/>
      <c r="GQ138" s="33"/>
      <c r="GR138" s="33"/>
      <c r="GS138" s="33"/>
      <c r="GT138" s="33"/>
      <c r="GU138" s="33"/>
      <c r="GV138" s="33"/>
      <c r="GW138" s="33"/>
      <c r="GX138" s="33"/>
      <c r="GY138" s="33"/>
      <c r="GZ138" s="33"/>
      <c r="HA138" s="33"/>
      <c r="HB138" s="33"/>
      <c r="HC138" s="33"/>
      <c r="HD138" s="33"/>
      <c r="HE138" s="33"/>
      <c r="HF138" s="33"/>
      <c r="HG138" s="33"/>
      <c r="HH138" s="33"/>
      <c r="HI138" s="33"/>
      <c r="HJ138" s="33"/>
      <c r="HK138" s="33"/>
      <c r="HL138" s="33"/>
      <c r="HM138" s="33"/>
      <c r="HN138" s="33"/>
      <c r="HO138" s="33"/>
      <c r="HP138" s="33"/>
      <c r="HQ138" s="33"/>
      <c r="HR138" s="33"/>
      <c r="HS138" s="33"/>
      <c r="HT138" s="33"/>
      <c r="HU138" s="33"/>
      <c r="HV138" s="33"/>
      <c r="HW138" s="33"/>
      <c r="HX138" s="33"/>
      <c r="HY138" s="33"/>
      <c r="HZ138" s="33"/>
      <c r="IA138" s="33"/>
      <c r="IB138" s="33"/>
      <c r="IC138" s="33"/>
      <c r="ID138" s="33"/>
      <c r="IE138" s="33"/>
      <c r="IF138" s="33"/>
      <c r="IG138" s="33"/>
      <c r="IH138" s="33"/>
      <c r="II138" s="33"/>
      <c r="IJ138" s="33"/>
      <c r="IK138" s="33"/>
      <c r="IL138" s="33"/>
      <c r="IM138" s="33"/>
      <c r="IN138" s="33"/>
      <c r="IO138" s="33"/>
      <c r="IP138" s="33"/>
      <c r="IQ138" s="33"/>
      <c r="IR138" s="33"/>
      <c r="IS138" s="33"/>
      <c r="IT138" s="33"/>
      <c r="IU138" s="33"/>
      <c r="IV138" s="33"/>
      <c r="IW138" s="33"/>
      <c r="IX138" s="33"/>
      <c r="IY138" s="33"/>
      <c r="IZ138" s="33"/>
      <c r="JA138" s="33"/>
      <c r="JB138" s="33"/>
      <c r="JC138" s="33"/>
      <c r="JD138" s="33"/>
      <c r="JE138" s="33"/>
      <c r="JF138" s="33"/>
      <c r="JG138" s="33"/>
      <c r="JH138" s="33"/>
      <c r="JI138" s="33"/>
      <c r="JJ138" s="33"/>
      <c r="JK138" s="33"/>
      <c r="JL138" s="33"/>
      <c r="JM138" s="33"/>
      <c r="JN138" s="33"/>
      <c r="JO138" s="33"/>
      <c r="JP138" s="33"/>
      <c r="JQ138" s="33"/>
      <c r="JR138" s="33"/>
      <c r="JS138" s="33"/>
      <c r="JT138" s="33"/>
      <c r="JU138" s="33"/>
      <c r="JV138" s="33"/>
      <c r="JW138" s="33"/>
      <c r="JX138" s="33"/>
      <c r="JY138" s="33"/>
      <c r="JZ138" s="33"/>
      <c r="KA138" s="33"/>
      <c r="KB138" s="33"/>
      <c r="KC138" s="33"/>
      <c r="KD138" s="33"/>
      <c r="KE138" s="33"/>
      <c r="KF138" s="33"/>
      <c r="KG138" s="33"/>
      <c r="KH138" s="33"/>
      <c r="KI138" s="33"/>
      <c r="KJ138" s="33"/>
      <c r="KK138" s="33"/>
      <c r="KL138" s="33"/>
      <c r="KM138" s="33"/>
      <c r="KN138" s="33"/>
      <c r="KO138" s="33"/>
      <c r="KP138" s="33"/>
      <c r="KQ138" s="33"/>
      <c r="KR138" s="33"/>
      <c r="KS138" s="33"/>
      <c r="KT138" s="33"/>
      <c r="KU138" s="33"/>
      <c r="KV138" s="33"/>
      <c r="KW138" s="33"/>
      <c r="KX138" s="33"/>
      <c r="KY138" s="33"/>
      <c r="KZ138" s="33"/>
      <c r="LA138" s="33"/>
      <c r="LB138" s="33"/>
      <c r="LC138" s="33"/>
      <c r="LD138" s="33"/>
      <c r="LE138" s="33"/>
      <c r="LF138" s="33"/>
      <c r="LG138" s="33"/>
      <c r="LH138" s="33"/>
      <c r="LI138" s="33"/>
      <c r="LJ138" s="33"/>
      <c r="LK138" s="33"/>
      <c r="LL138" s="33"/>
      <c r="LM138" s="33"/>
      <c r="LN138" s="33"/>
    </row>
    <row r="139" spans="4:326" ht="19.5" thickBot="1"/>
    <row r="140" spans="4:326" ht="19.5" thickBot="1">
      <c r="G140" s="134" t="s">
        <v>20</v>
      </c>
      <c r="H140" s="134" t="s">
        <v>35</v>
      </c>
      <c r="I140" s="134" t="s">
        <v>22</v>
      </c>
      <c r="J140" s="244" t="s">
        <v>133</v>
      </c>
      <c r="K140" s="134"/>
      <c r="L140" s="134"/>
      <c r="M140" s="111" t="s">
        <v>32</v>
      </c>
      <c r="N140" s="111" t="s">
        <v>132</v>
      </c>
      <c r="O140" s="111" t="s">
        <v>33</v>
      </c>
      <c r="P140" s="111" t="s">
        <v>20</v>
      </c>
      <c r="Q140" s="111" t="s">
        <v>23</v>
      </c>
      <c r="R140" s="111"/>
      <c r="S140" s="111"/>
      <c r="T140" s="111"/>
      <c r="U140" s="111" t="s">
        <v>22</v>
      </c>
      <c r="V140" s="111" t="s">
        <v>38</v>
      </c>
      <c r="W140" s="111" t="s">
        <v>37</v>
      </c>
      <c r="X140" s="111" t="s">
        <v>34</v>
      </c>
      <c r="Y140" s="244" t="s">
        <v>132</v>
      </c>
      <c r="AA140" s="118"/>
      <c r="AB140" s="118"/>
      <c r="AC140" s="118"/>
      <c r="AD140" s="118"/>
      <c r="AE140" s="118"/>
      <c r="AF140" s="118"/>
      <c r="AG140" s="118"/>
      <c r="AH140" s="118"/>
    </row>
    <row r="141" spans="4:326">
      <c r="E141" s="305">
        <f>E136+1</f>
        <v>16</v>
      </c>
      <c r="F141" s="287" t="e">
        <f>VLOOKUP($E141,$E$87:F$106,COLUMNS($E$87:F$106))</f>
        <v>#N/A</v>
      </c>
      <c r="G141" s="287" t="e">
        <f>VLOOKUP($E141,$E$87:G$106,COLUMNS($E$87:G$106))</f>
        <v>#N/A</v>
      </c>
      <c r="H141" s="287" t="e">
        <f>VLOOKUP($E141,$E$87:H$106,COLUMNS($E$87:H$106))</f>
        <v>#N/A</v>
      </c>
      <c r="I141" s="287" t="e">
        <f>VLOOKUP($E141,$E$87:I$106,COLUMNS($E$87:I$106))</f>
        <v>#N/A</v>
      </c>
      <c r="J141" s="243" t="e">
        <f>#REF!</f>
        <v>#REF!</v>
      </c>
      <c r="K141" s="243"/>
      <c r="L141" s="243"/>
      <c r="M141" s="109" t="e">
        <f>RANK(H141,H141:H145,0)</f>
        <v>#N/A</v>
      </c>
      <c r="N141" s="109" t="e">
        <f>F141</f>
        <v>#N/A</v>
      </c>
      <c r="O141" s="109">
        <f>COUNTIF(M141:M145,M141)</f>
        <v>5</v>
      </c>
      <c r="P141" s="106" t="e">
        <f>G141</f>
        <v>#N/A</v>
      </c>
      <c r="Q141" s="109" t="e">
        <f>H141</f>
        <v>#N/A</v>
      </c>
      <c r="R141" s="109"/>
      <c r="S141" s="109"/>
      <c r="T141" s="109"/>
      <c r="U141" s="109" t="e">
        <f>I141</f>
        <v>#N/A</v>
      </c>
      <c r="V141" s="106" t="e">
        <f>IF(O141&gt;1,P141," ")</f>
        <v>#N/A</v>
      </c>
      <c r="W141" s="106" t="e">
        <f>IF(O141&gt;1,U141," ")</f>
        <v>#N/A</v>
      </c>
      <c r="X141" s="117" t="e">
        <f>IF(AND(V141=" ",W141=" "),M141,IF(AND(P141=P142,U141&gt;U142),M141,M141+1))</f>
        <v>#N/A</v>
      </c>
      <c r="Y141" s="253" t="e">
        <f>N141</f>
        <v>#N/A</v>
      </c>
      <c r="AA141" s="447"/>
      <c r="AB141" s="447"/>
      <c r="AC141" s="447"/>
      <c r="AD141" s="447"/>
      <c r="AE141" s="447"/>
      <c r="AF141" s="447"/>
      <c r="AG141" s="447"/>
      <c r="AH141" s="447"/>
      <c r="AL141" s="280"/>
    </row>
    <row r="142" spans="4:326">
      <c r="E142" s="305">
        <f>E141+1</f>
        <v>17</v>
      </c>
      <c r="F142" s="287" t="e">
        <f>VLOOKUP($E142,$E$87:F$106,COLUMNS($E$87:F$106))</f>
        <v>#N/A</v>
      </c>
      <c r="G142" s="287" t="e">
        <f>VLOOKUP($E142,$E$87:G$106,COLUMNS($E$87:G$106))</f>
        <v>#N/A</v>
      </c>
      <c r="H142" s="287" t="e">
        <f>VLOOKUP($E142,$E$87:H$106,COLUMNS($E$87:H$106))</f>
        <v>#N/A</v>
      </c>
      <c r="I142" s="287" t="e">
        <f>VLOOKUP($E142,$E$87:I$106,COLUMNS($E$87:I$106))</f>
        <v>#N/A</v>
      </c>
      <c r="J142" s="243" t="e">
        <f>#REF!</f>
        <v>#REF!</v>
      </c>
      <c r="K142" s="243"/>
      <c r="L142" s="243"/>
      <c r="M142" s="109" t="e">
        <f>RANK(H142,H141:H145,0)</f>
        <v>#N/A</v>
      </c>
      <c r="N142" s="109" t="e">
        <f t="shared" ref="N142:N145" si="26">F142</f>
        <v>#N/A</v>
      </c>
      <c r="O142" s="109">
        <f>COUNTIF(M141:M145,M142)</f>
        <v>5</v>
      </c>
      <c r="P142" s="106" t="e">
        <f t="shared" ref="P142:Q145" si="27">G142</f>
        <v>#N/A</v>
      </c>
      <c r="Q142" s="109" t="e">
        <f t="shared" si="27"/>
        <v>#N/A</v>
      </c>
      <c r="R142" s="109"/>
      <c r="S142" s="109"/>
      <c r="T142" s="109"/>
      <c r="U142" s="109" t="e">
        <f t="shared" ref="U142:U145" si="28">I142</f>
        <v>#N/A</v>
      </c>
      <c r="V142" s="106" t="e">
        <f>IF(O142&gt;1,P142," ")</f>
        <v>#N/A</v>
      </c>
      <c r="W142" s="106" t="e">
        <f>IF(O142&gt;1,U142," ")</f>
        <v>#N/A</v>
      </c>
      <c r="X142" s="117" t="e">
        <f t="shared" ref="X142:X145" si="29">IF(AND(V142=" ",W142=" "),M142,IF(AND(P142=P143,U142&gt;U143),M142,M142+1))</f>
        <v>#N/A</v>
      </c>
      <c r="Y142" s="253" t="e">
        <f t="shared" ref="Y142:Y145" si="30">N142</f>
        <v>#N/A</v>
      </c>
      <c r="AA142" s="121"/>
      <c r="AB142" s="121"/>
      <c r="AC142" s="121"/>
      <c r="AD142" s="121"/>
      <c r="AE142" s="121"/>
      <c r="AF142" s="121"/>
      <c r="AG142" s="122"/>
      <c r="AH142" s="121"/>
      <c r="AL142" s="280"/>
    </row>
    <row r="143" spans="4:326">
      <c r="E143" s="305">
        <f t="shared" ref="E143:E145" si="31">E142+1</f>
        <v>18</v>
      </c>
      <c r="F143" s="287" t="e">
        <f>VLOOKUP($E143,$E$87:F$106,COLUMNS($E$87:F$106))</f>
        <v>#N/A</v>
      </c>
      <c r="G143" s="287" t="e">
        <f>VLOOKUP($E143,$E$87:G$106,COLUMNS($E$87:G$106))</f>
        <v>#N/A</v>
      </c>
      <c r="H143" s="287" t="e">
        <f>VLOOKUP($E143,$E$87:H$106,COLUMNS($E$87:H$106))</f>
        <v>#N/A</v>
      </c>
      <c r="I143" s="287" t="e">
        <f>VLOOKUP($E143,$E$87:I$106,COLUMNS($E$87:I$106))</f>
        <v>#N/A</v>
      </c>
      <c r="J143" s="243" t="e">
        <f>#REF!</f>
        <v>#REF!</v>
      </c>
      <c r="K143" s="243"/>
      <c r="L143" s="243"/>
      <c r="M143" s="109" t="e">
        <f>RANK(H143,H141:H145,0)</f>
        <v>#N/A</v>
      </c>
      <c r="N143" s="109" t="e">
        <f t="shared" si="26"/>
        <v>#N/A</v>
      </c>
      <c r="O143" s="109">
        <f>COUNTIF(M141:M145,M143)</f>
        <v>5</v>
      </c>
      <c r="P143" s="106" t="e">
        <f t="shared" si="27"/>
        <v>#N/A</v>
      </c>
      <c r="Q143" s="109" t="e">
        <f t="shared" si="27"/>
        <v>#N/A</v>
      </c>
      <c r="R143" s="109"/>
      <c r="S143" s="109"/>
      <c r="T143" s="109"/>
      <c r="U143" s="109" t="e">
        <f t="shared" si="28"/>
        <v>#N/A</v>
      </c>
      <c r="V143" s="106" t="e">
        <f t="shared" ref="V143:V145" si="32">IF(O143&gt;1,P143," ")</f>
        <v>#N/A</v>
      </c>
      <c r="W143" s="106" t="e">
        <f t="shared" ref="W143:W145" si="33">IF(O143&gt;1,U143," ")</f>
        <v>#N/A</v>
      </c>
      <c r="X143" s="117" t="e">
        <f t="shared" si="29"/>
        <v>#N/A</v>
      </c>
      <c r="Y143" s="253" t="e">
        <f t="shared" si="30"/>
        <v>#N/A</v>
      </c>
      <c r="AA143" s="121"/>
      <c r="AB143" s="121"/>
      <c r="AC143" s="121"/>
      <c r="AD143" s="121"/>
      <c r="AE143" s="121"/>
      <c r="AF143" s="121"/>
      <c r="AG143" s="371"/>
      <c r="AH143" s="121"/>
      <c r="AL143" s="280"/>
    </row>
    <row r="144" spans="4:326">
      <c r="E144" s="305">
        <f t="shared" si="31"/>
        <v>19</v>
      </c>
      <c r="F144" s="287" t="e">
        <f>VLOOKUP($E144,$E$87:F$106,COLUMNS($E$87:F$106))</f>
        <v>#N/A</v>
      </c>
      <c r="G144" s="287" t="e">
        <f>VLOOKUP($E144,$E$87:G$106,COLUMNS($E$87:G$106))</f>
        <v>#N/A</v>
      </c>
      <c r="H144" s="287" t="e">
        <f>VLOOKUP($E144,$E$87:H$106,COLUMNS($E$87:H$106))</f>
        <v>#N/A</v>
      </c>
      <c r="I144" s="287" t="e">
        <f>VLOOKUP($E144,$E$87:I$106,COLUMNS($E$87:I$106))</f>
        <v>#N/A</v>
      </c>
      <c r="J144" s="243" t="e">
        <f>#REF!</f>
        <v>#REF!</v>
      </c>
      <c r="K144" s="243"/>
      <c r="L144" s="243"/>
      <c r="M144" s="109" t="e">
        <f>RANK(H144,H141:H145,0)</f>
        <v>#N/A</v>
      </c>
      <c r="N144" s="109" t="e">
        <f t="shared" si="26"/>
        <v>#N/A</v>
      </c>
      <c r="O144" s="109">
        <f>COUNTIF(M141:M145,M144)</f>
        <v>5</v>
      </c>
      <c r="P144" s="106" t="e">
        <f t="shared" si="27"/>
        <v>#N/A</v>
      </c>
      <c r="Q144" s="109" t="e">
        <f t="shared" si="27"/>
        <v>#N/A</v>
      </c>
      <c r="R144" s="109"/>
      <c r="S144" s="109"/>
      <c r="T144" s="109"/>
      <c r="U144" s="109" t="e">
        <f t="shared" si="28"/>
        <v>#N/A</v>
      </c>
      <c r="V144" s="106" t="e">
        <f t="shared" si="32"/>
        <v>#N/A</v>
      </c>
      <c r="W144" s="106" t="e">
        <f t="shared" si="33"/>
        <v>#N/A</v>
      </c>
      <c r="X144" s="117" t="e">
        <f>IF(AND(V144=" ",W144=" "),M144,IF(AND(P144=P145,U144&gt;U145),M144,M144+1))</f>
        <v>#N/A</v>
      </c>
      <c r="Y144" s="253" t="e">
        <f t="shared" si="30"/>
        <v>#N/A</v>
      </c>
      <c r="AA144" s="121"/>
      <c r="AB144" s="121"/>
      <c r="AC144" s="121"/>
      <c r="AD144" s="121"/>
      <c r="AE144" s="121"/>
      <c r="AF144" s="121"/>
      <c r="AG144" s="371"/>
      <c r="AH144" s="121"/>
      <c r="AL144" s="280"/>
    </row>
    <row r="145" spans="1:326">
      <c r="E145" s="305">
        <f t="shared" si="31"/>
        <v>20</v>
      </c>
      <c r="F145" s="287" t="e">
        <f>VLOOKUP($E145,$E$87:F$106,COLUMNS($E$87:F$106))</f>
        <v>#N/A</v>
      </c>
      <c r="G145" s="287" t="e">
        <f>VLOOKUP($E145,$E$87:G$106,COLUMNS($E$87:G$106))</f>
        <v>#N/A</v>
      </c>
      <c r="H145" s="287" t="e">
        <f>VLOOKUP($E145,$E$87:H$106,COLUMNS($E$87:H$106))</f>
        <v>#N/A</v>
      </c>
      <c r="I145" s="287" t="e">
        <f>VLOOKUP($E145,$E$87:I$106,COLUMNS($E$87:I$106))</f>
        <v>#N/A</v>
      </c>
      <c r="J145" s="243" t="e">
        <f>#REF!</f>
        <v>#REF!</v>
      </c>
      <c r="K145" s="243"/>
      <c r="L145" s="243"/>
      <c r="M145" s="109" t="e">
        <f>RANK(H145,H141:H145,0)</f>
        <v>#N/A</v>
      </c>
      <c r="N145" s="109" t="e">
        <f t="shared" si="26"/>
        <v>#N/A</v>
      </c>
      <c r="O145" s="109">
        <f>COUNTIF(M141:M145,M145)</f>
        <v>5</v>
      </c>
      <c r="P145" s="106" t="e">
        <f t="shared" si="27"/>
        <v>#N/A</v>
      </c>
      <c r="Q145" s="109" t="e">
        <f t="shared" si="27"/>
        <v>#N/A</v>
      </c>
      <c r="R145" s="109"/>
      <c r="S145" s="109"/>
      <c r="T145" s="109"/>
      <c r="U145" s="109" t="e">
        <f t="shared" si="28"/>
        <v>#N/A</v>
      </c>
      <c r="V145" s="106" t="e">
        <f t="shared" si="32"/>
        <v>#N/A</v>
      </c>
      <c r="W145" s="106" t="e">
        <f t="shared" si="33"/>
        <v>#N/A</v>
      </c>
      <c r="X145" s="117" t="e">
        <f t="shared" si="29"/>
        <v>#N/A</v>
      </c>
      <c r="Y145" s="253" t="e">
        <f t="shared" si="30"/>
        <v>#N/A</v>
      </c>
      <c r="AA145" s="371"/>
      <c r="AB145" s="371"/>
      <c r="AC145" s="371"/>
      <c r="AD145" s="371"/>
      <c r="AE145" s="371"/>
      <c r="AF145" s="371"/>
      <c r="AG145" s="371"/>
      <c r="AH145" s="371"/>
      <c r="AL145" s="280"/>
    </row>
    <row r="147" spans="1:326" s="286" customFormat="1" ht="19.5" thickBot="1">
      <c r="A147" s="11"/>
      <c r="B147" s="11"/>
      <c r="C147" s="11"/>
      <c r="D147" s="282"/>
      <c r="E147" s="283"/>
      <c r="F147" s="284"/>
      <c r="G147" s="28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287"/>
      <c r="Y147" s="287"/>
      <c r="Z147" s="122"/>
      <c r="AA147" s="122"/>
      <c r="AB147" s="122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  <c r="FZ147" s="33"/>
      <c r="GA147" s="33"/>
      <c r="GB147" s="33"/>
      <c r="GC147" s="33"/>
      <c r="GD147" s="33"/>
      <c r="GE147" s="33"/>
      <c r="GF147" s="33"/>
      <c r="GG147" s="33"/>
      <c r="GH147" s="33"/>
      <c r="GI147" s="33"/>
      <c r="GJ147" s="33"/>
      <c r="GK147" s="33"/>
      <c r="GL147" s="33"/>
      <c r="GM147" s="33"/>
      <c r="GN147" s="33"/>
      <c r="GO147" s="33"/>
      <c r="GP147" s="33"/>
      <c r="GQ147" s="33"/>
      <c r="GR147" s="33"/>
      <c r="GS147" s="33"/>
      <c r="GT147" s="33"/>
      <c r="GU147" s="33"/>
      <c r="GV147" s="33"/>
      <c r="GW147" s="33"/>
      <c r="GX147" s="33"/>
      <c r="GY147" s="33"/>
      <c r="GZ147" s="33"/>
      <c r="HA147" s="33"/>
      <c r="HB147" s="33"/>
      <c r="HC147" s="33"/>
      <c r="HD147" s="33"/>
      <c r="HE147" s="33"/>
      <c r="HF147" s="33"/>
      <c r="HG147" s="33"/>
      <c r="HH147" s="33"/>
      <c r="HI147" s="33"/>
      <c r="HJ147" s="33"/>
      <c r="HK147" s="33"/>
      <c r="HL147" s="33"/>
      <c r="HM147" s="33"/>
      <c r="HN147" s="33"/>
      <c r="HO147" s="33"/>
      <c r="HP147" s="33"/>
      <c r="HQ147" s="33"/>
      <c r="HR147" s="33"/>
      <c r="HS147" s="33"/>
      <c r="HT147" s="33"/>
      <c r="HU147" s="33"/>
      <c r="HV147" s="33"/>
      <c r="HW147" s="33"/>
      <c r="HX147" s="33"/>
      <c r="HY147" s="33"/>
      <c r="HZ147" s="33"/>
      <c r="IA147" s="33"/>
      <c r="IB147" s="33"/>
      <c r="IC147" s="33"/>
      <c r="ID147" s="33"/>
      <c r="IE147" s="33"/>
      <c r="IF147" s="33"/>
      <c r="IG147" s="33"/>
      <c r="IH147" s="33"/>
      <c r="II147" s="33"/>
      <c r="IJ147" s="33"/>
      <c r="IK147" s="33"/>
      <c r="IL147" s="33"/>
      <c r="IM147" s="33"/>
      <c r="IN147" s="33"/>
      <c r="IO147" s="33"/>
      <c r="IP147" s="33"/>
      <c r="IQ147" s="33"/>
      <c r="IR147" s="33"/>
      <c r="IS147" s="33"/>
      <c r="IT147" s="33"/>
      <c r="IU147" s="33"/>
      <c r="IV147" s="33"/>
      <c r="IW147" s="33"/>
      <c r="IX147" s="33"/>
      <c r="IY147" s="33"/>
      <c r="IZ147" s="33"/>
      <c r="JA147" s="33"/>
      <c r="JB147" s="33"/>
      <c r="JC147" s="33"/>
      <c r="JD147" s="33"/>
      <c r="JE147" s="33"/>
      <c r="JF147" s="33"/>
      <c r="JG147" s="33"/>
      <c r="JH147" s="33"/>
      <c r="JI147" s="33"/>
      <c r="JJ147" s="33"/>
      <c r="JK147" s="33"/>
      <c r="JL147" s="33"/>
      <c r="JM147" s="33"/>
      <c r="JN147" s="33"/>
      <c r="JO147" s="33"/>
      <c r="JP147" s="33"/>
      <c r="JQ147" s="33"/>
      <c r="JR147" s="33"/>
      <c r="JS147" s="33"/>
      <c r="JT147" s="33"/>
      <c r="JU147" s="33"/>
      <c r="JV147" s="33"/>
      <c r="JW147" s="33"/>
      <c r="JX147" s="33"/>
      <c r="JY147" s="33"/>
      <c r="JZ147" s="33"/>
      <c r="KA147" s="33"/>
      <c r="KB147" s="33"/>
      <c r="KC147" s="33"/>
      <c r="KD147" s="33"/>
      <c r="KE147" s="33"/>
      <c r="KF147" s="33"/>
      <c r="KG147" s="33"/>
      <c r="KH147" s="33"/>
      <c r="KI147" s="33"/>
      <c r="KJ147" s="33"/>
      <c r="KK147" s="33"/>
      <c r="KL147" s="33"/>
      <c r="KM147" s="33"/>
      <c r="KN147" s="33"/>
      <c r="KO147" s="33"/>
      <c r="KP147" s="33"/>
      <c r="KQ147" s="33"/>
      <c r="KR147" s="33"/>
      <c r="KS147" s="33"/>
      <c r="KT147" s="33"/>
      <c r="KU147" s="33"/>
      <c r="KV147" s="33"/>
      <c r="KW147" s="33"/>
      <c r="KX147" s="33"/>
      <c r="KY147" s="33"/>
      <c r="KZ147" s="33"/>
      <c r="LA147" s="33"/>
      <c r="LB147" s="33"/>
      <c r="LC147" s="33"/>
      <c r="LD147" s="33"/>
      <c r="LE147" s="33"/>
      <c r="LF147" s="33"/>
      <c r="LG147" s="33"/>
      <c r="LH147" s="33"/>
      <c r="LI147" s="33"/>
      <c r="LJ147" s="33"/>
      <c r="LK147" s="33"/>
      <c r="LL147" s="33"/>
      <c r="LM147" s="33"/>
      <c r="LN147" s="33"/>
    </row>
    <row r="148" spans="1:326" s="286" customFormat="1" ht="19.5" thickBot="1">
      <c r="A148" s="346" t="s">
        <v>6</v>
      </c>
      <c r="B148" s="212" t="s">
        <v>41</v>
      </c>
      <c r="C148" s="299" t="s">
        <v>20</v>
      </c>
      <c r="D148" s="187" t="s">
        <v>35</v>
      </c>
      <c r="E148" s="187" t="s">
        <v>22</v>
      </c>
      <c r="F148" s="187" t="s">
        <v>32</v>
      </c>
      <c r="G148" s="126" t="s">
        <v>33</v>
      </c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287"/>
      <c r="Y148" s="287"/>
      <c r="Z148" s="122"/>
      <c r="AA148" s="122"/>
      <c r="AB148" s="122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  <c r="HG148" s="33"/>
      <c r="HH148" s="33"/>
      <c r="HI148" s="33"/>
      <c r="HJ148" s="33"/>
      <c r="HK148" s="33"/>
      <c r="HL148" s="33"/>
      <c r="HM148" s="33"/>
      <c r="HN148" s="33"/>
      <c r="HO148" s="33"/>
      <c r="HP148" s="33"/>
      <c r="HQ148" s="33"/>
      <c r="HR148" s="33"/>
      <c r="HS148" s="33"/>
      <c r="HT148" s="33"/>
      <c r="HU148" s="33"/>
      <c r="HV148" s="33"/>
      <c r="HW148" s="33"/>
      <c r="HX148" s="33"/>
      <c r="HY148" s="33"/>
      <c r="HZ148" s="33"/>
      <c r="IA148" s="33"/>
      <c r="IB148" s="33"/>
      <c r="IC148" s="33"/>
      <c r="ID148" s="33"/>
      <c r="IE148" s="33"/>
      <c r="IF148" s="33"/>
      <c r="IG148" s="33"/>
      <c r="IH148" s="33"/>
      <c r="II148" s="33"/>
      <c r="IJ148" s="33"/>
      <c r="IK148" s="33"/>
      <c r="IL148" s="33"/>
      <c r="IM148" s="33"/>
      <c r="IN148" s="33"/>
      <c r="IO148" s="33"/>
      <c r="IP148" s="33"/>
      <c r="IQ148" s="33"/>
      <c r="IR148" s="33"/>
      <c r="IS148" s="33"/>
      <c r="IT148" s="33"/>
      <c r="IU148" s="33"/>
      <c r="IV148" s="33"/>
      <c r="IW148" s="33"/>
      <c r="IX148" s="33"/>
      <c r="IY148" s="33"/>
      <c r="IZ148" s="33"/>
      <c r="JA148" s="33"/>
      <c r="JB148" s="33"/>
      <c r="JC148" s="33"/>
      <c r="JD148" s="33"/>
      <c r="JE148" s="33"/>
      <c r="JF148" s="33"/>
      <c r="JG148" s="33"/>
      <c r="JH148" s="33"/>
      <c r="JI148" s="33"/>
      <c r="JJ148" s="33"/>
      <c r="JK148" s="33"/>
      <c r="JL148" s="33"/>
      <c r="JM148" s="33"/>
      <c r="JN148" s="33"/>
      <c r="JO148" s="33"/>
      <c r="JP148" s="33"/>
      <c r="JQ148" s="33"/>
      <c r="JR148" s="33"/>
      <c r="JS148" s="33"/>
      <c r="JT148" s="33"/>
      <c r="JU148" s="33"/>
      <c r="JV148" s="33"/>
      <c r="JW148" s="33"/>
      <c r="JX148" s="33"/>
      <c r="JY148" s="33"/>
      <c r="JZ148" s="33"/>
      <c r="KA148" s="33"/>
      <c r="KB148" s="33"/>
      <c r="KC148" s="33"/>
      <c r="KD148" s="33"/>
      <c r="KE148" s="33"/>
      <c r="KF148" s="33"/>
      <c r="KG148" s="33"/>
      <c r="KH148" s="33"/>
      <c r="KI148" s="33"/>
      <c r="KJ148" s="33"/>
      <c r="KK148" s="33"/>
      <c r="KL148" s="33"/>
      <c r="KM148" s="33"/>
      <c r="KN148" s="33"/>
      <c r="KO148" s="33"/>
      <c r="KP148" s="33"/>
      <c r="KQ148" s="33"/>
      <c r="KR148" s="33"/>
      <c r="KS148" s="33"/>
      <c r="KT148" s="33"/>
      <c r="KU148" s="33"/>
      <c r="KV148" s="33"/>
      <c r="KW148" s="33"/>
      <c r="KX148" s="33"/>
      <c r="KY148" s="33"/>
      <c r="KZ148" s="33"/>
      <c r="LA148" s="33"/>
      <c r="LB148" s="33"/>
      <c r="LC148" s="33"/>
      <c r="LD148" s="33"/>
      <c r="LE148" s="33"/>
      <c r="LF148" s="33"/>
      <c r="LG148" s="33"/>
      <c r="LH148" s="33"/>
      <c r="LI148" s="33"/>
      <c r="LJ148" s="33"/>
      <c r="LK148" s="33"/>
      <c r="LL148" s="33"/>
      <c r="LM148" s="33"/>
      <c r="LN148" s="33"/>
    </row>
    <row r="149" spans="1:326" s="286" customFormat="1">
      <c r="A149" s="38">
        <v>1</v>
      </c>
      <c r="B149" s="347" t="e">
        <f>VLOOKUP($A149,$E$114:F$145,COLUMNS($E$114:F$145))</f>
        <v>#N/A</v>
      </c>
      <c r="C149" s="348" t="e">
        <f>VLOOKUP($A149,$E$114:G$145,COLUMNS($E$114:G$145))</f>
        <v>#N/A</v>
      </c>
      <c r="D149" s="32" t="e">
        <f>VLOOKUP($A149,$E$114:H$145,COLUMNS($E$114:H$145))</f>
        <v>#N/A</v>
      </c>
      <c r="E149" s="32" t="e">
        <f>VLOOKUP($A149,$E$114:I$145,COLUMNS($E$114:I$145))</f>
        <v>#N/A</v>
      </c>
      <c r="F149" s="349">
        <f>VLOOKUP($A149,$E$114:AL$145,COLUMNS($E$114:AL$145))</f>
        <v>0</v>
      </c>
      <c r="G149" s="132">
        <f t="shared" ref="G149:G168" si="34">COUNTIF($F$149:$F$168,F149)</f>
        <v>20</v>
      </c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287"/>
      <c r="Y149" s="287"/>
      <c r="Z149" s="122"/>
      <c r="AA149" s="122"/>
      <c r="AB149" s="122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3"/>
      <c r="GJ149" s="33"/>
      <c r="GK149" s="33"/>
      <c r="GL149" s="33"/>
      <c r="GM149" s="33"/>
      <c r="GN149" s="33"/>
      <c r="GO149" s="33"/>
      <c r="GP149" s="33"/>
      <c r="GQ149" s="33"/>
      <c r="GR149" s="33"/>
      <c r="GS149" s="33"/>
      <c r="GT149" s="33"/>
      <c r="GU149" s="33"/>
      <c r="GV149" s="33"/>
      <c r="GW149" s="33"/>
      <c r="GX149" s="33"/>
      <c r="GY149" s="33"/>
      <c r="GZ149" s="33"/>
      <c r="HA149" s="33"/>
      <c r="HB149" s="33"/>
      <c r="HC149" s="33"/>
      <c r="HD149" s="33"/>
      <c r="HE149" s="33"/>
      <c r="HF149" s="33"/>
      <c r="HG149" s="33"/>
      <c r="HH149" s="33"/>
      <c r="HI149" s="33"/>
      <c r="HJ149" s="33"/>
      <c r="HK149" s="33"/>
      <c r="HL149" s="33"/>
      <c r="HM149" s="33"/>
      <c r="HN149" s="33"/>
      <c r="HO149" s="33"/>
      <c r="HP149" s="33"/>
      <c r="HQ149" s="33"/>
      <c r="HR149" s="33"/>
      <c r="HS149" s="33"/>
      <c r="HT149" s="33"/>
      <c r="HU149" s="33"/>
      <c r="HV149" s="33"/>
      <c r="HW149" s="33"/>
      <c r="HX149" s="33"/>
      <c r="HY149" s="33"/>
      <c r="HZ149" s="33"/>
      <c r="IA149" s="33"/>
      <c r="IB149" s="33"/>
      <c r="IC149" s="33"/>
      <c r="ID149" s="33"/>
      <c r="IE149" s="33"/>
      <c r="IF149" s="33"/>
      <c r="IG149" s="33"/>
      <c r="IH149" s="33"/>
      <c r="II149" s="33"/>
      <c r="IJ149" s="33"/>
      <c r="IK149" s="33"/>
      <c r="IL149" s="33"/>
      <c r="IM149" s="33"/>
      <c r="IN149" s="33"/>
      <c r="IO149" s="33"/>
      <c r="IP149" s="33"/>
      <c r="IQ149" s="33"/>
      <c r="IR149" s="33"/>
      <c r="IS149" s="33"/>
      <c r="IT149" s="33"/>
      <c r="IU149" s="33"/>
      <c r="IV149" s="33"/>
      <c r="IW149" s="33"/>
      <c r="IX149" s="33"/>
      <c r="IY149" s="33"/>
      <c r="IZ149" s="33"/>
      <c r="JA149" s="33"/>
      <c r="JB149" s="33"/>
      <c r="JC149" s="33"/>
      <c r="JD149" s="33"/>
      <c r="JE149" s="33"/>
      <c r="JF149" s="33"/>
      <c r="JG149" s="33"/>
      <c r="JH149" s="33"/>
      <c r="JI149" s="33"/>
      <c r="JJ149" s="33"/>
      <c r="JK149" s="33"/>
      <c r="JL149" s="33"/>
      <c r="JM149" s="33"/>
      <c r="JN149" s="33"/>
      <c r="JO149" s="33"/>
      <c r="JP149" s="33"/>
      <c r="JQ149" s="33"/>
      <c r="JR149" s="33"/>
      <c r="JS149" s="33"/>
      <c r="JT149" s="33"/>
      <c r="JU149" s="33"/>
      <c r="JV149" s="33"/>
      <c r="JW149" s="33"/>
      <c r="JX149" s="33"/>
      <c r="JY149" s="33"/>
      <c r="JZ149" s="33"/>
      <c r="KA149" s="33"/>
      <c r="KB149" s="33"/>
      <c r="KC149" s="33"/>
      <c r="KD149" s="33"/>
      <c r="KE149" s="33"/>
      <c r="KF149" s="33"/>
      <c r="KG149" s="33"/>
      <c r="KH149" s="33"/>
      <c r="KI149" s="33"/>
      <c r="KJ149" s="33"/>
      <c r="KK149" s="33"/>
      <c r="KL149" s="33"/>
      <c r="KM149" s="33"/>
      <c r="KN149" s="33"/>
      <c r="KO149" s="33"/>
      <c r="KP149" s="33"/>
      <c r="KQ149" s="33"/>
      <c r="KR149" s="33"/>
      <c r="KS149" s="33"/>
      <c r="KT149" s="33"/>
      <c r="KU149" s="33"/>
      <c r="KV149" s="33"/>
      <c r="KW149" s="33"/>
      <c r="KX149" s="33"/>
      <c r="KY149" s="33"/>
      <c r="KZ149" s="33"/>
      <c r="LA149" s="33"/>
      <c r="LB149" s="33"/>
      <c r="LC149" s="33"/>
      <c r="LD149" s="33"/>
      <c r="LE149" s="33"/>
      <c r="LF149" s="33"/>
      <c r="LG149" s="33"/>
      <c r="LH149" s="33"/>
      <c r="LI149" s="33"/>
      <c r="LJ149" s="33"/>
      <c r="LK149" s="33"/>
      <c r="LL149" s="33"/>
      <c r="LM149" s="33"/>
      <c r="LN149" s="33"/>
    </row>
    <row r="150" spans="1:326" s="286" customFormat="1">
      <c r="A150" s="38">
        <f>A149+1</f>
        <v>2</v>
      </c>
      <c r="B150" s="350" t="e">
        <f>VLOOKUP($A150,$E$114:F$145,COLUMNS($E$114:F$145))</f>
        <v>#N/A</v>
      </c>
      <c r="C150" s="307" t="e">
        <f>VLOOKUP($A150,$E$114:G$145,COLUMNS($E$114:G$145))</f>
        <v>#N/A</v>
      </c>
      <c r="D150" s="26" t="e">
        <f>VLOOKUP($A150,$E$114:H$145,COLUMNS($E$114:H$145))</f>
        <v>#N/A</v>
      </c>
      <c r="E150" s="26" t="e">
        <f>VLOOKUP($A150,$E$114:I$145,COLUMNS($E$114:I$145))</f>
        <v>#N/A</v>
      </c>
      <c r="F150" s="172">
        <f>VLOOKUP($A150,$E$114:AL$145,COLUMNS($E$114:AL$145))</f>
        <v>0</v>
      </c>
      <c r="G150" s="128">
        <f t="shared" si="34"/>
        <v>20</v>
      </c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287"/>
      <c r="Y150" s="287"/>
      <c r="Z150" s="122"/>
      <c r="AA150" s="122"/>
      <c r="AB150" s="122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3"/>
      <c r="FT150" s="33"/>
      <c r="FU150" s="33"/>
      <c r="FV150" s="33"/>
      <c r="FW150" s="33"/>
      <c r="FX150" s="33"/>
      <c r="FY150" s="33"/>
      <c r="FZ150" s="33"/>
      <c r="GA150" s="33"/>
      <c r="GB150" s="33"/>
      <c r="GC150" s="33"/>
      <c r="GD150" s="33"/>
      <c r="GE150" s="33"/>
      <c r="GF150" s="33"/>
      <c r="GG150" s="33"/>
      <c r="GH150" s="33"/>
      <c r="GI150" s="33"/>
      <c r="GJ150" s="33"/>
      <c r="GK150" s="33"/>
      <c r="GL150" s="33"/>
      <c r="GM150" s="33"/>
      <c r="GN150" s="33"/>
      <c r="GO150" s="33"/>
      <c r="GP150" s="33"/>
      <c r="GQ150" s="33"/>
      <c r="GR150" s="33"/>
      <c r="GS150" s="33"/>
      <c r="GT150" s="33"/>
      <c r="GU150" s="33"/>
      <c r="GV150" s="33"/>
      <c r="GW150" s="33"/>
      <c r="GX150" s="33"/>
      <c r="GY150" s="33"/>
      <c r="GZ150" s="33"/>
      <c r="HA150" s="33"/>
      <c r="HB150" s="33"/>
      <c r="HC150" s="33"/>
      <c r="HD150" s="33"/>
      <c r="HE150" s="33"/>
      <c r="HF150" s="33"/>
      <c r="HG150" s="33"/>
      <c r="HH150" s="33"/>
      <c r="HI150" s="33"/>
      <c r="HJ150" s="33"/>
      <c r="HK150" s="33"/>
      <c r="HL150" s="33"/>
      <c r="HM150" s="33"/>
      <c r="HN150" s="33"/>
      <c r="HO150" s="33"/>
      <c r="HP150" s="33"/>
      <c r="HQ150" s="33"/>
      <c r="HR150" s="33"/>
      <c r="HS150" s="33"/>
      <c r="HT150" s="33"/>
      <c r="HU150" s="33"/>
      <c r="HV150" s="33"/>
      <c r="HW150" s="33"/>
      <c r="HX150" s="33"/>
      <c r="HY150" s="33"/>
      <c r="HZ150" s="33"/>
      <c r="IA150" s="33"/>
      <c r="IB150" s="33"/>
      <c r="IC150" s="33"/>
      <c r="ID150" s="33"/>
      <c r="IE150" s="33"/>
      <c r="IF150" s="33"/>
      <c r="IG150" s="33"/>
      <c r="IH150" s="33"/>
      <c r="II150" s="33"/>
      <c r="IJ150" s="33"/>
      <c r="IK150" s="33"/>
      <c r="IL150" s="33"/>
      <c r="IM150" s="33"/>
      <c r="IN150" s="33"/>
      <c r="IO150" s="33"/>
      <c r="IP150" s="33"/>
      <c r="IQ150" s="33"/>
      <c r="IR150" s="33"/>
      <c r="IS150" s="33"/>
      <c r="IT150" s="33"/>
      <c r="IU150" s="33"/>
      <c r="IV150" s="33"/>
      <c r="IW150" s="33"/>
      <c r="IX150" s="33"/>
      <c r="IY150" s="33"/>
      <c r="IZ150" s="33"/>
      <c r="JA150" s="33"/>
      <c r="JB150" s="33"/>
      <c r="JC150" s="33"/>
      <c r="JD150" s="33"/>
      <c r="JE150" s="33"/>
      <c r="JF150" s="33"/>
      <c r="JG150" s="33"/>
      <c r="JH150" s="33"/>
      <c r="JI150" s="33"/>
      <c r="JJ150" s="33"/>
      <c r="JK150" s="33"/>
      <c r="JL150" s="33"/>
      <c r="JM150" s="33"/>
      <c r="JN150" s="33"/>
      <c r="JO150" s="33"/>
      <c r="JP150" s="33"/>
      <c r="JQ150" s="33"/>
      <c r="JR150" s="33"/>
      <c r="JS150" s="33"/>
      <c r="JT150" s="33"/>
      <c r="JU150" s="33"/>
      <c r="JV150" s="33"/>
      <c r="JW150" s="33"/>
      <c r="JX150" s="33"/>
      <c r="JY150" s="33"/>
      <c r="JZ150" s="33"/>
      <c r="KA150" s="33"/>
      <c r="KB150" s="33"/>
      <c r="KC150" s="33"/>
      <c r="KD150" s="33"/>
      <c r="KE150" s="33"/>
      <c r="KF150" s="33"/>
      <c r="KG150" s="33"/>
      <c r="KH150" s="33"/>
      <c r="KI150" s="33"/>
      <c r="KJ150" s="33"/>
      <c r="KK150" s="33"/>
      <c r="KL150" s="33"/>
      <c r="KM150" s="33"/>
      <c r="KN150" s="33"/>
      <c r="KO150" s="33"/>
      <c r="KP150" s="33"/>
      <c r="KQ150" s="33"/>
      <c r="KR150" s="33"/>
      <c r="KS150" s="33"/>
      <c r="KT150" s="33"/>
      <c r="KU150" s="33"/>
      <c r="KV150" s="33"/>
      <c r="KW150" s="33"/>
      <c r="KX150" s="33"/>
      <c r="KY150" s="33"/>
      <c r="KZ150" s="33"/>
      <c r="LA150" s="33"/>
      <c r="LB150" s="33"/>
      <c r="LC150" s="33"/>
      <c r="LD150" s="33"/>
      <c r="LE150" s="33"/>
      <c r="LF150" s="33"/>
      <c r="LG150" s="33"/>
      <c r="LH150" s="33"/>
      <c r="LI150" s="33"/>
      <c r="LJ150" s="33"/>
      <c r="LK150" s="33"/>
      <c r="LL150" s="33"/>
      <c r="LM150" s="33"/>
      <c r="LN150" s="33"/>
    </row>
    <row r="151" spans="1:326" s="286" customFormat="1">
      <c r="A151" s="38">
        <f>A150+1</f>
        <v>3</v>
      </c>
      <c r="B151" s="350" t="e">
        <f>VLOOKUP($A151,$E$114:F$145,COLUMNS($E$114:F$145))</f>
        <v>#N/A</v>
      </c>
      <c r="C151" s="307" t="e">
        <f>VLOOKUP($A151,$E$114:G$145,COLUMNS($E$114:G$145))</f>
        <v>#N/A</v>
      </c>
      <c r="D151" s="26" t="e">
        <f>VLOOKUP($A151,$E$114:H$145,COLUMNS($E$114:H$145))</f>
        <v>#N/A</v>
      </c>
      <c r="E151" s="26" t="e">
        <f>VLOOKUP($A151,$E$114:I$145,COLUMNS($E$114:I$145))</f>
        <v>#N/A</v>
      </c>
      <c r="F151" s="172">
        <f>VLOOKUP($A151,$E$114:AL$145,COLUMNS($E$114:AL$145))</f>
        <v>0</v>
      </c>
      <c r="G151" s="128">
        <f t="shared" si="34"/>
        <v>20</v>
      </c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287"/>
      <c r="Y151" s="287"/>
      <c r="Z151" s="122"/>
      <c r="AA151" s="122"/>
      <c r="AB151" s="122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33"/>
      <c r="HE151" s="33"/>
      <c r="HF151" s="33"/>
      <c r="HG151" s="33"/>
      <c r="HH151" s="33"/>
      <c r="HI151" s="33"/>
      <c r="HJ151" s="33"/>
      <c r="HK151" s="33"/>
      <c r="HL151" s="33"/>
      <c r="HM151" s="33"/>
      <c r="HN151" s="33"/>
      <c r="HO151" s="33"/>
      <c r="HP151" s="33"/>
      <c r="HQ151" s="33"/>
      <c r="HR151" s="33"/>
      <c r="HS151" s="33"/>
      <c r="HT151" s="33"/>
      <c r="HU151" s="33"/>
      <c r="HV151" s="33"/>
      <c r="HW151" s="33"/>
      <c r="HX151" s="33"/>
      <c r="HY151" s="33"/>
      <c r="HZ151" s="33"/>
      <c r="IA151" s="33"/>
      <c r="IB151" s="33"/>
      <c r="IC151" s="33"/>
      <c r="ID151" s="33"/>
      <c r="IE151" s="33"/>
      <c r="IF151" s="33"/>
      <c r="IG151" s="33"/>
      <c r="IH151" s="33"/>
      <c r="II151" s="33"/>
      <c r="IJ151" s="33"/>
      <c r="IK151" s="33"/>
      <c r="IL151" s="33"/>
      <c r="IM151" s="33"/>
      <c r="IN151" s="33"/>
      <c r="IO151" s="33"/>
      <c r="IP151" s="33"/>
      <c r="IQ151" s="33"/>
      <c r="IR151" s="33"/>
      <c r="IS151" s="33"/>
      <c r="IT151" s="33"/>
      <c r="IU151" s="33"/>
      <c r="IV151" s="33"/>
      <c r="IW151" s="33"/>
      <c r="IX151" s="33"/>
      <c r="IY151" s="33"/>
      <c r="IZ151" s="33"/>
      <c r="JA151" s="33"/>
      <c r="JB151" s="33"/>
      <c r="JC151" s="33"/>
      <c r="JD151" s="33"/>
      <c r="JE151" s="33"/>
      <c r="JF151" s="33"/>
      <c r="JG151" s="33"/>
      <c r="JH151" s="33"/>
      <c r="JI151" s="33"/>
      <c r="JJ151" s="33"/>
      <c r="JK151" s="33"/>
      <c r="JL151" s="33"/>
      <c r="JM151" s="33"/>
      <c r="JN151" s="33"/>
      <c r="JO151" s="33"/>
      <c r="JP151" s="33"/>
      <c r="JQ151" s="33"/>
      <c r="JR151" s="33"/>
      <c r="JS151" s="33"/>
      <c r="JT151" s="33"/>
      <c r="JU151" s="33"/>
      <c r="JV151" s="33"/>
      <c r="JW151" s="33"/>
      <c r="JX151" s="33"/>
      <c r="JY151" s="33"/>
      <c r="JZ151" s="33"/>
      <c r="KA151" s="33"/>
      <c r="KB151" s="33"/>
      <c r="KC151" s="33"/>
      <c r="KD151" s="33"/>
      <c r="KE151" s="33"/>
      <c r="KF151" s="33"/>
      <c r="KG151" s="33"/>
      <c r="KH151" s="33"/>
      <c r="KI151" s="33"/>
      <c r="KJ151" s="33"/>
      <c r="KK151" s="33"/>
      <c r="KL151" s="33"/>
      <c r="KM151" s="33"/>
      <c r="KN151" s="33"/>
      <c r="KO151" s="33"/>
      <c r="KP151" s="33"/>
      <c r="KQ151" s="33"/>
      <c r="KR151" s="33"/>
      <c r="KS151" s="33"/>
      <c r="KT151" s="33"/>
      <c r="KU151" s="33"/>
      <c r="KV151" s="33"/>
      <c r="KW151" s="33"/>
      <c r="KX151" s="33"/>
      <c r="KY151" s="33"/>
      <c r="KZ151" s="33"/>
      <c r="LA151" s="33"/>
      <c r="LB151" s="33"/>
      <c r="LC151" s="33"/>
      <c r="LD151" s="33"/>
      <c r="LE151" s="33"/>
      <c r="LF151" s="33"/>
      <c r="LG151" s="33"/>
      <c r="LH151" s="33"/>
      <c r="LI151" s="33"/>
      <c r="LJ151" s="33"/>
      <c r="LK151" s="33"/>
      <c r="LL151" s="33"/>
      <c r="LM151" s="33"/>
      <c r="LN151" s="33"/>
    </row>
    <row r="152" spans="1:326" s="286" customFormat="1">
      <c r="A152" s="38">
        <f t="shared" ref="A152:A167" si="35">A151+1</f>
        <v>4</v>
      </c>
      <c r="B152" s="350" t="e">
        <f>VLOOKUP($A152,$E$114:F$145,COLUMNS($E$114:F$145))</f>
        <v>#N/A</v>
      </c>
      <c r="C152" s="307" t="e">
        <f>VLOOKUP($A152,$E$114:G$145,COLUMNS($E$114:G$145))</f>
        <v>#N/A</v>
      </c>
      <c r="D152" s="26" t="e">
        <f>VLOOKUP($A152,$E$114:H$145,COLUMNS($E$114:H$145))</f>
        <v>#N/A</v>
      </c>
      <c r="E152" s="26" t="e">
        <f>VLOOKUP($A152,$E$114:I$145,COLUMNS($E$114:I$145))</f>
        <v>#N/A</v>
      </c>
      <c r="F152" s="172">
        <f>VLOOKUP($A152,$E$114:AL$145,COLUMNS($E$114:AL$145))</f>
        <v>0</v>
      </c>
      <c r="G152" s="128">
        <f t="shared" si="34"/>
        <v>20</v>
      </c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287"/>
      <c r="Y152" s="287"/>
      <c r="Z152" s="122"/>
      <c r="AA152" s="122"/>
      <c r="AB152" s="122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3"/>
      <c r="FX152" s="33"/>
      <c r="FY152" s="33"/>
      <c r="FZ152" s="33"/>
      <c r="GA152" s="33"/>
      <c r="GB152" s="33"/>
      <c r="GC152" s="33"/>
      <c r="GD152" s="33"/>
      <c r="GE152" s="33"/>
      <c r="GF152" s="33"/>
      <c r="GG152" s="33"/>
      <c r="GH152" s="33"/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3"/>
      <c r="GU152" s="33"/>
      <c r="GV152" s="33"/>
      <c r="GW152" s="33"/>
      <c r="GX152" s="33"/>
      <c r="GY152" s="33"/>
      <c r="GZ152" s="33"/>
      <c r="HA152" s="33"/>
      <c r="HB152" s="33"/>
      <c r="HC152" s="33"/>
      <c r="HD152" s="33"/>
      <c r="HE152" s="33"/>
      <c r="HF152" s="33"/>
      <c r="HG152" s="33"/>
      <c r="HH152" s="33"/>
      <c r="HI152" s="33"/>
      <c r="HJ152" s="33"/>
      <c r="HK152" s="33"/>
      <c r="HL152" s="33"/>
      <c r="HM152" s="33"/>
      <c r="HN152" s="33"/>
      <c r="HO152" s="33"/>
      <c r="HP152" s="33"/>
      <c r="HQ152" s="33"/>
      <c r="HR152" s="33"/>
      <c r="HS152" s="33"/>
      <c r="HT152" s="33"/>
      <c r="HU152" s="33"/>
      <c r="HV152" s="33"/>
      <c r="HW152" s="33"/>
      <c r="HX152" s="33"/>
      <c r="HY152" s="33"/>
      <c r="HZ152" s="33"/>
      <c r="IA152" s="33"/>
      <c r="IB152" s="33"/>
      <c r="IC152" s="33"/>
      <c r="ID152" s="33"/>
      <c r="IE152" s="33"/>
      <c r="IF152" s="33"/>
      <c r="IG152" s="33"/>
      <c r="IH152" s="33"/>
      <c r="II152" s="33"/>
      <c r="IJ152" s="33"/>
      <c r="IK152" s="33"/>
      <c r="IL152" s="33"/>
      <c r="IM152" s="33"/>
      <c r="IN152" s="33"/>
      <c r="IO152" s="33"/>
      <c r="IP152" s="33"/>
      <c r="IQ152" s="33"/>
      <c r="IR152" s="33"/>
      <c r="IS152" s="33"/>
      <c r="IT152" s="33"/>
      <c r="IU152" s="33"/>
      <c r="IV152" s="33"/>
      <c r="IW152" s="33"/>
      <c r="IX152" s="33"/>
      <c r="IY152" s="33"/>
      <c r="IZ152" s="33"/>
      <c r="JA152" s="33"/>
      <c r="JB152" s="33"/>
      <c r="JC152" s="33"/>
      <c r="JD152" s="33"/>
      <c r="JE152" s="33"/>
      <c r="JF152" s="33"/>
      <c r="JG152" s="33"/>
      <c r="JH152" s="33"/>
      <c r="JI152" s="33"/>
      <c r="JJ152" s="33"/>
      <c r="JK152" s="33"/>
      <c r="JL152" s="33"/>
      <c r="JM152" s="33"/>
      <c r="JN152" s="33"/>
      <c r="JO152" s="33"/>
      <c r="JP152" s="33"/>
      <c r="JQ152" s="33"/>
      <c r="JR152" s="33"/>
      <c r="JS152" s="33"/>
      <c r="JT152" s="33"/>
      <c r="JU152" s="33"/>
      <c r="JV152" s="33"/>
      <c r="JW152" s="33"/>
      <c r="JX152" s="33"/>
      <c r="JY152" s="33"/>
      <c r="JZ152" s="33"/>
      <c r="KA152" s="33"/>
      <c r="KB152" s="33"/>
      <c r="KC152" s="33"/>
      <c r="KD152" s="33"/>
      <c r="KE152" s="33"/>
      <c r="KF152" s="33"/>
      <c r="KG152" s="33"/>
      <c r="KH152" s="33"/>
      <c r="KI152" s="33"/>
      <c r="KJ152" s="33"/>
      <c r="KK152" s="33"/>
      <c r="KL152" s="33"/>
      <c r="KM152" s="33"/>
      <c r="KN152" s="33"/>
      <c r="KO152" s="33"/>
      <c r="KP152" s="33"/>
      <c r="KQ152" s="33"/>
      <c r="KR152" s="33"/>
      <c r="KS152" s="33"/>
      <c r="KT152" s="33"/>
      <c r="KU152" s="33"/>
      <c r="KV152" s="33"/>
      <c r="KW152" s="33"/>
      <c r="KX152" s="33"/>
      <c r="KY152" s="33"/>
      <c r="KZ152" s="33"/>
      <c r="LA152" s="33"/>
      <c r="LB152" s="33"/>
      <c r="LC152" s="33"/>
      <c r="LD152" s="33"/>
      <c r="LE152" s="33"/>
      <c r="LF152" s="33"/>
      <c r="LG152" s="33"/>
      <c r="LH152" s="33"/>
      <c r="LI152" s="33"/>
      <c r="LJ152" s="33"/>
      <c r="LK152" s="33"/>
      <c r="LL152" s="33"/>
      <c r="LM152" s="33"/>
      <c r="LN152" s="33"/>
    </row>
    <row r="153" spans="1:326" s="286" customFormat="1">
      <c r="A153" s="38">
        <f t="shared" si="35"/>
        <v>5</v>
      </c>
      <c r="B153" s="350" t="e">
        <f>VLOOKUP($A153,$E$114:F$145,COLUMNS($E$114:F$145))</f>
        <v>#N/A</v>
      </c>
      <c r="C153" s="307" t="e">
        <f>VLOOKUP($A153,$E$114:G$145,COLUMNS($E$114:G$145))</f>
        <v>#N/A</v>
      </c>
      <c r="D153" s="26" t="e">
        <f>VLOOKUP($A153,$E$114:H$145,COLUMNS($E$114:H$145))</f>
        <v>#N/A</v>
      </c>
      <c r="E153" s="26" t="e">
        <f>VLOOKUP($A153,$E$114:I$145,COLUMNS($E$114:I$145))</f>
        <v>#N/A</v>
      </c>
      <c r="F153" s="172">
        <f>VLOOKUP($A153,$E$114:AL$145,COLUMNS($E$114:AL$145))</f>
        <v>0</v>
      </c>
      <c r="G153" s="128">
        <f t="shared" si="34"/>
        <v>20</v>
      </c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287"/>
      <c r="Y153" s="287"/>
      <c r="Z153" s="122"/>
      <c r="AA153" s="122"/>
      <c r="AB153" s="122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C153" s="33"/>
      <c r="FD153" s="33"/>
      <c r="FE153" s="33"/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3"/>
      <c r="FT153" s="33"/>
      <c r="FU153" s="33"/>
      <c r="FV153" s="33"/>
      <c r="FW153" s="33"/>
      <c r="FX153" s="33"/>
      <c r="FY153" s="33"/>
      <c r="FZ153" s="33"/>
      <c r="GA153" s="33"/>
      <c r="GB153" s="33"/>
      <c r="GC153" s="33"/>
      <c r="GD153" s="33"/>
      <c r="GE153" s="33"/>
      <c r="GF153" s="33"/>
      <c r="GG153" s="33"/>
      <c r="GH153" s="33"/>
      <c r="GI153" s="33"/>
      <c r="GJ153" s="33"/>
      <c r="GK153" s="33"/>
      <c r="GL153" s="33"/>
      <c r="GM153" s="33"/>
      <c r="GN153" s="33"/>
      <c r="GO153" s="33"/>
      <c r="GP153" s="33"/>
      <c r="GQ153" s="33"/>
      <c r="GR153" s="33"/>
      <c r="GS153" s="33"/>
      <c r="GT153" s="33"/>
      <c r="GU153" s="33"/>
      <c r="GV153" s="33"/>
      <c r="GW153" s="33"/>
      <c r="GX153" s="33"/>
      <c r="GY153" s="33"/>
      <c r="GZ153" s="33"/>
      <c r="HA153" s="33"/>
      <c r="HB153" s="33"/>
      <c r="HC153" s="33"/>
      <c r="HD153" s="33"/>
      <c r="HE153" s="33"/>
      <c r="HF153" s="33"/>
      <c r="HG153" s="33"/>
      <c r="HH153" s="33"/>
      <c r="HI153" s="33"/>
      <c r="HJ153" s="33"/>
      <c r="HK153" s="33"/>
      <c r="HL153" s="33"/>
      <c r="HM153" s="33"/>
      <c r="HN153" s="33"/>
      <c r="HO153" s="33"/>
      <c r="HP153" s="33"/>
      <c r="HQ153" s="33"/>
      <c r="HR153" s="33"/>
      <c r="HS153" s="33"/>
      <c r="HT153" s="33"/>
      <c r="HU153" s="33"/>
      <c r="HV153" s="33"/>
      <c r="HW153" s="33"/>
      <c r="HX153" s="33"/>
      <c r="HY153" s="33"/>
      <c r="HZ153" s="33"/>
      <c r="IA153" s="33"/>
      <c r="IB153" s="33"/>
      <c r="IC153" s="33"/>
      <c r="ID153" s="33"/>
      <c r="IE153" s="33"/>
      <c r="IF153" s="33"/>
      <c r="IG153" s="33"/>
      <c r="IH153" s="33"/>
      <c r="II153" s="33"/>
      <c r="IJ153" s="33"/>
      <c r="IK153" s="33"/>
      <c r="IL153" s="33"/>
      <c r="IM153" s="33"/>
      <c r="IN153" s="33"/>
      <c r="IO153" s="33"/>
      <c r="IP153" s="33"/>
      <c r="IQ153" s="33"/>
      <c r="IR153" s="33"/>
      <c r="IS153" s="33"/>
      <c r="IT153" s="33"/>
      <c r="IU153" s="33"/>
      <c r="IV153" s="33"/>
      <c r="IW153" s="33"/>
      <c r="IX153" s="33"/>
      <c r="IY153" s="33"/>
      <c r="IZ153" s="33"/>
      <c r="JA153" s="33"/>
      <c r="JB153" s="33"/>
      <c r="JC153" s="33"/>
      <c r="JD153" s="33"/>
      <c r="JE153" s="33"/>
      <c r="JF153" s="33"/>
      <c r="JG153" s="33"/>
      <c r="JH153" s="33"/>
      <c r="JI153" s="33"/>
      <c r="JJ153" s="33"/>
      <c r="JK153" s="33"/>
      <c r="JL153" s="33"/>
      <c r="JM153" s="33"/>
      <c r="JN153" s="33"/>
      <c r="JO153" s="33"/>
      <c r="JP153" s="33"/>
      <c r="JQ153" s="33"/>
      <c r="JR153" s="33"/>
      <c r="JS153" s="33"/>
      <c r="JT153" s="33"/>
      <c r="JU153" s="33"/>
      <c r="JV153" s="33"/>
      <c r="JW153" s="33"/>
      <c r="JX153" s="33"/>
      <c r="JY153" s="33"/>
      <c r="JZ153" s="33"/>
      <c r="KA153" s="33"/>
      <c r="KB153" s="33"/>
      <c r="KC153" s="33"/>
      <c r="KD153" s="33"/>
      <c r="KE153" s="33"/>
      <c r="KF153" s="33"/>
      <c r="KG153" s="33"/>
      <c r="KH153" s="33"/>
      <c r="KI153" s="33"/>
      <c r="KJ153" s="33"/>
      <c r="KK153" s="33"/>
      <c r="KL153" s="33"/>
      <c r="KM153" s="33"/>
      <c r="KN153" s="33"/>
      <c r="KO153" s="33"/>
      <c r="KP153" s="33"/>
      <c r="KQ153" s="33"/>
      <c r="KR153" s="33"/>
      <c r="KS153" s="33"/>
      <c r="KT153" s="33"/>
      <c r="KU153" s="33"/>
      <c r="KV153" s="33"/>
      <c r="KW153" s="33"/>
      <c r="KX153" s="33"/>
      <c r="KY153" s="33"/>
      <c r="KZ153" s="33"/>
      <c r="LA153" s="33"/>
      <c r="LB153" s="33"/>
      <c r="LC153" s="33"/>
      <c r="LD153" s="33"/>
      <c r="LE153" s="33"/>
      <c r="LF153" s="33"/>
      <c r="LG153" s="33"/>
      <c r="LH153" s="33"/>
      <c r="LI153" s="33"/>
      <c r="LJ153" s="33"/>
      <c r="LK153" s="33"/>
      <c r="LL153" s="33"/>
      <c r="LM153" s="33"/>
      <c r="LN153" s="33"/>
    </row>
    <row r="154" spans="1:326" s="286" customFormat="1">
      <c r="A154" s="38">
        <f t="shared" si="35"/>
        <v>6</v>
      </c>
      <c r="B154" s="350" t="e">
        <f>VLOOKUP($A154,$E$114:F$145,COLUMNS($E$114:F$145))</f>
        <v>#N/A</v>
      </c>
      <c r="C154" s="307" t="e">
        <f>VLOOKUP($A154,$E$114:G$145,COLUMNS($E$114:G$145))</f>
        <v>#N/A</v>
      </c>
      <c r="D154" s="26" t="e">
        <f>VLOOKUP($A154,$E$114:H$145,COLUMNS($E$114:H$145))</f>
        <v>#N/A</v>
      </c>
      <c r="E154" s="26" t="e">
        <f>VLOOKUP($A154,$E$114:I$145,COLUMNS($E$114:I$145))</f>
        <v>#N/A</v>
      </c>
      <c r="F154" s="172">
        <f>VLOOKUP($A154,$E$114:AL$145,COLUMNS($E$114:AL$145))</f>
        <v>0</v>
      </c>
      <c r="G154" s="128">
        <f t="shared" si="34"/>
        <v>20</v>
      </c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287"/>
      <c r="Y154" s="287"/>
      <c r="Z154" s="122"/>
      <c r="AA154" s="122"/>
      <c r="AB154" s="122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/>
      <c r="CS154" s="33"/>
      <c r="CT154" s="33"/>
      <c r="CU154" s="33"/>
      <c r="CV154" s="33"/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/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3"/>
      <c r="FT154" s="33"/>
      <c r="FU154" s="33"/>
      <c r="FV154" s="33"/>
      <c r="FW154" s="33"/>
      <c r="FX154" s="33"/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  <c r="GL154" s="33"/>
      <c r="GM154" s="33"/>
      <c r="GN154" s="33"/>
      <c r="GO154" s="33"/>
      <c r="GP154" s="33"/>
      <c r="GQ154" s="33"/>
      <c r="GR154" s="33"/>
      <c r="GS154" s="33"/>
      <c r="GT154" s="33"/>
      <c r="GU154" s="33"/>
      <c r="GV154" s="33"/>
      <c r="GW154" s="33"/>
      <c r="GX154" s="33"/>
      <c r="GY154" s="33"/>
      <c r="GZ154" s="33"/>
      <c r="HA154" s="33"/>
      <c r="HB154" s="33"/>
      <c r="HC154" s="33"/>
      <c r="HD154" s="33"/>
      <c r="HE154" s="33"/>
      <c r="HF154" s="33"/>
      <c r="HG154" s="33"/>
      <c r="HH154" s="33"/>
      <c r="HI154" s="33"/>
      <c r="HJ154" s="33"/>
      <c r="HK154" s="33"/>
      <c r="HL154" s="33"/>
      <c r="HM154" s="33"/>
      <c r="HN154" s="33"/>
      <c r="HO154" s="33"/>
      <c r="HP154" s="33"/>
      <c r="HQ154" s="33"/>
      <c r="HR154" s="33"/>
      <c r="HS154" s="33"/>
      <c r="HT154" s="33"/>
      <c r="HU154" s="33"/>
      <c r="HV154" s="33"/>
      <c r="HW154" s="33"/>
      <c r="HX154" s="33"/>
      <c r="HY154" s="33"/>
      <c r="HZ154" s="33"/>
      <c r="IA154" s="33"/>
      <c r="IB154" s="33"/>
      <c r="IC154" s="33"/>
      <c r="ID154" s="33"/>
      <c r="IE154" s="33"/>
      <c r="IF154" s="33"/>
      <c r="IG154" s="33"/>
      <c r="IH154" s="33"/>
      <c r="II154" s="33"/>
      <c r="IJ154" s="33"/>
      <c r="IK154" s="33"/>
      <c r="IL154" s="33"/>
      <c r="IM154" s="33"/>
      <c r="IN154" s="33"/>
      <c r="IO154" s="33"/>
      <c r="IP154" s="33"/>
      <c r="IQ154" s="33"/>
      <c r="IR154" s="33"/>
      <c r="IS154" s="33"/>
      <c r="IT154" s="33"/>
      <c r="IU154" s="33"/>
      <c r="IV154" s="33"/>
      <c r="IW154" s="33"/>
      <c r="IX154" s="33"/>
      <c r="IY154" s="33"/>
      <c r="IZ154" s="33"/>
      <c r="JA154" s="33"/>
      <c r="JB154" s="33"/>
      <c r="JC154" s="33"/>
      <c r="JD154" s="33"/>
      <c r="JE154" s="33"/>
      <c r="JF154" s="33"/>
      <c r="JG154" s="33"/>
      <c r="JH154" s="33"/>
      <c r="JI154" s="33"/>
      <c r="JJ154" s="33"/>
      <c r="JK154" s="33"/>
      <c r="JL154" s="33"/>
      <c r="JM154" s="33"/>
      <c r="JN154" s="33"/>
      <c r="JO154" s="33"/>
      <c r="JP154" s="33"/>
      <c r="JQ154" s="33"/>
      <c r="JR154" s="33"/>
      <c r="JS154" s="33"/>
      <c r="JT154" s="33"/>
      <c r="JU154" s="33"/>
      <c r="JV154" s="33"/>
      <c r="JW154" s="33"/>
      <c r="JX154" s="33"/>
      <c r="JY154" s="33"/>
      <c r="JZ154" s="33"/>
      <c r="KA154" s="33"/>
      <c r="KB154" s="33"/>
      <c r="KC154" s="33"/>
      <c r="KD154" s="33"/>
      <c r="KE154" s="33"/>
      <c r="KF154" s="33"/>
      <c r="KG154" s="33"/>
      <c r="KH154" s="33"/>
      <c r="KI154" s="33"/>
      <c r="KJ154" s="33"/>
      <c r="KK154" s="33"/>
      <c r="KL154" s="33"/>
      <c r="KM154" s="33"/>
      <c r="KN154" s="33"/>
      <c r="KO154" s="33"/>
      <c r="KP154" s="33"/>
      <c r="KQ154" s="33"/>
      <c r="KR154" s="33"/>
      <c r="KS154" s="33"/>
      <c r="KT154" s="33"/>
      <c r="KU154" s="33"/>
      <c r="KV154" s="33"/>
      <c r="KW154" s="33"/>
      <c r="KX154" s="33"/>
      <c r="KY154" s="33"/>
      <c r="KZ154" s="33"/>
      <c r="LA154" s="33"/>
      <c r="LB154" s="33"/>
      <c r="LC154" s="33"/>
      <c r="LD154" s="33"/>
      <c r="LE154" s="33"/>
      <c r="LF154" s="33"/>
      <c r="LG154" s="33"/>
      <c r="LH154" s="33"/>
      <c r="LI154" s="33"/>
      <c r="LJ154" s="33"/>
      <c r="LK154" s="33"/>
      <c r="LL154" s="33"/>
      <c r="LM154" s="33"/>
      <c r="LN154" s="33"/>
    </row>
    <row r="155" spans="1:326" s="286" customFormat="1">
      <c r="A155" s="38">
        <f t="shared" si="35"/>
        <v>7</v>
      </c>
      <c r="B155" s="350" t="e">
        <f>VLOOKUP($A155,$E$114:F$145,COLUMNS($E$114:F$145))</f>
        <v>#N/A</v>
      </c>
      <c r="C155" s="307" t="e">
        <f>VLOOKUP($A155,$E$114:G$145,COLUMNS($E$114:G$145))</f>
        <v>#N/A</v>
      </c>
      <c r="D155" s="26" t="e">
        <f>VLOOKUP($A155,$E$114:H$145,COLUMNS($E$114:H$145))</f>
        <v>#N/A</v>
      </c>
      <c r="E155" s="26" t="e">
        <f>VLOOKUP($A155,$E$114:I$145,COLUMNS($E$114:I$145))</f>
        <v>#N/A</v>
      </c>
      <c r="F155" s="172">
        <f>VLOOKUP($A155,$E$114:AL$145,COLUMNS($E$114:AL$145))</f>
        <v>0</v>
      </c>
      <c r="G155" s="128">
        <f t="shared" si="34"/>
        <v>20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287"/>
      <c r="Y155" s="287"/>
      <c r="Z155" s="122"/>
      <c r="AA155" s="122"/>
      <c r="AB155" s="122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  <c r="FZ155" s="33"/>
      <c r="GA155" s="33"/>
      <c r="GB155" s="33"/>
      <c r="GC155" s="33"/>
      <c r="GD155" s="33"/>
      <c r="GE155" s="33"/>
      <c r="GF155" s="33"/>
      <c r="GG155" s="33"/>
      <c r="GH155" s="33"/>
      <c r="GI155" s="33"/>
      <c r="GJ155" s="33"/>
      <c r="GK155" s="33"/>
      <c r="GL155" s="33"/>
      <c r="GM155" s="33"/>
      <c r="GN155" s="33"/>
      <c r="GO155" s="33"/>
      <c r="GP155" s="33"/>
      <c r="GQ155" s="33"/>
      <c r="GR155" s="33"/>
      <c r="GS155" s="33"/>
      <c r="GT155" s="33"/>
      <c r="GU155" s="33"/>
      <c r="GV155" s="33"/>
      <c r="GW155" s="33"/>
      <c r="GX155" s="33"/>
      <c r="GY155" s="33"/>
      <c r="GZ155" s="33"/>
      <c r="HA155" s="33"/>
      <c r="HB155" s="33"/>
      <c r="HC155" s="33"/>
      <c r="HD155" s="33"/>
      <c r="HE155" s="33"/>
      <c r="HF155" s="33"/>
      <c r="HG155" s="33"/>
      <c r="HH155" s="33"/>
      <c r="HI155" s="33"/>
      <c r="HJ155" s="33"/>
      <c r="HK155" s="33"/>
      <c r="HL155" s="33"/>
      <c r="HM155" s="33"/>
      <c r="HN155" s="33"/>
      <c r="HO155" s="33"/>
      <c r="HP155" s="33"/>
      <c r="HQ155" s="33"/>
      <c r="HR155" s="33"/>
      <c r="HS155" s="33"/>
      <c r="HT155" s="33"/>
      <c r="HU155" s="33"/>
      <c r="HV155" s="33"/>
      <c r="HW155" s="33"/>
      <c r="HX155" s="33"/>
      <c r="HY155" s="33"/>
      <c r="HZ155" s="33"/>
      <c r="IA155" s="33"/>
      <c r="IB155" s="33"/>
      <c r="IC155" s="33"/>
      <c r="ID155" s="33"/>
      <c r="IE155" s="33"/>
      <c r="IF155" s="33"/>
      <c r="IG155" s="33"/>
      <c r="IH155" s="33"/>
      <c r="II155" s="33"/>
      <c r="IJ155" s="33"/>
      <c r="IK155" s="33"/>
      <c r="IL155" s="33"/>
      <c r="IM155" s="33"/>
      <c r="IN155" s="33"/>
      <c r="IO155" s="33"/>
      <c r="IP155" s="33"/>
      <c r="IQ155" s="33"/>
      <c r="IR155" s="33"/>
      <c r="IS155" s="33"/>
      <c r="IT155" s="33"/>
      <c r="IU155" s="33"/>
      <c r="IV155" s="33"/>
      <c r="IW155" s="33"/>
      <c r="IX155" s="33"/>
      <c r="IY155" s="33"/>
      <c r="IZ155" s="33"/>
      <c r="JA155" s="33"/>
      <c r="JB155" s="33"/>
      <c r="JC155" s="33"/>
      <c r="JD155" s="33"/>
      <c r="JE155" s="33"/>
      <c r="JF155" s="33"/>
      <c r="JG155" s="33"/>
      <c r="JH155" s="33"/>
      <c r="JI155" s="33"/>
      <c r="JJ155" s="33"/>
      <c r="JK155" s="33"/>
      <c r="JL155" s="33"/>
      <c r="JM155" s="33"/>
      <c r="JN155" s="33"/>
      <c r="JO155" s="33"/>
      <c r="JP155" s="33"/>
      <c r="JQ155" s="33"/>
      <c r="JR155" s="33"/>
      <c r="JS155" s="33"/>
      <c r="JT155" s="33"/>
      <c r="JU155" s="33"/>
      <c r="JV155" s="33"/>
      <c r="JW155" s="33"/>
      <c r="JX155" s="33"/>
      <c r="JY155" s="33"/>
      <c r="JZ155" s="33"/>
      <c r="KA155" s="33"/>
      <c r="KB155" s="33"/>
      <c r="KC155" s="33"/>
      <c r="KD155" s="33"/>
      <c r="KE155" s="33"/>
      <c r="KF155" s="33"/>
      <c r="KG155" s="33"/>
      <c r="KH155" s="33"/>
      <c r="KI155" s="33"/>
      <c r="KJ155" s="33"/>
      <c r="KK155" s="33"/>
      <c r="KL155" s="33"/>
      <c r="KM155" s="33"/>
      <c r="KN155" s="33"/>
      <c r="KO155" s="33"/>
      <c r="KP155" s="33"/>
      <c r="KQ155" s="33"/>
      <c r="KR155" s="33"/>
      <c r="KS155" s="33"/>
      <c r="KT155" s="33"/>
      <c r="KU155" s="33"/>
      <c r="KV155" s="33"/>
      <c r="KW155" s="33"/>
      <c r="KX155" s="33"/>
      <c r="KY155" s="33"/>
      <c r="KZ155" s="33"/>
      <c r="LA155" s="33"/>
      <c r="LB155" s="33"/>
      <c r="LC155" s="33"/>
      <c r="LD155" s="33"/>
      <c r="LE155" s="33"/>
      <c r="LF155" s="33"/>
      <c r="LG155" s="33"/>
      <c r="LH155" s="33"/>
      <c r="LI155" s="33"/>
      <c r="LJ155" s="33"/>
      <c r="LK155" s="33"/>
      <c r="LL155" s="33"/>
      <c r="LM155" s="33"/>
      <c r="LN155" s="33"/>
    </row>
    <row r="156" spans="1:326" s="286" customFormat="1">
      <c r="A156" s="38">
        <f t="shared" si="35"/>
        <v>8</v>
      </c>
      <c r="B156" s="350" t="e">
        <f>VLOOKUP($A156,$E$114:F$145,COLUMNS($E$114:F$145))</f>
        <v>#N/A</v>
      </c>
      <c r="C156" s="307" t="e">
        <f>VLOOKUP($A156,$E$114:G$145,COLUMNS($E$114:G$145))</f>
        <v>#N/A</v>
      </c>
      <c r="D156" s="26" t="e">
        <f>VLOOKUP($A156,$E$114:H$145,COLUMNS($E$114:H$145))</f>
        <v>#N/A</v>
      </c>
      <c r="E156" s="26" t="e">
        <f>VLOOKUP($A156,$E$114:I$145,COLUMNS($E$114:I$145))</f>
        <v>#N/A</v>
      </c>
      <c r="F156" s="172">
        <f>VLOOKUP($A156,$E$114:AL$145,COLUMNS($E$114:AL$145))</f>
        <v>0</v>
      </c>
      <c r="G156" s="128">
        <f t="shared" si="34"/>
        <v>20</v>
      </c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287"/>
      <c r="Y156" s="287"/>
      <c r="Z156" s="122"/>
      <c r="AA156" s="122"/>
      <c r="AB156" s="122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33"/>
      <c r="HE156" s="33"/>
      <c r="HF156" s="33"/>
      <c r="HG156" s="33"/>
      <c r="HH156" s="33"/>
      <c r="HI156" s="33"/>
      <c r="HJ156" s="33"/>
      <c r="HK156" s="33"/>
      <c r="HL156" s="33"/>
      <c r="HM156" s="33"/>
      <c r="HN156" s="33"/>
      <c r="HO156" s="33"/>
      <c r="HP156" s="33"/>
      <c r="HQ156" s="33"/>
      <c r="HR156" s="33"/>
      <c r="HS156" s="33"/>
      <c r="HT156" s="33"/>
      <c r="HU156" s="33"/>
      <c r="HV156" s="33"/>
      <c r="HW156" s="33"/>
      <c r="HX156" s="33"/>
      <c r="HY156" s="33"/>
      <c r="HZ156" s="33"/>
      <c r="IA156" s="33"/>
      <c r="IB156" s="33"/>
      <c r="IC156" s="33"/>
      <c r="ID156" s="33"/>
      <c r="IE156" s="33"/>
      <c r="IF156" s="33"/>
      <c r="IG156" s="33"/>
      <c r="IH156" s="33"/>
      <c r="II156" s="33"/>
      <c r="IJ156" s="33"/>
      <c r="IK156" s="33"/>
      <c r="IL156" s="33"/>
      <c r="IM156" s="33"/>
      <c r="IN156" s="33"/>
      <c r="IO156" s="33"/>
      <c r="IP156" s="33"/>
      <c r="IQ156" s="33"/>
      <c r="IR156" s="33"/>
      <c r="IS156" s="33"/>
      <c r="IT156" s="33"/>
      <c r="IU156" s="33"/>
      <c r="IV156" s="33"/>
      <c r="IW156" s="33"/>
      <c r="IX156" s="33"/>
      <c r="IY156" s="33"/>
      <c r="IZ156" s="33"/>
      <c r="JA156" s="33"/>
      <c r="JB156" s="33"/>
      <c r="JC156" s="33"/>
      <c r="JD156" s="33"/>
      <c r="JE156" s="33"/>
      <c r="JF156" s="33"/>
      <c r="JG156" s="33"/>
      <c r="JH156" s="33"/>
      <c r="JI156" s="33"/>
      <c r="JJ156" s="33"/>
      <c r="JK156" s="33"/>
      <c r="JL156" s="33"/>
      <c r="JM156" s="33"/>
      <c r="JN156" s="33"/>
      <c r="JO156" s="33"/>
      <c r="JP156" s="33"/>
      <c r="JQ156" s="33"/>
      <c r="JR156" s="33"/>
      <c r="JS156" s="33"/>
      <c r="JT156" s="33"/>
      <c r="JU156" s="33"/>
      <c r="JV156" s="33"/>
      <c r="JW156" s="33"/>
      <c r="JX156" s="33"/>
      <c r="JY156" s="33"/>
      <c r="JZ156" s="33"/>
      <c r="KA156" s="33"/>
      <c r="KB156" s="33"/>
      <c r="KC156" s="33"/>
      <c r="KD156" s="33"/>
      <c r="KE156" s="33"/>
      <c r="KF156" s="33"/>
      <c r="KG156" s="33"/>
      <c r="KH156" s="33"/>
      <c r="KI156" s="33"/>
      <c r="KJ156" s="33"/>
      <c r="KK156" s="33"/>
      <c r="KL156" s="33"/>
      <c r="KM156" s="33"/>
      <c r="KN156" s="33"/>
      <c r="KO156" s="33"/>
      <c r="KP156" s="33"/>
      <c r="KQ156" s="33"/>
      <c r="KR156" s="33"/>
      <c r="KS156" s="33"/>
      <c r="KT156" s="33"/>
      <c r="KU156" s="33"/>
      <c r="KV156" s="33"/>
      <c r="KW156" s="33"/>
      <c r="KX156" s="33"/>
      <c r="KY156" s="33"/>
      <c r="KZ156" s="33"/>
      <c r="LA156" s="33"/>
      <c r="LB156" s="33"/>
      <c r="LC156" s="33"/>
      <c r="LD156" s="33"/>
      <c r="LE156" s="33"/>
      <c r="LF156" s="33"/>
      <c r="LG156" s="33"/>
      <c r="LH156" s="33"/>
      <c r="LI156" s="33"/>
      <c r="LJ156" s="33"/>
      <c r="LK156" s="33"/>
      <c r="LL156" s="33"/>
      <c r="LM156" s="33"/>
      <c r="LN156" s="33"/>
    </row>
    <row r="157" spans="1:326" s="286" customFormat="1">
      <c r="A157" s="38">
        <f t="shared" si="35"/>
        <v>9</v>
      </c>
      <c r="B157" s="350" t="e">
        <f>VLOOKUP($A157,$E$114:F$145,COLUMNS($E$114:F$145))</f>
        <v>#N/A</v>
      </c>
      <c r="C157" s="307" t="e">
        <f>VLOOKUP($A157,$E$114:G$145,COLUMNS($E$114:G$145))</f>
        <v>#N/A</v>
      </c>
      <c r="D157" s="26" t="e">
        <f>VLOOKUP($A157,$E$114:H$145,COLUMNS($E$114:H$145))</f>
        <v>#N/A</v>
      </c>
      <c r="E157" s="26" t="e">
        <f>VLOOKUP($A157,$E$114:I$145,COLUMNS($E$114:I$145))</f>
        <v>#N/A</v>
      </c>
      <c r="F157" s="172">
        <f>VLOOKUP($A157,$E$114:AL$145,COLUMNS($E$114:AL$145))</f>
        <v>0</v>
      </c>
      <c r="G157" s="128">
        <f t="shared" si="34"/>
        <v>20</v>
      </c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287"/>
      <c r="Y157" s="287"/>
      <c r="Z157" s="122"/>
      <c r="AA157" s="122"/>
      <c r="AB157" s="122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  <c r="FZ157" s="33"/>
      <c r="GA157" s="33"/>
      <c r="GB157" s="33"/>
      <c r="GC157" s="33"/>
      <c r="GD157" s="33"/>
      <c r="GE157" s="33"/>
      <c r="GF157" s="33"/>
      <c r="GG157" s="33"/>
      <c r="GH157" s="33"/>
      <c r="GI157" s="33"/>
      <c r="GJ157" s="33"/>
      <c r="GK157" s="33"/>
      <c r="GL157" s="33"/>
      <c r="GM157" s="33"/>
      <c r="GN157" s="33"/>
      <c r="GO157" s="33"/>
      <c r="GP157" s="33"/>
      <c r="GQ157" s="33"/>
      <c r="GR157" s="33"/>
      <c r="GS157" s="33"/>
      <c r="GT157" s="33"/>
      <c r="GU157" s="33"/>
      <c r="GV157" s="33"/>
      <c r="GW157" s="33"/>
      <c r="GX157" s="33"/>
      <c r="GY157" s="33"/>
      <c r="GZ157" s="33"/>
      <c r="HA157" s="33"/>
      <c r="HB157" s="33"/>
      <c r="HC157" s="33"/>
      <c r="HD157" s="33"/>
      <c r="HE157" s="33"/>
      <c r="HF157" s="33"/>
      <c r="HG157" s="33"/>
      <c r="HH157" s="33"/>
      <c r="HI157" s="33"/>
      <c r="HJ157" s="33"/>
      <c r="HK157" s="33"/>
      <c r="HL157" s="33"/>
      <c r="HM157" s="33"/>
      <c r="HN157" s="33"/>
      <c r="HO157" s="33"/>
      <c r="HP157" s="33"/>
      <c r="HQ157" s="33"/>
      <c r="HR157" s="33"/>
      <c r="HS157" s="33"/>
      <c r="HT157" s="33"/>
      <c r="HU157" s="33"/>
      <c r="HV157" s="33"/>
      <c r="HW157" s="33"/>
      <c r="HX157" s="33"/>
      <c r="HY157" s="33"/>
      <c r="HZ157" s="33"/>
      <c r="IA157" s="33"/>
      <c r="IB157" s="33"/>
      <c r="IC157" s="33"/>
      <c r="ID157" s="33"/>
      <c r="IE157" s="33"/>
      <c r="IF157" s="33"/>
      <c r="IG157" s="33"/>
      <c r="IH157" s="33"/>
      <c r="II157" s="33"/>
      <c r="IJ157" s="33"/>
      <c r="IK157" s="33"/>
      <c r="IL157" s="33"/>
      <c r="IM157" s="33"/>
      <c r="IN157" s="33"/>
      <c r="IO157" s="33"/>
      <c r="IP157" s="33"/>
      <c r="IQ157" s="33"/>
      <c r="IR157" s="33"/>
      <c r="IS157" s="33"/>
      <c r="IT157" s="33"/>
      <c r="IU157" s="33"/>
      <c r="IV157" s="33"/>
      <c r="IW157" s="33"/>
      <c r="IX157" s="33"/>
      <c r="IY157" s="33"/>
      <c r="IZ157" s="33"/>
      <c r="JA157" s="33"/>
      <c r="JB157" s="33"/>
      <c r="JC157" s="33"/>
      <c r="JD157" s="33"/>
      <c r="JE157" s="33"/>
      <c r="JF157" s="33"/>
      <c r="JG157" s="33"/>
      <c r="JH157" s="33"/>
      <c r="JI157" s="33"/>
      <c r="JJ157" s="33"/>
      <c r="JK157" s="33"/>
      <c r="JL157" s="33"/>
      <c r="JM157" s="33"/>
      <c r="JN157" s="33"/>
      <c r="JO157" s="33"/>
      <c r="JP157" s="33"/>
      <c r="JQ157" s="33"/>
      <c r="JR157" s="33"/>
      <c r="JS157" s="33"/>
      <c r="JT157" s="33"/>
      <c r="JU157" s="33"/>
      <c r="JV157" s="33"/>
      <c r="JW157" s="33"/>
      <c r="JX157" s="33"/>
      <c r="JY157" s="33"/>
      <c r="JZ157" s="33"/>
      <c r="KA157" s="33"/>
      <c r="KB157" s="33"/>
      <c r="KC157" s="33"/>
      <c r="KD157" s="33"/>
      <c r="KE157" s="33"/>
      <c r="KF157" s="33"/>
      <c r="KG157" s="33"/>
      <c r="KH157" s="33"/>
      <c r="KI157" s="33"/>
      <c r="KJ157" s="33"/>
      <c r="KK157" s="33"/>
      <c r="KL157" s="33"/>
      <c r="KM157" s="33"/>
      <c r="KN157" s="33"/>
      <c r="KO157" s="33"/>
      <c r="KP157" s="33"/>
      <c r="KQ157" s="33"/>
      <c r="KR157" s="33"/>
      <c r="KS157" s="33"/>
      <c r="KT157" s="33"/>
      <c r="KU157" s="33"/>
      <c r="KV157" s="33"/>
      <c r="KW157" s="33"/>
      <c r="KX157" s="33"/>
      <c r="KY157" s="33"/>
      <c r="KZ157" s="33"/>
      <c r="LA157" s="33"/>
      <c r="LB157" s="33"/>
      <c r="LC157" s="33"/>
      <c r="LD157" s="33"/>
      <c r="LE157" s="33"/>
      <c r="LF157" s="33"/>
      <c r="LG157" s="33"/>
      <c r="LH157" s="33"/>
      <c r="LI157" s="33"/>
      <c r="LJ157" s="33"/>
      <c r="LK157" s="33"/>
      <c r="LL157" s="33"/>
      <c r="LM157" s="33"/>
      <c r="LN157" s="33"/>
    </row>
    <row r="158" spans="1:326" s="286" customFormat="1">
      <c r="A158" s="38">
        <f t="shared" si="35"/>
        <v>10</v>
      </c>
      <c r="B158" s="350" t="e">
        <f>VLOOKUP($A158,$E$114:F$145,COLUMNS($E$114:F$145))</f>
        <v>#N/A</v>
      </c>
      <c r="C158" s="307" t="e">
        <f>VLOOKUP($A158,$E$114:G$145,COLUMNS($E$114:G$145))</f>
        <v>#N/A</v>
      </c>
      <c r="D158" s="26" t="e">
        <f>VLOOKUP($A158,$E$114:H$145,COLUMNS($E$114:H$145))</f>
        <v>#N/A</v>
      </c>
      <c r="E158" s="26" t="e">
        <f>VLOOKUP($A158,$E$114:I$145,COLUMNS($E$114:I$145))</f>
        <v>#N/A</v>
      </c>
      <c r="F158" s="172">
        <f>VLOOKUP($A158,$E$114:AL$145,COLUMNS($E$114:AL$145))</f>
        <v>0</v>
      </c>
      <c r="G158" s="128">
        <f t="shared" si="34"/>
        <v>20</v>
      </c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287"/>
      <c r="Y158" s="287"/>
      <c r="Z158" s="122"/>
      <c r="AA158" s="122"/>
      <c r="AB158" s="122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C158" s="33"/>
      <c r="FD158" s="33"/>
      <c r="FE158" s="33"/>
      <c r="FF158" s="33"/>
      <c r="FG158" s="33"/>
      <c r="FH158" s="33"/>
      <c r="FI158" s="33"/>
      <c r="FJ158" s="33"/>
      <c r="FK158" s="33"/>
      <c r="FL158" s="33"/>
      <c r="FM158" s="33"/>
      <c r="FN158" s="33"/>
      <c r="FO158" s="33"/>
      <c r="FP158" s="33"/>
      <c r="FQ158" s="33"/>
      <c r="FR158" s="33"/>
      <c r="FS158" s="33"/>
      <c r="FT158" s="33"/>
      <c r="FU158" s="33"/>
      <c r="FV158" s="33"/>
      <c r="FW158" s="33"/>
      <c r="FX158" s="33"/>
      <c r="FY158" s="33"/>
      <c r="FZ158" s="33"/>
      <c r="GA158" s="33"/>
      <c r="GB158" s="33"/>
      <c r="GC158" s="33"/>
      <c r="GD158" s="33"/>
      <c r="GE158" s="33"/>
      <c r="GF158" s="33"/>
      <c r="GG158" s="33"/>
      <c r="GH158" s="33"/>
      <c r="GI158" s="33"/>
      <c r="GJ158" s="33"/>
      <c r="GK158" s="33"/>
      <c r="GL158" s="33"/>
      <c r="GM158" s="33"/>
      <c r="GN158" s="33"/>
      <c r="GO158" s="33"/>
      <c r="GP158" s="33"/>
      <c r="GQ158" s="33"/>
      <c r="GR158" s="33"/>
      <c r="GS158" s="33"/>
      <c r="GT158" s="33"/>
      <c r="GU158" s="33"/>
      <c r="GV158" s="33"/>
      <c r="GW158" s="33"/>
      <c r="GX158" s="33"/>
      <c r="GY158" s="33"/>
      <c r="GZ158" s="33"/>
      <c r="HA158" s="33"/>
      <c r="HB158" s="33"/>
      <c r="HC158" s="33"/>
      <c r="HD158" s="33"/>
      <c r="HE158" s="33"/>
      <c r="HF158" s="33"/>
      <c r="HG158" s="33"/>
      <c r="HH158" s="33"/>
      <c r="HI158" s="33"/>
      <c r="HJ158" s="33"/>
      <c r="HK158" s="33"/>
      <c r="HL158" s="33"/>
      <c r="HM158" s="33"/>
      <c r="HN158" s="33"/>
      <c r="HO158" s="33"/>
      <c r="HP158" s="33"/>
      <c r="HQ158" s="33"/>
      <c r="HR158" s="33"/>
      <c r="HS158" s="33"/>
      <c r="HT158" s="33"/>
      <c r="HU158" s="33"/>
      <c r="HV158" s="33"/>
      <c r="HW158" s="33"/>
      <c r="HX158" s="33"/>
      <c r="HY158" s="33"/>
      <c r="HZ158" s="33"/>
      <c r="IA158" s="33"/>
      <c r="IB158" s="33"/>
      <c r="IC158" s="33"/>
      <c r="ID158" s="33"/>
      <c r="IE158" s="33"/>
      <c r="IF158" s="33"/>
      <c r="IG158" s="33"/>
      <c r="IH158" s="33"/>
      <c r="II158" s="33"/>
      <c r="IJ158" s="33"/>
      <c r="IK158" s="33"/>
      <c r="IL158" s="33"/>
      <c r="IM158" s="33"/>
      <c r="IN158" s="33"/>
      <c r="IO158" s="33"/>
      <c r="IP158" s="33"/>
      <c r="IQ158" s="33"/>
      <c r="IR158" s="33"/>
      <c r="IS158" s="33"/>
      <c r="IT158" s="33"/>
      <c r="IU158" s="33"/>
      <c r="IV158" s="33"/>
      <c r="IW158" s="33"/>
      <c r="IX158" s="33"/>
      <c r="IY158" s="33"/>
      <c r="IZ158" s="33"/>
      <c r="JA158" s="33"/>
      <c r="JB158" s="33"/>
      <c r="JC158" s="33"/>
      <c r="JD158" s="33"/>
      <c r="JE158" s="33"/>
      <c r="JF158" s="33"/>
      <c r="JG158" s="33"/>
      <c r="JH158" s="33"/>
      <c r="JI158" s="33"/>
      <c r="JJ158" s="33"/>
      <c r="JK158" s="33"/>
      <c r="JL158" s="33"/>
      <c r="JM158" s="33"/>
      <c r="JN158" s="33"/>
      <c r="JO158" s="33"/>
      <c r="JP158" s="33"/>
      <c r="JQ158" s="33"/>
      <c r="JR158" s="33"/>
      <c r="JS158" s="33"/>
      <c r="JT158" s="33"/>
      <c r="JU158" s="33"/>
      <c r="JV158" s="33"/>
      <c r="JW158" s="33"/>
      <c r="JX158" s="33"/>
      <c r="JY158" s="33"/>
      <c r="JZ158" s="33"/>
      <c r="KA158" s="33"/>
      <c r="KB158" s="33"/>
      <c r="KC158" s="33"/>
      <c r="KD158" s="33"/>
      <c r="KE158" s="33"/>
      <c r="KF158" s="33"/>
      <c r="KG158" s="33"/>
      <c r="KH158" s="33"/>
      <c r="KI158" s="33"/>
      <c r="KJ158" s="33"/>
      <c r="KK158" s="33"/>
      <c r="KL158" s="33"/>
      <c r="KM158" s="33"/>
      <c r="KN158" s="33"/>
      <c r="KO158" s="33"/>
      <c r="KP158" s="33"/>
      <c r="KQ158" s="33"/>
      <c r="KR158" s="33"/>
      <c r="KS158" s="33"/>
      <c r="KT158" s="33"/>
      <c r="KU158" s="33"/>
      <c r="KV158" s="33"/>
      <c r="KW158" s="33"/>
      <c r="KX158" s="33"/>
      <c r="KY158" s="33"/>
      <c r="KZ158" s="33"/>
      <c r="LA158" s="33"/>
      <c r="LB158" s="33"/>
      <c r="LC158" s="33"/>
      <c r="LD158" s="33"/>
      <c r="LE158" s="33"/>
      <c r="LF158" s="33"/>
      <c r="LG158" s="33"/>
      <c r="LH158" s="33"/>
      <c r="LI158" s="33"/>
      <c r="LJ158" s="33"/>
      <c r="LK158" s="33"/>
      <c r="LL158" s="33"/>
      <c r="LM158" s="33"/>
      <c r="LN158" s="33"/>
    </row>
    <row r="159" spans="1:326" s="286" customFormat="1">
      <c r="A159" s="38">
        <f t="shared" si="35"/>
        <v>11</v>
      </c>
      <c r="B159" s="350" t="e">
        <f>VLOOKUP($A159,$E$114:F$145,COLUMNS($E$114:F$145))</f>
        <v>#N/A</v>
      </c>
      <c r="C159" s="307" t="e">
        <f>VLOOKUP($A159,$E$114:G$145,COLUMNS($E$114:G$145))</f>
        <v>#N/A</v>
      </c>
      <c r="D159" s="26" t="e">
        <f>VLOOKUP($A159,$E$114:H$145,COLUMNS($E$114:H$145))</f>
        <v>#N/A</v>
      </c>
      <c r="E159" s="26" t="e">
        <f>VLOOKUP($A159,$E$114:I$145,COLUMNS($E$114:I$145))</f>
        <v>#N/A</v>
      </c>
      <c r="F159" s="172">
        <f>VLOOKUP($A159,$E$114:AL$145,COLUMNS($E$114:AL$145))</f>
        <v>0</v>
      </c>
      <c r="G159" s="128">
        <f t="shared" si="34"/>
        <v>20</v>
      </c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287"/>
      <c r="Y159" s="287"/>
      <c r="Z159" s="122"/>
      <c r="AA159" s="122"/>
      <c r="AB159" s="122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  <c r="GL159" s="33"/>
      <c r="GM159" s="33"/>
      <c r="GN159" s="33"/>
      <c r="GO159" s="33"/>
      <c r="GP159" s="33"/>
      <c r="GQ159" s="33"/>
      <c r="GR159" s="33"/>
      <c r="GS159" s="33"/>
      <c r="GT159" s="33"/>
      <c r="GU159" s="33"/>
      <c r="GV159" s="33"/>
      <c r="GW159" s="33"/>
      <c r="GX159" s="33"/>
      <c r="GY159" s="33"/>
      <c r="GZ159" s="33"/>
      <c r="HA159" s="33"/>
      <c r="HB159" s="33"/>
      <c r="HC159" s="33"/>
      <c r="HD159" s="33"/>
      <c r="HE159" s="33"/>
      <c r="HF159" s="33"/>
      <c r="HG159" s="33"/>
      <c r="HH159" s="33"/>
      <c r="HI159" s="33"/>
      <c r="HJ159" s="33"/>
      <c r="HK159" s="33"/>
      <c r="HL159" s="33"/>
      <c r="HM159" s="33"/>
      <c r="HN159" s="33"/>
      <c r="HO159" s="33"/>
      <c r="HP159" s="33"/>
      <c r="HQ159" s="33"/>
      <c r="HR159" s="33"/>
      <c r="HS159" s="33"/>
      <c r="HT159" s="33"/>
      <c r="HU159" s="33"/>
      <c r="HV159" s="33"/>
      <c r="HW159" s="33"/>
      <c r="HX159" s="33"/>
      <c r="HY159" s="33"/>
      <c r="HZ159" s="33"/>
      <c r="IA159" s="33"/>
      <c r="IB159" s="33"/>
      <c r="IC159" s="33"/>
      <c r="ID159" s="33"/>
      <c r="IE159" s="33"/>
      <c r="IF159" s="33"/>
      <c r="IG159" s="33"/>
      <c r="IH159" s="33"/>
      <c r="II159" s="33"/>
      <c r="IJ159" s="33"/>
      <c r="IK159" s="33"/>
      <c r="IL159" s="33"/>
      <c r="IM159" s="33"/>
      <c r="IN159" s="33"/>
      <c r="IO159" s="33"/>
      <c r="IP159" s="33"/>
      <c r="IQ159" s="33"/>
      <c r="IR159" s="33"/>
      <c r="IS159" s="33"/>
      <c r="IT159" s="33"/>
      <c r="IU159" s="33"/>
      <c r="IV159" s="33"/>
      <c r="IW159" s="33"/>
      <c r="IX159" s="33"/>
      <c r="IY159" s="33"/>
      <c r="IZ159" s="33"/>
      <c r="JA159" s="33"/>
      <c r="JB159" s="33"/>
      <c r="JC159" s="33"/>
      <c r="JD159" s="33"/>
      <c r="JE159" s="33"/>
      <c r="JF159" s="33"/>
      <c r="JG159" s="33"/>
      <c r="JH159" s="33"/>
      <c r="JI159" s="33"/>
      <c r="JJ159" s="33"/>
      <c r="JK159" s="33"/>
      <c r="JL159" s="33"/>
      <c r="JM159" s="33"/>
      <c r="JN159" s="33"/>
      <c r="JO159" s="33"/>
      <c r="JP159" s="33"/>
      <c r="JQ159" s="33"/>
      <c r="JR159" s="33"/>
      <c r="JS159" s="33"/>
      <c r="JT159" s="33"/>
      <c r="JU159" s="33"/>
      <c r="JV159" s="33"/>
      <c r="JW159" s="33"/>
      <c r="JX159" s="33"/>
      <c r="JY159" s="33"/>
      <c r="JZ159" s="33"/>
      <c r="KA159" s="33"/>
      <c r="KB159" s="33"/>
      <c r="KC159" s="33"/>
      <c r="KD159" s="33"/>
      <c r="KE159" s="33"/>
      <c r="KF159" s="33"/>
      <c r="KG159" s="33"/>
      <c r="KH159" s="33"/>
      <c r="KI159" s="33"/>
      <c r="KJ159" s="33"/>
      <c r="KK159" s="33"/>
      <c r="KL159" s="33"/>
      <c r="KM159" s="33"/>
      <c r="KN159" s="33"/>
      <c r="KO159" s="33"/>
      <c r="KP159" s="33"/>
      <c r="KQ159" s="33"/>
      <c r="KR159" s="33"/>
      <c r="KS159" s="33"/>
      <c r="KT159" s="33"/>
      <c r="KU159" s="33"/>
      <c r="KV159" s="33"/>
      <c r="KW159" s="33"/>
      <c r="KX159" s="33"/>
      <c r="KY159" s="33"/>
      <c r="KZ159" s="33"/>
      <c r="LA159" s="33"/>
      <c r="LB159" s="33"/>
      <c r="LC159" s="33"/>
      <c r="LD159" s="33"/>
      <c r="LE159" s="33"/>
      <c r="LF159" s="33"/>
      <c r="LG159" s="33"/>
      <c r="LH159" s="33"/>
      <c r="LI159" s="33"/>
      <c r="LJ159" s="33"/>
      <c r="LK159" s="33"/>
      <c r="LL159" s="33"/>
      <c r="LM159" s="33"/>
      <c r="LN159" s="33"/>
    </row>
    <row r="160" spans="1:326" s="286" customFormat="1">
      <c r="A160" s="38">
        <f t="shared" si="35"/>
        <v>12</v>
      </c>
      <c r="B160" s="350" t="e">
        <f>VLOOKUP($A160,$E$114:F$145,COLUMNS($E$114:F$145))</f>
        <v>#N/A</v>
      </c>
      <c r="C160" s="307" t="e">
        <f>VLOOKUP($A160,$E$114:G$145,COLUMNS($E$114:G$145))</f>
        <v>#N/A</v>
      </c>
      <c r="D160" s="26" t="e">
        <f>VLOOKUP($A160,$E$114:H$145,COLUMNS($E$114:H$145))</f>
        <v>#N/A</v>
      </c>
      <c r="E160" s="26" t="e">
        <f>VLOOKUP($A160,$E$114:I$145,COLUMNS($E$114:I$145))</f>
        <v>#N/A</v>
      </c>
      <c r="F160" s="172">
        <f>VLOOKUP($A160,$E$114:AL$145,COLUMNS($E$114:AL$145))</f>
        <v>0</v>
      </c>
      <c r="G160" s="128">
        <f t="shared" si="34"/>
        <v>20</v>
      </c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287"/>
      <c r="Y160" s="287"/>
      <c r="Z160" s="122"/>
      <c r="AA160" s="122"/>
      <c r="AB160" s="122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  <c r="FZ160" s="33"/>
      <c r="GA160" s="33"/>
      <c r="GB160" s="33"/>
      <c r="GC160" s="33"/>
      <c r="GD160" s="33"/>
      <c r="GE160" s="33"/>
      <c r="GF160" s="33"/>
      <c r="GG160" s="33"/>
      <c r="GH160" s="33"/>
      <c r="GI160" s="33"/>
      <c r="GJ160" s="33"/>
      <c r="GK160" s="33"/>
      <c r="GL160" s="33"/>
      <c r="GM160" s="33"/>
      <c r="GN160" s="33"/>
      <c r="GO160" s="33"/>
      <c r="GP160" s="33"/>
      <c r="GQ160" s="33"/>
      <c r="GR160" s="33"/>
      <c r="GS160" s="33"/>
      <c r="GT160" s="33"/>
      <c r="GU160" s="33"/>
      <c r="GV160" s="33"/>
      <c r="GW160" s="33"/>
      <c r="GX160" s="33"/>
      <c r="GY160" s="33"/>
      <c r="GZ160" s="33"/>
      <c r="HA160" s="33"/>
      <c r="HB160" s="33"/>
      <c r="HC160" s="33"/>
      <c r="HD160" s="33"/>
      <c r="HE160" s="33"/>
      <c r="HF160" s="33"/>
      <c r="HG160" s="33"/>
      <c r="HH160" s="33"/>
      <c r="HI160" s="33"/>
      <c r="HJ160" s="33"/>
      <c r="HK160" s="33"/>
      <c r="HL160" s="33"/>
      <c r="HM160" s="33"/>
      <c r="HN160" s="33"/>
      <c r="HO160" s="33"/>
      <c r="HP160" s="33"/>
      <c r="HQ160" s="33"/>
      <c r="HR160" s="33"/>
      <c r="HS160" s="33"/>
      <c r="HT160" s="33"/>
      <c r="HU160" s="33"/>
      <c r="HV160" s="33"/>
      <c r="HW160" s="33"/>
      <c r="HX160" s="33"/>
      <c r="HY160" s="33"/>
      <c r="HZ160" s="33"/>
      <c r="IA160" s="33"/>
      <c r="IB160" s="33"/>
      <c r="IC160" s="33"/>
      <c r="ID160" s="33"/>
      <c r="IE160" s="33"/>
      <c r="IF160" s="33"/>
      <c r="IG160" s="33"/>
      <c r="IH160" s="33"/>
      <c r="II160" s="33"/>
      <c r="IJ160" s="33"/>
      <c r="IK160" s="33"/>
      <c r="IL160" s="33"/>
      <c r="IM160" s="33"/>
      <c r="IN160" s="33"/>
      <c r="IO160" s="33"/>
      <c r="IP160" s="33"/>
      <c r="IQ160" s="33"/>
      <c r="IR160" s="33"/>
      <c r="IS160" s="33"/>
      <c r="IT160" s="33"/>
      <c r="IU160" s="33"/>
      <c r="IV160" s="33"/>
      <c r="IW160" s="33"/>
      <c r="IX160" s="33"/>
      <c r="IY160" s="33"/>
      <c r="IZ160" s="33"/>
      <c r="JA160" s="33"/>
      <c r="JB160" s="33"/>
      <c r="JC160" s="33"/>
      <c r="JD160" s="33"/>
      <c r="JE160" s="33"/>
      <c r="JF160" s="33"/>
      <c r="JG160" s="33"/>
      <c r="JH160" s="33"/>
      <c r="JI160" s="33"/>
      <c r="JJ160" s="33"/>
      <c r="JK160" s="33"/>
      <c r="JL160" s="33"/>
      <c r="JM160" s="33"/>
      <c r="JN160" s="33"/>
      <c r="JO160" s="33"/>
      <c r="JP160" s="33"/>
      <c r="JQ160" s="33"/>
      <c r="JR160" s="33"/>
      <c r="JS160" s="33"/>
      <c r="JT160" s="33"/>
      <c r="JU160" s="33"/>
      <c r="JV160" s="33"/>
      <c r="JW160" s="33"/>
      <c r="JX160" s="33"/>
      <c r="JY160" s="33"/>
      <c r="JZ160" s="33"/>
      <c r="KA160" s="33"/>
      <c r="KB160" s="33"/>
      <c r="KC160" s="33"/>
      <c r="KD160" s="33"/>
      <c r="KE160" s="33"/>
      <c r="KF160" s="33"/>
      <c r="KG160" s="33"/>
      <c r="KH160" s="33"/>
      <c r="KI160" s="33"/>
      <c r="KJ160" s="33"/>
      <c r="KK160" s="33"/>
      <c r="KL160" s="33"/>
      <c r="KM160" s="33"/>
      <c r="KN160" s="33"/>
      <c r="KO160" s="33"/>
      <c r="KP160" s="33"/>
      <c r="KQ160" s="33"/>
      <c r="KR160" s="33"/>
      <c r="KS160" s="33"/>
      <c r="KT160" s="33"/>
      <c r="KU160" s="33"/>
      <c r="KV160" s="33"/>
      <c r="KW160" s="33"/>
      <c r="KX160" s="33"/>
      <c r="KY160" s="33"/>
      <c r="KZ160" s="33"/>
      <c r="LA160" s="33"/>
      <c r="LB160" s="33"/>
      <c r="LC160" s="33"/>
      <c r="LD160" s="33"/>
      <c r="LE160" s="33"/>
      <c r="LF160" s="33"/>
      <c r="LG160" s="33"/>
      <c r="LH160" s="33"/>
      <c r="LI160" s="33"/>
      <c r="LJ160" s="33"/>
      <c r="LK160" s="33"/>
      <c r="LL160" s="33"/>
      <c r="LM160" s="33"/>
      <c r="LN160" s="33"/>
    </row>
    <row r="161" spans="1:326" s="286" customFormat="1">
      <c r="A161" s="38">
        <f t="shared" si="35"/>
        <v>13</v>
      </c>
      <c r="B161" s="350" t="e">
        <f>VLOOKUP($A161,$E$114:F$145,COLUMNS($E$114:F$145))</f>
        <v>#N/A</v>
      </c>
      <c r="C161" s="307" t="e">
        <f>VLOOKUP($A161,$E$114:G$145,COLUMNS($E$114:G$145))</f>
        <v>#N/A</v>
      </c>
      <c r="D161" s="26" t="e">
        <f>VLOOKUP($A161,$E$114:H$145,COLUMNS($E$114:H$145))</f>
        <v>#N/A</v>
      </c>
      <c r="E161" s="26" t="e">
        <f>VLOOKUP($A161,$E$114:I$145,COLUMNS($E$114:I$145))</f>
        <v>#N/A</v>
      </c>
      <c r="F161" s="172">
        <f>VLOOKUP($A161,$E$114:AL$145,COLUMNS($E$114:AL$145))</f>
        <v>0</v>
      </c>
      <c r="G161" s="128">
        <f t="shared" si="34"/>
        <v>20</v>
      </c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287"/>
      <c r="Y161" s="287"/>
      <c r="Z161" s="122"/>
      <c r="AA161" s="122"/>
      <c r="AB161" s="122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  <c r="FZ161" s="33"/>
      <c r="GA161" s="33"/>
      <c r="GB161" s="33"/>
      <c r="GC161" s="33"/>
      <c r="GD161" s="33"/>
      <c r="GE161" s="33"/>
      <c r="GF161" s="33"/>
      <c r="GG161" s="33"/>
      <c r="GH161" s="33"/>
      <c r="GI161" s="33"/>
      <c r="GJ161" s="33"/>
      <c r="GK161" s="33"/>
      <c r="GL161" s="33"/>
      <c r="GM161" s="33"/>
      <c r="GN161" s="33"/>
      <c r="GO161" s="33"/>
      <c r="GP161" s="33"/>
      <c r="GQ161" s="33"/>
      <c r="GR161" s="33"/>
      <c r="GS161" s="33"/>
      <c r="GT161" s="33"/>
      <c r="GU161" s="33"/>
      <c r="GV161" s="33"/>
      <c r="GW161" s="33"/>
      <c r="GX161" s="33"/>
      <c r="GY161" s="33"/>
      <c r="GZ161" s="33"/>
      <c r="HA161" s="33"/>
      <c r="HB161" s="33"/>
      <c r="HC161" s="33"/>
      <c r="HD161" s="33"/>
      <c r="HE161" s="33"/>
      <c r="HF161" s="33"/>
      <c r="HG161" s="33"/>
      <c r="HH161" s="33"/>
      <c r="HI161" s="33"/>
      <c r="HJ161" s="33"/>
      <c r="HK161" s="33"/>
      <c r="HL161" s="33"/>
      <c r="HM161" s="33"/>
      <c r="HN161" s="33"/>
      <c r="HO161" s="33"/>
      <c r="HP161" s="33"/>
      <c r="HQ161" s="33"/>
      <c r="HR161" s="33"/>
      <c r="HS161" s="33"/>
      <c r="HT161" s="33"/>
      <c r="HU161" s="33"/>
      <c r="HV161" s="33"/>
      <c r="HW161" s="33"/>
      <c r="HX161" s="33"/>
      <c r="HY161" s="33"/>
      <c r="HZ161" s="33"/>
      <c r="IA161" s="33"/>
      <c r="IB161" s="33"/>
      <c r="IC161" s="33"/>
      <c r="ID161" s="33"/>
      <c r="IE161" s="33"/>
      <c r="IF161" s="33"/>
      <c r="IG161" s="33"/>
      <c r="IH161" s="33"/>
      <c r="II161" s="33"/>
      <c r="IJ161" s="33"/>
      <c r="IK161" s="33"/>
      <c r="IL161" s="33"/>
      <c r="IM161" s="33"/>
      <c r="IN161" s="33"/>
      <c r="IO161" s="33"/>
      <c r="IP161" s="33"/>
      <c r="IQ161" s="33"/>
      <c r="IR161" s="33"/>
      <c r="IS161" s="33"/>
      <c r="IT161" s="33"/>
      <c r="IU161" s="33"/>
      <c r="IV161" s="33"/>
      <c r="IW161" s="33"/>
      <c r="IX161" s="33"/>
      <c r="IY161" s="33"/>
      <c r="IZ161" s="33"/>
      <c r="JA161" s="33"/>
      <c r="JB161" s="33"/>
      <c r="JC161" s="33"/>
      <c r="JD161" s="33"/>
      <c r="JE161" s="33"/>
      <c r="JF161" s="33"/>
      <c r="JG161" s="33"/>
      <c r="JH161" s="33"/>
      <c r="JI161" s="33"/>
      <c r="JJ161" s="33"/>
      <c r="JK161" s="33"/>
      <c r="JL161" s="33"/>
      <c r="JM161" s="33"/>
      <c r="JN161" s="33"/>
      <c r="JO161" s="33"/>
      <c r="JP161" s="33"/>
      <c r="JQ161" s="33"/>
      <c r="JR161" s="33"/>
      <c r="JS161" s="33"/>
      <c r="JT161" s="33"/>
      <c r="JU161" s="33"/>
      <c r="JV161" s="33"/>
      <c r="JW161" s="33"/>
      <c r="JX161" s="33"/>
      <c r="JY161" s="33"/>
      <c r="JZ161" s="33"/>
      <c r="KA161" s="33"/>
      <c r="KB161" s="33"/>
      <c r="KC161" s="33"/>
      <c r="KD161" s="33"/>
      <c r="KE161" s="33"/>
      <c r="KF161" s="33"/>
      <c r="KG161" s="33"/>
      <c r="KH161" s="33"/>
      <c r="KI161" s="33"/>
      <c r="KJ161" s="33"/>
      <c r="KK161" s="33"/>
      <c r="KL161" s="33"/>
      <c r="KM161" s="33"/>
      <c r="KN161" s="33"/>
      <c r="KO161" s="33"/>
      <c r="KP161" s="33"/>
      <c r="KQ161" s="33"/>
      <c r="KR161" s="33"/>
      <c r="KS161" s="33"/>
      <c r="KT161" s="33"/>
      <c r="KU161" s="33"/>
      <c r="KV161" s="33"/>
      <c r="KW161" s="33"/>
      <c r="KX161" s="33"/>
      <c r="KY161" s="33"/>
      <c r="KZ161" s="33"/>
      <c r="LA161" s="33"/>
      <c r="LB161" s="33"/>
      <c r="LC161" s="33"/>
      <c r="LD161" s="33"/>
      <c r="LE161" s="33"/>
      <c r="LF161" s="33"/>
      <c r="LG161" s="33"/>
      <c r="LH161" s="33"/>
      <c r="LI161" s="33"/>
      <c r="LJ161" s="33"/>
      <c r="LK161" s="33"/>
      <c r="LL161" s="33"/>
      <c r="LM161" s="33"/>
      <c r="LN161" s="33"/>
    </row>
    <row r="162" spans="1:326" s="286" customFormat="1">
      <c r="A162" s="38">
        <f t="shared" si="35"/>
        <v>14</v>
      </c>
      <c r="B162" s="350" t="e">
        <f>VLOOKUP($A162,$E$114:F$145,COLUMNS($E$114:F$145))</f>
        <v>#N/A</v>
      </c>
      <c r="C162" s="307" t="e">
        <f>VLOOKUP($A162,$E$114:G$145,COLUMNS($E$114:G$145))</f>
        <v>#N/A</v>
      </c>
      <c r="D162" s="26" t="e">
        <f>VLOOKUP($A162,$E$114:H$145,COLUMNS($E$114:H$145))</f>
        <v>#N/A</v>
      </c>
      <c r="E162" s="26" t="e">
        <f>VLOOKUP($A162,$E$114:I$145,COLUMNS($E$114:I$145))</f>
        <v>#N/A</v>
      </c>
      <c r="F162" s="172">
        <f>VLOOKUP($A162,$E$114:AL$145,COLUMNS($E$114:AL$145))</f>
        <v>0</v>
      </c>
      <c r="G162" s="128">
        <f t="shared" si="34"/>
        <v>20</v>
      </c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287"/>
      <c r="Y162" s="287"/>
      <c r="Z162" s="122"/>
      <c r="AA162" s="122"/>
      <c r="AB162" s="122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3"/>
      <c r="FT162" s="33"/>
      <c r="FU162" s="33"/>
      <c r="FV162" s="33"/>
      <c r="FW162" s="33"/>
      <c r="FX162" s="33"/>
      <c r="FY162" s="33"/>
      <c r="FZ162" s="33"/>
      <c r="GA162" s="33"/>
      <c r="GB162" s="33"/>
      <c r="GC162" s="33"/>
      <c r="GD162" s="33"/>
      <c r="GE162" s="33"/>
      <c r="GF162" s="33"/>
      <c r="GG162" s="33"/>
      <c r="GH162" s="33"/>
      <c r="GI162" s="33"/>
      <c r="GJ162" s="33"/>
      <c r="GK162" s="33"/>
      <c r="GL162" s="33"/>
      <c r="GM162" s="33"/>
      <c r="GN162" s="33"/>
      <c r="GO162" s="33"/>
      <c r="GP162" s="33"/>
      <c r="GQ162" s="33"/>
      <c r="GR162" s="33"/>
      <c r="GS162" s="33"/>
      <c r="GT162" s="33"/>
      <c r="GU162" s="33"/>
      <c r="GV162" s="33"/>
      <c r="GW162" s="33"/>
      <c r="GX162" s="33"/>
      <c r="GY162" s="33"/>
      <c r="GZ162" s="33"/>
      <c r="HA162" s="33"/>
      <c r="HB162" s="33"/>
      <c r="HC162" s="33"/>
      <c r="HD162" s="33"/>
      <c r="HE162" s="33"/>
      <c r="HF162" s="33"/>
      <c r="HG162" s="33"/>
      <c r="HH162" s="33"/>
      <c r="HI162" s="33"/>
      <c r="HJ162" s="33"/>
      <c r="HK162" s="33"/>
      <c r="HL162" s="33"/>
      <c r="HM162" s="33"/>
      <c r="HN162" s="33"/>
      <c r="HO162" s="33"/>
      <c r="HP162" s="33"/>
      <c r="HQ162" s="33"/>
      <c r="HR162" s="33"/>
      <c r="HS162" s="33"/>
      <c r="HT162" s="33"/>
      <c r="HU162" s="33"/>
      <c r="HV162" s="33"/>
      <c r="HW162" s="33"/>
      <c r="HX162" s="33"/>
      <c r="HY162" s="33"/>
      <c r="HZ162" s="33"/>
      <c r="IA162" s="33"/>
      <c r="IB162" s="33"/>
      <c r="IC162" s="33"/>
      <c r="ID162" s="33"/>
      <c r="IE162" s="33"/>
      <c r="IF162" s="33"/>
      <c r="IG162" s="33"/>
      <c r="IH162" s="33"/>
      <c r="II162" s="33"/>
      <c r="IJ162" s="33"/>
      <c r="IK162" s="33"/>
      <c r="IL162" s="33"/>
      <c r="IM162" s="33"/>
      <c r="IN162" s="33"/>
      <c r="IO162" s="33"/>
      <c r="IP162" s="33"/>
      <c r="IQ162" s="33"/>
      <c r="IR162" s="33"/>
      <c r="IS162" s="33"/>
      <c r="IT162" s="33"/>
      <c r="IU162" s="33"/>
      <c r="IV162" s="33"/>
      <c r="IW162" s="33"/>
      <c r="IX162" s="33"/>
      <c r="IY162" s="33"/>
      <c r="IZ162" s="33"/>
      <c r="JA162" s="33"/>
      <c r="JB162" s="33"/>
      <c r="JC162" s="33"/>
      <c r="JD162" s="33"/>
      <c r="JE162" s="33"/>
      <c r="JF162" s="33"/>
      <c r="JG162" s="33"/>
      <c r="JH162" s="33"/>
      <c r="JI162" s="33"/>
      <c r="JJ162" s="33"/>
      <c r="JK162" s="33"/>
      <c r="JL162" s="33"/>
      <c r="JM162" s="33"/>
      <c r="JN162" s="33"/>
      <c r="JO162" s="33"/>
      <c r="JP162" s="33"/>
      <c r="JQ162" s="33"/>
      <c r="JR162" s="33"/>
      <c r="JS162" s="33"/>
      <c r="JT162" s="33"/>
      <c r="JU162" s="33"/>
      <c r="JV162" s="33"/>
      <c r="JW162" s="33"/>
      <c r="JX162" s="33"/>
      <c r="JY162" s="33"/>
      <c r="JZ162" s="33"/>
      <c r="KA162" s="33"/>
      <c r="KB162" s="33"/>
      <c r="KC162" s="33"/>
      <c r="KD162" s="33"/>
      <c r="KE162" s="33"/>
      <c r="KF162" s="33"/>
      <c r="KG162" s="33"/>
      <c r="KH162" s="33"/>
      <c r="KI162" s="33"/>
      <c r="KJ162" s="33"/>
      <c r="KK162" s="33"/>
      <c r="KL162" s="33"/>
      <c r="KM162" s="33"/>
      <c r="KN162" s="33"/>
      <c r="KO162" s="33"/>
      <c r="KP162" s="33"/>
      <c r="KQ162" s="33"/>
      <c r="KR162" s="33"/>
      <c r="KS162" s="33"/>
      <c r="KT162" s="33"/>
      <c r="KU162" s="33"/>
      <c r="KV162" s="33"/>
      <c r="KW162" s="33"/>
      <c r="KX162" s="33"/>
      <c r="KY162" s="33"/>
      <c r="KZ162" s="33"/>
      <c r="LA162" s="33"/>
      <c r="LB162" s="33"/>
      <c r="LC162" s="33"/>
      <c r="LD162" s="33"/>
      <c r="LE162" s="33"/>
      <c r="LF162" s="33"/>
      <c r="LG162" s="33"/>
      <c r="LH162" s="33"/>
      <c r="LI162" s="33"/>
      <c r="LJ162" s="33"/>
      <c r="LK162" s="33"/>
      <c r="LL162" s="33"/>
      <c r="LM162" s="33"/>
      <c r="LN162" s="33"/>
    </row>
    <row r="163" spans="1:326" s="286" customFormat="1">
      <c r="A163" s="38">
        <f t="shared" si="35"/>
        <v>15</v>
      </c>
      <c r="B163" s="350" t="e">
        <f>VLOOKUP($A163,$E$114:F$145,COLUMNS($E$114:F$145))</f>
        <v>#N/A</v>
      </c>
      <c r="C163" s="307" t="e">
        <f>VLOOKUP($A163,$E$114:G$145,COLUMNS($E$114:G$145))</f>
        <v>#N/A</v>
      </c>
      <c r="D163" s="26" t="e">
        <f>VLOOKUP($A163,$E$114:H$145,COLUMNS($E$114:H$145))</f>
        <v>#N/A</v>
      </c>
      <c r="E163" s="26" t="e">
        <f>VLOOKUP($A163,$E$114:I$145,COLUMNS($E$114:I$145))</f>
        <v>#N/A</v>
      </c>
      <c r="F163" s="172">
        <f>VLOOKUP($A163,$E$114:AL$145,COLUMNS($E$114:AL$145))</f>
        <v>0</v>
      </c>
      <c r="G163" s="128">
        <f t="shared" si="34"/>
        <v>20</v>
      </c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287"/>
      <c r="Y163" s="287"/>
      <c r="Z163" s="122"/>
      <c r="AA163" s="122"/>
      <c r="AB163" s="122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  <c r="FZ163" s="33"/>
      <c r="GA163" s="33"/>
      <c r="GB163" s="33"/>
      <c r="GC163" s="33"/>
      <c r="GD163" s="33"/>
      <c r="GE163" s="33"/>
      <c r="GF163" s="33"/>
      <c r="GG163" s="33"/>
      <c r="GH163" s="33"/>
      <c r="GI163" s="33"/>
      <c r="GJ163" s="33"/>
      <c r="GK163" s="33"/>
      <c r="GL163" s="33"/>
      <c r="GM163" s="33"/>
      <c r="GN163" s="33"/>
      <c r="GO163" s="33"/>
      <c r="GP163" s="33"/>
      <c r="GQ163" s="33"/>
      <c r="GR163" s="33"/>
      <c r="GS163" s="33"/>
      <c r="GT163" s="33"/>
      <c r="GU163" s="33"/>
      <c r="GV163" s="33"/>
      <c r="GW163" s="33"/>
      <c r="GX163" s="33"/>
      <c r="GY163" s="33"/>
      <c r="GZ163" s="33"/>
      <c r="HA163" s="33"/>
      <c r="HB163" s="33"/>
      <c r="HC163" s="33"/>
      <c r="HD163" s="33"/>
      <c r="HE163" s="33"/>
      <c r="HF163" s="33"/>
      <c r="HG163" s="33"/>
      <c r="HH163" s="33"/>
      <c r="HI163" s="33"/>
      <c r="HJ163" s="33"/>
      <c r="HK163" s="33"/>
      <c r="HL163" s="33"/>
      <c r="HM163" s="33"/>
      <c r="HN163" s="33"/>
      <c r="HO163" s="33"/>
      <c r="HP163" s="33"/>
      <c r="HQ163" s="33"/>
      <c r="HR163" s="33"/>
      <c r="HS163" s="33"/>
      <c r="HT163" s="33"/>
      <c r="HU163" s="33"/>
      <c r="HV163" s="33"/>
      <c r="HW163" s="33"/>
      <c r="HX163" s="33"/>
      <c r="HY163" s="33"/>
      <c r="HZ163" s="33"/>
      <c r="IA163" s="33"/>
      <c r="IB163" s="33"/>
      <c r="IC163" s="33"/>
      <c r="ID163" s="33"/>
      <c r="IE163" s="33"/>
      <c r="IF163" s="33"/>
      <c r="IG163" s="33"/>
      <c r="IH163" s="33"/>
      <c r="II163" s="33"/>
      <c r="IJ163" s="33"/>
      <c r="IK163" s="33"/>
      <c r="IL163" s="33"/>
      <c r="IM163" s="33"/>
      <c r="IN163" s="33"/>
      <c r="IO163" s="33"/>
      <c r="IP163" s="33"/>
      <c r="IQ163" s="33"/>
      <c r="IR163" s="33"/>
      <c r="IS163" s="33"/>
      <c r="IT163" s="33"/>
      <c r="IU163" s="33"/>
      <c r="IV163" s="33"/>
      <c r="IW163" s="33"/>
      <c r="IX163" s="33"/>
      <c r="IY163" s="33"/>
      <c r="IZ163" s="33"/>
      <c r="JA163" s="33"/>
      <c r="JB163" s="33"/>
      <c r="JC163" s="33"/>
      <c r="JD163" s="33"/>
      <c r="JE163" s="33"/>
      <c r="JF163" s="33"/>
      <c r="JG163" s="33"/>
      <c r="JH163" s="33"/>
      <c r="JI163" s="33"/>
      <c r="JJ163" s="33"/>
      <c r="JK163" s="33"/>
      <c r="JL163" s="33"/>
      <c r="JM163" s="33"/>
      <c r="JN163" s="33"/>
      <c r="JO163" s="33"/>
      <c r="JP163" s="33"/>
      <c r="JQ163" s="33"/>
      <c r="JR163" s="33"/>
      <c r="JS163" s="33"/>
      <c r="JT163" s="33"/>
      <c r="JU163" s="33"/>
      <c r="JV163" s="33"/>
      <c r="JW163" s="33"/>
      <c r="JX163" s="33"/>
      <c r="JY163" s="33"/>
      <c r="JZ163" s="33"/>
      <c r="KA163" s="33"/>
      <c r="KB163" s="33"/>
      <c r="KC163" s="33"/>
      <c r="KD163" s="33"/>
      <c r="KE163" s="33"/>
      <c r="KF163" s="33"/>
      <c r="KG163" s="33"/>
      <c r="KH163" s="33"/>
      <c r="KI163" s="33"/>
      <c r="KJ163" s="33"/>
      <c r="KK163" s="33"/>
      <c r="KL163" s="33"/>
      <c r="KM163" s="33"/>
      <c r="KN163" s="33"/>
      <c r="KO163" s="33"/>
      <c r="KP163" s="33"/>
      <c r="KQ163" s="33"/>
      <c r="KR163" s="33"/>
      <c r="KS163" s="33"/>
      <c r="KT163" s="33"/>
      <c r="KU163" s="33"/>
      <c r="KV163" s="33"/>
      <c r="KW163" s="33"/>
      <c r="KX163" s="33"/>
      <c r="KY163" s="33"/>
      <c r="KZ163" s="33"/>
      <c r="LA163" s="33"/>
      <c r="LB163" s="33"/>
      <c r="LC163" s="33"/>
      <c r="LD163" s="33"/>
      <c r="LE163" s="33"/>
      <c r="LF163" s="33"/>
      <c r="LG163" s="33"/>
      <c r="LH163" s="33"/>
      <c r="LI163" s="33"/>
      <c r="LJ163" s="33"/>
      <c r="LK163" s="33"/>
      <c r="LL163" s="33"/>
      <c r="LM163" s="33"/>
      <c r="LN163" s="33"/>
    </row>
    <row r="164" spans="1:326" s="286" customFormat="1">
      <c r="A164" s="38">
        <f t="shared" si="35"/>
        <v>16</v>
      </c>
      <c r="B164" s="350" t="e">
        <f>VLOOKUP($A164,$E$114:F$145,COLUMNS($E$114:F$145))</f>
        <v>#N/A</v>
      </c>
      <c r="C164" s="307" t="e">
        <f>VLOOKUP($A164,$E$114:G$145,COLUMNS($E$114:G$145))</f>
        <v>#N/A</v>
      </c>
      <c r="D164" s="26" t="e">
        <f>VLOOKUP($A164,$E$114:H$145,COLUMNS($E$114:H$145))</f>
        <v>#N/A</v>
      </c>
      <c r="E164" s="26" t="e">
        <f>VLOOKUP($A164,$E$114:I$145,COLUMNS($E$114:I$145))</f>
        <v>#N/A</v>
      </c>
      <c r="F164" s="172">
        <f>VLOOKUP($A164,$E$114:AL$145,COLUMNS($E$114:AL$145))</f>
        <v>0</v>
      </c>
      <c r="G164" s="128">
        <f t="shared" si="34"/>
        <v>20</v>
      </c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287"/>
      <c r="Y164" s="287"/>
      <c r="Z164" s="122"/>
      <c r="AA164" s="122"/>
      <c r="AB164" s="122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  <c r="FF164" s="33"/>
      <c r="FG164" s="33"/>
      <c r="FH164" s="33"/>
      <c r="FI164" s="33"/>
      <c r="FJ164" s="33"/>
      <c r="FK164" s="33"/>
      <c r="FL164" s="33"/>
      <c r="FM164" s="33"/>
      <c r="FN164" s="33"/>
      <c r="FO164" s="33"/>
      <c r="FP164" s="33"/>
      <c r="FQ164" s="33"/>
      <c r="FR164" s="33"/>
      <c r="FS164" s="33"/>
      <c r="FT164" s="33"/>
      <c r="FU164" s="33"/>
      <c r="FV164" s="33"/>
      <c r="FW164" s="33"/>
      <c r="FX164" s="33"/>
      <c r="FY164" s="33"/>
      <c r="FZ164" s="33"/>
      <c r="GA164" s="33"/>
      <c r="GB164" s="33"/>
      <c r="GC164" s="33"/>
      <c r="GD164" s="33"/>
      <c r="GE164" s="33"/>
      <c r="GF164" s="33"/>
      <c r="GG164" s="33"/>
      <c r="GH164" s="33"/>
      <c r="GI164" s="33"/>
      <c r="GJ164" s="33"/>
      <c r="GK164" s="33"/>
      <c r="GL164" s="33"/>
      <c r="GM164" s="33"/>
      <c r="GN164" s="33"/>
      <c r="GO164" s="33"/>
      <c r="GP164" s="33"/>
      <c r="GQ164" s="33"/>
      <c r="GR164" s="33"/>
      <c r="GS164" s="33"/>
      <c r="GT164" s="33"/>
      <c r="GU164" s="33"/>
      <c r="GV164" s="33"/>
      <c r="GW164" s="33"/>
      <c r="GX164" s="33"/>
      <c r="GY164" s="33"/>
      <c r="GZ164" s="33"/>
      <c r="HA164" s="33"/>
      <c r="HB164" s="33"/>
      <c r="HC164" s="33"/>
      <c r="HD164" s="33"/>
      <c r="HE164" s="33"/>
      <c r="HF164" s="33"/>
      <c r="HG164" s="33"/>
      <c r="HH164" s="33"/>
      <c r="HI164" s="33"/>
      <c r="HJ164" s="33"/>
      <c r="HK164" s="33"/>
      <c r="HL164" s="33"/>
      <c r="HM164" s="33"/>
      <c r="HN164" s="33"/>
      <c r="HO164" s="33"/>
      <c r="HP164" s="33"/>
      <c r="HQ164" s="33"/>
      <c r="HR164" s="33"/>
      <c r="HS164" s="33"/>
      <c r="HT164" s="33"/>
      <c r="HU164" s="33"/>
      <c r="HV164" s="33"/>
      <c r="HW164" s="33"/>
      <c r="HX164" s="33"/>
      <c r="HY164" s="33"/>
      <c r="HZ164" s="33"/>
      <c r="IA164" s="33"/>
      <c r="IB164" s="33"/>
      <c r="IC164" s="33"/>
      <c r="ID164" s="33"/>
      <c r="IE164" s="33"/>
      <c r="IF164" s="33"/>
      <c r="IG164" s="33"/>
      <c r="IH164" s="33"/>
      <c r="II164" s="33"/>
      <c r="IJ164" s="33"/>
      <c r="IK164" s="33"/>
      <c r="IL164" s="33"/>
      <c r="IM164" s="33"/>
      <c r="IN164" s="33"/>
      <c r="IO164" s="33"/>
      <c r="IP164" s="33"/>
      <c r="IQ164" s="33"/>
      <c r="IR164" s="33"/>
      <c r="IS164" s="33"/>
      <c r="IT164" s="33"/>
      <c r="IU164" s="33"/>
      <c r="IV164" s="33"/>
      <c r="IW164" s="33"/>
      <c r="IX164" s="33"/>
      <c r="IY164" s="33"/>
      <c r="IZ164" s="33"/>
      <c r="JA164" s="33"/>
      <c r="JB164" s="33"/>
      <c r="JC164" s="33"/>
      <c r="JD164" s="33"/>
      <c r="JE164" s="33"/>
      <c r="JF164" s="33"/>
      <c r="JG164" s="33"/>
      <c r="JH164" s="33"/>
      <c r="JI164" s="33"/>
      <c r="JJ164" s="33"/>
      <c r="JK164" s="33"/>
      <c r="JL164" s="33"/>
      <c r="JM164" s="33"/>
      <c r="JN164" s="33"/>
      <c r="JO164" s="33"/>
      <c r="JP164" s="33"/>
      <c r="JQ164" s="33"/>
      <c r="JR164" s="33"/>
      <c r="JS164" s="33"/>
      <c r="JT164" s="33"/>
      <c r="JU164" s="33"/>
      <c r="JV164" s="33"/>
      <c r="JW164" s="33"/>
      <c r="JX164" s="33"/>
      <c r="JY164" s="33"/>
      <c r="JZ164" s="33"/>
      <c r="KA164" s="33"/>
      <c r="KB164" s="33"/>
      <c r="KC164" s="33"/>
      <c r="KD164" s="33"/>
      <c r="KE164" s="33"/>
      <c r="KF164" s="33"/>
      <c r="KG164" s="33"/>
      <c r="KH164" s="33"/>
      <c r="KI164" s="33"/>
      <c r="KJ164" s="33"/>
      <c r="KK164" s="33"/>
      <c r="KL164" s="33"/>
      <c r="KM164" s="33"/>
      <c r="KN164" s="33"/>
      <c r="KO164" s="33"/>
      <c r="KP164" s="33"/>
      <c r="KQ164" s="33"/>
      <c r="KR164" s="33"/>
      <c r="KS164" s="33"/>
      <c r="KT164" s="33"/>
      <c r="KU164" s="33"/>
      <c r="KV164" s="33"/>
      <c r="KW164" s="33"/>
      <c r="KX164" s="33"/>
      <c r="KY164" s="33"/>
      <c r="KZ164" s="33"/>
      <c r="LA164" s="33"/>
      <c r="LB164" s="33"/>
      <c r="LC164" s="33"/>
      <c r="LD164" s="33"/>
      <c r="LE164" s="33"/>
      <c r="LF164" s="33"/>
      <c r="LG164" s="33"/>
      <c r="LH164" s="33"/>
      <c r="LI164" s="33"/>
      <c r="LJ164" s="33"/>
      <c r="LK164" s="33"/>
      <c r="LL164" s="33"/>
      <c r="LM164" s="33"/>
      <c r="LN164" s="33"/>
    </row>
    <row r="165" spans="1:326" s="286" customFormat="1">
      <c r="A165" s="38">
        <f t="shared" si="35"/>
        <v>17</v>
      </c>
      <c r="B165" s="350" t="e">
        <f>VLOOKUP($A165,$E$114:F$145,COLUMNS($E$114:F$145))</f>
        <v>#N/A</v>
      </c>
      <c r="C165" s="307" t="e">
        <f>VLOOKUP($A165,$E$114:G$145,COLUMNS($E$114:G$145))</f>
        <v>#N/A</v>
      </c>
      <c r="D165" s="26" t="e">
        <f>VLOOKUP($A165,$E$114:H$145,COLUMNS($E$114:H$145))</f>
        <v>#N/A</v>
      </c>
      <c r="E165" s="26" t="e">
        <f>VLOOKUP($A165,$E$114:I$145,COLUMNS($E$114:I$145))</f>
        <v>#N/A</v>
      </c>
      <c r="F165" s="172">
        <f>VLOOKUP($A165,$E$114:AL$145,COLUMNS($E$114:AL$145))</f>
        <v>0</v>
      </c>
      <c r="G165" s="128">
        <f t="shared" si="34"/>
        <v>20</v>
      </c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287"/>
      <c r="Y165" s="287"/>
      <c r="Z165" s="122"/>
      <c r="AA165" s="122"/>
      <c r="AB165" s="122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C165" s="33"/>
      <c r="FD165" s="33"/>
      <c r="FE165" s="33"/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3"/>
      <c r="FT165" s="33"/>
      <c r="FU165" s="33"/>
      <c r="FV165" s="33"/>
      <c r="FW165" s="33"/>
      <c r="FX165" s="33"/>
      <c r="FY165" s="33"/>
      <c r="FZ165" s="33"/>
      <c r="GA165" s="33"/>
      <c r="GB165" s="33"/>
      <c r="GC165" s="33"/>
      <c r="GD165" s="33"/>
      <c r="GE165" s="33"/>
      <c r="GF165" s="33"/>
      <c r="GG165" s="33"/>
      <c r="GH165" s="33"/>
      <c r="GI165" s="33"/>
      <c r="GJ165" s="33"/>
      <c r="GK165" s="33"/>
      <c r="GL165" s="33"/>
      <c r="GM165" s="33"/>
      <c r="GN165" s="33"/>
      <c r="GO165" s="33"/>
      <c r="GP165" s="33"/>
      <c r="GQ165" s="33"/>
      <c r="GR165" s="33"/>
      <c r="GS165" s="33"/>
      <c r="GT165" s="33"/>
      <c r="GU165" s="33"/>
      <c r="GV165" s="33"/>
      <c r="GW165" s="33"/>
      <c r="GX165" s="33"/>
      <c r="GY165" s="33"/>
      <c r="GZ165" s="33"/>
      <c r="HA165" s="33"/>
      <c r="HB165" s="33"/>
      <c r="HC165" s="33"/>
      <c r="HD165" s="33"/>
      <c r="HE165" s="33"/>
      <c r="HF165" s="33"/>
      <c r="HG165" s="33"/>
      <c r="HH165" s="33"/>
      <c r="HI165" s="33"/>
      <c r="HJ165" s="33"/>
      <c r="HK165" s="33"/>
      <c r="HL165" s="33"/>
      <c r="HM165" s="33"/>
      <c r="HN165" s="33"/>
      <c r="HO165" s="33"/>
      <c r="HP165" s="33"/>
      <c r="HQ165" s="33"/>
      <c r="HR165" s="33"/>
      <c r="HS165" s="33"/>
      <c r="HT165" s="33"/>
      <c r="HU165" s="33"/>
      <c r="HV165" s="33"/>
      <c r="HW165" s="33"/>
      <c r="HX165" s="33"/>
      <c r="HY165" s="33"/>
      <c r="HZ165" s="33"/>
      <c r="IA165" s="33"/>
      <c r="IB165" s="33"/>
      <c r="IC165" s="33"/>
      <c r="ID165" s="33"/>
      <c r="IE165" s="33"/>
      <c r="IF165" s="33"/>
      <c r="IG165" s="33"/>
      <c r="IH165" s="33"/>
      <c r="II165" s="33"/>
      <c r="IJ165" s="33"/>
      <c r="IK165" s="33"/>
      <c r="IL165" s="33"/>
      <c r="IM165" s="33"/>
      <c r="IN165" s="33"/>
      <c r="IO165" s="33"/>
      <c r="IP165" s="33"/>
      <c r="IQ165" s="33"/>
      <c r="IR165" s="33"/>
      <c r="IS165" s="33"/>
      <c r="IT165" s="33"/>
      <c r="IU165" s="33"/>
      <c r="IV165" s="33"/>
      <c r="IW165" s="33"/>
      <c r="IX165" s="33"/>
      <c r="IY165" s="33"/>
      <c r="IZ165" s="33"/>
      <c r="JA165" s="33"/>
      <c r="JB165" s="33"/>
      <c r="JC165" s="33"/>
      <c r="JD165" s="33"/>
      <c r="JE165" s="33"/>
      <c r="JF165" s="33"/>
      <c r="JG165" s="33"/>
      <c r="JH165" s="33"/>
      <c r="JI165" s="33"/>
      <c r="JJ165" s="33"/>
      <c r="JK165" s="33"/>
      <c r="JL165" s="33"/>
      <c r="JM165" s="33"/>
      <c r="JN165" s="33"/>
      <c r="JO165" s="33"/>
      <c r="JP165" s="33"/>
      <c r="JQ165" s="33"/>
      <c r="JR165" s="33"/>
      <c r="JS165" s="33"/>
      <c r="JT165" s="33"/>
      <c r="JU165" s="33"/>
      <c r="JV165" s="33"/>
      <c r="JW165" s="33"/>
      <c r="JX165" s="33"/>
      <c r="JY165" s="33"/>
      <c r="JZ165" s="33"/>
      <c r="KA165" s="33"/>
      <c r="KB165" s="33"/>
      <c r="KC165" s="33"/>
      <c r="KD165" s="33"/>
      <c r="KE165" s="33"/>
      <c r="KF165" s="33"/>
      <c r="KG165" s="33"/>
      <c r="KH165" s="33"/>
      <c r="KI165" s="33"/>
      <c r="KJ165" s="33"/>
      <c r="KK165" s="33"/>
      <c r="KL165" s="33"/>
      <c r="KM165" s="33"/>
      <c r="KN165" s="33"/>
      <c r="KO165" s="33"/>
      <c r="KP165" s="33"/>
      <c r="KQ165" s="33"/>
      <c r="KR165" s="33"/>
      <c r="KS165" s="33"/>
      <c r="KT165" s="33"/>
      <c r="KU165" s="33"/>
      <c r="KV165" s="33"/>
      <c r="KW165" s="33"/>
      <c r="KX165" s="33"/>
      <c r="KY165" s="33"/>
      <c r="KZ165" s="33"/>
      <c r="LA165" s="33"/>
      <c r="LB165" s="33"/>
      <c r="LC165" s="33"/>
      <c r="LD165" s="33"/>
      <c r="LE165" s="33"/>
      <c r="LF165" s="33"/>
      <c r="LG165" s="33"/>
      <c r="LH165" s="33"/>
      <c r="LI165" s="33"/>
      <c r="LJ165" s="33"/>
      <c r="LK165" s="33"/>
      <c r="LL165" s="33"/>
      <c r="LM165" s="33"/>
      <c r="LN165" s="33"/>
    </row>
    <row r="166" spans="1:326" s="286" customFormat="1">
      <c r="A166" s="38">
        <f t="shared" si="35"/>
        <v>18</v>
      </c>
      <c r="B166" s="350" t="e">
        <f>VLOOKUP($A166,$E$114:F$145,COLUMNS($E$114:F$145))</f>
        <v>#N/A</v>
      </c>
      <c r="C166" s="307" t="e">
        <f>VLOOKUP($A166,$E$114:G$145,COLUMNS($E$114:G$145))</f>
        <v>#N/A</v>
      </c>
      <c r="D166" s="26" t="e">
        <f>VLOOKUP($A166,$E$114:H$145,COLUMNS($E$114:H$145))</f>
        <v>#N/A</v>
      </c>
      <c r="E166" s="26" t="e">
        <f>VLOOKUP($A166,$E$114:I$145,COLUMNS($E$114:I$145))</f>
        <v>#N/A</v>
      </c>
      <c r="F166" s="172">
        <f>VLOOKUP($A166,$E$114:AL$145,COLUMNS($E$114:AL$145))</f>
        <v>0</v>
      </c>
      <c r="G166" s="128">
        <f t="shared" si="34"/>
        <v>20</v>
      </c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287"/>
      <c r="Y166" s="287"/>
      <c r="Z166" s="122"/>
      <c r="AA166" s="122"/>
      <c r="AB166" s="122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3"/>
      <c r="FT166" s="33"/>
      <c r="FU166" s="33"/>
      <c r="FV166" s="33"/>
      <c r="FW166" s="33"/>
      <c r="FX166" s="33"/>
      <c r="FY166" s="33"/>
      <c r="FZ166" s="33"/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  <c r="GL166" s="33"/>
      <c r="GM166" s="33"/>
      <c r="GN166" s="33"/>
      <c r="GO166" s="33"/>
      <c r="GP166" s="33"/>
      <c r="GQ166" s="33"/>
      <c r="GR166" s="33"/>
      <c r="GS166" s="33"/>
      <c r="GT166" s="33"/>
      <c r="GU166" s="33"/>
      <c r="GV166" s="33"/>
      <c r="GW166" s="33"/>
      <c r="GX166" s="33"/>
      <c r="GY166" s="33"/>
      <c r="GZ166" s="33"/>
      <c r="HA166" s="33"/>
      <c r="HB166" s="33"/>
      <c r="HC166" s="33"/>
      <c r="HD166" s="33"/>
      <c r="HE166" s="33"/>
      <c r="HF166" s="33"/>
      <c r="HG166" s="33"/>
      <c r="HH166" s="33"/>
      <c r="HI166" s="33"/>
      <c r="HJ166" s="33"/>
      <c r="HK166" s="33"/>
      <c r="HL166" s="33"/>
      <c r="HM166" s="33"/>
      <c r="HN166" s="33"/>
      <c r="HO166" s="33"/>
      <c r="HP166" s="33"/>
      <c r="HQ166" s="33"/>
      <c r="HR166" s="33"/>
      <c r="HS166" s="33"/>
      <c r="HT166" s="33"/>
      <c r="HU166" s="33"/>
      <c r="HV166" s="33"/>
      <c r="HW166" s="33"/>
      <c r="HX166" s="33"/>
      <c r="HY166" s="33"/>
      <c r="HZ166" s="33"/>
      <c r="IA166" s="33"/>
      <c r="IB166" s="33"/>
      <c r="IC166" s="33"/>
      <c r="ID166" s="33"/>
      <c r="IE166" s="33"/>
      <c r="IF166" s="33"/>
      <c r="IG166" s="33"/>
      <c r="IH166" s="33"/>
      <c r="II166" s="33"/>
      <c r="IJ166" s="33"/>
      <c r="IK166" s="33"/>
      <c r="IL166" s="33"/>
      <c r="IM166" s="33"/>
      <c r="IN166" s="33"/>
      <c r="IO166" s="33"/>
      <c r="IP166" s="33"/>
      <c r="IQ166" s="33"/>
      <c r="IR166" s="33"/>
      <c r="IS166" s="33"/>
      <c r="IT166" s="33"/>
      <c r="IU166" s="33"/>
      <c r="IV166" s="33"/>
      <c r="IW166" s="33"/>
      <c r="IX166" s="33"/>
      <c r="IY166" s="33"/>
      <c r="IZ166" s="33"/>
      <c r="JA166" s="33"/>
      <c r="JB166" s="33"/>
      <c r="JC166" s="33"/>
      <c r="JD166" s="33"/>
      <c r="JE166" s="33"/>
      <c r="JF166" s="33"/>
      <c r="JG166" s="33"/>
      <c r="JH166" s="33"/>
      <c r="JI166" s="33"/>
      <c r="JJ166" s="33"/>
      <c r="JK166" s="33"/>
      <c r="JL166" s="33"/>
      <c r="JM166" s="33"/>
      <c r="JN166" s="33"/>
      <c r="JO166" s="33"/>
      <c r="JP166" s="33"/>
      <c r="JQ166" s="33"/>
      <c r="JR166" s="33"/>
      <c r="JS166" s="33"/>
      <c r="JT166" s="33"/>
      <c r="JU166" s="33"/>
      <c r="JV166" s="33"/>
      <c r="JW166" s="33"/>
      <c r="JX166" s="33"/>
      <c r="JY166" s="33"/>
      <c r="JZ166" s="33"/>
      <c r="KA166" s="33"/>
      <c r="KB166" s="33"/>
      <c r="KC166" s="33"/>
      <c r="KD166" s="33"/>
      <c r="KE166" s="33"/>
      <c r="KF166" s="33"/>
      <c r="KG166" s="33"/>
      <c r="KH166" s="33"/>
      <c r="KI166" s="33"/>
      <c r="KJ166" s="33"/>
      <c r="KK166" s="33"/>
      <c r="KL166" s="33"/>
      <c r="KM166" s="33"/>
      <c r="KN166" s="33"/>
      <c r="KO166" s="33"/>
      <c r="KP166" s="33"/>
      <c r="KQ166" s="33"/>
      <c r="KR166" s="33"/>
      <c r="KS166" s="33"/>
      <c r="KT166" s="33"/>
      <c r="KU166" s="33"/>
      <c r="KV166" s="33"/>
      <c r="KW166" s="33"/>
      <c r="KX166" s="33"/>
      <c r="KY166" s="33"/>
      <c r="KZ166" s="33"/>
      <c r="LA166" s="33"/>
      <c r="LB166" s="33"/>
      <c r="LC166" s="33"/>
      <c r="LD166" s="33"/>
      <c r="LE166" s="33"/>
      <c r="LF166" s="33"/>
      <c r="LG166" s="33"/>
      <c r="LH166" s="33"/>
      <c r="LI166" s="33"/>
      <c r="LJ166" s="33"/>
      <c r="LK166" s="33"/>
      <c r="LL166" s="33"/>
      <c r="LM166" s="33"/>
      <c r="LN166" s="33"/>
    </row>
    <row r="167" spans="1:326" s="286" customFormat="1">
      <c r="A167" s="38">
        <f t="shared" si="35"/>
        <v>19</v>
      </c>
      <c r="B167" s="350" t="e">
        <f>VLOOKUP($A167,$E$114:F$145,COLUMNS($E$114:F$145))</f>
        <v>#N/A</v>
      </c>
      <c r="C167" s="307" t="e">
        <f>VLOOKUP($A167,$E$114:G$145,COLUMNS($E$114:G$145))</f>
        <v>#N/A</v>
      </c>
      <c r="D167" s="26" t="e">
        <f>VLOOKUP($A167,$E$114:H$145,COLUMNS($E$114:H$145))</f>
        <v>#N/A</v>
      </c>
      <c r="E167" s="26" t="e">
        <f>VLOOKUP($A167,$E$114:I$145,COLUMNS($E$114:I$145))</f>
        <v>#N/A</v>
      </c>
      <c r="F167" s="172">
        <f>VLOOKUP($A167,$E$114:AL$145,COLUMNS($E$114:AL$145))</f>
        <v>0</v>
      </c>
      <c r="G167" s="128">
        <f t="shared" si="34"/>
        <v>20</v>
      </c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287"/>
      <c r="Y167" s="287"/>
      <c r="Z167" s="122"/>
      <c r="AA167" s="122"/>
      <c r="AB167" s="122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33"/>
      <c r="HE167" s="33"/>
      <c r="HF167" s="33"/>
      <c r="HG167" s="33"/>
      <c r="HH167" s="33"/>
      <c r="HI167" s="33"/>
      <c r="HJ167" s="33"/>
      <c r="HK167" s="33"/>
      <c r="HL167" s="33"/>
      <c r="HM167" s="33"/>
      <c r="HN167" s="33"/>
      <c r="HO167" s="33"/>
      <c r="HP167" s="33"/>
      <c r="HQ167" s="33"/>
      <c r="HR167" s="33"/>
      <c r="HS167" s="33"/>
      <c r="HT167" s="33"/>
      <c r="HU167" s="33"/>
      <c r="HV167" s="33"/>
      <c r="HW167" s="33"/>
      <c r="HX167" s="33"/>
      <c r="HY167" s="33"/>
      <c r="HZ167" s="33"/>
      <c r="IA167" s="33"/>
      <c r="IB167" s="33"/>
      <c r="IC167" s="33"/>
      <c r="ID167" s="33"/>
      <c r="IE167" s="33"/>
      <c r="IF167" s="33"/>
      <c r="IG167" s="33"/>
      <c r="IH167" s="33"/>
      <c r="II167" s="33"/>
      <c r="IJ167" s="33"/>
      <c r="IK167" s="33"/>
      <c r="IL167" s="33"/>
      <c r="IM167" s="33"/>
      <c r="IN167" s="33"/>
      <c r="IO167" s="33"/>
      <c r="IP167" s="33"/>
      <c r="IQ167" s="33"/>
      <c r="IR167" s="33"/>
      <c r="IS167" s="33"/>
      <c r="IT167" s="33"/>
      <c r="IU167" s="33"/>
      <c r="IV167" s="33"/>
      <c r="IW167" s="33"/>
      <c r="IX167" s="33"/>
      <c r="IY167" s="33"/>
      <c r="IZ167" s="33"/>
      <c r="JA167" s="33"/>
      <c r="JB167" s="33"/>
      <c r="JC167" s="33"/>
      <c r="JD167" s="33"/>
      <c r="JE167" s="33"/>
      <c r="JF167" s="33"/>
      <c r="JG167" s="33"/>
      <c r="JH167" s="33"/>
      <c r="JI167" s="33"/>
      <c r="JJ167" s="33"/>
      <c r="JK167" s="33"/>
      <c r="JL167" s="33"/>
      <c r="JM167" s="33"/>
      <c r="JN167" s="33"/>
      <c r="JO167" s="33"/>
      <c r="JP167" s="33"/>
      <c r="JQ167" s="33"/>
      <c r="JR167" s="33"/>
      <c r="JS167" s="33"/>
      <c r="JT167" s="33"/>
      <c r="JU167" s="33"/>
      <c r="JV167" s="33"/>
      <c r="JW167" s="33"/>
      <c r="JX167" s="33"/>
      <c r="JY167" s="33"/>
      <c r="JZ167" s="33"/>
      <c r="KA167" s="33"/>
      <c r="KB167" s="33"/>
      <c r="KC167" s="33"/>
      <c r="KD167" s="33"/>
      <c r="KE167" s="33"/>
      <c r="KF167" s="33"/>
      <c r="KG167" s="33"/>
      <c r="KH167" s="33"/>
      <c r="KI167" s="33"/>
      <c r="KJ167" s="33"/>
      <c r="KK167" s="33"/>
      <c r="KL167" s="33"/>
      <c r="KM167" s="33"/>
      <c r="KN167" s="33"/>
      <c r="KO167" s="33"/>
      <c r="KP167" s="33"/>
      <c r="KQ167" s="33"/>
      <c r="KR167" s="33"/>
      <c r="KS167" s="33"/>
      <c r="KT167" s="33"/>
      <c r="KU167" s="33"/>
      <c r="KV167" s="33"/>
      <c r="KW167" s="33"/>
      <c r="KX167" s="33"/>
      <c r="KY167" s="33"/>
      <c r="KZ167" s="33"/>
      <c r="LA167" s="33"/>
      <c r="LB167" s="33"/>
      <c r="LC167" s="33"/>
      <c r="LD167" s="33"/>
      <c r="LE167" s="33"/>
      <c r="LF167" s="33"/>
      <c r="LG167" s="33"/>
      <c r="LH167" s="33"/>
      <c r="LI167" s="33"/>
      <c r="LJ167" s="33"/>
      <c r="LK167" s="33"/>
      <c r="LL167" s="33"/>
      <c r="LM167" s="33"/>
      <c r="LN167" s="33"/>
    </row>
    <row r="168" spans="1:326" s="286" customFormat="1" ht="19.5" thickBot="1">
      <c r="A168" s="113">
        <f>A167+1</f>
        <v>20</v>
      </c>
      <c r="B168" s="316" t="e">
        <f>VLOOKUP($A168,$E$114:F$145,COLUMNS($E$114:F$145))</f>
        <v>#N/A</v>
      </c>
      <c r="C168" s="351" t="e">
        <f>VLOOKUP($A168,$E$114:G$145,COLUMNS($E$114:G$145))</f>
        <v>#N/A</v>
      </c>
      <c r="D168" s="164" t="e">
        <f>VLOOKUP($A168,$E$114:H$145,COLUMNS($E$114:H$145))</f>
        <v>#N/A</v>
      </c>
      <c r="E168" s="164" t="e">
        <f>VLOOKUP($A168,$E$114:I$145,COLUMNS($E$114:I$145))</f>
        <v>#N/A</v>
      </c>
      <c r="F168" s="165">
        <f>VLOOKUP($A168,$E$114:AL$145,COLUMNS($E$114:AL$145))</f>
        <v>0</v>
      </c>
      <c r="G168" s="352">
        <f t="shared" si="34"/>
        <v>20</v>
      </c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287"/>
      <c r="Y168" s="287"/>
      <c r="Z168" s="122"/>
      <c r="AA168" s="122"/>
      <c r="AB168" s="122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3"/>
      <c r="FT168" s="33"/>
      <c r="FU168" s="33"/>
      <c r="FV168" s="33"/>
      <c r="FW168" s="33"/>
      <c r="FX168" s="33"/>
      <c r="FY168" s="33"/>
      <c r="FZ168" s="33"/>
      <c r="GA168" s="33"/>
      <c r="GB168" s="33"/>
      <c r="GC168" s="33"/>
      <c r="GD168" s="33"/>
      <c r="GE168" s="33"/>
      <c r="GF168" s="33"/>
      <c r="GG168" s="33"/>
      <c r="GH168" s="33"/>
      <c r="GI168" s="33"/>
      <c r="GJ168" s="33"/>
      <c r="GK168" s="33"/>
      <c r="GL168" s="33"/>
      <c r="GM168" s="33"/>
      <c r="GN168" s="33"/>
      <c r="GO168" s="33"/>
      <c r="GP168" s="33"/>
      <c r="GQ168" s="33"/>
      <c r="GR168" s="33"/>
      <c r="GS168" s="33"/>
      <c r="GT168" s="33"/>
      <c r="GU168" s="33"/>
      <c r="GV168" s="33"/>
      <c r="GW168" s="33"/>
      <c r="GX168" s="33"/>
      <c r="GY168" s="33"/>
      <c r="GZ168" s="33"/>
      <c r="HA168" s="33"/>
      <c r="HB168" s="33"/>
      <c r="HC168" s="33"/>
      <c r="HD168" s="33"/>
      <c r="HE168" s="33"/>
      <c r="HF168" s="33"/>
      <c r="HG168" s="33"/>
      <c r="HH168" s="33"/>
      <c r="HI168" s="33"/>
      <c r="HJ168" s="33"/>
      <c r="HK168" s="33"/>
      <c r="HL168" s="33"/>
      <c r="HM168" s="33"/>
      <c r="HN168" s="33"/>
      <c r="HO168" s="33"/>
      <c r="HP168" s="33"/>
      <c r="HQ168" s="33"/>
      <c r="HR168" s="33"/>
      <c r="HS168" s="33"/>
      <c r="HT168" s="33"/>
      <c r="HU168" s="33"/>
      <c r="HV168" s="33"/>
      <c r="HW168" s="33"/>
      <c r="HX168" s="33"/>
      <c r="HY168" s="33"/>
      <c r="HZ168" s="33"/>
      <c r="IA168" s="33"/>
      <c r="IB168" s="33"/>
      <c r="IC168" s="33"/>
      <c r="ID168" s="33"/>
      <c r="IE168" s="33"/>
      <c r="IF168" s="33"/>
      <c r="IG168" s="33"/>
      <c r="IH168" s="33"/>
      <c r="II168" s="33"/>
      <c r="IJ168" s="33"/>
      <c r="IK168" s="33"/>
      <c r="IL168" s="33"/>
      <c r="IM168" s="33"/>
      <c r="IN168" s="33"/>
      <c r="IO168" s="33"/>
      <c r="IP168" s="33"/>
      <c r="IQ168" s="33"/>
      <c r="IR168" s="33"/>
      <c r="IS168" s="33"/>
      <c r="IT168" s="33"/>
      <c r="IU168" s="33"/>
      <c r="IV168" s="33"/>
      <c r="IW168" s="33"/>
      <c r="IX168" s="33"/>
      <c r="IY168" s="33"/>
      <c r="IZ168" s="33"/>
      <c r="JA168" s="33"/>
      <c r="JB168" s="33"/>
      <c r="JC168" s="33"/>
      <c r="JD168" s="33"/>
      <c r="JE168" s="33"/>
      <c r="JF168" s="33"/>
      <c r="JG168" s="33"/>
      <c r="JH168" s="33"/>
      <c r="JI168" s="33"/>
      <c r="JJ168" s="33"/>
      <c r="JK168" s="33"/>
      <c r="JL168" s="33"/>
      <c r="JM168" s="33"/>
      <c r="JN168" s="33"/>
      <c r="JO168" s="33"/>
      <c r="JP168" s="33"/>
      <c r="JQ168" s="33"/>
      <c r="JR168" s="33"/>
      <c r="JS168" s="33"/>
      <c r="JT168" s="33"/>
      <c r="JU168" s="33"/>
      <c r="JV168" s="33"/>
      <c r="JW168" s="33"/>
      <c r="JX168" s="33"/>
      <c r="JY168" s="33"/>
      <c r="JZ168" s="33"/>
      <c r="KA168" s="33"/>
      <c r="KB168" s="33"/>
      <c r="KC168" s="33"/>
      <c r="KD168" s="33"/>
      <c r="KE168" s="33"/>
      <c r="KF168" s="33"/>
      <c r="KG168" s="33"/>
      <c r="KH168" s="33"/>
      <c r="KI168" s="33"/>
      <c r="KJ168" s="33"/>
      <c r="KK168" s="33"/>
      <c r="KL168" s="33"/>
      <c r="KM168" s="33"/>
      <c r="KN168" s="33"/>
      <c r="KO168" s="33"/>
      <c r="KP168" s="33"/>
      <c r="KQ168" s="33"/>
      <c r="KR168" s="33"/>
      <c r="KS168" s="33"/>
      <c r="KT168" s="33"/>
      <c r="KU168" s="33"/>
      <c r="KV168" s="33"/>
      <c r="KW168" s="33"/>
      <c r="KX168" s="33"/>
      <c r="KY168" s="33"/>
      <c r="KZ168" s="33"/>
      <c r="LA168" s="33"/>
      <c r="LB168" s="33"/>
      <c r="LC168" s="33"/>
      <c r="LD168" s="33"/>
      <c r="LE168" s="33"/>
      <c r="LF168" s="33"/>
      <c r="LG168" s="33"/>
      <c r="LH168" s="33"/>
      <c r="LI168" s="33"/>
      <c r="LJ168" s="33"/>
      <c r="LK168" s="33"/>
      <c r="LL168" s="33"/>
      <c r="LM168" s="33"/>
      <c r="LN168" s="33"/>
    </row>
    <row r="170" spans="1:326" s="286" customFormat="1" ht="19.5" thickBot="1">
      <c r="A170" s="11"/>
      <c r="B170" s="11"/>
      <c r="C170" s="11"/>
      <c r="D170" s="282"/>
      <c r="E170" s="283"/>
      <c r="F170" s="284"/>
      <c r="G170" s="28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287"/>
      <c r="Y170" s="287"/>
      <c r="Z170" s="122"/>
      <c r="AA170" s="122"/>
      <c r="AB170" s="122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C170" s="33"/>
      <c r="FD170" s="33"/>
      <c r="FE170" s="33"/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3"/>
      <c r="FT170" s="33"/>
      <c r="FU170" s="33"/>
      <c r="FV170" s="33"/>
      <c r="FW170" s="33"/>
      <c r="FX170" s="33"/>
      <c r="FY170" s="33"/>
      <c r="FZ170" s="33"/>
      <c r="GA170" s="33"/>
      <c r="GB170" s="33"/>
      <c r="GC170" s="33"/>
      <c r="GD170" s="33"/>
      <c r="GE170" s="33"/>
      <c r="GF170" s="33"/>
      <c r="GG170" s="33"/>
      <c r="GH170" s="33"/>
      <c r="GI170" s="33"/>
      <c r="GJ170" s="33"/>
      <c r="GK170" s="33"/>
      <c r="GL170" s="33"/>
      <c r="GM170" s="33"/>
      <c r="GN170" s="33"/>
      <c r="GO170" s="33"/>
      <c r="GP170" s="33"/>
      <c r="GQ170" s="33"/>
      <c r="GR170" s="33"/>
      <c r="GS170" s="33"/>
      <c r="GT170" s="33"/>
      <c r="GU170" s="33"/>
      <c r="GV170" s="33"/>
      <c r="GW170" s="33"/>
      <c r="GX170" s="33"/>
      <c r="GY170" s="33"/>
      <c r="GZ170" s="33"/>
      <c r="HA170" s="33"/>
      <c r="HB170" s="33"/>
      <c r="HC170" s="33"/>
      <c r="HD170" s="33"/>
      <c r="HE170" s="33"/>
      <c r="HF170" s="33"/>
      <c r="HG170" s="33"/>
      <c r="HH170" s="33"/>
      <c r="HI170" s="33"/>
      <c r="HJ170" s="33"/>
      <c r="HK170" s="33"/>
      <c r="HL170" s="33"/>
      <c r="HM170" s="33"/>
      <c r="HN170" s="33"/>
      <c r="HO170" s="33"/>
      <c r="HP170" s="33"/>
      <c r="HQ170" s="33"/>
      <c r="HR170" s="33"/>
      <c r="HS170" s="33"/>
      <c r="HT170" s="33"/>
      <c r="HU170" s="33"/>
      <c r="HV170" s="33"/>
      <c r="HW170" s="33"/>
      <c r="HX170" s="33"/>
      <c r="HY170" s="33"/>
      <c r="HZ170" s="33"/>
      <c r="IA170" s="33"/>
      <c r="IB170" s="33"/>
      <c r="IC170" s="33"/>
      <c r="ID170" s="33"/>
      <c r="IE170" s="33"/>
      <c r="IF170" s="33"/>
      <c r="IG170" s="33"/>
      <c r="IH170" s="33"/>
      <c r="II170" s="33"/>
      <c r="IJ170" s="33"/>
      <c r="IK170" s="33"/>
      <c r="IL170" s="33"/>
      <c r="IM170" s="33"/>
      <c r="IN170" s="33"/>
      <c r="IO170" s="33"/>
      <c r="IP170" s="33"/>
      <c r="IQ170" s="33"/>
      <c r="IR170" s="33"/>
      <c r="IS170" s="33"/>
      <c r="IT170" s="33"/>
      <c r="IU170" s="33"/>
      <c r="IV170" s="33"/>
      <c r="IW170" s="33"/>
      <c r="IX170" s="33"/>
      <c r="IY170" s="33"/>
      <c r="IZ170" s="33"/>
      <c r="JA170" s="33"/>
      <c r="JB170" s="33"/>
      <c r="JC170" s="33"/>
      <c r="JD170" s="33"/>
      <c r="JE170" s="33"/>
      <c r="JF170" s="33"/>
      <c r="JG170" s="33"/>
      <c r="JH170" s="33"/>
      <c r="JI170" s="33"/>
      <c r="JJ170" s="33"/>
      <c r="JK170" s="33"/>
      <c r="JL170" s="33"/>
      <c r="JM170" s="33"/>
      <c r="JN170" s="33"/>
      <c r="JO170" s="33"/>
      <c r="JP170" s="33"/>
      <c r="JQ170" s="33"/>
      <c r="JR170" s="33"/>
      <c r="JS170" s="33"/>
      <c r="JT170" s="33"/>
      <c r="JU170" s="33"/>
      <c r="JV170" s="33"/>
      <c r="JW170" s="33"/>
      <c r="JX170" s="33"/>
      <c r="JY170" s="33"/>
      <c r="JZ170" s="33"/>
      <c r="KA170" s="33"/>
      <c r="KB170" s="33"/>
      <c r="KC170" s="33"/>
      <c r="KD170" s="33"/>
      <c r="KE170" s="33"/>
      <c r="KF170" s="33"/>
      <c r="KG170" s="33"/>
      <c r="KH170" s="33"/>
      <c r="KI170" s="33"/>
      <c r="KJ170" s="33"/>
      <c r="KK170" s="33"/>
      <c r="KL170" s="33"/>
      <c r="KM170" s="33"/>
      <c r="KN170" s="33"/>
      <c r="KO170" s="33"/>
      <c r="KP170" s="33"/>
      <c r="KQ170" s="33"/>
      <c r="KR170" s="33"/>
      <c r="KS170" s="33"/>
      <c r="KT170" s="33"/>
      <c r="KU170" s="33"/>
      <c r="KV170" s="33"/>
      <c r="KW170" s="33"/>
      <c r="KX170" s="33"/>
      <c r="KY170" s="33"/>
      <c r="KZ170" s="33"/>
      <c r="LA170" s="33"/>
      <c r="LB170" s="33"/>
      <c r="LC170" s="33"/>
      <c r="LD170" s="33"/>
      <c r="LE170" s="33"/>
      <c r="LF170" s="33"/>
      <c r="LG170" s="33"/>
      <c r="LH170" s="33"/>
      <c r="LI170" s="33"/>
      <c r="LJ170" s="33"/>
      <c r="LK170" s="33"/>
      <c r="LL170" s="33"/>
      <c r="LM170" s="33"/>
      <c r="LN170" s="33"/>
    </row>
    <row r="171" spans="1:326" s="286" customFormat="1" ht="19.5" thickBot="1">
      <c r="A171" s="336" t="s">
        <v>6</v>
      </c>
      <c r="B171" s="116" t="s">
        <v>41</v>
      </c>
      <c r="C171" s="353" t="s">
        <v>20</v>
      </c>
      <c r="D171" s="354" t="s">
        <v>35</v>
      </c>
      <c r="E171" s="133" t="s">
        <v>22</v>
      </c>
      <c r="F171" s="134"/>
      <c r="G171" s="134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287"/>
      <c r="Y171" s="287"/>
      <c r="Z171" s="122"/>
      <c r="AA171" s="122"/>
      <c r="AB171" s="122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33"/>
      <c r="HE171" s="33"/>
      <c r="HF171" s="33"/>
      <c r="HG171" s="33"/>
      <c r="HH171" s="33"/>
      <c r="HI171" s="33"/>
      <c r="HJ171" s="33"/>
      <c r="HK171" s="33"/>
      <c r="HL171" s="33"/>
      <c r="HM171" s="33"/>
      <c r="HN171" s="33"/>
      <c r="HO171" s="33"/>
      <c r="HP171" s="33"/>
      <c r="HQ171" s="33"/>
      <c r="HR171" s="33"/>
      <c r="HS171" s="33"/>
      <c r="HT171" s="33"/>
      <c r="HU171" s="33"/>
      <c r="HV171" s="33"/>
      <c r="HW171" s="33"/>
      <c r="HX171" s="33"/>
      <c r="HY171" s="33"/>
      <c r="HZ171" s="33"/>
      <c r="IA171" s="33"/>
      <c r="IB171" s="33"/>
      <c r="IC171" s="33"/>
      <c r="ID171" s="33"/>
      <c r="IE171" s="33"/>
      <c r="IF171" s="33"/>
      <c r="IG171" s="33"/>
      <c r="IH171" s="33"/>
      <c r="II171" s="33"/>
      <c r="IJ171" s="33"/>
      <c r="IK171" s="33"/>
      <c r="IL171" s="33"/>
      <c r="IM171" s="33"/>
      <c r="IN171" s="33"/>
      <c r="IO171" s="33"/>
      <c r="IP171" s="33"/>
      <c r="IQ171" s="33"/>
      <c r="IR171" s="33"/>
      <c r="IS171" s="33"/>
      <c r="IT171" s="33"/>
      <c r="IU171" s="33"/>
      <c r="IV171" s="33"/>
      <c r="IW171" s="33"/>
      <c r="IX171" s="33"/>
      <c r="IY171" s="33"/>
      <c r="IZ171" s="33"/>
      <c r="JA171" s="33"/>
      <c r="JB171" s="33"/>
      <c r="JC171" s="33"/>
      <c r="JD171" s="33"/>
      <c r="JE171" s="33"/>
      <c r="JF171" s="33"/>
      <c r="JG171" s="33"/>
      <c r="JH171" s="33"/>
      <c r="JI171" s="33"/>
      <c r="JJ171" s="33"/>
      <c r="JK171" s="33"/>
      <c r="JL171" s="33"/>
      <c r="JM171" s="33"/>
      <c r="JN171" s="33"/>
      <c r="JO171" s="33"/>
      <c r="JP171" s="33"/>
      <c r="JQ171" s="33"/>
      <c r="JR171" s="33"/>
      <c r="JS171" s="33"/>
      <c r="JT171" s="33"/>
      <c r="JU171" s="33"/>
      <c r="JV171" s="33"/>
      <c r="JW171" s="33"/>
      <c r="JX171" s="33"/>
      <c r="JY171" s="33"/>
      <c r="JZ171" s="33"/>
      <c r="KA171" s="33"/>
      <c r="KB171" s="33"/>
      <c r="KC171" s="33"/>
      <c r="KD171" s="33"/>
      <c r="KE171" s="33"/>
      <c r="KF171" s="33"/>
      <c r="KG171" s="33"/>
      <c r="KH171" s="33"/>
      <c r="KI171" s="33"/>
      <c r="KJ171" s="33"/>
      <c r="KK171" s="33"/>
      <c r="KL171" s="33"/>
      <c r="KM171" s="33"/>
      <c r="KN171" s="33"/>
      <c r="KO171" s="33"/>
      <c r="KP171" s="33"/>
      <c r="KQ171" s="33"/>
      <c r="KR171" s="33"/>
      <c r="KS171" s="33"/>
      <c r="KT171" s="33"/>
      <c r="KU171" s="33"/>
      <c r="KV171" s="33"/>
      <c r="KW171" s="33"/>
      <c r="KX171" s="33"/>
      <c r="KY171" s="33"/>
      <c r="KZ171" s="33"/>
      <c r="LA171" s="33"/>
      <c r="LB171" s="33"/>
      <c r="LC171" s="33"/>
      <c r="LD171" s="33"/>
      <c r="LE171" s="33"/>
      <c r="LF171" s="33"/>
      <c r="LG171" s="33"/>
      <c r="LH171" s="33"/>
      <c r="LI171" s="33"/>
      <c r="LJ171" s="33"/>
      <c r="LK171" s="33"/>
      <c r="LL171" s="33"/>
      <c r="LM171" s="33"/>
      <c r="LN171" s="33"/>
    </row>
    <row r="172" spans="1:326" s="286" customFormat="1">
      <c r="A172" s="355">
        <v>1</v>
      </c>
      <c r="B172" s="250" t="e">
        <f>INDEX($B$149:$B$168,MATCH($A172,$F$149:$F$168,0))</f>
        <v>#N/A</v>
      </c>
      <c r="C172" s="246" t="e">
        <f t="shared" ref="C172:E187" si="36">INDEX(C$149:C$168,MATCH($A172,$F$149:$F$168,0))</f>
        <v>#N/A</v>
      </c>
      <c r="D172" s="246" t="e">
        <f t="shared" si="36"/>
        <v>#N/A</v>
      </c>
      <c r="E172" s="247" t="e">
        <f t="shared" si="36"/>
        <v>#N/A</v>
      </c>
      <c r="F172" s="43"/>
      <c r="G172" s="136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287"/>
      <c r="Y172" s="287"/>
      <c r="Z172" s="122"/>
      <c r="AA172" s="122"/>
      <c r="AB172" s="122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V172" s="33"/>
      <c r="DW172" s="33"/>
      <c r="DX172" s="33"/>
      <c r="DY172" s="33"/>
      <c r="DZ172" s="33"/>
      <c r="EA172" s="33"/>
      <c r="EB172" s="33"/>
      <c r="EC172" s="33"/>
      <c r="ED172" s="33"/>
      <c r="EE172" s="33"/>
      <c r="EF172" s="33"/>
      <c r="EG172" s="33"/>
      <c r="EH172" s="33"/>
      <c r="EI172" s="33"/>
      <c r="EJ172" s="33"/>
      <c r="EK172" s="33"/>
      <c r="EL172" s="33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/>
      <c r="EZ172" s="33"/>
      <c r="FA172" s="33"/>
      <c r="FB172" s="33"/>
      <c r="FC172" s="33"/>
      <c r="FD172" s="33"/>
      <c r="FE172" s="33"/>
      <c r="FF172" s="33"/>
      <c r="FG172" s="33"/>
      <c r="FH172" s="33"/>
      <c r="FI172" s="33"/>
      <c r="FJ172" s="33"/>
      <c r="FK172" s="33"/>
      <c r="FL172" s="33"/>
      <c r="FM172" s="33"/>
      <c r="FN172" s="33"/>
      <c r="FO172" s="33"/>
      <c r="FP172" s="33"/>
      <c r="FQ172" s="33"/>
      <c r="FR172" s="33"/>
      <c r="FS172" s="33"/>
      <c r="FT172" s="33"/>
      <c r="FU172" s="33"/>
      <c r="FV172" s="33"/>
      <c r="FW172" s="33"/>
      <c r="FX172" s="33"/>
      <c r="FY172" s="33"/>
      <c r="FZ172" s="33"/>
      <c r="GA172" s="33"/>
      <c r="GB172" s="33"/>
      <c r="GC172" s="33"/>
      <c r="GD172" s="33"/>
      <c r="GE172" s="33"/>
      <c r="GF172" s="33"/>
      <c r="GG172" s="33"/>
      <c r="GH172" s="33"/>
      <c r="GI172" s="33"/>
      <c r="GJ172" s="33"/>
      <c r="GK172" s="33"/>
      <c r="GL172" s="33"/>
      <c r="GM172" s="33"/>
      <c r="GN172" s="33"/>
      <c r="GO172" s="33"/>
      <c r="GP172" s="33"/>
      <c r="GQ172" s="33"/>
      <c r="GR172" s="33"/>
      <c r="GS172" s="33"/>
      <c r="GT172" s="33"/>
      <c r="GU172" s="33"/>
      <c r="GV172" s="33"/>
      <c r="GW172" s="33"/>
      <c r="GX172" s="33"/>
      <c r="GY172" s="33"/>
      <c r="GZ172" s="33"/>
      <c r="HA172" s="33"/>
      <c r="HB172" s="33"/>
      <c r="HC172" s="33"/>
      <c r="HD172" s="33"/>
      <c r="HE172" s="33"/>
      <c r="HF172" s="33"/>
      <c r="HG172" s="33"/>
      <c r="HH172" s="33"/>
      <c r="HI172" s="33"/>
      <c r="HJ172" s="33"/>
      <c r="HK172" s="33"/>
      <c r="HL172" s="33"/>
      <c r="HM172" s="33"/>
      <c r="HN172" s="33"/>
      <c r="HO172" s="33"/>
      <c r="HP172" s="33"/>
      <c r="HQ172" s="33"/>
      <c r="HR172" s="33"/>
      <c r="HS172" s="33"/>
      <c r="HT172" s="33"/>
      <c r="HU172" s="33"/>
      <c r="HV172" s="33"/>
      <c r="HW172" s="33"/>
      <c r="HX172" s="33"/>
      <c r="HY172" s="33"/>
      <c r="HZ172" s="33"/>
      <c r="IA172" s="33"/>
      <c r="IB172" s="33"/>
      <c r="IC172" s="33"/>
      <c r="ID172" s="33"/>
      <c r="IE172" s="33"/>
      <c r="IF172" s="33"/>
      <c r="IG172" s="33"/>
      <c r="IH172" s="33"/>
      <c r="II172" s="33"/>
      <c r="IJ172" s="33"/>
      <c r="IK172" s="33"/>
      <c r="IL172" s="33"/>
      <c r="IM172" s="33"/>
      <c r="IN172" s="33"/>
      <c r="IO172" s="33"/>
      <c r="IP172" s="33"/>
      <c r="IQ172" s="33"/>
      <c r="IR172" s="33"/>
      <c r="IS172" s="33"/>
      <c r="IT172" s="33"/>
      <c r="IU172" s="33"/>
      <c r="IV172" s="33"/>
      <c r="IW172" s="33"/>
      <c r="IX172" s="33"/>
      <c r="IY172" s="33"/>
      <c r="IZ172" s="33"/>
      <c r="JA172" s="33"/>
      <c r="JB172" s="33"/>
      <c r="JC172" s="33"/>
      <c r="JD172" s="33"/>
      <c r="JE172" s="33"/>
      <c r="JF172" s="33"/>
      <c r="JG172" s="33"/>
      <c r="JH172" s="33"/>
      <c r="JI172" s="33"/>
      <c r="JJ172" s="33"/>
      <c r="JK172" s="33"/>
      <c r="JL172" s="33"/>
      <c r="JM172" s="33"/>
      <c r="JN172" s="33"/>
      <c r="JO172" s="33"/>
      <c r="JP172" s="33"/>
      <c r="JQ172" s="33"/>
      <c r="JR172" s="33"/>
      <c r="JS172" s="33"/>
      <c r="JT172" s="33"/>
      <c r="JU172" s="33"/>
      <c r="JV172" s="33"/>
      <c r="JW172" s="33"/>
      <c r="JX172" s="33"/>
      <c r="JY172" s="33"/>
      <c r="JZ172" s="33"/>
      <c r="KA172" s="33"/>
      <c r="KB172" s="33"/>
      <c r="KC172" s="33"/>
      <c r="KD172" s="33"/>
      <c r="KE172" s="33"/>
      <c r="KF172" s="33"/>
      <c r="KG172" s="33"/>
      <c r="KH172" s="33"/>
      <c r="KI172" s="33"/>
      <c r="KJ172" s="33"/>
      <c r="KK172" s="33"/>
      <c r="KL172" s="33"/>
      <c r="KM172" s="33"/>
      <c r="KN172" s="33"/>
      <c r="KO172" s="33"/>
      <c r="KP172" s="33"/>
      <c r="KQ172" s="33"/>
      <c r="KR172" s="33"/>
      <c r="KS172" s="33"/>
      <c r="KT172" s="33"/>
      <c r="KU172" s="33"/>
      <c r="KV172" s="33"/>
      <c r="KW172" s="33"/>
      <c r="KX172" s="33"/>
      <c r="KY172" s="33"/>
      <c r="KZ172" s="33"/>
      <c r="LA172" s="33"/>
      <c r="LB172" s="33"/>
      <c r="LC172" s="33"/>
      <c r="LD172" s="33"/>
      <c r="LE172" s="33"/>
      <c r="LF172" s="33"/>
      <c r="LG172" s="33"/>
      <c r="LH172" s="33"/>
      <c r="LI172" s="33"/>
      <c r="LJ172" s="33"/>
      <c r="LK172" s="33"/>
      <c r="LL172" s="33"/>
      <c r="LM172" s="33"/>
      <c r="LN172" s="33"/>
    </row>
    <row r="173" spans="1:326" s="286" customFormat="1">
      <c r="A173" s="112">
        <f>A172+1</f>
        <v>2</v>
      </c>
      <c r="B173" s="250" t="e">
        <f>INDEX($B$149:$B$168,MATCH(A173,$F$149:$F$168,0))</f>
        <v>#N/A</v>
      </c>
      <c r="C173" s="246" t="e">
        <f t="shared" si="36"/>
        <v>#N/A</v>
      </c>
      <c r="D173" s="246" t="e">
        <f t="shared" si="36"/>
        <v>#N/A</v>
      </c>
      <c r="E173" s="247" t="e">
        <f t="shared" si="36"/>
        <v>#N/A</v>
      </c>
      <c r="F173" s="43"/>
      <c r="G173" s="136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287"/>
      <c r="Y173" s="287"/>
      <c r="Z173" s="122"/>
      <c r="AA173" s="122"/>
      <c r="AB173" s="122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33"/>
      <c r="DK173" s="33"/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V173" s="33"/>
      <c r="DW173" s="33"/>
      <c r="DX173" s="33"/>
      <c r="DY173" s="33"/>
      <c r="DZ173" s="33"/>
      <c r="EA173" s="33"/>
      <c r="EB173" s="33"/>
      <c r="EC173" s="33"/>
      <c r="ED173" s="33"/>
      <c r="EE173" s="33"/>
      <c r="EF173" s="33"/>
      <c r="EG173" s="33"/>
      <c r="EH173" s="33"/>
      <c r="EI173" s="33"/>
      <c r="EJ173" s="33"/>
      <c r="EK173" s="33"/>
      <c r="EL173" s="33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33"/>
      <c r="FB173" s="33"/>
      <c r="FC173" s="33"/>
      <c r="FD173" s="33"/>
      <c r="FE173" s="33"/>
      <c r="FF173" s="33"/>
      <c r="FG173" s="33"/>
      <c r="FH173" s="33"/>
      <c r="FI173" s="33"/>
      <c r="FJ173" s="33"/>
      <c r="FK173" s="33"/>
      <c r="FL173" s="33"/>
      <c r="FM173" s="33"/>
      <c r="FN173" s="33"/>
      <c r="FO173" s="33"/>
      <c r="FP173" s="33"/>
      <c r="FQ173" s="33"/>
      <c r="FR173" s="33"/>
      <c r="FS173" s="33"/>
      <c r="FT173" s="33"/>
      <c r="FU173" s="33"/>
      <c r="FV173" s="33"/>
      <c r="FW173" s="33"/>
      <c r="FX173" s="33"/>
      <c r="FY173" s="33"/>
      <c r="FZ173" s="33"/>
      <c r="GA173" s="33"/>
      <c r="GB173" s="33"/>
      <c r="GC173" s="33"/>
      <c r="GD173" s="33"/>
      <c r="GE173" s="33"/>
      <c r="GF173" s="33"/>
      <c r="GG173" s="33"/>
      <c r="GH173" s="33"/>
      <c r="GI173" s="33"/>
      <c r="GJ173" s="33"/>
      <c r="GK173" s="33"/>
      <c r="GL173" s="33"/>
      <c r="GM173" s="33"/>
      <c r="GN173" s="33"/>
      <c r="GO173" s="33"/>
      <c r="GP173" s="33"/>
      <c r="GQ173" s="33"/>
      <c r="GR173" s="33"/>
      <c r="GS173" s="33"/>
      <c r="GT173" s="33"/>
      <c r="GU173" s="33"/>
      <c r="GV173" s="33"/>
      <c r="GW173" s="33"/>
      <c r="GX173" s="33"/>
      <c r="GY173" s="33"/>
      <c r="GZ173" s="33"/>
      <c r="HA173" s="33"/>
      <c r="HB173" s="33"/>
      <c r="HC173" s="33"/>
      <c r="HD173" s="33"/>
      <c r="HE173" s="33"/>
      <c r="HF173" s="33"/>
      <c r="HG173" s="33"/>
      <c r="HH173" s="33"/>
      <c r="HI173" s="33"/>
      <c r="HJ173" s="33"/>
      <c r="HK173" s="33"/>
      <c r="HL173" s="33"/>
      <c r="HM173" s="33"/>
      <c r="HN173" s="33"/>
      <c r="HO173" s="33"/>
      <c r="HP173" s="33"/>
      <c r="HQ173" s="33"/>
      <c r="HR173" s="33"/>
      <c r="HS173" s="33"/>
      <c r="HT173" s="33"/>
      <c r="HU173" s="33"/>
      <c r="HV173" s="33"/>
      <c r="HW173" s="33"/>
      <c r="HX173" s="33"/>
      <c r="HY173" s="33"/>
      <c r="HZ173" s="33"/>
      <c r="IA173" s="33"/>
      <c r="IB173" s="33"/>
      <c r="IC173" s="33"/>
      <c r="ID173" s="33"/>
      <c r="IE173" s="33"/>
      <c r="IF173" s="33"/>
      <c r="IG173" s="33"/>
      <c r="IH173" s="33"/>
      <c r="II173" s="33"/>
      <c r="IJ173" s="33"/>
      <c r="IK173" s="33"/>
      <c r="IL173" s="33"/>
      <c r="IM173" s="33"/>
      <c r="IN173" s="33"/>
      <c r="IO173" s="33"/>
      <c r="IP173" s="33"/>
      <c r="IQ173" s="33"/>
      <c r="IR173" s="33"/>
      <c r="IS173" s="33"/>
      <c r="IT173" s="33"/>
      <c r="IU173" s="33"/>
      <c r="IV173" s="33"/>
      <c r="IW173" s="33"/>
      <c r="IX173" s="33"/>
      <c r="IY173" s="33"/>
      <c r="IZ173" s="33"/>
      <c r="JA173" s="33"/>
      <c r="JB173" s="33"/>
      <c r="JC173" s="33"/>
      <c r="JD173" s="33"/>
      <c r="JE173" s="33"/>
      <c r="JF173" s="33"/>
      <c r="JG173" s="33"/>
      <c r="JH173" s="33"/>
      <c r="JI173" s="33"/>
      <c r="JJ173" s="33"/>
      <c r="JK173" s="33"/>
      <c r="JL173" s="33"/>
      <c r="JM173" s="33"/>
      <c r="JN173" s="33"/>
      <c r="JO173" s="33"/>
      <c r="JP173" s="33"/>
      <c r="JQ173" s="33"/>
      <c r="JR173" s="33"/>
      <c r="JS173" s="33"/>
      <c r="JT173" s="33"/>
      <c r="JU173" s="33"/>
      <c r="JV173" s="33"/>
      <c r="JW173" s="33"/>
      <c r="JX173" s="33"/>
      <c r="JY173" s="33"/>
      <c r="JZ173" s="33"/>
      <c r="KA173" s="33"/>
      <c r="KB173" s="33"/>
      <c r="KC173" s="33"/>
      <c r="KD173" s="33"/>
      <c r="KE173" s="33"/>
      <c r="KF173" s="33"/>
      <c r="KG173" s="33"/>
      <c r="KH173" s="33"/>
      <c r="KI173" s="33"/>
      <c r="KJ173" s="33"/>
      <c r="KK173" s="33"/>
      <c r="KL173" s="33"/>
      <c r="KM173" s="33"/>
      <c r="KN173" s="33"/>
      <c r="KO173" s="33"/>
      <c r="KP173" s="33"/>
      <c r="KQ173" s="33"/>
      <c r="KR173" s="33"/>
      <c r="KS173" s="33"/>
      <c r="KT173" s="33"/>
      <c r="KU173" s="33"/>
      <c r="KV173" s="33"/>
      <c r="KW173" s="33"/>
      <c r="KX173" s="33"/>
      <c r="KY173" s="33"/>
      <c r="KZ173" s="33"/>
      <c r="LA173" s="33"/>
      <c r="LB173" s="33"/>
      <c r="LC173" s="33"/>
      <c r="LD173" s="33"/>
      <c r="LE173" s="33"/>
      <c r="LF173" s="33"/>
      <c r="LG173" s="33"/>
      <c r="LH173" s="33"/>
      <c r="LI173" s="33"/>
      <c r="LJ173" s="33"/>
      <c r="LK173" s="33"/>
      <c r="LL173" s="33"/>
      <c r="LM173" s="33"/>
      <c r="LN173" s="33"/>
    </row>
    <row r="174" spans="1:326" s="286" customFormat="1">
      <c r="A174" s="112">
        <f>A173+1</f>
        <v>3</v>
      </c>
      <c r="B174" s="250" t="e">
        <f>INDEX($B$149:$B$168,MATCH(A174,$F$149:$F$168,0))</f>
        <v>#N/A</v>
      </c>
      <c r="C174" s="246" t="e">
        <f t="shared" si="36"/>
        <v>#N/A</v>
      </c>
      <c r="D174" s="246" t="e">
        <f t="shared" si="36"/>
        <v>#N/A</v>
      </c>
      <c r="E174" s="247" t="e">
        <f t="shared" si="36"/>
        <v>#N/A</v>
      </c>
      <c r="F174" s="43"/>
      <c r="G174" s="136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287"/>
      <c r="Y174" s="287"/>
      <c r="Z174" s="122"/>
      <c r="AA174" s="122"/>
      <c r="AB174" s="122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C174" s="33"/>
      <c r="FD174" s="33"/>
      <c r="FE174" s="33"/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3"/>
      <c r="FT174" s="33"/>
      <c r="FU174" s="33"/>
      <c r="FV174" s="33"/>
      <c r="FW174" s="33"/>
      <c r="FX174" s="33"/>
      <c r="FY174" s="33"/>
      <c r="FZ174" s="33"/>
      <c r="GA174" s="33"/>
      <c r="GB174" s="33"/>
      <c r="GC174" s="33"/>
      <c r="GD174" s="33"/>
      <c r="GE174" s="33"/>
      <c r="GF174" s="33"/>
      <c r="GG174" s="33"/>
      <c r="GH174" s="33"/>
      <c r="GI174" s="33"/>
      <c r="GJ174" s="33"/>
      <c r="GK174" s="33"/>
      <c r="GL174" s="33"/>
      <c r="GM174" s="33"/>
      <c r="GN174" s="33"/>
      <c r="GO174" s="33"/>
      <c r="GP174" s="33"/>
      <c r="GQ174" s="33"/>
      <c r="GR174" s="33"/>
      <c r="GS174" s="33"/>
      <c r="GT174" s="33"/>
      <c r="GU174" s="33"/>
      <c r="GV174" s="33"/>
      <c r="GW174" s="33"/>
      <c r="GX174" s="33"/>
      <c r="GY174" s="33"/>
      <c r="GZ174" s="33"/>
      <c r="HA174" s="33"/>
      <c r="HB174" s="33"/>
      <c r="HC174" s="33"/>
      <c r="HD174" s="33"/>
      <c r="HE174" s="33"/>
      <c r="HF174" s="33"/>
      <c r="HG174" s="33"/>
      <c r="HH174" s="33"/>
      <c r="HI174" s="33"/>
      <c r="HJ174" s="33"/>
      <c r="HK174" s="33"/>
      <c r="HL174" s="33"/>
      <c r="HM174" s="33"/>
      <c r="HN174" s="33"/>
      <c r="HO174" s="33"/>
      <c r="HP174" s="33"/>
      <c r="HQ174" s="33"/>
      <c r="HR174" s="33"/>
      <c r="HS174" s="33"/>
      <c r="HT174" s="33"/>
      <c r="HU174" s="33"/>
      <c r="HV174" s="33"/>
      <c r="HW174" s="33"/>
      <c r="HX174" s="33"/>
      <c r="HY174" s="33"/>
      <c r="HZ174" s="33"/>
      <c r="IA174" s="33"/>
      <c r="IB174" s="33"/>
      <c r="IC174" s="33"/>
      <c r="ID174" s="33"/>
      <c r="IE174" s="33"/>
      <c r="IF174" s="33"/>
      <c r="IG174" s="33"/>
      <c r="IH174" s="33"/>
      <c r="II174" s="33"/>
      <c r="IJ174" s="33"/>
      <c r="IK174" s="33"/>
      <c r="IL174" s="33"/>
      <c r="IM174" s="33"/>
      <c r="IN174" s="33"/>
      <c r="IO174" s="33"/>
      <c r="IP174" s="33"/>
      <c r="IQ174" s="33"/>
      <c r="IR174" s="33"/>
      <c r="IS174" s="33"/>
      <c r="IT174" s="33"/>
      <c r="IU174" s="33"/>
      <c r="IV174" s="33"/>
      <c r="IW174" s="33"/>
      <c r="IX174" s="33"/>
      <c r="IY174" s="33"/>
      <c r="IZ174" s="33"/>
      <c r="JA174" s="33"/>
      <c r="JB174" s="33"/>
      <c r="JC174" s="33"/>
      <c r="JD174" s="33"/>
      <c r="JE174" s="33"/>
      <c r="JF174" s="33"/>
      <c r="JG174" s="33"/>
      <c r="JH174" s="33"/>
      <c r="JI174" s="33"/>
      <c r="JJ174" s="33"/>
      <c r="JK174" s="33"/>
      <c r="JL174" s="33"/>
      <c r="JM174" s="33"/>
      <c r="JN174" s="33"/>
      <c r="JO174" s="33"/>
      <c r="JP174" s="33"/>
      <c r="JQ174" s="33"/>
      <c r="JR174" s="33"/>
      <c r="JS174" s="33"/>
      <c r="JT174" s="33"/>
      <c r="JU174" s="33"/>
      <c r="JV174" s="33"/>
      <c r="JW174" s="33"/>
      <c r="JX174" s="33"/>
      <c r="JY174" s="33"/>
      <c r="JZ174" s="33"/>
      <c r="KA174" s="33"/>
      <c r="KB174" s="33"/>
      <c r="KC174" s="33"/>
      <c r="KD174" s="33"/>
      <c r="KE174" s="33"/>
      <c r="KF174" s="33"/>
      <c r="KG174" s="33"/>
      <c r="KH174" s="33"/>
      <c r="KI174" s="33"/>
      <c r="KJ174" s="33"/>
      <c r="KK174" s="33"/>
      <c r="KL174" s="33"/>
      <c r="KM174" s="33"/>
      <c r="KN174" s="33"/>
      <c r="KO174" s="33"/>
      <c r="KP174" s="33"/>
      <c r="KQ174" s="33"/>
      <c r="KR174" s="33"/>
      <c r="KS174" s="33"/>
      <c r="KT174" s="33"/>
      <c r="KU174" s="33"/>
      <c r="KV174" s="33"/>
      <c r="KW174" s="33"/>
      <c r="KX174" s="33"/>
      <c r="KY174" s="33"/>
      <c r="KZ174" s="33"/>
      <c r="LA174" s="33"/>
      <c r="LB174" s="33"/>
      <c r="LC174" s="33"/>
      <c r="LD174" s="33"/>
      <c r="LE174" s="33"/>
      <c r="LF174" s="33"/>
      <c r="LG174" s="33"/>
      <c r="LH174" s="33"/>
      <c r="LI174" s="33"/>
      <c r="LJ174" s="33"/>
      <c r="LK174" s="33"/>
      <c r="LL174" s="33"/>
      <c r="LM174" s="33"/>
      <c r="LN174" s="33"/>
    </row>
    <row r="175" spans="1:326" s="286" customFormat="1">
      <c r="A175" s="112">
        <f t="shared" ref="A175:A190" si="37">A174+1</f>
        <v>4</v>
      </c>
      <c r="B175" s="250" t="e">
        <f>INDEX($B$149:$B$168,MATCH(A175,$F$149:$F$168,0))</f>
        <v>#N/A</v>
      </c>
      <c r="C175" s="246" t="e">
        <f t="shared" si="36"/>
        <v>#N/A</v>
      </c>
      <c r="D175" s="246" t="e">
        <f t="shared" si="36"/>
        <v>#N/A</v>
      </c>
      <c r="E175" s="247" t="e">
        <f t="shared" si="36"/>
        <v>#N/A</v>
      </c>
      <c r="F175" s="43"/>
      <c r="G175" s="136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287"/>
      <c r="Y175" s="287"/>
      <c r="Z175" s="122"/>
      <c r="AA175" s="122"/>
      <c r="AB175" s="122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/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  <c r="FZ175" s="33"/>
      <c r="GA175" s="33"/>
      <c r="GB175" s="33"/>
      <c r="GC175" s="33"/>
      <c r="GD175" s="33"/>
      <c r="GE175" s="33"/>
      <c r="GF175" s="33"/>
      <c r="GG175" s="33"/>
      <c r="GH175" s="33"/>
      <c r="GI175" s="33"/>
      <c r="GJ175" s="33"/>
      <c r="GK175" s="33"/>
      <c r="GL175" s="33"/>
      <c r="GM175" s="33"/>
      <c r="GN175" s="33"/>
      <c r="GO175" s="33"/>
      <c r="GP175" s="33"/>
      <c r="GQ175" s="33"/>
      <c r="GR175" s="33"/>
      <c r="GS175" s="33"/>
      <c r="GT175" s="33"/>
      <c r="GU175" s="33"/>
      <c r="GV175" s="33"/>
      <c r="GW175" s="33"/>
      <c r="GX175" s="33"/>
      <c r="GY175" s="33"/>
      <c r="GZ175" s="33"/>
      <c r="HA175" s="33"/>
      <c r="HB175" s="33"/>
      <c r="HC175" s="33"/>
      <c r="HD175" s="33"/>
      <c r="HE175" s="33"/>
      <c r="HF175" s="33"/>
      <c r="HG175" s="33"/>
      <c r="HH175" s="33"/>
      <c r="HI175" s="33"/>
      <c r="HJ175" s="33"/>
      <c r="HK175" s="33"/>
      <c r="HL175" s="33"/>
      <c r="HM175" s="33"/>
      <c r="HN175" s="33"/>
      <c r="HO175" s="33"/>
      <c r="HP175" s="33"/>
      <c r="HQ175" s="33"/>
      <c r="HR175" s="33"/>
      <c r="HS175" s="33"/>
      <c r="HT175" s="33"/>
      <c r="HU175" s="33"/>
      <c r="HV175" s="33"/>
      <c r="HW175" s="33"/>
      <c r="HX175" s="33"/>
      <c r="HY175" s="33"/>
      <c r="HZ175" s="33"/>
      <c r="IA175" s="33"/>
      <c r="IB175" s="33"/>
      <c r="IC175" s="33"/>
      <c r="ID175" s="33"/>
      <c r="IE175" s="33"/>
      <c r="IF175" s="33"/>
      <c r="IG175" s="33"/>
      <c r="IH175" s="33"/>
      <c r="II175" s="33"/>
      <c r="IJ175" s="33"/>
      <c r="IK175" s="33"/>
      <c r="IL175" s="33"/>
      <c r="IM175" s="33"/>
      <c r="IN175" s="33"/>
      <c r="IO175" s="33"/>
      <c r="IP175" s="33"/>
      <c r="IQ175" s="33"/>
      <c r="IR175" s="33"/>
      <c r="IS175" s="33"/>
      <c r="IT175" s="33"/>
      <c r="IU175" s="33"/>
      <c r="IV175" s="33"/>
      <c r="IW175" s="33"/>
      <c r="IX175" s="33"/>
      <c r="IY175" s="33"/>
      <c r="IZ175" s="33"/>
      <c r="JA175" s="33"/>
      <c r="JB175" s="33"/>
      <c r="JC175" s="33"/>
      <c r="JD175" s="33"/>
      <c r="JE175" s="33"/>
      <c r="JF175" s="33"/>
      <c r="JG175" s="33"/>
      <c r="JH175" s="33"/>
      <c r="JI175" s="33"/>
      <c r="JJ175" s="33"/>
      <c r="JK175" s="33"/>
      <c r="JL175" s="33"/>
      <c r="JM175" s="33"/>
      <c r="JN175" s="33"/>
      <c r="JO175" s="33"/>
      <c r="JP175" s="33"/>
      <c r="JQ175" s="33"/>
      <c r="JR175" s="33"/>
      <c r="JS175" s="33"/>
      <c r="JT175" s="33"/>
      <c r="JU175" s="33"/>
      <c r="JV175" s="33"/>
      <c r="JW175" s="33"/>
      <c r="JX175" s="33"/>
      <c r="JY175" s="33"/>
      <c r="JZ175" s="33"/>
      <c r="KA175" s="33"/>
      <c r="KB175" s="33"/>
      <c r="KC175" s="33"/>
      <c r="KD175" s="33"/>
      <c r="KE175" s="33"/>
      <c r="KF175" s="33"/>
      <c r="KG175" s="33"/>
      <c r="KH175" s="33"/>
      <c r="KI175" s="33"/>
      <c r="KJ175" s="33"/>
      <c r="KK175" s="33"/>
      <c r="KL175" s="33"/>
      <c r="KM175" s="33"/>
      <c r="KN175" s="33"/>
      <c r="KO175" s="33"/>
      <c r="KP175" s="33"/>
      <c r="KQ175" s="33"/>
      <c r="KR175" s="33"/>
      <c r="KS175" s="33"/>
      <c r="KT175" s="33"/>
      <c r="KU175" s="33"/>
      <c r="KV175" s="33"/>
      <c r="KW175" s="33"/>
      <c r="KX175" s="33"/>
      <c r="KY175" s="33"/>
      <c r="KZ175" s="33"/>
      <c r="LA175" s="33"/>
      <c r="LB175" s="33"/>
      <c r="LC175" s="33"/>
      <c r="LD175" s="33"/>
      <c r="LE175" s="33"/>
      <c r="LF175" s="33"/>
      <c r="LG175" s="33"/>
      <c r="LH175" s="33"/>
      <c r="LI175" s="33"/>
      <c r="LJ175" s="33"/>
      <c r="LK175" s="33"/>
      <c r="LL175" s="33"/>
      <c r="LM175" s="33"/>
      <c r="LN175" s="33"/>
    </row>
    <row r="176" spans="1:326" s="286" customFormat="1">
      <c r="A176" s="112">
        <f t="shared" si="37"/>
        <v>5</v>
      </c>
      <c r="B176" s="250" t="e">
        <f>INDEX($B$149:$B$168,MATCH(A176,$F$149:$F$168,0))</f>
        <v>#N/A</v>
      </c>
      <c r="C176" s="246" t="e">
        <f t="shared" si="36"/>
        <v>#N/A</v>
      </c>
      <c r="D176" s="246" t="e">
        <f t="shared" si="36"/>
        <v>#N/A</v>
      </c>
      <c r="E176" s="247" t="e">
        <f t="shared" si="36"/>
        <v>#N/A</v>
      </c>
      <c r="F176" s="43"/>
      <c r="G176" s="136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287"/>
      <c r="Y176" s="287"/>
      <c r="Z176" s="122"/>
      <c r="AA176" s="122"/>
      <c r="AB176" s="122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  <c r="FZ176" s="33"/>
      <c r="GA176" s="33"/>
      <c r="GB176" s="33"/>
      <c r="GC176" s="33"/>
      <c r="GD176" s="33"/>
      <c r="GE176" s="33"/>
      <c r="GF176" s="33"/>
      <c r="GG176" s="33"/>
      <c r="GH176" s="33"/>
      <c r="GI176" s="33"/>
      <c r="GJ176" s="33"/>
      <c r="GK176" s="33"/>
      <c r="GL176" s="33"/>
      <c r="GM176" s="33"/>
      <c r="GN176" s="33"/>
      <c r="GO176" s="33"/>
      <c r="GP176" s="33"/>
      <c r="GQ176" s="33"/>
      <c r="GR176" s="33"/>
      <c r="GS176" s="33"/>
      <c r="GT176" s="33"/>
      <c r="GU176" s="33"/>
      <c r="GV176" s="33"/>
      <c r="GW176" s="33"/>
      <c r="GX176" s="33"/>
      <c r="GY176" s="33"/>
      <c r="GZ176" s="33"/>
      <c r="HA176" s="33"/>
      <c r="HB176" s="33"/>
      <c r="HC176" s="33"/>
      <c r="HD176" s="33"/>
      <c r="HE176" s="33"/>
      <c r="HF176" s="33"/>
      <c r="HG176" s="33"/>
      <c r="HH176" s="33"/>
      <c r="HI176" s="33"/>
      <c r="HJ176" s="33"/>
      <c r="HK176" s="33"/>
      <c r="HL176" s="33"/>
      <c r="HM176" s="33"/>
      <c r="HN176" s="33"/>
      <c r="HO176" s="33"/>
      <c r="HP176" s="33"/>
      <c r="HQ176" s="33"/>
      <c r="HR176" s="33"/>
      <c r="HS176" s="33"/>
      <c r="HT176" s="33"/>
      <c r="HU176" s="33"/>
      <c r="HV176" s="33"/>
      <c r="HW176" s="33"/>
      <c r="HX176" s="33"/>
      <c r="HY176" s="33"/>
      <c r="HZ176" s="33"/>
      <c r="IA176" s="33"/>
      <c r="IB176" s="33"/>
      <c r="IC176" s="33"/>
      <c r="ID176" s="33"/>
      <c r="IE176" s="33"/>
      <c r="IF176" s="33"/>
      <c r="IG176" s="33"/>
      <c r="IH176" s="33"/>
      <c r="II176" s="33"/>
      <c r="IJ176" s="33"/>
      <c r="IK176" s="33"/>
      <c r="IL176" s="33"/>
      <c r="IM176" s="33"/>
      <c r="IN176" s="33"/>
      <c r="IO176" s="33"/>
      <c r="IP176" s="33"/>
      <c r="IQ176" s="33"/>
      <c r="IR176" s="33"/>
      <c r="IS176" s="33"/>
      <c r="IT176" s="33"/>
      <c r="IU176" s="33"/>
      <c r="IV176" s="33"/>
      <c r="IW176" s="33"/>
      <c r="IX176" s="33"/>
      <c r="IY176" s="33"/>
      <c r="IZ176" s="33"/>
      <c r="JA176" s="33"/>
      <c r="JB176" s="33"/>
      <c r="JC176" s="33"/>
      <c r="JD176" s="33"/>
      <c r="JE176" s="33"/>
      <c r="JF176" s="33"/>
      <c r="JG176" s="33"/>
      <c r="JH176" s="33"/>
      <c r="JI176" s="33"/>
      <c r="JJ176" s="33"/>
      <c r="JK176" s="33"/>
      <c r="JL176" s="33"/>
      <c r="JM176" s="33"/>
      <c r="JN176" s="33"/>
      <c r="JO176" s="33"/>
      <c r="JP176" s="33"/>
      <c r="JQ176" s="33"/>
      <c r="JR176" s="33"/>
      <c r="JS176" s="33"/>
      <c r="JT176" s="33"/>
      <c r="JU176" s="33"/>
      <c r="JV176" s="33"/>
      <c r="JW176" s="33"/>
      <c r="JX176" s="33"/>
      <c r="JY176" s="33"/>
      <c r="JZ176" s="33"/>
      <c r="KA176" s="33"/>
      <c r="KB176" s="33"/>
      <c r="KC176" s="33"/>
      <c r="KD176" s="33"/>
      <c r="KE176" s="33"/>
      <c r="KF176" s="33"/>
      <c r="KG176" s="33"/>
      <c r="KH176" s="33"/>
      <c r="KI176" s="33"/>
      <c r="KJ176" s="33"/>
      <c r="KK176" s="33"/>
      <c r="KL176" s="33"/>
      <c r="KM176" s="33"/>
      <c r="KN176" s="33"/>
      <c r="KO176" s="33"/>
      <c r="KP176" s="33"/>
      <c r="KQ176" s="33"/>
      <c r="KR176" s="33"/>
      <c r="KS176" s="33"/>
      <c r="KT176" s="33"/>
      <c r="KU176" s="33"/>
      <c r="KV176" s="33"/>
      <c r="KW176" s="33"/>
      <c r="KX176" s="33"/>
      <c r="KY176" s="33"/>
      <c r="KZ176" s="33"/>
      <c r="LA176" s="33"/>
      <c r="LB176" s="33"/>
      <c r="LC176" s="33"/>
      <c r="LD176" s="33"/>
      <c r="LE176" s="33"/>
      <c r="LF176" s="33"/>
      <c r="LG176" s="33"/>
      <c r="LH176" s="33"/>
      <c r="LI176" s="33"/>
      <c r="LJ176" s="33"/>
      <c r="LK176" s="33"/>
      <c r="LL176" s="33"/>
      <c r="LM176" s="33"/>
      <c r="LN176" s="33"/>
    </row>
    <row r="177" spans="1:326" s="286" customFormat="1">
      <c r="A177" s="112">
        <f t="shared" si="37"/>
        <v>6</v>
      </c>
      <c r="B177" s="250" t="e">
        <f>INDEX($B$149:$B$168,MATCH(A177,$F$149:$F$168,0))</f>
        <v>#N/A</v>
      </c>
      <c r="C177" s="246" t="e">
        <f t="shared" si="36"/>
        <v>#N/A</v>
      </c>
      <c r="D177" s="246" t="e">
        <f t="shared" si="36"/>
        <v>#N/A</v>
      </c>
      <c r="E177" s="247" t="e">
        <f t="shared" si="36"/>
        <v>#N/A</v>
      </c>
      <c r="F177" s="43"/>
      <c r="G177" s="136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287"/>
      <c r="Y177" s="287"/>
      <c r="Z177" s="122"/>
      <c r="AA177" s="122"/>
      <c r="AB177" s="122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  <c r="EG177" s="33"/>
      <c r="EH177" s="33"/>
      <c r="EI177" s="33"/>
      <c r="EJ177" s="33"/>
      <c r="EK177" s="33"/>
      <c r="EL177" s="33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3"/>
      <c r="EY177" s="33"/>
      <c r="EZ177" s="33"/>
      <c r="FA177" s="33"/>
      <c r="FB177" s="33"/>
      <c r="FC177" s="33"/>
      <c r="FD177" s="33"/>
      <c r="FE177" s="33"/>
      <c r="FF177" s="33"/>
      <c r="FG177" s="33"/>
      <c r="FH177" s="33"/>
      <c r="FI177" s="33"/>
      <c r="FJ177" s="33"/>
      <c r="FK177" s="33"/>
      <c r="FL177" s="33"/>
      <c r="FM177" s="33"/>
      <c r="FN177" s="33"/>
      <c r="FO177" s="33"/>
      <c r="FP177" s="33"/>
      <c r="FQ177" s="33"/>
      <c r="FR177" s="33"/>
      <c r="FS177" s="33"/>
      <c r="FT177" s="33"/>
      <c r="FU177" s="33"/>
      <c r="FV177" s="33"/>
      <c r="FW177" s="33"/>
      <c r="FX177" s="33"/>
      <c r="FY177" s="33"/>
      <c r="FZ177" s="33"/>
      <c r="GA177" s="33"/>
      <c r="GB177" s="33"/>
      <c r="GC177" s="33"/>
      <c r="GD177" s="33"/>
      <c r="GE177" s="33"/>
      <c r="GF177" s="33"/>
      <c r="GG177" s="33"/>
      <c r="GH177" s="33"/>
      <c r="GI177" s="33"/>
      <c r="GJ177" s="33"/>
      <c r="GK177" s="33"/>
      <c r="GL177" s="33"/>
      <c r="GM177" s="33"/>
      <c r="GN177" s="33"/>
      <c r="GO177" s="33"/>
      <c r="GP177" s="33"/>
      <c r="GQ177" s="33"/>
      <c r="GR177" s="33"/>
      <c r="GS177" s="33"/>
      <c r="GT177" s="33"/>
      <c r="GU177" s="33"/>
      <c r="GV177" s="33"/>
      <c r="GW177" s="33"/>
      <c r="GX177" s="33"/>
      <c r="GY177" s="33"/>
      <c r="GZ177" s="33"/>
      <c r="HA177" s="33"/>
      <c r="HB177" s="33"/>
      <c r="HC177" s="33"/>
      <c r="HD177" s="33"/>
      <c r="HE177" s="33"/>
      <c r="HF177" s="33"/>
      <c r="HG177" s="33"/>
      <c r="HH177" s="33"/>
      <c r="HI177" s="33"/>
      <c r="HJ177" s="33"/>
      <c r="HK177" s="33"/>
      <c r="HL177" s="33"/>
      <c r="HM177" s="33"/>
      <c r="HN177" s="33"/>
      <c r="HO177" s="33"/>
      <c r="HP177" s="33"/>
      <c r="HQ177" s="33"/>
      <c r="HR177" s="33"/>
      <c r="HS177" s="33"/>
      <c r="HT177" s="33"/>
      <c r="HU177" s="33"/>
      <c r="HV177" s="33"/>
      <c r="HW177" s="33"/>
      <c r="HX177" s="33"/>
      <c r="HY177" s="33"/>
      <c r="HZ177" s="33"/>
      <c r="IA177" s="33"/>
      <c r="IB177" s="33"/>
      <c r="IC177" s="33"/>
      <c r="ID177" s="33"/>
      <c r="IE177" s="33"/>
      <c r="IF177" s="33"/>
      <c r="IG177" s="33"/>
      <c r="IH177" s="33"/>
      <c r="II177" s="33"/>
      <c r="IJ177" s="33"/>
      <c r="IK177" s="33"/>
      <c r="IL177" s="33"/>
      <c r="IM177" s="33"/>
      <c r="IN177" s="33"/>
      <c r="IO177" s="33"/>
      <c r="IP177" s="33"/>
      <c r="IQ177" s="33"/>
      <c r="IR177" s="33"/>
      <c r="IS177" s="33"/>
      <c r="IT177" s="33"/>
      <c r="IU177" s="33"/>
      <c r="IV177" s="33"/>
      <c r="IW177" s="33"/>
      <c r="IX177" s="33"/>
      <c r="IY177" s="33"/>
      <c r="IZ177" s="33"/>
      <c r="JA177" s="33"/>
      <c r="JB177" s="33"/>
      <c r="JC177" s="33"/>
      <c r="JD177" s="33"/>
      <c r="JE177" s="33"/>
      <c r="JF177" s="33"/>
      <c r="JG177" s="33"/>
      <c r="JH177" s="33"/>
      <c r="JI177" s="33"/>
      <c r="JJ177" s="33"/>
      <c r="JK177" s="33"/>
      <c r="JL177" s="33"/>
      <c r="JM177" s="33"/>
      <c r="JN177" s="33"/>
      <c r="JO177" s="33"/>
      <c r="JP177" s="33"/>
      <c r="JQ177" s="33"/>
      <c r="JR177" s="33"/>
      <c r="JS177" s="33"/>
      <c r="JT177" s="33"/>
      <c r="JU177" s="33"/>
      <c r="JV177" s="33"/>
      <c r="JW177" s="33"/>
      <c r="JX177" s="33"/>
      <c r="JY177" s="33"/>
      <c r="JZ177" s="33"/>
      <c r="KA177" s="33"/>
      <c r="KB177" s="33"/>
      <c r="KC177" s="33"/>
      <c r="KD177" s="33"/>
      <c r="KE177" s="33"/>
      <c r="KF177" s="33"/>
      <c r="KG177" s="33"/>
      <c r="KH177" s="33"/>
      <c r="KI177" s="33"/>
      <c r="KJ177" s="33"/>
      <c r="KK177" s="33"/>
      <c r="KL177" s="33"/>
      <c r="KM177" s="33"/>
      <c r="KN177" s="33"/>
      <c r="KO177" s="33"/>
      <c r="KP177" s="33"/>
      <c r="KQ177" s="33"/>
      <c r="KR177" s="33"/>
      <c r="KS177" s="33"/>
      <c r="KT177" s="33"/>
      <c r="KU177" s="33"/>
      <c r="KV177" s="33"/>
      <c r="KW177" s="33"/>
      <c r="KX177" s="33"/>
      <c r="KY177" s="33"/>
      <c r="KZ177" s="33"/>
      <c r="LA177" s="33"/>
      <c r="LB177" s="33"/>
      <c r="LC177" s="33"/>
      <c r="LD177" s="33"/>
      <c r="LE177" s="33"/>
      <c r="LF177" s="33"/>
      <c r="LG177" s="33"/>
      <c r="LH177" s="33"/>
      <c r="LI177" s="33"/>
      <c r="LJ177" s="33"/>
      <c r="LK177" s="33"/>
      <c r="LL177" s="33"/>
      <c r="LM177" s="33"/>
      <c r="LN177" s="33"/>
    </row>
    <row r="178" spans="1:326" s="286" customFormat="1">
      <c r="A178" s="112">
        <f t="shared" si="37"/>
        <v>7</v>
      </c>
      <c r="B178" s="250" t="e">
        <f t="shared" ref="B178:B191" si="38">INDEX($B$149:$B$168,MATCH(A178,$F$149:$F$168,0))</f>
        <v>#N/A</v>
      </c>
      <c r="C178" s="246" t="e">
        <f t="shared" si="36"/>
        <v>#N/A</v>
      </c>
      <c r="D178" s="246" t="e">
        <f t="shared" si="36"/>
        <v>#N/A</v>
      </c>
      <c r="E178" s="247" t="e">
        <f t="shared" si="36"/>
        <v>#N/A</v>
      </c>
      <c r="F178" s="43"/>
      <c r="G178" s="136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287"/>
      <c r="Y178" s="287"/>
      <c r="Z178" s="122"/>
      <c r="AA178" s="122"/>
      <c r="AB178" s="122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33"/>
      <c r="GB178" s="33"/>
      <c r="GC178" s="33"/>
      <c r="GD178" s="33"/>
      <c r="GE178" s="33"/>
      <c r="GF178" s="33"/>
      <c r="GG178" s="33"/>
      <c r="GH178" s="33"/>
      <c r="GI178" s="33"/>
      <c r="GJ178" s="33"/>
      <c r="GK178" s="33"/>
      <c r="GL178" s="33"/>
      <c r="GM178" s="33"/>
      <c r="GN178" s="33"/>
      <c r="GO178" s="33"/>
      <c r="GP178" s="33"/>
      <c r="GQ178" s="33"/>
      <c r="GR178" s="33"/>
      <c r="GS178" s="33"/>
      <c r="GT178" s="33"/>
      <c r="GU178" s="33"/>
      <c r="GV178" s="33"/>
      <c r="GW178" s="33"/>
      <c r="GX178" s="33"/>
      <c r="GY178" s="33"/>
      <c r="GZ178" s="33"/>
      <c r="HA178" s="33"/>
      <c r="HB178" s="33"/>
      <c r="HC178" s="33"/>
      <c r="HD178" s="33"/>
      <c r="HE178" s="33"/>
      <c r="HF178" s="33"/>
      <c r="HG178" s="33"/>
      <c r="HH178" s="33"/>
      <c r="HI178" s="33"/>
      <c r="HJ178" s="33"/>
      <c r="HK178" s="33"/>
      <c r="HL178" s="33"/>
      <c r="HM178" s="33"/>
      <c r="HN178" s="33"/>
      <c r="HO178" s="33"/>
      <c r="HP178" s="33"/>
      <c r="HQ178" s="33"/>
      <c r="HR178" s="33"/>
      <c r="HS178" s="33"/>
      <c r="HT178" s="33"/>
      <c r="HU178" s="33"/>
      <c r="HV178" s="33"/>
      <c r="HW178" s="33"/>
      <c r="HX178" s="33"/>
      <c r="HY178" s="33"/>
      <c r="HZ178" s="33"/>
      <c r="IA178" s="33"/>
      <c r="IB178" s="33"/>
      <c r="IC178" s="33"/>
      <c r="ID178" s="33"/>
      <c r="IE178" s="33"/>
      <c r="IF178" s="33"/>
      <c r="IG178" s="33"/>
      <c r="IH178" s="33"/>
      <c r="II178" s="33"/>
      <c r="IJ178" s="33"/>
      <c r="IK178" s="33"/>
      <c r="IL178" s="33"/>
      <c r="IM178" s="33"/>
      <c r="IN178" s="33"/>
      <c r="IO178" s="33"/>
      <c r="IP178" s="33"/>
      <c r="IQ178" s="33"/>
      <c r="IR178" s="33"/>
      <c r="IS178" s="33"/>
      <c r="IT178" s="33"/>
      <c r="IU178" s="33"/>
      <c r="IV178" s="33"/>
      <c r="IW178" s="33"/>
      <c r="IX178" s="33"/>
      <c r="IY178" s="33"/>
      <c r="IZ178" s="33"/>
      <c r="JA178" s="33"/>
      <c r="JB178" s="33"/>
      <c r="JC178" s="33"/>
      <c r="JD178" s="33"/>
      <c r="JE178" s="33"/>
      <c r="JF178" s="33"/>
      <c r="JG178" s="33"/>
      <c r="JH178" s="33"/>
      <c r="JI178" s="33"/>
      <c r="JJ178" s="33"/>
      <c r="JK178" s="33"/>
      <c r="JL178" s="33"/>
      <c r="JM178" s="33"/>
      <c r="JN178" s="33"/>
      <c r="JO178" s="33"/>
      <c r="JP178" s="33"/>
      <c r="JQ178" s="33"/>
      <c r="JR178" s="33"/>
      <c r="JS178" s="33"/>
      <c r="JT178" s="33"/>
      <c r="JU178" s="33"/>
      <c r="JV178" s="33"/>
      <c r="JW178" s="33"/>
      <c r="JX178" s="33"/>
      <c r="JY178" s="33"/>
      <c r="JZ178" s="33"/>
      <c r="KA178" s="33"/>
      <c r="KB178" s="33"/>
      <c r="KC178" s="33"/>
      <c r="KD178" s="33"/>
      <c r="KE178" s="33"/>
      <c r="KF178" s="33"/>
      <c r="KG178" s="33"/>
      <c r="KH178" s="33"/>
      <c r="KI178" s="33"/>
      <c r="KJ178" s="33"/>
      <c r="KK178" s="33"/>
      <c r="KL178" s="33"/>
      <c r="KM178" s="33"/>
      <c r="KN178" s="33"/>
      <c r="KO178" s="33"/>
      <c r="KP178" s="33"/>
      <c r="KQ178" s="33"/>
      <c r="KR178" s="33"/>
      <c r="KS178" s="33"/>
      <c r="KT178" s="33"/>
      <c r="KU178" s="33"/>
      <c r="KV178" s="33"/>
      <c r="KW178" s="33"/>
      <c r="KX178" s="33"/>
      <c r="KY178" s="33"/>
      <c r="KZ178" s="33"/>
      <c r="LA178" s="33"/>
      <c r="LB178" s="33"/>
      <c r="LC178" s="33"/>
      <c r="LD178" s="33"/>
      <c r="LE178" s="33"/>
      <c r="LF178" s="33"/>
      <c r="LG178" s="33"/>
      <c r="LH178" s="33"/>
      <c r="LI178" s="33"/>
      <c r="LJ178" s="33"/>
      <c r="LK178" s="33"/>
      <c r="LL178" s="33"/>
      <c r="LM178" s="33"/>
      <c r="LN178" s="33"/>
    </row>
    <row r="179" spans="1:326" s="286" customFormat="1">
      <c r="A179" s="112">
        <f t="shared" si="37"/>
        <v>8</v>
      </c>
      <c r="B179" s="250" t="e">
        <f t="shared" si="38"/>
        <v>#N/A</v>
      </c>
      <c r="C179" s="246" t="e">
        <f t="shared" si="36"/>
        <v>#N/A</v>
      </c>
      <c r="D179" s="246" t="e">
        <f t="shared" si="36"/>
        <v>#N/A</v>
      </c>
      <c r="E179" s="247" t="e">
        <f t="shared" si="36"/>
        <v>#N/A</v>
      </c>
      <c r="F179" s="43"/>
      <c r="G179" s="136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287"/>
      <c r="Y179" s="287"/>
      <c r="Z179" s="122"/>
      <c r="AA179" s="122"/>
      <c r="AB179" s="122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33"/>
      <c r="FB179" s="33"/>
      <c r="FC179" s="33"/>
      <c r="FD179" s="33"/>
      <c r="FE179" s="33"/>
      <c r="FF179" s="33"/>
      <c r="FG179" s="33"/>
      <c r="FH179" s="33"/>
      <c r="FI179" s="33"/>
      <c r="FJ179" s="33"/>
      <c r="FK179" s="33"/>
      <c r="FL179" s="33"/>
      <c r="FM179" s="33"/>
      <c r="FN179" s="33"/>
      <c r="FO179" s="33"/>
      <c r="FP179" s="33"/>
      <c r="FQ179" s="33"/>
      <c r="FR179" s="33"/>
      <c r="FS179" s="33"/>
      <c r="FT179" s="33"/>
      <c r="FU179" s="33"/>
      <c r="FV179" s="33"/>
      <c r="FW179" s="33"/>
      <c r="FX179" s="33"/>
      <c r="FY179" s="33"/>
      <c r="FZ179" s="33"/>
      <c r="GA179" s="33"/>
      <c r="GB179" s="33"/>
      <c r="GC179" s="33"/>
      <c r="GD179" s="33"/>
      <c r="GE179" s="33"/>
      <c r="GF179" s="33"/>
      <c r="GG179" s="33"/>
      <c r="GH179" s="33"/>
      <c r="GI179" s="33"/>
      <c r="GJ179" s="33"/>
      <c r="GK179" s="33"/>
      <c r="GL179" s="33"/>
      <c r="GM179" s="33"/>
      <c r="GN179" s="33"/>
      <c r="GO179" s="33"/>
      <c r="GP179" s="33"/>
      <c r="GQ179" s="33"/>
      <c r="GR179" s="33"/>
      <c r="GS179" s="33"/>
      <c r="GT179" s="33"/>
      <c r="GU179" s="33"/>
      <c r="GV179" s="33"/>
      <c r="GW179" s="33"/>
      <c r="GX179" s="33"/>
      <c r="GY179" s="33"/>
      <c r="GZ179" s="33"/>
      <c r="HA179" s="33"/>
      <c r="HB179" s="33"/>
      <c r="HC179" s="33"/>
      <c r="HD179" s="33"/>
      <c r="HE179" s="33"/>
      <c r="HF179" s="33"/>
      <c r="HG179" s="33"/>
      <c r="HH179" s="33"/>
      <c r="HI179" s="33"/>
      <c r="HJ179" s="33"/>
      <c r="HK179" s="33"/>
      <c r="HL179" s="33"/>
      <c r="HM179" s="33"/>
      <c r="HN179" s="33"/>
      <c r="HO179" s="33"/>
      <c r="HP179" s="33"/>
      <c r="HQ179" s="33"/>
      <c r="HR179" s="33"/>
      <c r="HS179" s="33"/>
      <c r="HT179" s="33"/>
      <c r="HU179" s="33"/>
      <c r="HV179" s="33"/>
      <c r="HW179" s="33"/>
      <c r="HX179" s="33"/>
      <c r="HY179" s="33"/>
      <c r="HZ179" s="33"/>
      <c r="IA179" s="33"/>
      <c r="IB179" s="33"/>
      <c r="IC179" s="33"/>
      <c r="ID179" s="33"/>
      <c r="IE179" s="33"/>
      <c r="IF179" s="33"/>
      <c r="IG179" s="33"/>
      <c r="IH179" s="33"/>
      <c r="II179" s="33"/>
      <c r="IJ179" s="33"/>
      <c r="IK179" s="33"/>
      <c r="IL179" s="33"/>
      <c r="IM179" s="33"/>
      <c r="IN179" s="33"/>
      <c r="IO179" s="33"/>
      <c r="IP179" s="33"/>
      <c r="IQ179" s="33"/>
      <c r="IR179" s="33"/>
      <c r="IS179" s="33"/>
      <c r="IT179" s="33"/>
      <c r="IU179" s="33"/>
      <c r="IV179" s="33"/>
      <c r="IW179" s="33"/>
      <c r="IX179" s="33"/>
      <c r="IY179" s="33"/>
      <c r="IZ179" s="33"/>
      <c r="JA179" s="33"/>
      <c r="JB179" s="33"/>
      <c r="JC179" s="33"/>
      <c r="JD179" s="33"/>
      <c r="JE179" s="33"/>
      <c r="JF179" s="33"/>
      <c r="JG179" s="33"/>
      <c r="JH179" s="33"/>
      <c r="JI179" s="33"/>
      <c r="JJ179" s="33"/>
      <c r="JK179" s="33"/>
      <c r="JL179" s="33"/>
      <c r="JM179" s="33"/>
      <c r="JN179" s="33"/>
      <c r="JO179" s="33"/>
      <c r="JP179" s="33"/>
      <c r="JQ179" s="33"/>
      <c r="JR179" s="33"/>
      <c r="JS179" s="33"/>
      <c r="JT179" s="33"/>
      <c r="JU179" s="33"/>
      <c r="JV179" s="33"/>
      <c r="JW179" s="33"/>
      <c r="JX179" s="33"/>
      <c r="JY179" s="33"/>
      <c r="JZ179" s="33"/>
      <c r="KA179" s="33"/>
      <c r="KB179" s="33"/>
      <c r="KC179" s="33"/>
      <c r="KD179" s="33"/>
      <c r="KE179" s="33"/>
      <c r="KF179" s="33"/>
      <c r="KG179" s="33"/>
      <c r="KH179" s="33"/>
      <c r="KI179" s="33"/>
      <c r="KJ179" s="33"/>
      <c r="KK179" s="33"/>
      <c r="KL179" s="33"/>
      <c r="KM179" s="33"/>
      <c r="KN179" s="33"/>
      <c r="KO179" s="33"/>
      <c r="KP179" s="33"/>
      <c r="KQ179" s="33"/>
      <c r="KR179" s="33"/>
      <c r="KS179" s="33"/>
      <c r="KT179" s="33"/>
      <c r="KU179" s="33"/>
      <c r="KV179" s="33"/>
      <c r="KW179" s="33"/>
      <c r="KX179" s="33"/>
      <c r="KY179" s="33"/>
      <c r="KZ179" s="33"/>
      <c r="LA179" s="33"/>
      <c r="LB179" s="33"/>
      <c r="LC179" s="33"/>
      <c r="LD179" s="33"/>
      <c r="LE179" s="33"/>
      <c r="LF179" s="33"/>
      <c r="LG179" s="33"/>
      <c r="LH179" s="33"/>
      <c r="LI179" s="33"/>
      <c r="LJ179" s="33"/>
      <c r="LK179" s="33"/>
      <c r="LL179" s="33"/>
      <c r="LM179" s="33"/>
      <c r="LN179" s="33"/>
    </row>
    <row r="180" spans="1:326" s="286" customFormat="1">
      <c r="A180" s="112">
        <f t="shared" si="37"/>
        <v>9</v>
      </c>
      <c r="B180" s="250" t="e">
        <f t="shared" si="38"/>
        <v>#N/A</v>
      </c>
      <c r="C180" s="246" t="e">
        <f t="shared" si="36"/>
        <v>#N/A</v>
      </c>
      <c r="D180" s="246" t="e">
        <f t="shared" si="36"/>
        <v>#N/A</v>
      </c>
      <c r="E180" s="247" t="e">
        <f t="shared" si="36"/>
        <v>#N/A</v>
      </c>
      <c r="F180" s="43"/>
      <c r="G180" s="136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287"/>
      <c r="Y180" s="287"/>
      <c r="Z180" s="122"/>
      <c r="AA180" s="122"/>
      <c r="AB180" s="122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C180" s="33"/>
      <c r="FD180" s="33"/>
      <c r="FE180" s="33"/>
      <c r="FF180" s="33"/>
      <c r="FG180" s="33"/>
      <c r="FH180" s="33"/>
      <c r="FI180" s="33"/>
      <c r="FJ180" s="33"/>
      <c r="FK180" s="33"/>
      <c r="FL180" s="33"/>
      <c r="FM180" s="33"/>
      <c r="FN180" s="33"/>
      <c r="FO180" s="33"/>
      <c r="FP180" s="33"/>
      <c r="FQ180" s="33"/>
      <c r="FR180" s="33"/>
      <c r="FS180" s="33"/>
      <c r="FT180" s="33"/>
      <c r="FU180" s="33"/>
      <c r="FV180" s="33"/>
      <c r="FW180" s="33"/>
      <c r="FX180" s="33"/>
      <c r="FY180" s="33"/>
      <c r="FZ180" s="33"/>
      <c r="GA180" s="33"/>
      <c r="GB180" s="33"/>
      <c r="GC180" s="33"/>
      <c r="GD180" s="33"/>
      <c r="GE180" s="33"/>
      <c r="GF180" s="33"/>
      <c r="GG180" s="33"/>
      <c r="GH180" s="33"/>
      <c r="GI180" s="33"/>
      <c r="GJ180" s="33"/>
      <c r="GK180" s="33"/>
      <c r="GL180" s="33"/>
      <c r="GM180" s="33"/>
      <c r="GN180" s="33"/>
      <c r="GO180" s="33"/>
      <c r="GP180" s="33"/>
      <c r="GQ180" s="33"/>
      <c r="GR180" s="33"/>
      <c r="GS180" s="33"/>
      <c r="GT180" s="33"/>
      <c r="GU180" s="33"/>
      <c r="GV180" s="33"/>
      <c r="GW180" s="33"/>
      <c r="GX180" s="33"/>
      <c r="GY180" s="33"/>
      <c r="GZ180" s="33"/>
      <c r="HA180" s="33"/>
      <c r="HB180" s="33"/>
      <c r="HC180" s="33"/>
      <c r="HD180" s="33"/>
      <c r="HE180" s="33"/>
      <c r="HF180" s="33"/>
      <c r="HG180" s="33"/>
      <c r="HH180" s="33"/>
      <c r="HI180" s="33"/>
      <c r="HJ180" s="33"/>
      <c r="HK180" s="33"/>
      <c r="HL180" s="33"/>
      <c r="HM180" s="33"/>
      <c r="HN180" s="33"/>
      <c r="HO180" s="33"/>
      <c r="HP180" s="33"/>
      <c r="HQ180" s="33"/>
      <c r="HR180" s="33"/>
      <c r="HS180" s="33"/>
      <c r="HT180" s="33"/>
      <c r="HU180" s="33"/>
      <c r="HV180" s="33"/>
      <c r="HW180" s="33"/>
      <c r="HX180" s="33"/>
      <c r="HY180" s="33"/>
      <c r="HZ180" s="33"/>
      <c r="IA180" s="33"/>
      <c r="IB180" s="33"/>
      <c r="IC180" s="33"/>
      <c r="ID180" s="33"/>
      <c r="IE180" s="33"/>
      <c r="IF180" s="33"/>
      <c r="IG180" s="33"/>
      <c r="IH180" s="33"/>
      <c r="II180" s="33"/>
      <c r="IJ180" s="33"/>
      <c r="IK180" s="33"/>
      <c r="IL180" s="33"/>
      <c r="IM180" s="33"/>
      <c r="IN180" s="33"/>
      <c r="IO180" s="33"/>
      <c r="IP180" s="33"/>
      <c r="IQ180" s="33"/>
      <c r="IR180" s="33"/>
      <c r="IS180" s="33"/>
      <c r="IT180" s="33"/>
      <c r="IU180" s="33"/>
      <c r="IV180" s="33"/>
      <c r="IW180" s="33"/>
      <c r="IX180" s="33"/>
      <c r="IY180" s="33"/>
      <c r="IZ180" s="33"/>
      <c r="JA180" s="33"/>
      <c r="JB180" s="33"/>
      <c r="JC180" s="33"/>
      <c r="JD180" s="33"/>
      <c r="JE180" s="33"/>
      <c r="JF180" s="33"/>
      <c r="JG180" s="33"/>
      <c r="JH180" s="33"/>
      <c r="JI180" s="33"/>
      <c r="JJ180" s="33"/>
      <c r="JK180" s="33"/>
      <c r="JL180" s="33"/>
      <c r="JM180" s="33"/>
      <c r="JN180" s="33"/>
      <c r="JO180" s="33"/>
      <c r="JP180" s="33"/>
      <c r="JQ180" s="33"/>
      <c r="JR180" s="33"/>
      <c r="JS180" s="33"/>
      <c r="JT180" s="33"/>
      <c r="JU180" s="33"/>
      <c r="JV180" s="33"/>
      <c r="JW180" s="33"/>
      <c r="JX180" s="33"/>
      <c r="JY180" s="33"/>
      <c r="JZ180" s="33"/>
      <c r="KA180" s="33"/>
      <c r="KB180" s="33"/>
      <c r="KC180" s="33"/>
      <c r="KD180" s="33"/>
      <c r="KE180" s="33"/>
      <c r="KF180" s="33"/>
      <c r="KG180" s="33"/>
      <c r="KH180" s="33"/>
      <c r="KI180" s="33"/>
      <c r="KJ180" s="33"/>
      <c r="KK180" s="33"/>
      <c r="KL180" s="33"/>
      <c r="KM180" s="33"/>
      <c r="KN180" s="33"/>
      <c r="KO180" s="33"/>
      <c r="KP180" s="33"/>
      <c r="KQ180" s="33"/>
      <c r="KR180" s="33"/>
      <c r="KS180" s="33"/>
      <c r="KT180" s="33"/>
      <c r="KU180" s="33"/>
      <c r="KV180" s="33"/>
      <c r="KW180" s="33"/>
      <c r="KX180" s="33"/>
      <c r="KY180" s="33"/>
      <c r="KZ180" s="33"/>
      <c r="LA180" s="33"/>
      <c r="LB180" s="33"/>
      <c r="LC180" s="33"/>
      <c r="LD180" s="33"/>
      <c r="LE180" s="33"/>
      <c r="LF180" s="33"/>
      <c r="LG180" s="33"/>
      <c r="LH180" s="33"/>
      <c r="LI180" s="33"/>
      <c r="LJ180" s="33"/>
      <c r="LK180" s="33"/>
      <c r="LL180" s="33"/>
      <c r="LM180" s="33"/>
      <c r="LN180" s="33"/>
    </row>
    <row r="181" spans="1:326" s="286" customFormat="1">
      <c r="A181" s="112">
        <f t="shared" si="37"/>
        <v>10</v>
      </c>
      <c r="B181" s="250" t="e">
        <f t="shared" si="38"/>
        <v>#N/A</v>
      </c>
      <c r="C181" s="246" t="e">
        <f t="shared" si="36"/>
        <v>#N/A</v>
      </c>
      <c r="D181" s="246" t="e">
        <f t="shared" si="36"/>
        <v>#N/A</v>
      </c>
      <c r="E181" s="247" t="e">
        <f t="shared" si="36"/>
        <v>#N/A</v>
      </c>
      <c r="F181" s="43"/>
      <c r="G181" s="136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287"/>
      <c r="Y181" s="287"/>
      <c r="Z181" s="122"/>
      <c r="AA181" s="122"/>
      <c r="AB181" s="122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C181" s="33"/>
      <c r="FD181" s="33"/>
      <c r="FE181" s="33"/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3"/>
      <c r="FT181" s="33"/>
      <c r="FU181" s="33"/>
      <c r="FV181" s="33"/>
      <c r="FW181" s="33"/>
      <c r="FX181" s="33"/>
      <c r="FY181" s="33"/>
      <c r="FZ181" s="33"/>
      <c r="GA181" s="33"/>
      <c r="GB181" s="33"/>
      <c r="GC181" s="33"/>
      <c r="GD181" s="33"/>
      <c r="GE181" s="33"/>
      <c r="GF181" s="33"/>
      <c r="GG181" s="33"/>
      <c r="GH181" s="33"/>
      <c r="GI181" s="33"/>
      <c r="GJ181" s="33"/>
      <c r="GK181" s="33"/>
      <c r="GL181" s="33"/>
      <c r="GM181" s="33"/>
      <c r="GN181" s="33"/>
      <c r="GO181" s="33"/>
      <c r="GP181" s="33"/>
      <c r="GQ181" s="33"/>
      <c r="GR181" s="33"/>
      <c r="GS181" s="33"/>
      <c r="GT181" s="33"/>
      <c r="GU181" s="33"/>
      <c r="GV181" s="33"/>
      <c r="GW181" s="33"/>
      <c r="GX181" s="33"/>
      <c r="GY181" s="33"/>
      <c r="GZ181" s="33"/>
      <c r="HA181" s="33"/>
      <c r="HB181" s="33"/>
      <c r="HC181" s="33"/>
      <c r="HD181" s="33"/>
      <c r="HE181" s="33"/>
      <c r="HF181" s="33"/>
      <c r="HG181" s="33"/>
      <c r="HH181" s="33"/>
      <c r="HI181" s="33"/>
      <c r="HJ181" s="33"/>
      <c r="HK181" s="33"/>
      <c r="HL181" s="33"/>
      <c r="HM181" s="33"/>
      <c r="HN181" s="33"/>
      <c r="HO181" s="33"/>
      <c r="HP181" s="33"/>
      <c r="HQ181" s="33"/>
      <c r="HR181" s="33"/>
      <c r="HS181" s="33"/>
      <c r="HT181" s="33"/>
      <c r="HU181" s="33"/>
      <c r="HV181" s="33"/>
      <c r="HW181" s="33"/>
      <c r="HX181" s="33"/>
      <c r="HY181" s="33"/>
      <c r="HZ181" s="33"/>
      <c r="IA181" s="33"/>
      <c r="IB181" s="33"/>
      <c r="IC181" s="33"/>
      <c r="ID181" s="33"/>
      <c r="IE181" s="33"/>
      <c r="IF181" s="33"/>
      <c r="IG181" s="33"/>
      <c r="IH181" s="33"/>
      <c r="II181" s="33"/>
      <c r="IJ181" s="33"/>
      <c r="IK181" s="33"/>
      <c r="IL181" s="33"/>
      <c r="IM181" s="33"/>
      <c r="IN181" s="33"/>
      <c r="IO181" s="33"/>
      <c r="IP181" s="33"/>
      <c r="IQ181" s="33"/>
      <c r="IR181" s="33"/>
      <c r="IS181" s="33"/>
      <c r="IT181" s="33"/>
      <c r="IU181" s="33"/>
      <c r="IV181" s="33"/>
      <c r="IW181" s="33"/>
      <c r="IX181" s="33"/>
      <c r="IY181" s="33"/>
      <c r="IZ181" s="33"/>
      <c r="JA181" s="33"/>
      <c r="JB181" s="33"/>
      <c r="JC181" s="33"/>
      <c r="JD181" s="33"/>
      <c r="JE181" s="33"/>
      <c r="JF181" s="33"/>
      <c r="JG181" s="33"/>
      <c r="JH181" s="33"/>
      <c r="JI181" s="33"/>
      <c r="JJ181" s="33"/>
      <c r="JK181" s="33"/>
      <c r="JL181" s="33"/>
      <c r="JM181" s="33"/>
      <c r="JN181" s="33"/>
      <c r="JO181" s="33"/>
      <c r="JP181" s="33"/>
      <c r="JQ181" s="33"/>
      <c r="JR181" s="33"/>
      <c r="JS181" s="33"/>
      <c r="JT181" s="33"/>
      <c r="JU181" s="33"/>
      <c r="JV181" s="33"/>
      <c r="JW181" s="33"/>
      <c r="JX181" s="33"/>
      <c r="JY181" s="33"/>
      <c r="JZ181" s="33"/>
      <c r="KA181" s="33"/>
      <c r="KB181" s="33"/>
      <c r="KC181" s="33"/>
      <c r="KD181" s="33"/>
      <c r="KE181" s="33"/>
      <c r="KF181" s="33"/>
      <c r="KG181" s="33"/>
      <c r="KH181" s="33"/>
      <c r="KI181" s="33"/>
      <c r="KJ181" s="33"/>
      <c r="KK181" s="33"/>
      <c r="KL181" s="33"/>
      <c r="KM181" s="33"/>
      <c r="KN181" s="33"/>
      <c r="KO181" s="33"/>
      <c r="KP181" s="33"/>
      <c r="KQ181" s="33"/>
      <c r="KR181" s="33"/>
      <c r="KS181" s="33"/>
      <c r="KT181" s="33"/>
      <c r="KU181" s="33"/>
      <c r="KV181" s="33"/>
      <c r="KW181" s="33"/>
      <c r="KX181" s="33"/>
      <c r="KY181" s="33"/>
      <c r="KZ181" s="33"/>
      <c r="LA181" s="33"/>
      <c r="LB181" s="33"/>
      <c r="LC181" s="33"/>
      <c r="LD181" s="33"/>
      <c r="LE181" s="33"/>
      <c r="LF181" s="33"/>
      <c r="LG181" s="33"/>
      <c r="LH181" s="33"/>
      <c r="LI181" s="33"/>
      <c r="LJ181" s="33"/>
      <c r="LK181" s="33"/>
      <c r="LL181" s="33"/>
      <c r="LM181" s="33"/>
      <c r="LN181" s="33"/>
    </row>
    <row r="182" spans="1:326" s="286" customFormat="1">
      <c r="A182" s="112">
        <f t="shared" si="37"/>
        <v>11</v>
      </c>
      <c r="B182" s="250" t="e">
        <f t="shared" si="38"/>
        <v>#N/A</v>
      </c>
      <c r="C182" s="246" t="e">
        <f t="shared" si="36"/>
        <v>#N/A</v>
      </c>
      <c r="D182" s="246" t="e">
        <f t="shared" si="36"/>
        <v>#N/A</v>
      </c>
      <c r="E182" s="247" t="e">
        <f t="shared" si="36"/>
        <v>#N/A</v>
      </c>
      <c r="F182" s="43"/>
      <c r="G182" s="136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287"/>
      <c r="Y182" s="287"/>
      <c r="Z182" s="122"/>
      <c r="AA182" s="122"/>
      <c r="AB182" s="122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C182" s="33"/>
      <c r="FD182" s="33"/>
      <c r="FE182" s="33"/>
      <c r="FF182" s="33"/>
      <c r="FG182" s="33"/>
      <c r="FH182" s="33"/>
      <c r="FI182" s="33"/>
      <c r="FJ182" s="33"/>
      <c r="FK182" s="33"/>
      <c r="FL182" s="33"/>
      <c r="FM182" s="33"/>
      <c r="FN182" s="33"/>
      <c r="FO182" s="33"/>
      <c r="FP182" s="33"/>
      <c r="FQ182" s="33"/>
      <c r="FR182" s="33"/>
      <c r="FS182" s="33"/>
      <c r="FT182" s="33"/>
      <c r="FU182" s="33"/>
      <c r="FV182" s="33"/>
      <c r="FW182" s="33"/>
      <c r="FX182" s="33"/>
      <c r="FY182" s="33"/>
      <c r="FZ182" s="33"/>
      <c r="GA182" s="33"/>
      <c r="GB182" s="33"/>
      <c r="GC182" s="33"/>
      <c r="GD182" s="33"/>
      <c r="GE182" s="33"/>
      <c r="GF182" s="33"/>
      <c r="GG182" s="33"/>
      <c r="GH182" s="33"/>
      <c r="GI182" s="33"/>
      <c r="GJ182" s="33"/>
      <c r="GK182" s="33"/>
      <c r="GL182" s="33"/>
      <c r="GM182" s="33"/>
      <c r="GN182" s="33"/>
      <c r="GO182" s="33"/>
      <c r="GP182" s="33"/>
      <c r="GQ182" s="33"/>
      <c r="GR182" s="33"/>
      <c r="GS182" s="33"/>
      <c r="GT182" s="33"/>
      <c r="GU182" s="33"/>
      <c r="GV182" s="33"/>
      <c r="GW182" s="33"/>
      <c r="GX182" s="33"/>
      <c r="GY182" s="33"/>
      <c r="GZ182" s="33"/>
      <c r="HA182" s="33"/>
      <c r="HB182" s="33"/>
      <c r="HC182" s="33"/>
      <c r="HD182" s="33"/>
      <c r="HE182" s="33"/>
      <c r="HF182" s="33"/>
      <c r="HG182" s="33"/>
      <c r="HH182" s="33"/>
      <c r="HI182" s="33"/>
      <c r="HJ182" s="33"/>
      <c r="HK182" s="33"/>
      <c r="HL182" s="33"/>
      <c r="HM182" s="33"/>
      <c r="HN182" s="33"/>
      <c r="HO182" s="33"/>
      <c r="HP182" s="33"/>
      <c r="HQ182" s="33"/>
      <c r="HR182" s="33"/>
      <c r="HS182" s="33"/>
      <c r="HT182" s="33"/>
      <c r="HU182" s="33"/>
      <c r="HV182" s="33"/>
      <c r="HW182" s="33"/>
      <c r="HX182" s="33"/>
      <c r="HY182" s="33"/>
      <c r="HZ182" s="33"/>
      <c r="IA182" s="33"/>
      <c r="IB182" s="33"/>
      <c r="IC182" s="33"/>
      <c r="ID182" s="33"/>
      <c r="IE182" s="33"/>
      <c r="IF182" s="33"/>
      <c r="IG182" s="33"/>
      <c r="IH182" s="33"/>
      <c r="II182" s="33"/>
      <c r="IJ182" s="33"/>
      <c r="IK182" s="33"/>
      <c r="IL182" s="33"/>
      <c r="IM182" s="33"/>
      <c r="IN182" s="33"/>
      <c r="IO182" s="33"/>
      <c r="IP182" s="33"/>
      <c r="IQ182" s="33"/>
      <c r="IR182" s="33"/>
      <c r="IS182" s="33"/>
      <c r="IT182" s="33"/>
      <c r="IU182" s="33"/>
      <c r="IV182" s="33"/>
      <c r="IW182" s="33"/>
      <c r="IX182" s="33"/>
      <c r="IY182" s="33"/>
      <c r="IZ182" s="33"/>
      <c r="JA182" s="33"/>
      <c r="JB182" s="33"/>
      <c r="JC182" s="33"/>
      <c r="JD182" s="33"/>
      <c r="JE182" s="33"/>
      <c r="JF182" s="33"/>
      <c r="JG182" s="33"/>
      <c r="JH182" s="33"/>
      <c r="JI182" s="33"/>
      <c r="JJ182" s="33"/>
      <c r="JK182" s="33"/>
      <c r="JL182" s="33"/>
      <c r="JM182" s="33"/>
      <c r="JN182" s="33"/>
      <c r="JO182" s="33"/>
      <c r="JP182" s="33"/>
      <c r="JQ182" s="33"/>
      <c r="JR182" s="33"/>
      <c r="JS182" s="33"/>
      <c r="JT182" s="33"/>
      <c r="JU182" s="33"/>
      <c r="JV182" s="33"/>
      <c r="JW182" s="33"/>
      <c r="JX182" s="33"/>
      <c r="JY182" s="33"/>
      <c r="JZ182" s="33"/>
      <c r="KA182" s="33"/>
      <c r="KB182" s="33"/>
      <c r="KC182" s="33"/>
      <c r="KD182" s="33"/>
      <c r="KE182" s="33"/>
      <c r="KF182" s="33"/>
      <c r="KG182" s="33"/>
      <c r="KH182" s="33"/>
      <c r="KI182" s="33"/>
      <c r="KJ182" s="33"/>
      <c r="KK182" s="33"/>
      <c r="KL182" s="33"/>
      <c r="KM182" s="33"/>
      <c r="KN182" s="33"/>
      <c r="KO182" s="33"/>
      <c r="KP182" s="33"/>
      <c r="KQ182" s="33"/>
      <c r="KR182" s="33"/>
      <c r="KS182" s="33"/>
      <c r="KT182" s="33"/>
      <c r="KU182" s="33"/>
      <c r="KV182" s="33"/>
      <c r="KW182" s="33"/>
      <c r="KX182" s="33"/>
      <c r="KY182" s="33"/>
      <c r="KZ182" s="33"/>
      <c r="LA182" s="33"/>
      <c r="LB182" s="33"/>
      <c r="LC182" s="33"/>
      <c r="LD182" s="33"/>
      <c r="LE182" s="33"/>
      <c r="LF182" s="33"/>
      <c r="LG182" s="33"/>
      <c r="LH182" s="33"/>
      <c r="LI182" s="33"/>
      <c r="LJ182" s="33"/>
      <c r="LK182" s="33"/>
      <c r="LL182" s="33"/>
      <c r="LM182" s="33"/>
      <c r="LN182" s="33"/>
    </row>
    <row r="183" spans="1:326" s="286" customFormat="1">
      <c r="A183" s="112">
        <f t="shared" si="37"/>
        <v>12</v>
      </c>
      <c r="B183" s="250" t="e">
        <f t="shared" si="38"/>
        <v>#N/A</v>
      </c>
      <c r="C183" s="246" t="e">
        <f t="shared" si="36"/>
        <v>#N/A</v>
      </c>
      <c r="D183" s="246" t="e">
        <f t="shared" si="36"/>
        <v>#N/A</v>
      </c>
      <c r="E183" s="247" t="e">
        <f t="shared" si="36"/>
        <v>#N/A</v>
      </c>
      <c r="F183" s="43"/>
      <c r="G183" s="136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287"/>
      <c r="Y183" s="287"/>
      <c r="Z183" s="122"/>
      <c r="AA183" s="122"/>
      <c r="AB183" s="122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  <c r="FZ183" s="33"/>
      <c r="GA183" s="33"/>
      <c r="GB183" s="33"/>
      <c r="GC183" s="33"/>
      <c r="GD183" s="33"/>
      <c r="GE183" s="33"/>
      <c r="GF183" s="33"/>
      <c r="GG183" s="33"/>
      <c r="GH183" s="33"/>
      <c r="GI183" s="33"/>
      <c r="GJ183" s="33"/>
      <c r="GK183" s="33"/>
      <c r="GL183" s="33"/>
      <c r="GM183" s="33"/>
      <c r="GN183" s="33"/>
      <c r="GO183" s="33"/>
      <c r="GP183" s="33"/>
      <c r="GQ183" s="33"/>
      <c r="GR183" s="33"/>
      <c r="GS183" s="33"/>
      <c r="GT183" s="33"/>
      <c r="GU183" s="33"/>
      <c r="GV183" s="33"/>
      <c r="GW183" s="33"/>
      <c r="GX183" s="33"/>
      <c r="GY183" s="33"/>
      <c r="GZ183" s="33"/>
      <c r="HA183" s="33"/>
      <c r="HB183" s="33"/>
      <c r="HC183" s="33"/>
      <c r="HD183" s="33"/>
      <c r="HE183" s="33"/>
      <c r="HF183" s="33"/>
      <c r="HG183" s="33"/>
      <c r="HH183" s="33"/>
      <c r="HI183" s="33"/>
      <c r="HJ183" s="33"/>
      <c r="HK183" s="33"/>
      <c r="HL183" s="33"/>
      <c r="HM183" s="33"/>
      <c r="HN183" s="33"/>
      <c r="HO183" s="33"/>
      <c r="HP183" s="33"/>
      <c r="HQ183" s="33"/>
      <c r="HR183" s="33"/>
      <c r="HS183" s="33"/>
      <c r="HT183" s="33"/>
      <c r="HU183" s="33"/>
      <c r="HV183" s="33"/>
      <c r="HW183" s="33"/>
      <c r="HX183" s="33"/>
      <c r="HY183" s="33"/>
      <c r="HZ183" s="33"/>
      <c r="IA183" s="33"/>
      <c r="IB183" s="33"/>
      <c r="IC183" s="33"/>
      <c r="ID183" s="33"/>
      <c r="IE183" s="33"/>
      <c r="IF183" s="33"/>
      <c r="IG183" s="33"/>
      <c r="IH183" s="33"/>
      <c r="II183" s="33"/>
      <c r="IJ183" s="33"/>
      <c r="IK183" s="33"/>
      <c r="IL183" s="33"/>
      <c r="IM183" s="33"/>
      <c r="IN183" s="33"/>
      <c r="IO183" s="33"/>
      <c r="IP183" s="33"/>
      <c r="IQ183" s="33"/>
      <c r="IR183" s="33"/>
      <c r="IS183" s="33"/>
      <c r="IT183" s="33"/>
      <c r="IU183" s="33"/>
      <c r="IV183" s="33"/>
      <c r="IW183" s="33"/>
      <c r="IX183" s="33"/>
      <c r="IY183" s="33"/>
      <c r="IZ183" s="33"/>
      <c r="JA183" s="33"/>
      <c r="JB183" s="33"/>
      <c r="JC183" s="33"/>
      <c r="JD183" s="33"/>
      <c r="JE183" s="33"/>
      <c r="JF183" s="33"/>
      <c r="JG183" s="33"/>
      <c r="JH183" s="33"/>
      <c r="JI183" s="33"/>
      <c r="JJ183" s="33"/>
      <c r="JK183" s="33"/>
      <c r="JL183" s="33"/>
      <c r="JM183" s="33"/>
      <c r="JN183" s="33"/>
      <c r="JO183" s="33"/>
      <c r="JP183" s="33"/>
      <c r="JQ183" s="33"/>
      <c r="JR183" s="33"/>
      <c r="JS183" s="33"/>
      <c r="JT183" s="33"/>
      <c r="JU183" s="33"/>
      <c r="JV183" s="33"/>
      <c r="JW183" s="33"/>
      <c r="JX183" s="33"/>
      <c r="JY183" s="33"/>
      <c r="JZ183" s="33"/>
      <c r="KA183" s="33"/>
      <c r="KB183" s="33"/>
      <c r="KC183" s="33"/>
      <c r="KD183" s="33"/>
      <c r="KE183" s="33"/>
      <c r="KF183" s="33"/>
      <c r="KG183" s="33"/>
      <c r="KH183" s="33"/>
      <c r="KI183" s="33"/>
      <c r="KJ183" s="33"/>
      <c r="KK183" s="33"/>
      <c r="KL183" s="33"/>
      <c r="KM183" s="33"/>
      <c r="KN183" s="33"/>
      <c r="KO183" s="33"/>
      <c r="KP183" s="33"/>
      <c r="KQ183" s="33"/>
      <c r="KR183" s="33"/>
      <c r="KS183" s="33"/>
      <c r="KT183" s="33"/>
      <c r="KU183" s="33"/>
      <c r="KV183" s="33"/>
      <c r="KW183" s="33"/>
      <c r="KX183" s="33"/>
      <c r="KY183" s="33"/>
      <c r="KZ183" s="33"/>
      <c r="LA183" s="33"/>
      <c r="LB183" s="33"/>
      <c r="LC183" s="33"/>
      <c r="LD183" s="33"/>
      <c r="LE183" s="33"/>
      <c r="LF183" s="33"/>
      <c r="LG183" s="33"/>
      <c r="LH183" s="33"/>
      <c r="LI183" s="33"/>
      <c r="LJ183" s="33"/>
      <c r="LK183" s="33"/>
      <c r="LL183" s="33"/>
      <c r="LM183" s="33"/>
      <c r="LN183" s="33"/>
    </row>
    <row r="184" spans="1:326" s="286" customFormat="1">
      <c r="A184" s="112">
        <f t="shared" si="37"/>
        <v>13</v>
      </c>
      <c r="B184" s="250" t="e">
        <f t="shared" si="38"/>
        <v>#N/A</v>
      </c>
      <c r="C184" s="246" t="e">
        <f t="shared" si="36"/>
        <v>#N/A</v>
      </c>
      <c r="D184" s="246" t="e">
        <f t="shared" si="36"/>
        <v>#N/A</v>
      </c>
      <c r="E184" s="247" t="e">
        <f t="shared" si="36"/>
        <v>#N/A</v>
      </c>
      <c r="F184" s="43"/>
      <c r="G184" s="136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287"/>
      <c r="Y184" s="287"/>
      <c r="Z184" s="122"/>
      <c r="AA184" s="122"/>
      <c r="AB184" s="122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33"/>
      <c r="FB184" s="33"/>
      <c r="FC184" s="33"/>
      <c r="FD184" s="33"/>
      <c r="FE184" s="33"/>
      <c r="FF184" s="33"/>
      <c r="FG184" s="33"/>
      <c r="FH184" s="33"/>
      <c r="FI184" s="33"/>
      <c r="FJ184" s="33"/>
      <c r="FK184" s="33"/>
      <c r="FL184" s="33"/>
      <c r="FM184" s="33"/>
      <c r="FN184" s="33"/>
      <c r="FO184" s="33"/>
      <c r="FP184" s="33"/>
      <c r="FQ184" s="33"/>
      <c r="FR184" s="33"/>
      <c r="FS184" s="33"/>
      <c r="FT184" s="33"/>
      <c r="FU184" s="33"/>
      <c r="FV184" s="33"/>
      <c r="FW184" s="33"/>
      <c r="FX184" s="33"/>
      <c r="FY184" s="33"/>
      <c r="FZ184" s="33"/>
      <c r="GA184" s="33"/>
      <c r="GB184" s="33"/>
      <c r="GC184" s="33"/>
      <c r="GD184" s="33"/>
      <c r="GE184" s="33"/>
      <c r="GF184" s="33"/>
      <c r="GG184" s="33"/>
      <c r="GH184" s="33"/>
      <c r="GI184" s="33"/>
      <c r="GJ184" s="33"/>
      <c r="GK184" s="33"/>
      <c r="GL184" s="33"/>
      <c r="GM184" s="33"/>
      <c r="GN184" s="33"/>
      <c r="GO184" s="33"/>
      <c r="GP184" s="33"/>
      <c r="GQ184" s="33"/>
      <c r="GR184" s="33"/>
      <c r="GS184" s="33"/>
      <c r="GT184" s="33"/>
      <c r="GU184" s="33"/>
      <c r="GV184" s="33"/>
      <c r="GW184" s="33"/>
      <c r="GX184" s="33"/>
      <c r="GY184" s="33"/>
      <c r="GZ184" s="33"/>
      <c r="HA184" s="33"/>
      <c r="HB184" s="33"/>
      <c r="HC184" s="33"/>
      <c r="HD184" s="33"/>
      <c r="HE184" s="33"/>
      <c r="HF184" s="33"/>
      <c r="HG184" s="33"/>
      <c r="HH184" s="33"/>
      <c r="HI184" s="33"/>
      <c r="HJ184" s="33"/>
      <c r="HK184" s="33"/>
      <c r="HL184" s="33"/>
      <c r="HM184" s="33"/>
      <c r="HN184" s="33"/>
      <c r="HO184" s="33"/>
      <c r="HP184" s="33"/>
      <c r="HQ184" s="33"/>
      <c r="HR184" s="33"/>
      <c r="HS184" s="33"/>
      <c r="HT184" s="33"/>
      <c r="HU184" s="33"/>
      <c r="HV184" s="33"/>
      <c r="HW184" s="33"/>
      <c r="HX184" s="33"/>
      <c r="HY184" s="33"/>
      <c r="HZ184" s="33"/>
      <c r="IA184" s="33"/>
      <c r="IB184" s="33"/>
      <c r="IC184" s="33"/>
      <c r="ID184" s="33"/>
      <c r="IE184" s="33"/>
      <c r="IF184" s="33"/>
      <c r="IG184" s="33"/>
      <c r="IH184" s="33"/>
      <c r="II184" s="33"/>
      <c r="IJ184" s="33"/>
      <c r="IK184" s="33"/>
      <c r="IL184" s="33"/>
      <c r="IM184" s="33"/>
      <c r="IN184" s="33"/>
      <c r="IO184" s="33"/>
      <c r="IP184" s="33"/>
      <c r="IQ184" s="33"/>
      <c r="IR184" s="33"/>
      <c r="IS184" s="33"/>
      <c r="IT184" s="33"/>
      <c r="IU184" s="33"/>
      <c r="IV184" s="33"/>
      <c r="IW184" s="33"/>
      <c r="IX184" s="33"/>
      <c r="IY184" s="33"/>
      <c r="IZ184" s="33"/>
      <c r="JA184" s="33"/>
      <c r="JB184" s="33"/>
      <c r="JC184" s="33"/>
      <c r="JD184" s="33"/>
      <c r="JE184" s="33"/>
      <c r="JF184" s="33"/>
      <c r="JG184" s="33"/>
      <c r="JH184" s="33"/>
      <c r="JI184" s="33"/>
      <c r="JJ184" s="33"/>
      <c r="JK184" s="33"/>
      <c r="JL184" s="33"/>
      <c r="JM184" s="33"/>
      <c r="JN184" s="33"/>
      <c r="JO184" s="33"/>
      <c r="JP184" s="33"/>
      <c r="JQ184" s="33"/>
      <c r="JR184" s="33"/>
      <c r="JS184" s="33"/>
      <c r="JT184" s="33"/>
      <c r="JU184" s="33"/>
      <c r="JV184" s="33"/>
      <c r="JW184" s="33"/>
      <c r="JX184" s="33"/>
      <c r="JY184" s="33"/>
      <c r="JZ184" s="33"/>
      <c r="KA184" s="33"/>
      <c r="KB184" s="33"/>
      <c r="KC184" s="33"/>
      <c r="KD184" s="33"/>
      <c r="KE184" s="33"/>
      <c r="KF184" s="33"/>
      <c r="KG184" s="33"/>
      <c r="KH184" s="33"/>
      <c r="KI184" s="33"/>
      <c r="KJ184" s="33"/>
      <c r="KK184" s="33"/>
      <c r="KL184" s="33"/>
      <c r="KM184" s="33"/>
      <c r="KN184" s="33"/>
      <c r="KO184" s="33"/>
      <c r="KP184" s="33"/>
      <c r="KQ184" s="33"/>
      <c r="KR184" s="33"/>
      <c r="KS184" s="33"/>
      <c r="KT184" s="33"/>
      <c r="KU184" s="33"/>
      <c r="KV184" s="33"/>
      <c r="KW184" s="33"/>
      <c r="KX184" s="33"/>
      <c r="KY184" s="33"/>
      <c r="KZ184" s="33"/>
      <c r="LA184" s="33"/>
      <c r="LB184" s="33"/>
      <c r="LC184" s="33"/>
      <c r="LD184" s="33"/>
      <c r="LE184" s="33"/>
      <c r="LF184" s="33"/>
      <c r="LG184" s="33"/>
      <c r="LH184" s="33"/>
      <c r="LI184" s="33"/>
      <c r="LJ184" s="33"/>
      <c r="LK184" s="33"/>
      <c r="LL184" s="33"/>
      <c r="LM184" s="33"/>
      <c r="LN184" s="33"/>
    </row>
    <row r="185" spans="1:326" s="286" customFormat="1">
      <c r="A185" s="112">
        <f t="shared" si="37"/>
        <v>14</v>
      </c>
      <c r="B185" s="250" t="e">
        <f t="shared" si="38"/>
        <v>#N/A</v>
      </c>
      <c r="C185" s="246" t="e">
        <f t="shared" si="36"/>
        <v>#N/A</v>
      </c>
      <c r="D185" s="246" t="e">
        <f t="shared" si="36"/>
        <v>#N/A</v>
      </c>
      <c r="E185" s="247" t="e">
        <f t="shared" si="36"/>
        <v>#N/A</v>
      </c>
      <c r="F185" s="43"/>
      <c r="G185" s="136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287"/>
      <c r="Y185" s="287"/>
      <c r="Z185" s="122"/>
      <c r="AA185" s="122"/>
      <c r="AB185" s="122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3"/>
      <c r="EF185" s="33"/>
      <c r="EG185" s="33"/>
      <c r="EH185" s="33"/>
      <c r="EI185" s="33"/>
      <c r="EJ185" s="33"/>
      <c r="EK185" s="33"/>
      <c r="EL185" s="33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3"/>
      <c r="EY185" s="33"/>
      <c r="EZ185" s="33"/>
      <c r="FA185" s="33"/>
      <c r="FB185" s="33"/>
      <c r="FC185" s="33"/>
      <c r="FD185" s="33"/>
      <c r="FE185" s="33"/>
      <c r="FF185" s="33"/>
      <c r="FG185" s="33"/>
      <c r="FH185" s="33"/>
      <c r="FI185" s="33"/>
      <c r="FJ185" s="33"/>
      <c r="FK185" s="33"/>
      <c r="FL185" s="33"/>
      <c r="FM185" s="33"/>
      <c r="FN185" s="33"/>
      <c r="FO185" s="33"/>
      <c r="FP185" s="33"/>
      <c r="FQ185" s="33"/>
      <c r="FR185" s="33"/>
      <c r="FS185" s="33"/>
      <c r="FT185" s="33"/>
      <c r="FU185" s="33"/>
      <c r="FV185" s="33"/>
      <c r="FW185" s="33"/>
      <c r="FX185" s="33"/>
      <c r="FY185" s="33"/>
      <c r="FZ185" s="33"/>
      <c r="GA185" s="33"/>
      <c r="GB185" s="33"/>
      <c r="GC185" s="33"/>
      <c r="GD185" s="33"/>
      <c r="GE185" s="33"/>
      <c r="GF185" s="33"/>
      <c r="GG185" s="33"/>
      <c r="GH185" s="33"/>
      <c r="GI185" s="33"/>
      <c r="GJ185" s="33"/>
      <c r="GK185" s="33"/>
      <c r="GL185" s="33"/>
      <c r="GM185" s="33"/>
      <c r="GN185" s="33"/>
      <c r="GO185" s="33"/>
      <c r="GP185" s="33"/>
      <c r="GQ185" s="33"/>
      <c r="GR185" s="33"/>
      <c r="GS185" s="33"/>
      <c r="GT185" s="33"/>
      <c r="GU185" s="33"/>
      <c r="GV185" s="33"/>
      <c r="GW185" s="33"/>
      <c r="GX185" s="33"/>
      <c r="GY185" s="33"/>
      <c r="GZ185" s="33"/>
      <c r="HA185" s="33"/>
      <c r="HB185" s="33"/>
      <c r="HC185" s="33"/>
      <c r="HD185" s="33"/>
      <c r="HE185" s="33"/>
      <c r="HF185" s="33"/>
      <c r="HG185" s="33"/>
      <c r="HH185" s="33"/>
      <c r="HI185" s="33"/>
      <c r="HJ185" s="33"/>
      <c r="HK185" s="33"/>
      <c r="HL185" s="33"/>
      <c r="HM185" s="33"/>
      <c r="HN185" s="33"/>
      <c r="HO185" s="33"/>
      <c r="HP185" s="33"/>
      <c r="HQ185" s="33"/>
      <c r="HR185" s="33"/>
      <c r="HS185" s="33"/>
      <c r="HT185" s="33"/>
      <c r="HU185" s="33"/>
      <c r="HV185" s="33"/>
      <c r="HW185" s="33"/>
      <c r="HX185" s="33"/>
      <c r="HY185" s="33"/>
      <c r="HZ185" s="33"/>
      <c r="IA185" s="33"/>
      <c r="IB185" s="33"/>
      <c r="IC185" s="33"/>
      <c r="ID185" s="33"/>
      <c r="IE185" s="33"/>
      <c r="IF185" s="33"/>
      <c r="IG185" s="33"/>
      <c r="IH185" s="33"/>
      <c r="II185" s="33"/>
      <c r="IJ185" s="33"/>
      <c r="IK185" s="33"/>
      <c r="IL185" s="33"/>
      <c r="IM185" s="33"/>
      <c r="IN185" s="33"/>
      <c r="IO185" s="33"/>
      <c r="IP185" s="33"/>
      <c r="IQ185" s="33"/>
      <c r="IR185" s="33"/>
      <c r="IS185" s="33"/>
      <c r="IT185" s="33"/>
      <c r="IU185" s="33"/>
      <c r="IV185" s="33"/>
      <c r="IW185" s="33"/>
      <c r="IX185" s="33"/>
      <c r="IY185" s="33"/>
      <c r="IZ185" s="33"/>
      <c r="JA185" s="33"/>
      <c r="JB185" s="33"/>
      <c r="JC185" s="33"/>
      <c r="JD185" s="33"/>
      <c r="JE185" s="33"/>
      <c r="JF185" s="33"/>
      <c r="JG185" s="33"/>
      <c r="JH185" s="33"/>
      <c r="JI185" s="33"/>
      <c r="JJ185" s="33"/>
      <c r="JK185" s="33"/>
      <c r="JL185" s="33"/>
      <c r="JM185" s="33"/>
      <c r="JN185" s="33"/>
      <c r="JO185" s="33"/>
      <c r="JP185" s="33"/>
      <c r="JQ185" s="33"/>
      <c r="JR185" s="33"/>
      <c r="JS185" s="33"/>
      <c r="JT185" s="33"/>
      <c r="JU185" s="33"/>
      <c r="JV185" s="33"/>
      <c r="JW185" s="33"/>
      <c r="JX185" s="33"/>
      <c r="JY185" s="33"/>
      <c r="JZ185" s="33"/>
      <c r="KA185" s="33"/>
      <c r="KB185" s="33"/>
      <c r="KC185" s="33"/>
      <c r="KD185" s="33"/>
      <c r="KE185" s="33"/>
      <c r="KF185" s="33"/>
      <c r="KG185" s="33"/>
      <c r="KH185" s="33"/>
      <c r="KI185" s="33"/>
      <c r="KJ185" s="33"/>
      <c r="KK185" s="33"/>
      <c r="KL185" s="33"/>
      <c r="KM185" s="33"/>
      <c r="KN185" s="33"/>
      <c r="KO185" s="33"/>
      <c r="KP185" s="33"/>
      <c r="KQ185" s="33"/>
      <c r="KR185" s="33"/>
      <c r="KS185" s="33"/>
      <c r="KT185" s="33"/>
      <c r="KU185" s="33"/>
      <c r="KV185" s="33"/>
      <c r="KW185" s="33"/>
      <c r="KX185" s="33"/>
      <c r="KY185" s="33"/>
      <c r="KZ185" s="33"/>
      <c r="LA185" s="33"/>
      <c r="LB185" s="33"/>
      <c r="LC185" s="33"/>
      <c r="LD185" s="33"/>
      <c r="LE185" s="33"/>
      <c r="LF185" s="33"/>
      <c r="LG185" s="33"/>
      <c r="LH185" s="33"/>
      <c r="LI185" s="33"/>
      <c r="LJ185" s="33"/>
      <c r="LK185" s="33"/>
      <c r="LL185" s="33"/>
      <c r="LM185" s="33"/>
      <c r="LN185" s="33"/>
    </row>
    <row r="186" spans="1:326" s="286" customFormat="1">
      <c r="A186" s="112">
        <f t="shared" si="37"/>
        <v>15</v>
      </c>
      <c r="B186" s="250" t="e">
        <f t="shared" si="38"/>
        <v>#N/A</v>
      </c>
      <c r="C186" s="246" t="e">
        <f t="shared" si="36"/>
        <v>#N/A</v>
      </c>
      <c r="D186" s="246" t="e">
        <f t="shared" si="36"/>
        <v>#N/A</v>
      </c>
      <c r="E186" s="247" t="e">
        <f t="shared" si="36"/>
        <v>#N/A</v>
      </c>
      <c r="F186" s="43"/>
      <c r="G186" s="136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287"/>
      <c r="Y186" s="287"/>
      <c r="Z186" s="122"/>
      <c r="AA186" s="122"/>
      <c r="AB186" s="122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3"/>
      <c r="FT186" s="33"/>
      <c r="FU186" s="33"/>
      <c r="FV186" s="33"/>
      <c r="FW186" s="33"/>
      <c r="FX186" s="33"/>
      <c r="FY186" s="33"/>
      <c r="FZ186" s="33"/>
      <c r="GA186" s="33"/>
      <c r="GB186" s="33"/>
      <c r="GC186" s="33"/>
      <c r="GD186" s="33"/>
      <c r="GE186" s="33"/>
      <c r="GF186" s="33"/>
      <c r="GG186" s="33"/>
      <c r="GH186" s="33"/>
      <c r="GI186" s="33"/>
      <c r="GJ186" s="33"/>
      <c r="GK186" s="33"/>
      <c r="GL186" s="33"/>
      <c r="GM186" s="33"/>
      <c r="GN186" s="33"/>
      <c r="GO186" s="33"/>
      <c r="GP186" s="33"/>
      <c r="GQ186" s="33"/>
      <c r="GR186" s="33"/>
      <c r="GS186" s="33"/>
      <c r="GT186" s="33"/>
      <c r="GU186" s="33"/>
      <c r="GV186" s="33"/>
      <c r="GW186" s="33"/>
      <c r="GX186" s="33"/>
      <c r="GY186" s="33"/>
      <c r="GZ186" s="33"/>
      <c r="HA186" s="33"/>
      <c r="HB186" s="33"/>
      <c r="HC186" s="33"/>
      <c r="HD186" s="33"/>
      <c r="HE186" s="33"/>
      <c r="HF186" s="33"/>
      <c r="HG186" s="33"/>
      <c r="HH186" s="33"/>
      <c r="HI186" s="33"/>
      <c r="HJ186" s="33"/>
      <c r="HK186" s="33"/>
      <c r="HL186" s="33"/>
      <c r="HM186" s="33"/>
      <c r="HN186" s="33"/>
      <c r="HO186" s="33"/>
      <c r="HP186" s="33"/>
      <c r="HQ186" s="33"/>
      <c r="HR186" s="33"/>
      <c r="HS186" s="33"/>
      <c r="HT186" s="33"/>
      <c r="HU186" s="33"/>
      <c r="HV186" s="33"/>
      <c r="HW186" s="33"/>
      <c r="HX186" s="33"/>
      <c r="HY186" s="33"/>
      <c r="HZ186" s="33"/>
      <c r="IA186" s="33"/>
      <c r="IB186" s="33"/>
      <c r="IC186" s="33"/>
      <c r="ID186" s="33"/>
      <c r="IE186" s="33"/>
      <c r="IF186" s="33"/>
      <c r="IG186" s="33"/>
      <c r="IH186" s="33"/>
      <c r="II186" s="33"/>
      <c r="IJ186" s="33"/>
      <c r="IK186" s="33"/>
      <c r="IL186" s="33"/>
      <c r="IM186" s="33"/>
      <c r="IN186" s="33"/>
      <c r="IO186" s="33"/>
      <c r="IP186" s="33"/>
      <c r="IQ186" s="33"/>
      <c r="IR186" s="33"/>
      <c r="IS186" s="33"/>
      <c r="IT186" s="33"/>
      <c r="IU186" s="33"/>
      <c r="IV186" s="33"/>
      <c r="IW186" s="33"/>
      <c r="IX186" s="33"/>
      <c r="IY186" s="33"/>
      <c r="IZ186" s="33"/>
      <c r="JA186" s="33"/>
      <c r="JB186" s="33"/>
      <c r="JC186" s="33"/>
      <c r="JD186" s="33"/>
      <c r="JE186" s="33"/>
      <c r="JF186" s="33"/>
      <c r="JG186" s="33"/>
      <c r="JH186" s="33"/>
      <c r="JI186" s="33"/>
      <c r="JJ186" s="33"/>
      <c r="JK186" s="33"/>
      <c r="JL186" s="33"/>
      <c r="JM186" s="33"/>
      <c r="JN186" s="33"/>
      <c r="JO186" s="33"/>
      <c r="JP186" s="33"/>
      <c r="JQ186" s="33"/>
      <c r="JR186" s="33"/>
      <c r="JS186" s="33"/>
      <c r="JT186" s="33"/>
      <c r="JU186" s="33"/>
      <c r="JV186" s="33"/>
      <c r="JW186" s="33"/>
      <c r="JX186" s="33"/>
      <c r="JY186" s="33"/>
      <c r="JZ186" s="33"/>
      <c r="KA186" s="33"/>
      <c r="KB186" s="33"/>
      <c r="KC186" s="33"/>
      <c r="KD186" s="33"/>
      <c r="KE186" s="33"/>
      <c r="KF186" s="33"/>
      <c r="KG186" s="33"/>
      <c r="KH186" s="33"/>
      <c r="KI186" s="33"/>
      <c r="KJ186" s="33"/>
      <c r="KK186" s="33"/>
      <c r="KL186" s="33"/>
      <c r="KM186" s="33"/>
      <c r="KN186" s="33"/>
      <c r="KO186" s="33"/>
      <c r="KP186" s="33"/>
      <c r="KQ186" s="33"/>
      <c r="KR186" s="33"/>
      <c r="KS186" s="33"/>
      <c r="KT186" s="33"/>
      <c r="KU186" s="33"/>
      <c r="KV186" s="33"/>
      <c r="KW186" s="33"/>
      <c r="KX186" s="33"/>
      <c r="KY186" s="33"/>
      <c r="KZ186" s="33"/>
      <c r="LA186" s="33"/>
      <c r="LB186" s="33"/>
      <c r="LC186" s="33"/>
      <c r="LD186" s="33"/>
      <c r="LE186" s="33"/>
      <c r="LF186" s="33"/>
      <c r="LG186" s="33"/>
      <c r="LH186" s="33"/>
      <c r="LI186" s="33"/>
      <c r="LJ186" s="33"/>
      <c r="LK186" s="33"/>
      <c r="LL186" s="33"/>
      <c r="LM186" s="33"/>
      <c r="LN186" s="33"/>
    </row>
    <row r="187" spans="1:326" s="286" customFormat="1">
      <c r="A187" s="112">
        <f t="shared" si="37"/>
        <v>16</v>
      </c>
      <c r="B187" s="250" t="e">
        <f t="shared" si="38"/>
        <v>#N/A</v>
      </c>
      <c r="C187" s="246" t="e">
        <f t="shared" si="36"/>
        <v>#N/A</v>
      </c>
      <c r="D187" s="246" t="e">
        <f t="shared" si="36"/>
        <v>#N/A</v>
      </c>
      <c r="E187" s="247" t="e">
        <f t="shared" si="36"/>
        <v>#N/A</v>
      </c>
      <c r="F187" s="43"/>
      <c r="G187" s="136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287"/>
      <c r="Y187" s="287"/>
      <c r="Z187" s="122"/>
      <c r="AA187" s="122"/>
      <c r="AB187" s="122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C187" s="33"/>
      <c r="FD187" s="33"/>
      <c r="FE187" s="33"/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3"/>
      <c r="FT187" s="33"/>
      <c r="FU187" s="33"/>
      <c r="FV187" s="33"/>
      <c r="FW187" s="33"/>
      <c r="FX187" s="33"/>
      <c r="FY187" s="33"/>
      <c r="FZ187" s="33"/>
      <c r="GA187" s="33"/>
      <c r="GB187" s="33"/>
      <c r="GC187" s="33"/>
      <c r="GD187" s="33"/>
      <c r="GE187" s="33"/>
      <c r="GF187" s="33"/>
      <c r="GG187" s="33"/>
      <c r="GH187" s="33"/>
      <c r="GI187" s="33"/>
      <c r="GJ187" s="33"/>
      <c r="GK187" s="33"/>
      <c r="GL187" s="33"/>
      <c r="GM187" s="33"/>
      <c r="GN187" s="33"/>
      <c r="GO187" s="33"/>
      <c r="GP187" s="33"/>
      <c r="GQ187" s="33"/>
      <c r="GR187" s="33"/>
      <c r="GS187" s="33"/>
      <c r="GT187" s="33"/>
      <c r="GU187" s="33"/>
      <c r="GV187" s="33"/>
      <c r="GW187" s="33"/>
      <c r="GX187" s="33"/>
      <c r="GY187" s="33"/>
      <c r="GZ187" s="33"/>
      <c r="HA187" s="33"/>
      <c r="HB187" s="33"/>
      <c r="HC187" s="33"/>
      <c r="HD187" s="33"/>
      <c r="HE187" s="33"/>
      <c r="HF187" s="33"/>
      <c r="HG187" s="33"/>
      <c r="HH187" s="33"/>
      <c r="HI187" s="33"/>
      <c r="HJ187" s="33"/>
      <c r="HK187" s="33"/>
      <c r="HL187" s="33"/>
      <c r="HM187" s="33"/>
      <c r="HN187" s="33"/>
      <c r="HO187" s="33"/>
      <c r="HP187" s="33"/>
      <c r="HQ187" s="33"/>
      <c r="HR187" s="33"/>
      <c r="HS187" s="33"/>
      <c r="HT187" s="33"/>
      <c r="HU187" s="33"/>
      <c r="HV187" s="33"/>
      <c r="HW187" s="33"/>
      <c r="HX187" s="33"/>
      <c r="HY187" s="33"/>
      <c r="HZ187" s="33"/>
      <c r="IA187" s="33"/>
      <c r="IB187" s="33"/>
      <c r="IC187" s="33"/>
      <c r="ID187" s="33"/>
      <c r="IE187" s="33"/>
      <c r="IF187" s="33"/>
      <c r="IG187" s="33"/>
      <c r="IH187" s="33"/>
      <c r="II187" s="33"/>
      <c r="IJ187" s="33"/>
      <c r="IK187" s="33"/>
      <c r="IL187" s="33"/>
      <c r="IM187" s="33"/>
      <c r="IN187" s="33"/>
      <c r="IO187" s="33"/>
      <c r="IP187" s="33"/>
      <c r="IQ187" s="33"/>
      <c r="IR187" s="33"/>
      <c r="IS187" s="33"/>
      <c r="IT187" s="33"/>
      <c r="IU187" s="33"/>
      <c r="IV187" s="33"/>
      <c r="IW187" s="33"/>
      <c r="IX187" s="33"/>
      <c r="IY187" s="33"/>
      <c r="IZ187" s="33"/>
      <c r="JA187" s="33"/>
      <c r="JB187" s="33"/>
      <c r="JC187" s="33"/>
      <c r="JD187" s="33"/>
      <c r="JE187" s="33"/>
      <c r="JF187" s="33"/>
      <c r="JG187" s="33"/>
      <c r="JH187" s="33"/>
      <c r="JI187" s="33"/>
      <c r="JJ187" s="33"/>
      <c r="JK187" s="33"/>
      <c r="JL187" s="33"/>
      <c r="JM187" s="33"/>
      <c r="JN187" s="33"/>
      <c r="JO187" s="33"/>
      <c r="JP187" s="33"/>
      <c r="JQ187" s="33"/>
      <c r="JR187" s="33"/>
      <c r="JS187" s="33"/>
      <c r="JT187" s="33"/>
      <c r="JU187" s="33"/>
      <c r="JV187" s="33"/>
      <c r="JW187" s="33"/>
      <c r="JX187" s="33"/>
      <c r="JY187" s="33"/>
      <c r="JZ187" s="33"/>
      <c r="KA187" s="33"/>
      <c r="KB187" s="33"/>
      <c r="KC187" s="33"/>
      <c r="KD187" s="33"/>
      <c r="KE187" s="33"/>
      <c r="KF187" s="33"/>
      <c r="KG187" s="33"/>
      <c r="KH187" s="33"/>
      <c r="KI187" s="33"/>
      <c r="KJ187" s="33"/>
      <c r="KK187" s="33"/>
      <c r="KL187" s="33"/>
      <c r="KM187" s="33"/>
      <c r="KN187" s="33"/>
      <c r="KO187" s="33"/>
      <c r="KP187" s="33"/>
      <c r="KQ187" s="33"/>
      <c r="KR187" s="33"/>
      <c r="KS187" s="33"/>
      <c r="KT187" s="33"/>
      <c r="KU187" s="33"/>
      <c r="KV187" s="33"/>
      <c r="KW187" s="33"/>
      <c r="KX187" s="33"/>
      <c r="KY187" s="33"/>
      <c r="KZ187" s="33"/>
      <c r="LA187" s="33"/>
      <c r="LB187" s="33"/>
      <c r="LC187" s="33"/>
      <c r="LD187" s="33"/>
      <c r="LE187" s="33"/>
      <c r="LF187" s="33"/>
      <c r="LG187" s="33"/>
      <c r="LH187" s="33"/>
      <c r="LI187" s="33"/>
      <c r="LJ187" s="33"/>
      <c r="LK187" s="33"/>
      <c r="LL187" s="33"/>
      <c r="LM187" s="33"/>
      <c r="LN187" s="33"/>
    </row>
    <row r="188" spans="1:326" s="286" customFormat="1">
      <c r="A188" s="112">
        <f t="shared" si="37"/>
        <v>17</v>
      </c>
      <c r="B188" s="250" t="e">
        <f t="shared" si="38"/>
        <v>#N/A</v>
      </c>
      <c r="C188" s="246" t="e">
        <f t="shared" ref="C188:E191" si="39">INDEX(C$149:C$168,MATCH($A188,$F$149:$F$168,0))</f>
        <v>#N/A</v>
      </c>
      <c r="D188" s="246" t="e">
        <f t="shared" si="39"/>
        <v>#N/A</v>
      </c>
      <c r="E188" s="247" t="e">
        <f t="shared" si="39"/>
        <v>#N/A</v>
      </c>
      <c r="F188" s="43"/>
      <c r="G188" s="136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287"/>
      <c r="Y188" s="287"/>
      <c r="Z188" s="122"/>
      <c r="AA188" s="122"/>
      <c r="AB188" s="122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33"/>
      <c r="FB188" s="33"/>
      <c r="FC188" s="33"/>
      <c r="FD188" s="33"/>
      <c r="FE188" s="33"/>
      <c r="FF188" s="33"/>
      <c r="FG188" s="33"/>
      <c r="FH188" s="33"/>
      <c r="FI188" s="33"/>
      <c r="FJ188" s="33"/>
      <c r="FK188" s="33"/>
      <c r="FL188" s="33"/>
      <c r="FM188" s="33"/>
      <c r="FN188" s="33"/>
      <c r="FO188" s="33"/>
      <c r="FP188" s="33"/>
      <c r="FQ188" s="33"/>
      <c r="FR188" s="33"/>
      <c r="FS188" s="33"/>
      <c r="FT188" s="33"/>
      <c r="FU188" s="33"/>
      <c r="FV188" s="33"/>
      <c r="FW188" s="33"/>
      <c r="FX188" s="33"/>
      <c r="FY188" s="33"/>
      <c r="FZ188" s="33"/>
      <c r="GA188" s="33"/>
      <c r="GB188" s="33"/>
      <c r="GC188" s="33"/>
      <c r="GD188" s="33"/>
      <c r="GE188" s="33"/>
      <c r="GF188" s="33"/>
      <c r="GG188" s="33"/>
      <c r="GH188" s="33"/>
      <c r="GI188" s="33"/>
      <c r="GJ188" s="33"/>
      <c r="GK188" s="33"/>
      <c r="GL188" s="33"/>
      <c r="GM188" s="33"/>
      <c r="GN188" s="33"/>
      <c r="GO188" s="33"/>
      <c r="GP188" s="33"/>
      <c r="GQ188" s="33"/>
      <c r="GR188" s="33"/>
      <c r="GS188" s="33"/>
      <c r="GT188" s="33"/>
      <c r="GU188" s="33"/>
      <c r="GV188" s="33"/>
      <c r="GW188" s="33"/>
      <c r="GX188" s="33"/>
      <c r="GY188" s="33"/>
      <c r="GZ188" s="33"/>
      <c r="HA188" s="33"/>
      <c r="HB188" s="33"/>
      <c r="HC188" s="33"/>
      <c r="HD188" s="33"/>
      <c r="HE188" s="33"/>
      <c r="HF188" s="33"/>
      <c r="HG188" s="33"/>
      <c r="HH188" s="33"/>
      <c r="HI188" s="33"/>
      <c r="HJ188" s="33"/>
      <c r="HK188" s="33"/>
      <c r="HL188" s="33"/>
      <c r="HM188" s="33"/>
      <c r="HN188" s="33"/>
      <c r="HO188" s="33"/>
      <c r="HP188" s="33"/>
      <c r="HQ188" s="33"/>
      <c r="HR188" s="33"/>
      <c r="HS188" s="33"/>
      <c r="HT188" s="33"/>
      <c r="HU188" s="33"/>
      <c r="HV188" s="33"/>
      <c r="HW188" s="33"/>
      <c r="HX188" s="33"/>
      <c r="HY188" s="33"/>
      <c r="HZ188" s="33"/>
      <c r="IA188" s="33"/>
      <c r="IB188" s="33"/>
      <c r="IC188" s="33"/>
      <c r="ID188" s="33"/>
      <c r="IE188" s="33"/>
      <c r="IF188" s="33"/>
      <c r="IG188" s="33"/>
      <c r="IH188" s="33"/>
      <c r="II188" s="33"/>
      <c r="IJ188" s="33"/>
      <c r="IK188" s="33"/>
      <c r="IL188" s="33"/>
      <c r="IM188" s="33"/>
      <c r="IN188" s="33"/>
      <c r="IO188" s="33"/>
      <c r="IP188" s="33"/>
      <c r="IQ188" s="33"/>
      <c r="IR188" s="33"/>
      <c r="IS188" s="33"/>
      <c r="IT188" s="33"/>
      <c r="IU188" s="33"/>
      <c r="IV188" s="33"/>
      <c r="IW188" s="33"/>
      <c r="IX188" s="33"/>
      <c r="IY188" s="33"/>
      <c r="IZ188" s="33"/>
      <c r="JA188" s="33"/>
      <c r="JB188" s="33"/>
      <c r="JC188" s="33"/>
      <c r="JD188" s="33"/>
      <c r="JE188" s="33"/>
      <c r="JF188" s="33"/>
      <c r="JG188" s="33"/>
      <c r="JH188" s="33"/>
      <c r="JI188" s="33"/>
      <c r="JJ188" s="33"/>
      <c r="JK188" s="33"/>
      <c r="JL188" s="33"/>
      <c r="JM188" s="33"/>
      <c r="JN188" s="33"/>
      <c r="JO188" s="33"/>
      <c r="JP188" s="33"/>
      <c r="JQ188" s="33"/>
      <c r="JR188" s="33"/>
      <c r="JS188" s="33"/>
      <c r="JT188" s="33"/>
      <c r="JU188" s="33"/>
      <c r="JV188" s="33"/>
      <c r="JW188" s="33"/>
      <c r="JX188" s="33"/>
      <c r="JY188" s="33"/>
      <c r="JZ188" s="33"/>
      <c r="KA188" s="33"/>
      <c r="KB188" s="33"/>
      <c r="KC188" s="33"/>
      <c r="KD188" s="33"/>
      <c r="KE188" s="33"/>
      <c r="KF188" s="33"/>
      <c r="KG188" s="33"/>
      <c r="KH188" s="33"/>
      <c r="KI188" s="33"/>
      <c r="KJ188" s="33"/>
      <c r="KK188" s="33"/>
      <c r="KL188" s="33"/>
      <c r="KM188" s="33"/>
      <c r="KN188" s="33"/>
      <c r="KO188" s="33"/>
      <c r="KP188" s="33"/>
      <c r="KQ188" s="33"/>
      <c r="KR188" s="33"/>
      <c r="KS188" s="33"/>
      <c r="KT188" s="33"/>
      <c r="KU188" s="33"/>
      <c r="KV188" s="33"/>
      <c r="KW188" s="33"/>
      <c r="KX188" s="33"/>
      <c r="KY188" s="33"/>
      <c r="KZ188" s="33"/>
      <c r="LA188" s="33"/>
      <c r="LB188" s="33"/>
      <c r="LC188" s="33"/>
      <c r="LD188" s="33"/>
      <c r="LE188" s="33"/>
      <c r="LF188" s="33"/>
      <c r="LG188" s="33"/>
      <c r="LH188" s="33"/>
      <c r="LI188" s="33"/>
      <c r="LJ188" s="33"/>
      <c r="LK188" s="33"/>
      <c r="LL188" s="33"/>
      <c r="LM188" s="33"/>
      <c r="LN188" s="33"/>
    </row>
    <row r="189" spans="1:326" s="286" customFormat="1">
      <c r="A189" s="112">
        <f t="shared" si="37"/>
        <v>18</v>
      </c>
      <c r="B189" s="250" t="e">
        <f t="shared" si="38"/>
        <v>#N/A</v>
      </c>
      <c r="C189" s="246" t="e">
        <f t="shared" si="39"/>
        <v>#N/A</v>
      </c>
      <c r="D189" s="246" t="e">
        <f t="shared" si="39"/>
        <v>#N/A</v>
      </c>
      <c r="E189" s="247" t="e">
        <f t="shared" si="39"/>
        <v>#N/A</v>
      </c>
      <c r="F189" s="43"/>
      <c r="G189" s="136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287"/>
      <c r="Y189" s="287"/>
      <c r="Z189" s="122"/>
      <c r="AA189" s="122"/>
      <c r="AB189" s="122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  <c r="EG189" s="33"/>
      <c r="EH189" s="33"/>
      <c r="EI189" s="33"/>
      <c r="EJ189" s="33"/>
      <c r="EK189" s="33"/>
      <c r="EL189" s="33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33"/>
      <c r="FB189" s="33"/>
      <c r="FC189" s="33"/>
      <c r="FD189" s="33"/>
      <c r="FE189" s="33"/>
      <c r="FF189" s="33"/>
      <c r="FG189" s="33"/>
      <c r="FH189" s="33"/>
      <c r="FI189" s="33"/>
      <c r="FJ189" s="33"/>
      <c r="FK189" s="33"/>
      <c r="FL189" s="33"/>
      <c r="FM189" s="33"/>
      <c r="FN189" s="33"/>
      <c r="FO189" s="33"/>
      <c r="FP189" s="33"/>
      <c r="FQ189" s="33"/>
      <c r="FR189" s="33"/>
      <c r="FS189" s="33"/>
      <c r="FT189" s="33"/>
      <c r="FU189" s="33"/>
      <c r="FV189" s="33"/>
      <c r="FW189" s="33"/>
      <c r="FX189" s="33"/>
      <c r="FY189" s="33"/>
      <c r="FZ189" s="33"/>
      <c r="GA189" s="33"/>
      <c r="GB189" s="33"/>
      <c r="GC189" s="33"/>
      <c r="GD189" s="33"/>
      <c r="GE189" s="33"/>
      <c r="GF189" s="33"/>
      <c r="GG189" s="33"/>
      <c r="GH189" s="33"/>
      <c r="GI189" s="33"/>
      <c r="GJ189" s="33"/>
      <c r="GK189" s="33"/>
      <c r="GL189" s="33"/>
      <c r="GM189" s="33"/>
      <c r="GN189" s="33"/>
      <c r="GO189" s="33"/>
      <c r="GP189" s="33"/>
      <c r="GQ189" s="33"/>
      <c r="GR189" s="33"/>
      <c r="GS189" s="33"/>
      <c r="GT189" s="33"/>
      <c r="GU189" s="33"/>
      <c r="GV189" s="33"/>
      <c r="GW189" s="33"/>
      <c r="GX189" s="33"/>
      <c r="GY189" s="33"/>
      <c r="GZ189" s="33"/>
      <c r="HA189" s="33"/>
      <c r="HB189" s="33"/>
      <c r="HC189" s="33"/>
      <c r="HD189" s="33"/>
      <c r="HE189" s="33"/>
      <c r="HF189" s="33"/>
      <c r="HG189" s="33"/>
      <c r="HH189" s="33"/>
      <c r="HI189" s="33"/>
      <c r="HJ189" s="33"/>
      <c r="HK189" s="33"/>
      <c r="HL189" s="33"/>
      <c r="HM189" s="33"/>
      <c r="HN189" s="33"/>
      <c r="HO189" s="33"/>
      <c r="HP189" s="33"/>
      <c r="HQ189" s="33"/>
      <c r="HR189" s="33"/>
      <c r="HS189" s="33"/>
      <c r="HT189" s="33"/>
      <c r="HU189" s="33"/>
      <c r="HV189" s="33"/>
      <c r="HW189" s="33"/>
      <c r="HX189" s="33"/>
      <c r="HY189" s="33"/>
      <c r="HZ189" s="33"/>
      <c r="IA189" s="33"/>
      <c r="IB189" s="33"/>
      <c r="IC189" s="33"/>
      <c r="ID189" s="33"/>
      <c r="IE189" s="33"/>
      <c r="IF189" s="33"/>
      <c r="IG189" s="33"/>
      <c r="IH189" s="33"/>
      <c r="II189" s="33"/>
      <c r="IJ189" s="33"/>
      <c r="IK189" s="33"/>
      <c r="IL189" s="33"/>
      <c r="IM189" s="33"/>
      <c r="IN189" s="33"/>
      <c r="IO189" s="33"/>
      <c r="IP189" s="33"/>
      <c r="IQ189" s="33"/>
      <c r="IR189" s="33"/>
      <c r="IS189" s="33"/>
      <c r="IT189" s="33"/>
      <c r="IU189" s="33"/>
      <c r="IV189" s="33"/>
      <c r="IW189" s="33"/>
      <c r="IX189" s="33"/>
      <c r="IY189" s="33"/>
      <c r="IZ189" s="33"/>
      <c r="JA189" s="33"/>
      <c r="JB189" s="33"/>
      <c r="JC189" s="33"/>
      <c r="JD189" s="33"/>
      <c r="JE189" s="33"/>
      <c r="JF189" s="33"/>
      <c r="JG189" s="33"/>
      <c r="JH189" s="33"/>
      <c r="JI189" s="33"/>
      <c r="JJ189" s="33"/>
      <c r="JK189" s="33"/>
      <c r="JL189" s="33"/>
      <c r="JM189" s="33"/>
      <c r="JN189" s="33"/>
      <c r="JO189" s="33"/>
      <c r="JP189" s="33"/>
      <c r="JQ189" s="33"/>
      <c r="JR189" s="33"/>
      <c r="JS189" s="33"/>
      <c r="JT189" s="33"/>
      <c r="JU189" s="33"/>
      <c r="JV189" s="33"/>
      <c r="JW189" s="33"/>
      <c r="JX189" s="33"/>
      <c r="JY189" s="33"/>
      <c r="JZ189" s="33"/>
      <c r="KA189" s="33"/>
      <c r="KB189" s="33"/>
      <c r="KC189" s="33"/>
      <c r="KD189" s="33"/>
      <c r="KE189" s="33"/>
      <c r="KF189" s="33"/>
      <c r="KG189" s="33"/>
      <c r="KH189" s="33"/>
      <c r="KI189" s="33"/>
      <c r="KJ189" s="33"/>
      <c r="KK189" s="33"/>
      <c r="KL189" s="33"/>
      <c r="KM189" s="33"/>
      <c r="KN189" s="33"/>
      <c r="KO189" s="33"/>
      <c r="KP189" s="33"/>
      <c r="KQ189" s="33"/>
      <c r="KR189" s="33"/>
      <c r="KS189" s="33"/>
      <c r="KT189" s="33"/>
      <c r="KU189" s="33"/>
      <c r="KV189" s="33"/>
      <c r="KW189" s="33"/>
      <c r="KX189" s="33"/>
      <c r="KY189" s="33"/>
      <c r="KZ189" s="33"/>
      <c r="LA189" s="33"/>
      <c r="LB189" s="33"/>
      <c r="LC189" s="33"/>
      <c r="LD189" s="33"/>
      <c r="LE189" s="33"/>
      <c r="LF189" s="33"/>
      <c r="LG189" s="33"/>
      <c r="LH189" s="33"/>
      <c r="LI189" s="33"/>
      <c r="LJ189" s="33"/>
      <c r="LK189" s="33"/>
      <c r="LL189" s="33"/>
      <c r="LM189" s="33"/>
      <c r="LN189" s="33"/>
    </row>
    <row r="190" spans="1:326" s="286" customFormat="1">
      <c r="A190" s="112">
        <f t="shared" si="37"/>
        <v>19</v>
      </c>
      <c r="B190" s="250" t="e">
        <f t="shared" si="38"/>
        <v>#N/A</v>
      </c>
      <c r="C190" s="246" t="e">
        <f t="shared" si="39"/>
        <v>#N/A</v>
      </c>
      <c r="D190" s="246" t="e">
        <f t="shared" si="39"/>
        <v>#N/A</v>
      </c>
      <c r="E190" s="247" t="e">
        <f t="shared" si="39"/>
        <v>#N/A</v>
      </c>
      <c r="F190" s="43"/>
      <c r="G190" s="136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287"/>
      <c r="Y190" s="287"/>
      <c r="Z190" s="122"/>
      <c r="AA190" s="122"/>
      <c r="AB190" s="122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3"/>
      <c r="FT190" s="33"/>
      <c r="FU190" s="33"/>
      <c r="FV190" s="33"/>
      <c r="FW190" s="33"/>
      <c r="FX190" s="33"/>
      <c r="FY190" s="33"/>
      <c r="FZ190" s="33"/>
      <c r="GA190" s="33"/>
      <c r="GB190" s="33"/>
      <c r="GC190" s="33"/>
      <c r="GD190" s="33"/>
      <c r="GE190" s="33"/>
      <c r="GF190" s="33"/>
      <c r="GG190" s="33"/>
      <c r="GH190" s="33"/>
      <c r="GI190" s="33"/>
      <c r="GJ190" s="33"/>
      <c r="GK190" s="33"/>
      <c r="GL190" s="33"/>
      <c r="GM190" s="33"/>
      <c r="GN190" s="33"/>
      <c r="GO190" s="33"/>
      <c r="GP190" s="33"/>
      <c r="GQ190" s="33"/>
      <c r="GR190" s="33"/>
      <c r="GS190" s="33"/>
      <c r="GT190" s="33"/>
      <c r="GU190" s="33"/>
      <c r="GV190" s="33"/>
      <c r="GW190" s="33"/>
      <c r="GX190" s="33"/>
      <c r="GY190" s="33"/>
      <c r="GZ190" s="33"/>
      <c r="HA190" s="33"/>
      <c r="HB190" s="33"/>
      <c r="HC190" s="33"/>
      <c r="HD190" s="33"/>
      <c r="HE190" s="33"/>
      <c r="HF190" s="33"/>
      <c r="HG190" s="33"/>
      <c r="HH190" s="33"/>
      <c r="HI190" s="33"/>
      <c r="HJ190" s="33"/>
      <c r="HK190" s="33"/>
      <c r="HL190" s="33"/>
      <c r="HM190" s="33"/>
      <c r="HN190" s="33"/>
      <c r="HO190" s="33"/>
      <c r="HP190" s="33"/>
      <c r="HQ190" s="33"/>
      <c r="HR190" s="33"/>
      <c r="HS190" s="33"/>
      <c r="HT190" s="33"/>
      <c r="HU190" s="33"/>
      <c r="HV190" s="33"/>
      <c r="HW190" s="33"/>
      <c r="HX190" s="33"/>
      <c r="HY190" s="33"/>
      <c r="HZ190" s="33"/>
      <c r="IA190" s="33"/>
      <c r="IB190" s="33"/>
      <c r="IC190" s="33"/>
      <c r="ID190" s="33"/>
      <c r="IE190" s="33"/>
      <c r="IF190" s="33"/>
      <c r="IG190" s="33"/>
      <c r="IH190" s="33"/>
      <c r="II190" s="33"/>
      <c r="IJ190" s="33"/>
      <c r="IK190" s="33"/>
      <c r="IL190" s="33"/>
      <c r="IM190" s="33"/>
      <c r="IN190" s="33"/>
      <c r="IO190" s="33"/>
      <c r="IP190" s="33"/>
      <c r="IQ190" s="33"/>
      <c r="IR190" s="33"/>
      <c r="IS190" s="33"/>
      <c r="IT190" s="33"/>
      <c r="IU190" s="33"/>
      <c r="IV190" s="33"/>
      <c r="IW190" s="33"/>
      <c r="IX190" s="33"/>
      <c r="IY190" s="33"/>
      <c r="IZ190" s="33"/>
      <c r="JA190" s="33"/>
      <c r="JB190" s="33"/>
      <c r="JC190" s="33"/>
      <c r="JD190" s="33"/>
      <c r="JE190" s="33"/>
      <c r="JF190" s="33"/>
      <c r="JG190" s="33"/>
      <c r="JH190" s="33"/>
      <c r="JI190" s="33"/>
      <c r="JJ190" s="33"/>
      <c r="JK190" s="33"/>
      <c r="JL190" s="33"/>
      <c r="JM190" s="33"/>
      <c r="JN190" s="33"/>
      <c r="JO190" s="33"/>
      <c r="JP190" s="33"/>
      <c r="JQ190" s="33"/>
      <c r="JR190" s="33"/>
      <c r="JS190" s="33"/>
      <c r="JT190" s="33"/>
      <c r="JU190" s="33"/>
      <c r="JV190" s="33"/>
      <c r="JW190" s="33"/>
      <c r="JX190" s="33"/>
      <c r="JY190" s="33"/>
      <c r="JZ190" s="33"/>
      <c r="KA190" s="33"/>
      <c r="KB190" s="33"/>
      <c r="KC190" s="33"/>
      <c r="KD190" s="33"/>
      <c r="KE190" s="33"/>
      <c r="KF190" s="33"/>
      <c r="KG190" s="33"/>
      <c r="KH190" s="33"/>
      <c r="KI190" s="33"/>
      <c r="KJ190" s="33"/>
      <c r="KK190" s="33"/>
      <c r="KL190" s="33"/>
      <c r="KM190" s="33"/>
      <c r="KN190" s="33"/>
      <c r="KO190" s="33"/>
      <c r="KP190" s="33"/>
      <c r="KQ190" s="33"/>
      <c r="KR190" s="33"/>
      <c r="KS190" s="33"/>
      <c r="KT190" s="33"/>
      <c r="KU190" s="33"/>
      <c r="KV190" s="33"/>
      <c r="KW190" s="33"/>
      <c r="KX190" s="33"/>
      <c r="KY190" s="33"/>
      <c r="KZ190" s="33"/>
      <c r="LA190" s="33"/>
      <c r="LB190" s="33"/>
      <c r="LC190" s="33"/>
      <c r="LD190" s="33"/>
      <c r="LE190" s="33"/>
      <c r="LF190" s="33"/>
      <c r="LG190" s="33"/>
      <c r="LH190" s="33"/>
      <c r="LI190" s="33"/>
      <c r="LJ190" s="33"/>
      <c r="LK190" s="33"/>
      <c r="LL190" s="33"/>
      <c r="LM190" s="33"/>
      <c r="LN190" s="33"/>
    </row>
    <row r="191" spans="1:326" s="286" customFormat="1" ht="19.5" thickBot="1">
      <c r="A191" s="356">
        <f>A190+1</f>
        <v>20</v>
      </c>
      <c r="B191" s="251" t="e">
        <f t="shared" si="38"/>
        <v>#N/A</v>
      </c>
      <c r="C191" s="248" t="e">
        <f t="shared" si="39"/>
        <v>#N/A</v>
      </c>
      <c r="D191" s="248" t="e">
        <f t="shared" si="39"/>
        <v>#N/A</v>
      </c>
      <c r="E191" s="249" t="e">
        <f t="shared" si="39"/>
        <v>#N/A</v>
      </c>
      <c r="F191" s="43"/>
      <c r="G191" s="136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287"/>
      <c r="Y191" s="287"/>
      <c r="Z191" s="122"/>
      <c r="AA191" s="122"/>
      <c r="AB191" s="122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C191" s="33"/>
      <c r="FD191" s="33"/>
      <c r="FE191" s="33"/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3"/>
      <c r="FT191" s="33"/>
      <c r="FU191" s="33"/>
      <c r="FV191" s="33"/>
      <c r="FW191" s="33"/>
      <c r="FX191" s="33"/>
      <c r="FY191" s="33"/>
      <c r="FZ191" s="33"/>
      <c r="GA191" s="33"/>
      <c r="GB191" s="33"/>
      <c r="GC191" s="33"/>
      <c r="GD191" s="33"/>
      <c r="GE191" s="33"/>
      <c r="GF191" s="33"/>
      <c r="GG191" s="33"/>
      <c r="GH191" s="33"/>
      <c r="GI191" s="33"/>
      <c r="GJ191" s="33"/>
      <c r="GK191" s="33"/>
      <c r="GL191" s="33"/>
      <c r="GM191" s="33"/>
      <c r="GN191" s="33"/>
      <c r="GO191" s="33"/>
      <c r="GP191" s="33"/>
      <c r="GQ191" s="33"/>
      <c r="GR191" s="33"/>
      <c r="GS191" s="33"/>
      <c r="GT191" s="33"/>
      <c r="GU191" s="33"/>
      <c r="GV191" s="33"/>
      <c r="GW191" s="33"/>
      <c r="GX191" s="33"/>
      <c r="GY191" s="33"/>
      <c r="GZ191" s="33"/>
      <c r="HA191" s="33"/>
      <c r="HB191" s="33"/>
      <c r="HC191" s="33"/>
      <c r="HD191" s="33"/>
      <c r="HE191" s="33"/>
      <c r="HF191" s="33"/>
      <c r="HG191" s="33"/>
      <c r="HH191" s="33"/>
      <c r="HI191" s="33"/>
      <c r="HJ191" s="33"/>
      <c r="HK191" s="33"/>
      <c r="HL191" s="33"/>
      <c r="HM191" s="33"/>
      <c r="HN191" s="33"/>
      <c r="HO191" s="33"/>
      <c r="HP191" s="33"/>
      <c r="HQ191" s="33"/>
      <c r="HR191" s="33"/>
      <c r="HS191" s="33"/>
      <c r="HT191" s="33"/>
      <c r="HU191" s="33"/>
      <c r="HV191" s="33"/>
      <c r="HW191" s="33"/>
      <c r="HX191" s="33"/>
      <c r="HY191" s="33"/>
      <c r="HZ191" s="33"/>
      <c r="IA191" s="33"/>
      <c r="IB191" s="33"/>
      <c r="IC191" s="33"/>
      <c r="ID191" s="33"/>
      <c r="IE191" s="33"/>
      <c r="IF191" s="33"/>
      <c r="IG191" s="33"/>
      <c r="IH191" s="33"/>
      <c r="II191" s="33"/>
      <c r="IJ191" s="33"/>
      <c r="IK191" s="33"/>
      <c r="IL191" s="33"/>
      <c r="IM191" s="33"/>
      <c r="IN191" s="33"/>
      <c r="IO191" s="33"/>
      <c r="IP191" s="33"/>
      <c r="IQ191" s="33"/>
      <c r="IR191" s="33"/>
      <c r="IS191" s="33"/>
      <c r="IT191" s="33"/>
      <c r="IU191" s="33"/>
      <c r="IV191" s="33"/>
      <c r="IW191" s="33"/>
      <c r="IX191" s="33"/>
      <c r="IY191" s="33"/>
      <c r="IZ191" s="33"/>
      <c r="JA191" s="33"/>
      <c r="JB191" s="33"/>
      <c r="JC191" s="33"/>
      <c r="JD191" s="33"/>
      <c r="JE191" s="33"/>
      <c r="JF191" s="33"/>
      <c r="JG191" s="33"/>
      <c r="JH191" s="33"/>
      <c r="JI191" s="33"/>
      <c r="JJ191" s="33"/>
      <c r="JK191" s="33"/>
      <c r="JL191" s="33"/>
      <c r="JM191" s="33"/>
      <c r="JN191" s="33"/>
      <c r="JO191" s="33"/>
      <c r="JP191" s="33"/>
      <c r="JQ191" s="33"/>
      <c r="JR191" s="33"/>
      <c r="JS191" s="33"/>
      <c r="JT191" s="33"/>
      <c r="JU191" s="33"/>
      <c r="JV191" s="33"/>
      <c r="JW191" s="33"/>
      <c r="JX191" s="33"/>
      <c r="JY191" s="33"/>
      <c r="JZ191" s="33"/>
      <c r="KA191" s="33"/>
      <c r="KB191" s="33"/>
      <c r="KC191" s="33"/>
      <c r="KD191" s="33"/>
      <c r="KE191" s="33"/>
      <c r="KF191" s="33"/>
      <c r="KG191" s="33"/>
      <c r="KH191" s="33"/>
      <c r="KI191" s="33"/>
      <c r="KJ191" s="33"/>
      <c r="KK191" s="33"/>
      <c r="KL191" s="33"/>
      <c r="KM191" s="33"/>
      <c r="KN191" s="33"/>
      <c r="KO191" s="33"/>
      <c r="KP191" s="33"/>
      <c r="KQ191" s="33"/>
      <c r="KR191" s="33"/>
      <c r="KS191" s="33"/>
      <c r="KT191" s="33"/>
      <c r="KU191" s="33"/>
      <c r="KV191" s="33"/>
      <c r="KW191" s="33"/>
      <c r="KX191" s="33"/>
      <c r="KY191" s="33"/>
      <c r="KZ191" s="33"/>
      <c r="LA191" s="33"/>
      <c r="LB191" s="33"/>
      <c r="LC191" s="33"/>
      <c r="LD191" s="33"/>
      <c r="LE191" s="33"/>
      <c r="LF191" s="33"/>
      <c r="LG191" s="33"/>
      <c r="LH191" s="33"/>
      <c r="LI191" s="33"/>
      <c r="LJ191" s="33"/>
      <c r="LK191" s="33"/>
      <c r="LL191" s="33"/>
      <c r="LM191" s="33"/>
      <c r="LN191" s="33"/>
    </row>
  </sheetData>
  <sheetProtection password="B12F" sheet="1" objects="1" scenarios="1"/>
  <mergeCells count="63">
    <mergeCell ref="AL36:AO36"/>
    <mergeCell ref="A6:E6"/>
    <mergeCell ref="G6:J6"/>
    <mergeCell ref="G7:J7"/>
    <mergeCell ref="V36:Y36"/>
    <mergeCell ref="AA36:AD36"/>
    <mergeCell ref="DI36:DL36"/>
    <mergeCell ref="AQ36:AT36"/>
    <mergeCell ref="BB36:BE36"/>
    <mergeCell ref="BF36:BI36"/>
    <mergeCell ref="BO36:BR36"/>
    <mergeCell ref="BZ36:CC36"/>
    <mergeCell ref="CE36:CH36"/>
    <mergeCell ref="CJ36:CM36"/>
    <mergeCell ref="CO36:CR36"/>
    <mergeCell ref="CT36:CW36"/>
    <mergeCell ref="CY36:DB36"/>
    <mergeCell ref="DD36:DG36"/>
    <mergeCell ref="FQ36:FT36"/>
    <mergeCell ref="DN36:DQ36"/>
    <mergeCell ref="DS36:DV36"/>
    <mergeCell ref="DX36:EA36"/>
    <mergeCell ref="EC36:EF36"/>
    <mergeCell ref="EH36:EK36"/>
    <mergeCell ref="EM36:EP36"/>
    <mergeCell ref="ER36:EU36"/>
    <mergeCell ref="EW36:EZ36"/>
    <mergeCell ref="FB36:FE36"/>
    <mergeCell ref="FG36:FJ36"/>
    <mergeCell ref="FL36:FO36"/>
    <mergeCell ref="HY36:IB36"/>
    <mergeCell ref="FV36:FY36"/>
    <mergeCell ref="GA36:GD36"/>
    <mergeCell ref="GF36:GI36"/>
    <mergeCell ref="GK36:GN36"/>
    <mergeCell ref="GP36:GS36"/>
    <mergeCell ref="GU36:GX36"/>
    <mergeCell ref="KV36:KY36"/>
    <mergeCell ref="LA36:LD36"/>
    <mergeCell ref="LF36:LI36"/>
    <mergeCell ref="LK36:LN36"/>
    <mergeCell ref="JH36:JK36"/>
    <mergeCell ref="JM36:JP36"/>
    <mergeCell ref="JR36:JU36"/>
    <mergeCell ref="JW36:JZ36"/>
    <mergeCell ref="KB36:KE36"/>
    <mergeCell ref="KG36:KJ36"/>
    <mergeCell ref="A61:E61"/>
    <mergeCell ref="G8:J8"/>
    <mergeCell ref="C30:D30"/>
    <mergeCell ref="KL36:KO36"/>
    <mergeCell ref="KQ36:KT36"/>
    <mergeCell ref="ID36:IG36"/>
    <mergeCell ref="II36:IL36"/>
    <mergeCell ref="IN36:IQ36"/>
    <mergeCell ref="IS36:IV36"/>
    <mergeCell ref="IX36:JA36"/>
    <mergeCell ref="JC36:JF36"/>
    <mergeCell ref="GZ36:HC36"/>
    <mergeCell ref="HE36:HH36"/>
    <mergeCell ref="HJ36:HM36"/>
    <mergeCell ref="HO36:HR36"/>
    <mergeCell ref="HT36:HW36"/>
  </mergeCells>
  <conditionalFormatting sqref="I10:I30">
    <cfRule type="cellIs" dxfId="5" priority="6" operator="equal">
      <formula>0</formula>
    </cfRule>
  </conditionalFormatting>
  <conditionalFormatting sqref="G10:G30">
    <cfRule type="cellIs" dxfId="4" priority="5" operator="equal">
      <formula>0</formula>
    </cfRule>
  </conditionalFormatting>
  <conditionalFormatting sqref="F10:F29">
    <cfRule type="cellIs" dxfId="3" priority="4" operator="equal">
      <formula>0</formula>
    </cfRule>
  </conditionalFormatting>
  <conditionalFormatting sqref="C10:C30">
    <cfRule type="cellIs" dxfId="2" priority="3" operator="equal">
      <formula>0</formula>
    </cfRule>
  </conditionalFormatting>
  <conditionalFormatting sqref="J10:J30">
    <cfRule type="cellIs" dxfId="1" priority="2" operator="equal">
      <formula>0</formula>
    </cfRule>
  </conditionalFormatting>
  <conditionalFormatting sqref="F10:F29">
    <cfRule type="cellIs" dxfId="0" priority="1" operator="equal">
      <formula>0</formula>
    </cfRule>
  </conditionalFormatting>
  <hyperlinks>
    <hyperlink ref="C35" r:id="rId1"/>
  </hyperlinks>
  <pageMargins left="0.70866141732283472" right="0.70866141732283472" top="0.74803149606299213" bottom="0.74803149606299213" header="0.31496062992125984" footer="0.31496062992125984"/>
  <pageSetup paperSize="9" scale="65" orientation="portrait" horizontalDpi="4294967293" verticalDpi="0" r:id="rId2"/>
  <headerFooter>
    <oddHeader>&amp;L&amp;D&amp;C&amp;"-,Bold"&amp;14English Premier League Football Fan Spreadsheet&amp;R&amp;T</oddHeader>
    <oddFooter>&amp;L&amp;"-,Bold"&amp;14Developed By:&amp;"-,Regular" 1st Analyst Information Services&amp;C&amp;"-,Bold"&amp;14PAGE &amp;P&amp;R&amp;"-,Bold"&amp;14WorldCupFootballFan.blogspot.com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4"/>
  <dimension ref="A1:N4"/>
  <sheetViews>
    <sheetView showGridLines="0" workbookViewId="0">
      <selection activeCell="A9" sqref="A9"/>
    </sheetView>
  </sheetViews>
  <sheetFormatPr defaultRowHeight="18.75"/>
  <cols>
    <col min="1" max="1" width="16.7109375" style="11" customWidth="1"/>
    <col min="2" max="16384" width="9.140625" style="11"/>
  </cols>
  <sheetData>
    <row r="1" spans="1:14">
      <c r="A1" s="10" t="str">
        <f>Admin!$A$1</f>
        <v>ENGLISH PREMIER LEAGUE  FOOTBALL FAN SPREADSHEET - 2023-2024 SEASON - ALL INFORMATION</v>
      </c>
    </row>
    <row r="2" spans="1:14">
      <c r="A2" s="19" t="s">
        <v>175</v>
      </c>
      <c r="E2" s="182" t="s">
        <v>317</v>
      </c>
    </row>
    <row r="3" spans="1:14">
      <c r="E3" s="582" t="s">
        <v>319</v>
      </c>
      <c r="F3" s="583"/>
      <c r="G3" s="583"/>
      <c r="H3" s="583"/>
      <c r="I3" s="583"/>
      <c r="J3" s="583"/>
      <c r="K3" s="583"/>
      <c r="L3" s="583"/>
      <c r="M3" s="583"/>
      <c r="N3" s="583"/>
    </row>
    <row r="4" spans="1:14">
      <c r="A4" s="105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21"/>
  <dimension ref="A1:N4"/>
  <sheetViews>
    <sheetView showGridLines="0" workbookViewId="0">
      <selection activeCell="F14" sqref="F14"/>
    </sheetView>
  </sheetViews>
  <sheetFormatPr defaultRowHeight="15"/>
  <cols>
    <col min="5" max="5" width="11.140625" customWidth="1"/>
    <col min="6" max="6" width="18.5703125" customWidth="1"/>
  </cols>
  <sheetData>
    <row r="1" spans="1:14" ht="18.75">
      <c r="A1" s="3" t="str">
        <f>Admin!$A$1</f>
        <v>ENGLISH PREMIER LEAGUE  FOOTBALL FAN SPREADSHEET - 2023-2024 SEASON - ALL INFORMATION</v>
      </c>
      <c r="B1" s="1"/>
    </row>
    <row r="2" spans="1:14" ht="18.75">
      <c r="A2" s="218" t="s">
        <v>201</v>
      </c>
      <c r="B2" s="1"/>
      <c r="F2" s="182" t="s">
        <v>318</v>
      </c>
      <c r="I2" s="2"/>
    </row>
    <row r="3" spans="1:14">
      <c r="F3" s="582" t="s">
        <v>319</v>
      </c>
      <c r="G3" s="583"/>
      <c r="H3" s="583"/>
      <c r="I3" s="583"/>
      <c r="J3" s="583"/>
      <c r="K3" s="583"/>
      <c r="L3" s="583"/>
      <c r="M3" s="583"/>
      <c r="N3" s="583"/>
    </row>
    <row r="4" spans="1:14" ht="18.75">
      <c r="C4" s="4"/>
      <c r="D4" s="4"/>
      <c r="E4" s="4"/>
      <c r="F4" s="5"/>
      <c r="H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C12"/>
  <sheetViews>
    <sheetView showGridLines="0" workbookViewId="0">
      <selection activeCell="F3" sqref="F3"/>
    </sheetView>
  </sheetViews>
  <sheetFormatPr defaultRowHeight="18.75"/>
  <cols>
    <col min="1" max="1" width="9.140625" style="1"/>
    <col min="2" max="2" width="9.140625" style="9"/>
    <col min="3" max="3" width="18.28515625" style="9" customWidth="1"/>
    <col min="4" max="4" width="16.85546875" style="1" customWidth="1"/>
    <col min="5" max="16384" width="9.140625" style="1"/>
  </cols>
  <sheetData>
    <row r="1" spans="1:3">
      <c r="A1" s="3" t="str">
        <f>Admin!$A$1</f>
        <v>ENGLISH PREMIER LEAGUE  FOOTBALL FAN SPREADSHEET - 2023-2024 SEASON - ALL INFORMATION</v>
      </c>
    </row>
    <row r="2" spans="1:3">
      <c r="A2" s="2" t="s">
        <v>17</v>
      </c>
    </row>
    <row r="3" spans="1:3" s="217" customFormat="1">
      <c r="A3" s="218"/>
      <c r="B3" s="9"/>
      <c r="C3" s="182" t="s">
        <v>198</v>
      </c>
    </row>
    <row r="4" spans="1:3" ht="19.5" thickBot="1"/>
    <row r="5" spans="1:3" s="7" customFormat="1" ht="19.5" thickBot="1">
      <c r="B5" s="146" t="s">
        <v>6</v>
      </c>
      <c r="C5" s="147" t="s">
        <v>7</v>
      </c>
    </row>
    <row r="6" spans="1:3">
      <c r="B6" s="140">
        <v>1</v>
      </c>
      <c r="C6" s="141" t="s">
        <v>8</v>
      </c>
    </row>
    <row r="7" spans="1:3">
      <c r="B7" s="142">
        <v>2</v>
      </c>
      <c r="C7" s="143" t="s">
        <v>9</v>
      </c>
    </row>
    <row r="8" spans="1:3">
      <c r="B8" s="142">
        <v>3</v>
      </c>
      <c r="C8" s="143" t="s">
        <v>10</v>
      </c>
    </row>
    <row r="9" spans="1:3">
      <c r="B9" s="142">
        <v>4</v>
      </c>
      <c r="C9" s="143" t="s">
        <v>11</v>
      </c>
    </row>
    <row r="10" spans="1:3">
      <c r="B10" s="142">
        <v>5</v>
      </c>
      <c r="C10" s="143" t="s">
        <v>12</v>
      </c>
    </row>
    <row r="11" spans="1:3">
      <c r="B11" s="142">
        <v>6</v>
      </c>
      <c r="C11" s="143" t="s">
        <v>13</v>
      </c>
    </row>
    <row r="12" spans="1:3" ht="19.5" thickBot="1">
      <c r="B12" s="144">
        <v>7</v>
      </c>
      <c r="C12" s="145" t="s">
        <v>14</v>
      </c>
    </row>
  </sheetData>
  <sheetProtection password="B12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65"/>
  <sheetViews>
    <sheetView showGridLines="0" zoomScaleNormal="100" workbookViewId="0">
      <selection activeCell="E2" sqref="E2"/>
    </sheetView>
  </sheetViews>
  <sheetFormatPr defaultRowHeight="18.75"/>
  <cols>
    <col min="1" max="1" width="9.140625" style="217"/>
    <col min="2" max="2" width="32.85546875" style="217" bestFit="1" customWidth="1"/>
    <col min="3" max="3" width="39" style="9" customWidth="1"/>
    <col min="4" max="4" width="28.85546875" style="9" customWidth="1"/>
    <col min="5" max="5" width="33.140625" style="9" bestFit="1" customWidth="1"/>
    <col min="6" max="6" width="26.85546875" style="9" customWidth="1"/>
    <col min="7" max="7" width="16.85546875" style="219" bestFit="1" customWidth="1"/>
    <col min="8" max="16384" width="9.140625" style="217"/>
  </cols>
  <sheetData>
    <row r="1" spans="1:20">
      <c r="A1" s="3" t="str">
        <f>Admin!$A$1</f>
        <v>ENGLISH PREMIER LEAGUE  FOOTBALL FAN SPREADSHEET - 2023-2024 SEASON - ALL INFORMATION</v>
      </c>
    </row>
    <row r="2" spans="1:20">
      <c r="A2" s="275" t="s">
        <v>289</v>
      </c>
      <c r="B2" s="504"/>
      <c r="C2" s="388"/>
    </row>
    <row r="3" spans="1:20">
      <c r="C3" s="217"/>
      <c r="D3" s="217"/>
    </row>
    <row r="4" spans="1:20" ht="19.5" thickBot="1">
      <c r="A4" s="505" t="s">
        <v>234</v>
      </c>
      <c r="B4" s="455"/>
      <c r="C4" s="515"/>
      <c r="D4" s="515"/>
      <c r="E4" s="515"/>
      <c r="F4" s="515"/>
    </row>
    <row r="5" spans="1:20" ht="19.5" thickBot="1">
      <c r="A5" s="257" t="s">
        <v>284</v>
      </c>
      <c r="B5" s="258"/>
      <c r="C5" s="518"/>
      <c r="D5" s="518"/>
      <c r="E5" s="265" t="s">
        <v>283</v>
      </c>
      <c r="F5" s="260">
        <f>MAX($A$7:$A$35)</f>
        <v>28</v>
      </c>
    </row>
    <row r="6" spans="1:20" s="220" customFormat="1" ht="19.5" thickBot="1">
      <c r="A6" s="381" t="s">
        <v>6</v>
      </c>
      <c r="B6" s="376" t="s">
        <v>41</v>
      </c>
      <c r="C6" s="376" t="s">
        <v>44</v>
      </c>
      <c r="D6" s="376" t="s">
        <v>42</v>
      </c>
      <c r="E6" s="376" t="s">
        <v>79</v>
      </c>
      <c r="F6" s="382" t="s">
        <v>43</v>
      </c>
      <c r="G6" s="221"/>
      <c r="H6" s="508"/>
      <c r="I6" s="507"/>
      <c r="J6" s="507"/>
      <c r="K6" s="507"/>
      <c r="L6" s="507"/>
      <c r="M6" s="507"/>
      <c r="N6" s="507"/>
      <c r="O6" s="507"/>
      <c r="P6" s="507"/>
      <c r="Q6" s="507"/>
      <c r="R6" s="197"/>
      <c r="S6" s="197"/>
      <c r="T6" s="197"/>
    </row>
    <row r="7" spans="1:20" ht="19.5" thickBot="1">
      <c r="A7" s="383">
        <f>IF(B7&lt;&gt;0,COUNTA($B$7:B7)," ")</f>
        <v>1</v>
      </c>
      <c r="B7" s="377" t="s">
        <v>66</v>
      </c>
      <c r="C7" s="520" t="s">
        <v>179</v>
      </c>
      <c r="D7" s="519" t="s">
        <v>145</v>
      </c>
      <c r="E7" s="517" t="s">
        <v>80</v>
      </c>
      <c r="F7" s="516" t="s">
        <v>285</v>
      </c>
      <c r="H7" s="509"/>
      <c r="I7" s="506"/>
      <c r="J7" s="506"/>
      <c r="K7" s="506"/>
      <c r="L7" s="506"/>
      <c r="M7" s="506"/>
      <c r="N7" s="506"/>
      <c r="O7" s="506"/>
      <c r="P7" s="506"/>
      <c r="Q7" s="506"/>
      <c r="R7" s="173"/>
      <c r="S7" s="173"/>
      <c r="T7" s="173"/>
    </row>
    <row r="8" spans="1:20" ht="19.5" thickBot="1">
      <c r="A8" s="383">
        <f>IF(B8&lt;&gt;0,COUNTA($B$7:B8)," ")</f>
        <v>2</v>
      </c>
      <c r="B8" s="377" t="s">
        <v>67</v>
      </c>
      <c r="C8" s="520" t="s">
        <v>180</v>
      </c>
      <c r="D8" s="519" t="s">
        <v>146</v>
      </c>
      <c r="E8" s="517" t="s">
        <v>81</v>
      </c>
      <c r="F8" s="516" t="s">
        <v>141</v>
      </c>
      <c r="H8" s="506"/>
      <c r="I8" s="506"/>
      <c r="J8" s="506"/>
      <c r="K8" s="506"/>
      <c r="L8" s="506"/>
      <c r="M8" s="506"/>
      <c r="N8" s="506"/>
      <c r="O8" s="510"/>
      <c r="P8" s="506"/>
      <c r="Q8" s="506"/>
      <c r="R8" s="173"/>
      <c r="S8" s="173"/>
      <c r="T8" s="173"/>
    </row>
    <row r="9" spans="1:20" ht="19.5" thickBot="1">
      <c r="A9" s="383">
        <f>IF(B9&lt;&gt;0,COUNTA($B$7:B9)," ")</f>
        <v>3</v>
      </c>
      <c r="B9" s="377" t="s">
        <v>68</v>
      </c>
      <c r="C9" s="520" t="s">
        <v>181</v>
      </c>
      <c r="D9" s="519" t="s">
        <v>147</v>
      </c>
      <c r="E9" s="517" t="s">
        <v>82</v>
      </c>
      <c r="F9" s="516" t="s">
        <v>68</v>
      </c>
      <c r="H9" s="511"/>
      <c r="I9" s="506"/>
      <c r="J9" s="506"/>
      <c r="K9" s="506"/>
      <c r="L9" s="506"/>
      <c r="M9" s="507"/>
      <c r="N9" s="506"/>
      <c r="O9" s="506"/>
      <c r="P9" s="506"/>
      <c r="Q9" s="506"/>
      <c r="R9" s="173"/>
      <c r="S9" s="173"/>
      <c r="T9" s="173"/>
    </row>
    <row r="10" spans="1:20" ht="19.5" thickBot="1">
      <c r="A10" s="383">
        <f>IF(B10&lt;&gt;0,COUNTA($B$7:B10)," ")</f>
        <v>4</v>
      </c>
      <c r="B10" s="377" t="s">
        <v>69</v>
      </c>
      <c r="C10" s="520" t="s">
        <v>182</v>
      </c>
      <c r="D10" s="519" t="s">
        <v>148</v>
      </c>
      <c r="E10" s="517" t="s">
        <v>83</v>
      </c>
      <c r="F10" s="516" t="s">
        <v>135</v>
      </c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173"/>
      <c r="S10" s="173"/>
      <c r="T10" s="173"/>
    </row>
    <row r="11" spans="1:20" ht="19.5" thickBot="1">
      <c r="A11" s="383">
        <f>IF(B11&lt;&gt;0,COUNTA($B$7:B11)," ")</f>
        <v>5</v>
      </c>
      <c r="B11" s="377" t="s">
        <v>100</v>
      </c>
      <c r="C11" s="520" t="s">
        <v>183</v>
      </c>
      <c r="D11" s="519" t="s">
        <v>149</v>
      </c>
      <c r="E11" s="517" t="s">
        <v>84</v>
      </c>
      <c r="F11" s="516" t="s">
        <v>140</v>
      </c>
      <c r="H11" s="511"/>
      <c r="I11" s="506"/>
      <c r="J11" s="506"/>
      <c r="K11" s="506"/>
      <c r="L11" s="506"/>
      <c r="M11" s="507"/>
      <c r="N11" s="506"/>
      <c r="O11" s="510"/>
      <c r="P11" s="506"/>
      <c r="Q11" s="506"/>
      <c r="R11" s="173"/>
      <c r="S11" s="173"/>
      <c r="T11" s="173"/>
    </row>
    <row r="12" spans="1:20" ht="19.5" thickBot="1">
      <c r="A12" s="383">
        <f>IF(B12&lt;&gt;0,COUNTA($B$7:B12)," ")</f>
        <v>6</v>
      </c>
      <c r="B12" s="377" t="s">
        <v>263</v>
      </c>
      <c r="C12" s="520" t="s">
        <v>264</v>
      </c>
      <c r="D12" s="519" t="s">
        <v>267</v>
      </c>
      <c r="E12" s="517" t="s">
        <v>265</v>
      </c>
      <c r="F12" s="516" t="s">
        <v>266</v>
      </c>
      <c r="H12" s="511"/>
      <c r="I12" s="506"/>
      <c r="J12" s="506"/>
      <c r="K12" s="506"/>
      <c r="L12" s="506"/>
      <c r="M12" s="507"/>
      <c r="N12" s="506"/>
      <c r="O12" s="510"/>
      <c r="P12" s="506"/>
      <c r="Q12" s="506"/>
      <c r="R12" s="173"/>
      <c r="S12" s="173"/>
      <c r="T12" s="173"/>
    </row>
    <row r="13" spans="1:20" ht="19.5" thickBot="1">
      <c r="A13" s="383">
        <f>IF(B13&lt;&gt;0,COUNTA($B$7:B13)," ")</f>
        <v>7</v>
      </c>
      <c r="B13" s="377" t="s">
        <v>70</v>
      </c>
      <c r="C13" s="520" t="s">
        <v>184</v>
      </c>
      <c r="D13" s="519" t="s">
        <v>254</v>
      </c>
      <c r="E13" s="517" t="s">
        <v>85</v>
      </c>
      <c r="F13" s="516" t="s">
        <v>70</v>
      </c>
      <c r="H13" s="506"/>
      <c r="I13" s="506"/>
      <c r="J13" s="506"/>
      <c r="K13" s="506"/>
      <c r="L13" s="506"/>
      <c r="M13" s="506"/>
      <c r="N13" s="506"/>
      <c r="O13" s="506"/>
      <c r="P13" s="506"/>
      <c r="Q13" s="506"/>
      <c r="R13" s="173"/>
      <c r="S13" s="173"/>
      <c r="T13" s="173"/>
    </row>
    <row r="14" spans="1:20" ht="19.5" thickBot="1">
      <c r="A14" s="383">
        <f>IF(B14&lt;&gt;0,COUNTA($B$7:B14)," ")</f>
        <v>8</v>
      </c>
      <c r="B14" s="377" t="s">
        <v>71</v>
      </c>
      <c r="C14" s="520" t="s">
        <v>185</v>
      </c>
      <c r="D14" s="519" t="s">
        <v>150</v>
      </c>
      <c r="E14" s="517" t="s">
        <v>86</v>
      </c>
      <c r="F14" s="516" t="s">
        <v>135</v>
      </c>
    </row>
    <row r="15" spans="1:20" ht="19.5" thickBot="1">
      <c r="A15" s="383">
        <f>IF(B15&lt;&gt;0,COUNTA($B$7:B15)," ")</f>
        <v>9</v>
      </c>
      <c r="B15" s="377" t="s">
        <v>72</v>
      </c>
      <c r="C15" s="520" t="s">
        <v>186</v>
      </c>
      <c r="D15" s="519" t="s">
        <v>151</v>
      </c>
      <c r="E15" s="517" t="s">
        <v>87</v>
      </c>
      <c r="F15" s="516" t="s">
        <v>135</v>
      </c>
    </row>
    <row r="16" spans="1:20" ht="19.5" thickBot="1">
      <c r="A16" s="383">
        <f>IF(B16&lt;&gt;0,COUNTA($B$7:B16)," ")</f>
        <v>10</v>
      </c>
      <c r="B16" s="377" t="s">
        <v>73</v>
      </c>
      <c r="C16" s="520" t="s">
        <v>187</v>
      </c>
      <c r="D16" s="519" t="s">
        <v>153</v>
      </c>
      <c r="E16" s="517" t="s">
        <v>88</v>
      </c>
      <c r="F16" s="516" t="s">
        <v>75</v>
      </c>
      <c r="K16" s="173"/>
      <c r="L16" s="173"/>
      <c r="M16" s="173"/>
      <c r="N16" s="173"/>
      <c r="O16" s="173"/>
    </row>
    <row r="17" spans="1:15" ht="19.5" thickBot="1">
      <c r="A17" s="383">
        <f>IF(B17&lt;&gt;0,COUNTA($B$7:B17)," ")</f>
        <v>11</v>
      </c>
      <c r="B17" s="377" t="s">
        <v>74</v>
      </c>
      <c r="C17" s="520" t="s">
        <v>188</v>
      </c>
      <c r="D17" s="519" t="s">
        <v>152</v>
      </c>
      <c r="E17" s="517" t="s">
        <v>89</v>
      </c>
      <c r="F17" s="516" t="s">
        <v>135</v>
      </c>
      <c r="K17" s="173"/>
      <c r="L17" s="173"/>
      <c r="M17" s="173"/>
      <c r="N17" s="173"/>
      <c r="O17" s="173"/>
    </row>
    <row r="18" spans="1:15" ht="19.5" thickBot="1">
      <c r="A18" s="383">
        <f>IF(B18&lt;&gt;0,COUNTA($B$7:B18)," ")</f>
        <v>12</v>
      </c>
      <c r="B18" s="377" t="s">
        <v>230</v>
      </c>
      <c r="C18" s="520" t="s">
        <v>231</v>
      </c>
      <c r="D18" s="519" t="s">
        <v>248</v>
      </c>
      <c r="E18" s="517" t="s">
        <v>249</v>
      </c>
      <c r="F18" s="516" t="s">
        <v>253</v>
      </c>
      <c r="K18" s="173"/>
      <c r="L18" s="173"/>
      <c r="M18" s="173"/>
      <c r="N18" s="173"/>
      <c r="O18" s="173"/>
    </row>
    <row r="19" spans="1:15" ht="19.5" thickBot="1">
      <c r="A19" s="383">
        <f>IF(B19&lt;&gt;0,COUNTA($B$7:B19)," ")</f>
        <v>13</v>
      </c>
      <c r="B19" s="377" t="s">
        <v>232</v>
      </c>
      <c r="C19" s="520" t="s">
        <v>233</v>
      </c>
      <c r="D19" s="519" t="s">
        <v>251</v>
      </c>
      <c r="E19" s="517" t="s">
        <v>250</v>
      </c>
      <c r="F19" s="516" t="s">
        <v>252</v>
      </c>
      <c r="K19" s="173"/>
      <c r="L19" s="173"/>
      <c r="M19" s="173"/>
      <c r="N19" s="173"/>
      <c r="O19" s="173"/>
    </row>
    <row r="20" spans="1:15" ht="19.5" thickBot="1">
      <c r="A20" s="383">
        <f>IF(B20&lt;&gt;0,COUNTA($B$7:B20)," ")</f>
        <v>14</v>
      </c>
      <c r="B20" s="377" t="s">
        <v>75</v>
      </c>
      <c r="C20" s="520" t="s">
        <v>178</v>
      </c>
      <c r="D20" s="519" t="s">
        <v>154</v>
      </c>
      <c r="E20" s="517" t="s">
        <v>90</v>
      </c>
      <c r="F20" s="516" t="s">
        <v>75</v>
      </c>
      <c r="K20" s="173"/>
      <c r="L20" s="173"/>
      <c r="M20" s="173"/>
      <c r="N20" s="173"/>
      <c r="O20" s="173"/>
    </row>
    <row r="21" spans="1:15" ht="19.5" thickBot="1">
      <c r="A21" s="383">
        <f>IF(B21&lt;&gt;0,COUNTA($B$7:B21)," ")</f>
        <v>15</v>
      </c>
      <c r="B21" s="377" t="s">
        <v>108</v>
      </c>
      <c r="C21" s="520" t="s">
        <v>143</v>
      </c>
      <c r="D21" s="519" t="s">
        <v>144</v>
      </c>
      <c r="E21" s="517" t="s">
        <v>91</v>
      </c>
      <c r="F21" s="516" t="s">
        <v>142</v>
      </c>
      <c r="K21" s="173"/>
      <c r="L21" s="173"/>
      <c r="M21" s="173"/>
      <c r="N21" s="173"/>
      <c r="O21" s="173"/>
    </row>
    <row r="22" spans="1:15" ht="19.5" thickBot="1">
      <c r="A22" s="383">
        <f>IF(B22&lt;&gt;0,COUNTA($B$7:B22)," ")</f>
        <v>16</v>
      </c>
      <c r="B22" s="377" t="s">
        <v>76</v>
      </c>
      <c r="C22" s="520" t="s">
        <v>76</v>
      </c>
      <c r="D22" s="519" t="s">
        <v>155</v>
      </c>
      <c r="E22" s="517" t="s">
        <v>92</v>
      </c>
      <c r="F22" s="516" t="s">
        <v>137</v>
      </c>
      <c r="G22" s="216"/>
      <c r="K22" s="173"/>
      <c r="L22" s="173"/>
      <c r="M22" s="173"/>
      <c r="N22" s="173"/>
      <c r="O22" s="173"/>
    </row>
    <row r="23" spans="1:15" ht="19.5" thickBot="1">
      <c r="A23" s="383">
        <f>IF(B23&lt;&gt;0,COUNTA($B$7:B23)," ")</f>
        <v>17</v>
      </c>
      <c r="B23" s="377" t="s">
        <v>77</v>
      </c>
      <c r="C23" s="520" t="s">
        <v>237</v>
      </c>
      <c r="D23" s="519" t="s">
        <v>156</v>
      </c>
      <c r="E23" s="517" t="s">
        <v>93</v>
      </c>
      <c r="F23" s="516" t="s">
        <v>137</v>
      </c>
      <c r="K23" s="173"/>
      <c r="L23" s="173"/>
      <c r="M23" s="173"/>
      <c r="N23" s="173"/>
      <c r="O23" s="173"/>
    </row>
    <row r="24" spans="1:15" ht="19.5" thickBot="1">
      <c r="A24" s="383">
        <f>IF(B24&lt;&gt;0,COUNTA($B$7:B24)," ")</f>
        <v>18</v>
      </c>
      <c r="B24" s="377" t="s">
        <v>238</v>
      </c>
      <c r="C24" s="520" t="s">
        <v>239</v>
      </c>
      <c r="D24" s="519" t="s">
        <v>157</v>
      </c>
      <c r="E24" s="517" t="s">
        <v>94</v>
      </c>
      <c r="F24" s="516" t="s">
        <v>113</v>
      </c>
      <c r="K24" s="173"/>
      <c r="L24" s="173"/>
      <c r="M24" s="173"/>
      <c r="N24" s="173"/>
      <c r="O24" s="173"/>
    </row>
    <row r="25" spans="1:15" ht="19.5" thickBot="1">
      <c r="A25" s="383">
        <f>IF(B25&lt;&gt;0,COUNTA($B$7:B25)," ")</f>
        <v>19</v>
      </c>
      <c r="B25" s="377" t="s">
        <v>268</v>
      </c>
      <c r="C25" s="520" t="s">
        <v>269</v>
      </c>
      <c r="D25" s="519" t="s">
        <v>274</v>
      </c>
      <c r="E25" s="517" t="s">
        <v>275</v>
      </c>
      <c r="F25" s="516" t="s">
        <v>276</v>
      </c>
      <c r="K25" s="173"/>
      <c r="L25" s="173"/>
      <c r="M25" s="173"/>
      <c r="N25" s="173"/>
      <c r="O25" s="173"/>
    </row>
    <row r="26" spans="1:15" ht="19.5" thickBot="1">
      <c r="A26" s="383">
        <f>IF(B26&lt;&gt;0,COUNTA($B$7:B26)," ")</f>
        <v>20</v>
      </c>
      <c r="B26" s="377" t="s">
        <v>240</v>
      </c>
      <c r="C26" s="520" t="s">
        <v>189</v>
      </c>
      <c r="D26" s="519" t="s">
        <v>158</v>
      </c>
      <c r="E26" s="517" t="s">
        <v>95</v>
      </c>
      <c r="F26" s="516" t="s">
        <v>138</v>
      </c>
      <c r="K26" s="173"/>
      <c r="L26" s="173"/>
      <c r="M26" s="173"/>
      <c r="N26" s="173"/>
      <c r="O26" s="173"/>
    </row>
    <row r="27" spans="1:15" ht="19.5" thickBot="1">
      <c r="A27" s="383">
        <f>IF(B27&lt;&gt;0,COUNTA($B$7:B27)," ")</f>
        <v>21</v>
      </c>
      <c r="B27" s="377" t="s">
        <v>258</v>
      </c>
      <c r="C27" s="520" t="s">
        <v>259</v>
      </c>
      <c r="D27" s="519" t="s">
        <v>260</v>
      </c>
      <c r="E27" s="517" t="s">
        <v>261</v>
      </c>
      <c r="F27" s="516" t="s">
        <v>262</v>
      </c>
      <c r="K27" s="173"/>
      <c r="L27" s="173"/>
      <c r="M27" s="173"/>
      <c r="N27" s="173"/>
      <c r="O27" s="173"/>
    </row>
    <row r="28" spans="1:15" ht="19.5" thickBot="1">
      <c r="A28" s="383">
        <f>IF(B28&lt;&gt;0,COUNTA($B$7:B28)," ")</f>
        <v>22</v>
      </c>
      <c r="B28" s="377" t="s">
        <v>242</v>
      </c>
      <c r="C28" s="520" t="s">
        <v>190</v>
      </c>
      <c r="D28" s="519" t="s">
        <v>282</v>
      </c>
      <c r="E28" s="517" t="s">
        <v>96</v>
      </c>
      <c r="F28" s="516" t="s">
        <v>139</v>
      </c>
    </row>
    <row r="29" spans="1:15" ht="19.5" thickBot="1">
      <c r="A29" s="383">
        <f>IF(B29&lt;&gt;0,COUNTA($B$7:B29)," ")</f>
        <v>23</v>
      </c>
      <c r="B29" s="377" t="s">
        <v>277</v>
      </c>
      <c r="C29" s="520" t="s">
        <v>278</v>
      </c>
      <c r="D29" s="519" t="s">
        <v>279</v>
      </c>
      <c r="E29" s="517" t="s">
        <v>280</v>
      </c>
      <c r="F29" s="516" t="s">
        <v>281</v>
      </c>
    </row>
    <row r="30" spans="1:15" ht="19.5" thickBot="1">
      <c r="A30" s="383">
        <f>IF(B30&lt;&gt;0,COUNTA($B$7:B30)," ")</f>
        <v>24</v>
      </c>
      <c r="B30" s="377" t="s">
        <v>270</v>
      </c>
      <c r="C30" s="520" t="s">
        <v>271</v>
      </c>
      <c r="D30" s="519" t="s">
        <v>272</v>
      </c>
      <c r="E30" s="517" t="s">
        <v>273</v>
      </c>
      <c r="F30" s="516" t="s">
        <v>270</v>
      </c>
    </row>
    <row r="31" spans="1:15" ht="19.5" thickBot="1">
      <c r="A31" s="383">
        <f>IF(B31&lt;&gt;0,COUNTA($B$7:B31)," ")</f>
        <v>25</v>
      </c>
      <c r="B31" s="377" t="s">
        <v>241</v>
      </c>
      <c r="C31" s="520" t="s">
        <v>191</v>
      </c>
      <c r="D31" s="519" t="s">
        <v>159</v>
      </c>
      <c r="E31" s="517" t="s">
        <v>97</v>
      </c>
      <c r="F31" s="516" t="s">
        <v>285</v>
      </c>
    </row>
    <row r="32" spans="1:15" ht="19.5" thickBot="1">
      <c r="A32" s="383">
        <f>IF(B32&lt;&gt;0,COUNTA($B$7:B32)," ")</f>
        <v>26</v>
      </c>
      <c r="B32" s="377" t="s">
        <v>235</v>
      </c>
      <c r="C32" s="520" t="s">
        <v>236</v>
      </c>
      <c r="D32" s="519" t="s">
        <v>255</v>
      </c>
      <c r="E32" s="517" t="s">
        <v>256</v>
      </c>
      <c r="F32" s="516" t="s">
        <v>257</v>
      </c>
    </row>
    <row r="33" spans="1:15" ht="19.5" thickBot="1">
      <c r="A33" s="383">
        <f>IF(B33&lt;&gt;0,COUNTA($B$7:B33)," ")</f>
        <v>27</v>
      </c>
      <c r="B33" s="377" t="s">
        <v>243</v>
      </c>
      <c r="C33" s="520" t="s">
        <v>192</v>
      </c>
      <c r="D33" s="519" t="s">
        <v>160</v>
      </c>
      <c r="E33" s="517" t="s">
        <v>98</v>
      </c>
      <c r="F33" s="516" t="s">
        <v>135</v>
      </c>
    </row>
    <row r="34" spans="1:15" ht="19.5" thickBot="1">
      <c r="A34" s="383">
        <f>IF(B34&lt;&gt;0,COUNTA($B$7:B34)," ")</f>
        <v>28</v>
      </c>
      <c r="B34" s="377" t="s">
        <v>244</v>
      </c>
      <c r="C34" s="520" t="s">
        <v>193</v>
      </c>
      <c r="D34" s="519" t="s">
        <v>119</v>
      </c>
      <c r="E34" s="517" t="s">
        <v>99</v>
      </c>
      <c r="F34" s="516" t="s">
        <v>136</v>
      </c>
    </row>
    <row r="35" spans="1:15" ht="19.5" thickBot="1">
      <c r="A35" s="383" t="str">
        <f>IF(B35&lt;&gt;0,COUNTA($B$7:B35)," ")</f>
        <v xml:space="preserve"> </v>
      </c>
      <c r="B35" s="377"/>
      <c r="C35" s="520"/>
      <c r="D35" s="519"/>
      <c r="E35" s="517"/>
      <c r="F35" s="516"/>
      <c r="K35" s="173"/>
      <c r="L35" s="173"/>
      <c r="M35" s="173"/>
      <c r="N35" s="173"/>
      <c r="O35" s="173"/>
    </row>
    <row r="36" spans="1:15" ht="19.5" thickBot="1">
      <c r="A36" s="383" t="str">
        <f>IF(B36&lt;&gt;0,COUNTA($B$7:B36)," ")</f>
        <v xml:space="preserve"> </v>
      </c>
      <c r="B36" s="377"/>
      <c r="C36" s="520"/>
      <c r="D36" s="519"/>
      <c r="E36" s="517"/>
      <c r="F36" s="516"/>
      <c r="K36" s="173"/>
      <c r="L36" s="173"/>
      <c r="M36" s="173"/>
      <c r="N36" s="173"/>
      <c r="O36" s="173"/>
    </row>
    <row r="37" spans="1:15" ht="19.5" thickBot="1">
      <c r="A37" s="383" t="str">
        <f>IF(B37&lt;&gt;0,COUNTA($B$7:B37)," ")</f>
        <v xml:space="preserve"> </v>
      </c>
      <c r="B37" s="377"/>
      <c r="C37" s="520"/>
      <c r="D37" s="519"/>
      <c r="E37" s="517"/>
      <c r="F37" s="516"/>
      <c r="K37" s="173"/>
      <c r="L37" s="173"/>
      <c r="M37" s="173"/>
      <c r="N37" s="173"/>
      <c r="O37" s="173"/>
    </row>
    <row r="38" spans="1:15" ht="19.5" thickBot="1">
      <c r="A38" s="383" t="str">
        <f>IF(B38&lt;&gt;0,COUNTA($B$7:B38)," ")</f>
        <v xml:space="preserve"> </v>
      </c>
      <c r="B38" s="377"/>
      <c r="C38" s="520"/>
      <c r="D38" s="519"/>
      <c r="E38" s="517"/>
      <c r="F38" s="516"/>
      <c r="K38" s="173"/>
      <c r="L38" s="173"/>
      <c r="M38" s="173"/>
      <c r="N38" s="173"/>
      <c r="O38" s="173"/>
    </row>
    <row r="39" spans="1:15" ht="19.5" thickBot="1">
      <c r="A39" s="383" t="str">
        <f>IF(B39&lt;&gt;0,COUNTA($B$7:B39)," ")</f>
        <v xml:space="preserve"> </v>
      </c>
      <c r="B39" s="377"/>
      <c r="C39" s="520"/>
      <c r="D39" s="519"/>
      <c r="E39" s="517"/>
      <c r="F39" s="516"/>
      <c r="K39" s="173"/>
      <c r="L39" s="173"/>
      <c r="M39" s="173"/>
      <c r="N39" s="173"/>
      <c r="O39" s="173"/>
    </row>
    <row r="40" spans="1:15" ht="19.5" thickBot="1">
      <c r="A40" s="383" t="str">
        <f>IF(B40&lt;&gt;0,COUNTA($B$7:B40)," ")</f>
        <v xml:space="preserve"> </v>
      </c>
      <c r="B40" s="377"/>
      <c r="C40" s="520"/>
      <c r="D40" s="519"/>
      <c r="E40" s="517"/>
      <c r="F40" s="516"/>
      <c r="K40" s="173"/>
      <c r="L40" s="173"/>
      <c r="M40" s="173"/>
      <c r="N40" s="173"/>
      <c r="O40" s="173"/>
    </row>
    <row r="41" spans="1:15" ht="19.5" thickBot="1">
      <c r="A41" s="383" t="str">
        <f>IF(B41&lt;&gt;0,COUNTA($B$7:B41)," ")</f>
        <v xml:space="preserve"> </v>
      </c>
      <c r="B41" s="377"/>
      <c r="C41" s="520"/>
      <c r="D41" s="519"/>
      <c r="E41" s="517"/>
      <c r="F41" s="516"/>
      <c r="K41" s="173"/>
      <c r="L41" s="173"/>
      <c r="M41" s="173"/>
      <c r="N41" s="173"/>
      <c r="O41" s="173"/>
    </row>
    <row r="42" spans="1:15" ht="19.5" thickBot="1">
      <c r="A42" s="383" t="str">
        <f>IF(B42&lt;&gt;0,COUNTA($B$7:B42)," ")</f>
        <v xml:space="preserve"> </v>
      </c>
      <c r="B42" s="377"/>
      <c r="C42" s="520"/>
      <c r="D42" s="519"/>
      <c r="E42" s="517"/>
      <c r="F42" s="516"/>
      <c r="K42" s="173"/>
      <c r="L42" s="173"/>
      <c r="M42" s="173"/>
      <c r="N42" s="173"/>
      <c r="O42" s="173"/>
    </row>
    <row r="43" spans="1:15" ht="19.5" thickBot="1">
      <c r="A43" s="383" t="str">
        <f>IF(B43&lt;&gt;0,COUNTA($B$7:B43)," ")</f>
        <v xml:space="preserve"> </v>
      </c>
      <c r="B43" s="377"/>
      <c r="C43" s="520"/>
      <c r="D43" s="519"/>
      <c r="E43" s="517"/>
      <c r="F43" s="516"/>
      <c r="K43" s="173"/>
      <c r="L43" s="173"/>
      <c r="M43" s="173"/>
      <c r="N43" s="173"/>
      <c r="O43" s="173"/>
    </row>
    <row r="44" spans="1:15" ht="19.5" thickBot="1">
      <c r="A44" s="383" t="str">
        <f>IF(B44&lt;&gt;0,COUNTA($B$7:B44)," ")</f>
        <v xml:space="preserve"> </v>
      </c>
      <c r="B44" s="377"/>
      <c r="C44" s="520"/>
      <c r="D44" s="519"/>
      <c r="E44" s="517"/>
      <c r="F44" s="516"/>
      <c r="K44" s="173"/>
      <c r="L44" s="173"/>
      <c r="M44" s="173"/>
      <c r="N44" s="173"/>
      <c r="O44" s="173"/>
    </row>
    <row r="45" spans="1:15" ht="19.5" thickBot="1">
      <c r="A45" s="383" t="str">
        <f>IF(B45&lt;&gt;0,COUNTA($B$7:B45)," ")</f>
        <v xml:space="preserve"> </v>
      </c>
      <c r="B45" s="377"/>
      <c r="C45" s="520"/>
      <c r="D45" s="519"/>
      <c r="E45" s="517"/>
      <c r="F45" s="516"/>
      <c r="K45" s="173"/>
      <c r="L45" s="173"/>
      <c r="M45" s="173"/>
      <c r="N45" s="173"/>
      <c r="O45" s="173"/>
    </row>
    <row r="46" spans="1:15" ht="19.5" thickBot="1">
      <c r="A46" s="383" t="str">
        <f>IF(B46&lt;&gt;0,COUNTA($B$7:B46)," ")</f>
        <v xml:space="preserve"> </v>
      </c>
      <c r="B46" s="377"/>
      <c r="C46" s="520"/>
      <c r="D46" s="519"/>
      <c r="E46" s="517"/>
      <c r="F46" s="516"/>
      <c r="K46" s="173"/>
      <c r="L46" s="173"/>
      <c r="M46" s="173"/>
      <c r="N46" s="173"/>
      <c r="O46" s="173"/>
    </row>
    <row r="47" spans="1:15" ht="19.5" thickBot="1">
      <c r="A47" s="383" t="str">
        <f>IF(B47&lt;&gt;0,COUNTA($B$7:B47)," ")</f>
        <v xml:space="preserve"> </v>
      </c>
      <c r="B47" s="377"/>
      <c r="C47" s="520"/>
      <c r="D47" s="519"/>
      <c r="E47" s="517"/>
      <c r="F47" s="516"/>
      <c r="K47" s="173"/>
      <c r="L47" s="173"/>
      <c r="M47" s="173"/>
      <c r="N47" s="173"/>
      <c r="O47" s="173"/>
    </row>
    <row r="48" spans="1:15" ht="19.5" thickBot="1">
      <c r="A48" s="383" t="str">
        <f>IF(B48&lt;&gt;0,COUNTA($B$7:B48)," ")</f>
        <v xml:space="preserve"> </v>
      </c>
      <c r="B48" s="377"/>
      <c r="C48" s="520"/>
      <c r="D48" s="519"/>
      <c r="E48" s="517"/>
      <c r="F48" s="516"/>
      <c r="K48" s="173"/>
      <c r="L48" s="173"/>
      <c r="M48" s="173"/>
      <c r="N48" s="173"/>
      <c r="O48" s="173"/>
    </row>
    <row r="49" spans="1:15" ht="19.5" thickBot="1">
      <c r="A49" s="383" t="str">
        <f>IF(B49&lt;&gt;0,COUNTA($B$7:B49)," ")</f>
        <v xml:space="preserve"> </v>
      </c>
      <c r="B49" s="377"/>
      <c r="C49" s="520"/>
      <c r="D49" s="519"/>
      <c r="E49" s="517"/>
      <c r="F49" s="516"/>
      <c r="K49" s="173"/>
      <c r="L49" s="173"/>
      <c r="M49" s="173"/>
      <c r="N49" s="173"/>
      <c r="O49" s="173"/>
    </row>
    <row r="50" spans="1:15" ht="19.5" thickBot="1">
      <c r="A50" s="383" t="str">
        <f>IF(B50&lt;&gt;0,COUNTA($B$7:B50)," ")</f>
        <v xml:space="preserve"> </v>
      </c>
      <c r="B50" s="377"/>
      <c r="C50" s="520"/>
      <c r="D50" s="519"/>
      <c r="E50" s="517"/>
      <c r="F50" s="516"/>
      <c r="K50" s="173"/>
      <c r="L50" s="173"/>
      <c r="M50" s="173"/>
      <c r="N50" s="173"/>
      <c r="O50" s="173"/>
    </row>
    <row r="51" spans="1:15" ht="19.5" thickBot="1">
      <c r="A51" s="383" t="str">
        <f>IF(B51&lt;&gt;0,COUNTA($B$7:B51)," ")</f>
        <v xml:space="preserve"> </v>
      </c>
      <c r="B51" s="377"/>
      <c r="C51" s="520"/>
      <c r="D51" s="519"/>
      <c r="E51" s="517"/>
      <c r="F51" s="516"/>
      <c r="K51" s="173"/>
      <c r="L51" s="173"/>
      <c r="M51" s="173"/>
      <c r="N51" s="173"/>
      <c r="O51" s="173"/>
    </row>
    <row r="52" spans="1:15" ht="19.5" thickBot="1">
      <c r="A52" s="383" t="str">
        <f>IF(B52&lt;&gt;0,COUNTA($B$7:B52)," ")</f>
        <v xml:space="preserve"> </v>
      </c>
      <c r="B52" s="377"/>
      <c r="C52" s="520"/>
      <c r="D52" s="519"/>
      <c r="E52" s="517"/>
      <c r="F52" s="516"/>
      <c r="K52" s="173"/>
      <c r="L52" s="173"/>
      <c r="M52" s="173"/>
      <c r="N52" s="173"/>
      <c r="O52" s="173"/>
    </row>
    <row r="53" spans="1:15" ht="19.5" thickBot="1">
      <c r="A53" s="383" t="str">
        <f>IF(B53&lt;&gt;0,COUNTA($B$7:B53)," ")</f>
        <v xml:space="preserve"> </v>
      </c>
      <c r="B53" s="377"/>
      <c r="C53" s="520"/>
      <c r="D53" s="519"/>
      <c r="E53" s="517"/>
      <c r="F53" s="516"/>
      <c r="K53" s="173"/>
      <c r="L53" s="173"/>
      <c r="M53" s="173"/>
      <c r="N53" s="173"/>
      <c r="O53" s="173"/>
    </row>
    <row r="54" spans="1:15" ht="19.5" thickBot="1">
      <c r="A54" s="383" t="str">
        <f>IF(B54&lt;&gt;0,COUNTA($B$7:B54)," ")</f>
        <v xml:space="preserve"> </v>
      </c>
      <c r="B54" s="377"/>
      <c r="C54" s="520"/>
      <c r="D54" s="519"/>
      <c r="E54" s="517"/>
      <c r="F54" s="516"/>
      <c r="K54" s="173"/>
      <c r="L54" s="173"/>
      <c r="M54" s="173"/>
      <c r="N54" s="173"/>
      <c r="O54" s="173"/>
    </row>
    <row r="55" spans="1:15" ht="19.5" thickBot="1">
      <c r="A55" s="383" t="str">
        <f>IF(B55&lt;&gt;0,COUNTA($B$7:B55)," ")</f>
        <v xml:space="preserve"> </v>
      </c>
      <c r="B55" s="377"/>
      <c r="C55" s="520"/>
      <c r="D55" s="519"/>
      <c r="E55" s="517"/>
      <c r="F55" s="516"/>
      <c r="K55" s="173"/>
      <c r="L55" s="173"/>
      <c r="M55" s="173"/>
      <c r="N55" s="173"/>
      <c r="O55" s="173"/>
    </row>
    <row r="56" spans="1:15" ht="19.5" thickBot="1">
      <c r="A56" s="383" t="str">
        <f>IF(B56&lt;&gt;0,COUNTA($B$7:B56)," ")</f>
        <v xml:space="preserve"> </v>
      </c>
      <c r="B56" s="377"/>
      <c r="C56" s="520"/>
      <c r="D56" s="519"/>
      <c r="E56" s="517"/>
      <c r="F56" s="516"/>
      <c r="K56" s="173"/>
      <c r="L56" s="173"/>
      <c r="M56" s="173"/>
      <c r="N56" s="173"/>
      <c r="O56" s="173"/>
    </row>
    <row r="57" spans="1:15" ht="19.5" thickBot="1">
      <c r="A57" s="383" t="str">
        <f>IF(B57&lt;&gt;0,COUNTA($B$7:B57)," ")</f>
        <v xml:space="preserve"> </v>
      </c>
      <c r="B57" s="377"/>
      <c r="C57" s="520"/>
      <c r="D57" s="519"/>
      <c r="E57" s="517"/>
      <c r="F57" s="516"/>
      <c r="K57" s="173"/>
      <c r="L57" s="173"/>
      <c r="M57" s="173"/>
      <c r="N57" s="173"/>
      <c r="O57" s="173"/>
    </row>
    <row r="58" spans="1:15" ht="19.5" thickBot="1">
      <c r="A58" s="383" t="str">
        <f>IF(B58&lt;&gt;0,COUNTA($B$7:B58)," ")</f>
        <v xml:space="preserve"> </v>
      </c>
      <c r="B58" s="377"/>
      <c r="C58" s="520"/>
      <c r="D58" s="519"/>
      <c r="E58" s="517"/>
      <c r="F58" s="516"/>
      <c r="K58" s="173"/>
      <c r="L58" s="173"/>
      <c r="M58" s="173"/>
      <c r="N58" s="173"/>
      <c r="O58" s="173"/>
    </row>
    <row r="59" spans="1:15" ht="19.5" thickBot="1">
      <c r="A59" s="383" t="str">
        <f>IF(B59&lt;&gt;0,COUNTA($B$7:B59)," ")</f>
        <v xml:space="preserve"> </v>
      </c>
      <c r="B59" s="377"/>
      <c r="C59" s="520"/>
      <c r="D59" s="519"/>
      <c r="E59" s="517"/>
      <c r="F59" s="516"/>
      <c r="K59" s="173"/>
      <c r="L59" s="173"/>
      <c r="M59" s="173"/>
      <c r="N59" s="173"/>
      <c r="O59" s="173"/>
    </row>
    <row r="60" spans="1:15" ht="19.5" thickBot="1">
      <c r="A60" s="383" t="str">
        <f>IF(B60&lt;&gt;0,COUNTA($B$7:B60)," ")</f>
        <v xml:space="preserve"> </v>
      </c>
      <c r="B60" s="377"/>
      <c r="C60" s="520"/>
      <c r="D60" s="519"/>
      <c r="E60" s="517"/>
      <c r="F60" s="516"/>
      <c r="K60" s="173"/>
      <c r="L60" s="173"/>
      <c r="M60" s="173"/>
      <c r="N60" s="173"/>
      <c r="O60" s="173"/>
    </row>
    <row r="61" spans="1:15" ht="19.5" thickBot="1">
      <c r="A61" s="383" t="str">
        <f>IF(B61&lt;&gt;0,COUNTA($B$7:B61)," ")</f>
        <v xml:space="preserve"> </v>
      </c>
      <c r="B61" s="377"/>
      <c r="C61" s="520"/>
      <c r="D61" s="519"/>
      <c r="E61" s="517"/>
      <c r="F61" s="516"/>
      <c r="K61" s="173"/>
      <c r="L61" s="173"/>
      <c r="M61" s="173"/>
      <c r="N61" s="173"/>
      <c r="O61" s="173"/>
    </row>
    <row r="62" spans="1:15" ht="19.5" thickBot="1">
      <c r="A62" s="383" t="str">
        <f>IF(B62&lt;&gt;0,COUNTA($B$7:B62)," ")</f>
        <v xml:space="preserve"> </v>
      </c>
      <c r="B62" s="377"/>
      <c r="C62" s="520"/>
      <c r="D62" s="519"/>
      <c r="E62" s="517"/>
      <c r="F62" s="516"/>
      <c r="K62" s="173"/>
      <c r="L62" s="173"/>
      <c r="M62" s="173"/>
      <c r="N62" s="173"/>
      <c r="O62" s="173"/>
    </row>
    <row r="63" spans="1:15" ht="19.5" thickBot="1">
      <c r="A63" s="383" t="str">
        <f>IF(B63&lt;&gt;0,COUNTA($B$7:B63)," ")</f>
        <v xml:space="preserve"> </v>
      </c>
      <c r="B63" s="377"/>
      <c r="C63" s="520"/>
      <c r="D63" s="519"/>
      <c r="E63" s="517"/>
      <c r="F63" s="516"/>
      <c r="K63" s="173"/>
      <c r="L63" s="173"/>
      <c r="M63" s="173"/>
      <c r="N63" s="173"/>
      <c r="O63" s="173"/>
    </row>
    <row r="64" spans="1:15" ht="19.5" thickBot="1">
      <c r="A64" s="383" t="str">
        <f>IF(B64&lt;&gt;0,COUNTA($B$7:B64)," ")</f>
        <v xml:space="preserve"> </v>
      </c>
      <c r="B64" s="377"/>
      <c r="C64" s="520"/>
      <c r="D64" s="519"/>
      <c r="E64" s="517"/>
      <c r="F64" s="516"/>
      <c r="K64" s="173"/>
      <c r="L64" s="173"/>
      <c r="M64" s="173"/>
      <c r="N64" s="173"/>
      <c r="O64" s="173"/>
    </row>
    <row r="65" spans="1:15" ht="19.5" thickBot="1">
      <c r="A65" s="383" t="str">
        <f>IF(B65&lt;&gt;0,COUNTA($B$7:B65)," ")</f>
        <v xml:space="preserve"> </v>
      </c>
      <c r="B65" s="377"/>
      <c r="C65" s="520"/>
      <c r="D65" s="519"/>
      <c r="E65" s="517"/>
      <c r="F65" s="516"/>
      <c r="K65" s="173"/>
      <c r="L65" s="173"/>
      <c r="M65" s="173"/>
      <c r="N65" s="173"/>
      <c r="O65" s="173"/>
    </row>
    <row r="66" spans="1:15" ht="19.5" thickBot="1">
      <c r="A66" s="383" t="str">
        <f>IF(B66&lt;&gt;0,COUNTA($B$7:B66)," ")</f>
        <v xml:space="preserve"> </v>
      </c>
      <c r="B66" s="377"/>
      <c r="C66" s="520"/>
      <c r="D66" s="519"/>
      <c r="E66" s="517"/>
      <c r="F66" s="516"/>
      <c r="K66" s="173"/>
      <c r="L66" s="173"/>
      <c r="M66" s="173"/>
      <c r="N66" s="173"/>
      <c r="O66" s="173"/>
    </row>
    <row r="67" spans="1:15" ht="19.5" thickBot="1">
      <c r="A67" s="383" t="str">
        <f>IF(B67&lt;&gt;0,COUNTA($B$7:B67)," ")</f>
        <v xml:space="preserve"> </v>
      </c>
      <c r="B67" s="377"/>
      <c r="C67" s="520"/>
      <c r="D67" s="519"/>
      <c r="E67" s="517"/>
      <c r="F67" s="516"/>
      <c r="K67" s="173"/>
      <c r="L67" s="173"/>
      <c r="M67" s="173"/>
      <c r="N67" s="173"/>
      <c r="O67" s="173"/>
    </row>
    <row r="68" spans="1:15" ht="19.5" thickBot="1">
      <c r="A68" s="383" t="str">
        <f>IF(B68&lt;&gt;0,COUNTA($B$7:B68)," ")</f>
        <v xml:space="preserve"> </v>
      </c>
      <c r="B68" s="377"/>
      <c r="C68" s="520"/>
      <c r="D68" s="519"/>
      <c r="E68" s="517"/>
      <c r="F68" s="516"/>
      <c r="K68" s="173"/>
      <c r="L68" s="173"/>
      <c r="M68" s="173"/>
      <c r="N68" s="173"/>
      <c r="O68" s="173"/>
    </row>
    <row r="69" spans="1:15" ht="19.5" thickBot="1">
      <c r="A69" s="383" t="str">
        <f>IF(B69&lt;&gt;0,COUNTA($B$7:B69)," ")</f>
        <v xml:space="preserve"> </v>
      </c>
      <c r="B69" s="377"/>
      <c r="C69" s="520"/>
      <c r="D69" s="519"/>
      <c r="E69" s="517"/>
      <c r="F69" s="516"/>
      <c r="K69" s="173"/>
      <c r="L69" s="173"/>
      <c r="M69" s="173"/>
      <c r="N69" s="173"/>
      <c r="O69" s="173"/>
    </row>
    <row r="70" spans="1:15" ht="19.5" thickBot="1">
      <c r="A70" s="383" t="str">
        <f>IF(B70&lt;&gt;0,COUNTA($B$7:B70)," ")</f>
        <v xml:space="preserve"> </v>
      </c>
      <c r="B70" s="377"/>
      <c r="C70" s="520"/>
      <c r="D70" s="519"/>
      <c r="E70" s="517"/>
      <c r="F70" s="516"/>
      <c r="K70" s="173"/>
      <c r="L70" s="173"/>
      <c r="M70" s="173"/>
      <c r="N70" s="173"/>
      <c r="O70" s="173"/>
    </row>
    <row r="71" spans="1:15" ht="19.5" thickBot="1">
      <c r="A71" s="383" t="str">
        <f>IF(B71&lt;&gt;0,COUNTA($B$7:B71)," ")</f>
        <v xml:space="preserve"> </v>
      </c>
      <c r="B71" s="377"/>
      <c r="C71" s="520"/>
      <c r="D71" s="519"/>
      <c r="E71" s="517"/>
      <c r="F71" s="516"/>
      <c r="K71" s="173"/>
      <c r="L71" s="173"/>
      <c r="M71" s="173"/>
      <c r="N71" s="173"/>
      <c r="O71" s="173"/>
    </row>
    <row r="72" spans="1:15" ht="19.5" thickBot="1">
      <c r="A72" s="383" t="str">
        <f>IF(B72&lt;&gt;0,COUNTA($B$7:B72)," ")</f>
        <v xml:space="preserve"> </v>
      </c>
      <c r="B72" s="377"/>
      <c r="C72" s="520"/>
      <c r="D72" s="519"/>
      <c r="E72" s="517"/>
      <c r="F72" s="516"/>
      <c r="K72" s="173"/>
      <c r="L72" s="173"/>
      <c r="M72" s="173"/>
      <c r="N72" s="173"/>
      <c r="O72" s="173"/>
    </row>
    <row r="73" spans="1:15" ht="19.5" thickBot="1">
      <c r="A73" s="383" t="str">
        <f>IF(B73&lt;&gt;0,COUNTA($B$7:B73)," ")</f>
        <v xml:space="preserve"> </v>
      </c>
      <c r="B73" s="377"/>
      <c r="C73" s="520"/>
      <c r="D73" s="519"/>
      <c r="E73" s="517"/>
      <c r="F73" s="516"/>
      <c r="K73" s="173"/>
      <c r="L73" s="173"/>
      <c r="M73" s="173"/>
      <c r="N73" s="173"/>
      <c r="O73" s="173"/>
    </row>
    <row r="74" spans="1:15" ht="19.5" thickBot="1">
      <c r="A74" s="383" t="str">
        <f>IF(B74&lt;&gt;0,COUNTA($B$7:B74)," ")</f>
        <v xml:space="preserve"> </v>
      </c>
      <c r="B74" s="377"/>
      <c r="C74" s="520"/>
      <c r="D74" s="519"/>
      <c r="E74" s="517"/>
      <c r="F74" s="516"/>
      <c r="K74" s="173"/>
      <c r="L74" s="173"/>
      <c r="M74" s="173"/>
      <c r="N74" s="173"/>
      <c r="O74" s="173"/>
    </row>
    <row r="75" spans="1:15" ht="19.5" thickBot="1">
      <c r="A75" s="383" t="str">
        <f>IF(B75&lt;&gt;0,COUNTA($B$7:B75)," ")</f>
        <v xml:space="preserve"> </v>
      </c>
      <c r="B75" s="377"/>
      <c r="C75" s="520"/>
      <c r="D75" s="519"/>
      <c r="E75" s="517"/>
      <c r="F75" s="516"/>
      <c r="K75" s="173"/>
      <c r="L75" s="173"/>
      <c r="M75" s="173"/>
      <c r="N75" s="173"/>
      <c r="O75" s="173"/>
    </row>
    <row r="76" spans="1:15" ht="19.5" thickBot="1">
      <c r="A76" s="383" t="str">
        <f>IF(B76&lt;&gt;0,COUNTA($B$7:B76)," ")</f>
        <v xml:space="preserve"> </v>
      </c>
      <c r="B76" s="377"/>
      <c r="C76" s="520"/>
      <c r="D76" s="519"/>
      <c r="E76" s="517"/>
      <c r="F76" s="516"/>
      <c r="K76" s="173"/>
      <c r="L76" s="173"/>
      <c r="M76" s="173"/>
      <c r="N76" s="173"/>
      <c r="O76" s="173"/>
    </row>
    <row r="77" spans="1:15" ht="19.5" thickBot="1">
      <c r="A77" s="383" t="str">
        <f>IF(B77&lt;&gt;0,COUNTA($B$7:B77)," ")</f>
        <v xml:space="preserve"> </v>
      </c>
      <c r="B77" s="377"/>
      <c r="C77" s="520"/>
      <c r="D77" s="519"/>
      <c r="E77" s="517"/>
      <c r="F77" s="516"/>
      <c r="K77" s="173"/>
      <c r="L77" s="173"/>
      <c r="M77" s="173"/>
      <c r="N77" s="173"/>
      <c r="O77" s="173"/>
    </row>
    <row r="78" spans="1:15" ht="19.5" thickBot="1">
      <c r="A78" s="383" t="str">
        <f>IF(B78&lt;&gt;0,COUNTA($B$7:B78)," ")</f>
        <v xml:space="preserve"> </v>
      </c>
      <c r="B78" s="377"/>
      <c r="C78" s="520"/>
      <c r="D78" s="519"/>
      <c r="E78" s="517"/>
      <c r="F78" s="516"/>
      <c r="K78" s="173"/>
      <c r="L78" s="173"/>
      <c r="M78" s="173"/>
      <c r="N78" s="173"/>
      <c r="O78" s="173"/>
    </row>
    <row r="79" spans="1:15" ht="19.5" thickBot="1">
      <c r="A79" s="383" t="str">
        <f>IF(B79&lt;&gt;0,COUNTA($B$7:B79)," ")</f>
        <v xml:space="preserve"> </v>
      </c>
      <c r="B79" s="377"/>
      <c r="C79" s="520"/>
      <c r="D79" s="519"/>
      <c r="E79" s="517"/>
      <c r="F79" s="516"/>
      <c r="K79" s="173"/>
      <c r="L79" s="173"/>
      <c r="M79" s="173"/>
      <c r="N79" s="173"/>
      <c r="O79" s="173"/>
    </row>
    <row r="80" spans="1:15" ht="19.5" thickBot="1">
      <c r="A80" s="383" t="str">
        <f>IF(B80&lt;&gt;0,COUNTA($B$7:B80)," ")</f>
        <v xml:space="preserve"> </v>
      </c>
      <c r="B80" s="377"/>
      <c r="C80" s="520"/>
      <c r="D80" s="519"/>
      <c r="E80" s="517"/>
      <c r="F80" s="516"/>
      <c r="K80" s="173"/>
      <c r="L80" s="173"/>
      <c r="M80" s="173"/>
      <c r="N80" s="173"/>
      <c r="O80" s="173"/>
    </row>
    <row r="81" spans="1:15" ht="19.5" thickBot="1">
      <c r="A81" s="383" t="str">
        <f>IF(B81&lt;&gt;0,COUNTA($B$7:B81)," ")</f>
        <v xml:space="preserve"> </v>
      </c>
      <c r="B81" s="377"/>
      <c r="C81" s="520"/>
      <c r="D81" s="519"/>
      <c r="E81" s="517"/>
      <c r="F81" s="516"/>
      <c r="K81" s="173"/>
      <c r="L81" s="173"/>
      <c r="M81" s="173"/>
      <c r="N81" s="173"/>
      <c r="O81" s="173"/>
    </row>
    <row r="82" spans="1:15" ht="19.5" thickBot="1">
      <c r="A82" s="383" t="str">
        <f>IF(B82&lt;&gt;0,COUNTA($B$7:B82)," ")</f>
        <v xml:space="preserve"> </v>
      </c>
      <c r="B82" s="377"/>
      <c r="C82" s="520"/>
      <c r="D82" s="519"/>
      <c r="E82" s="517"/>
      <c r="F82" s="516"/>
      <c r="K82" s="173"/>
      <c r="L82" s="173"/>
      <c r="M82" s="173"/>
      <c r="N82" s="173"/>
      <c r="O82" s="173"/>
    </row>
    <row r="83" spans="1:15" ht="19.5" thickBot="1">
      <c r="A83" s="383" t="str">
        <f>IF(B83&lt;&gt;0,COUNTA($B$7:B83)," ")</f>
        <v xml:space="preserve"> </v>
      </c>
      <c r="B83" s="377"/>
      <c r="C83" s="520"/>
      <c r="D83" s="519"/>
      <c r="E83" s="517"/>
      <c r="F83" s="516"/>
      <c r="K83" s="173"/>
      <c r="L83" s="173"/>
      <c r="M83" s="173"/>
      <c r="N83" s="173"/>
      <c r="O83" s="173"/>
    </row>
    <row r="84" spans="1:15" ht="19.5" thickBot="1">
      <c r="A84" s="383" t="str">
        <f>IF(B84&lt;&gt;0,COUNTA($B$7:B84)," ")</f>
        <v xml:space="preserve"> </v>
      </c>
      <c r="B84" s="377"/>
      <c r="C84" s="520"/>
      <c r="D84" s="519"/>
      <c r="E84" s="517"/>
      <c r="F84" s="516"/>
      <c r="K84" s="173"/>
      <c r="L84" s="173"/>
      <c r="M84" s="173"/>
      <c r="N84" s="173"/>
      <c r="O84" s="173"/>
    </row>
    <row r="85" spans="1:15" ht="19.5" thickBot="1">
      <c r="A85" s="383" t="str">
        <f>IF(B85&lt;&gt;0,COUNTA($B$7:B85)," ")</f>
        <v xml:space="preserve"> </v>
      </c>
      <c r="B85" s="377"/>
      <c r="C85" s="520"/>
      <c r="D85" s="519"/>
      <c r="E85" s="517"/>
      <c r="F85" s="516"/>
      <c r="K85" s="173"/>
      <c r="L85" s="173"/>
      <c r="M85" s="173"/>
      <c r="N85" s="173"/>
      <c r="O85" s="173"/>
    </row>
    <row r="86" spans="1:15" ht="19.5" thickBot="1">
      <c r="A86" s="383" t="str">
        <f>IF(B86&lt;&gt;0,COUNTA($B$7:B86)," ")</f>
        <v xml:space="preserve"> </v>
      </c>
      <c r="B86" s="377"/>
      <c r="C86" s="520"/>
      <c r="D86" s="519"/>
      <c r="E86" s="517"/>
      <c r="F86" s="516"/>
      <c r="K86" s="173"/>
      <c r="L86" s="173"/>
      <c r="M86" s="173"/>
      <c r="N86" s="173"/>
      <c r="O86" s="173"/>
    </row>
    <row r="87" spans="1:15" ht="19.5" thickBot="1">
      <c r="A87" s="383" t="str">
        <f>IF(B87&lt;&gt;0,COUNTA($B$7:B87)," ")</f>
        <v xml:space="preserve"> </v>
      </c>
      <c r="B87" s="377"/>
      <c r="C87" s="520"/>
      <c r="D87" s="519"/>
      <c r="E87" s="517"/>
      <c r="F87" s="516"/>
      <c r="K87" s="173"/>
      <c r="L87" s="173"/>
      <c r="M87" s="173"/>
      <c r="N87" s="173"/>
      <c r="O87" s="173"/>
    </row>
    <row r="88" spans="1:15" ht="19.5" thickBot="1">
      <c r="A88" s="383" t="str">
        <f>IF(B88&lt;&gt;0,COUNTA($B$7:B88)," ")</f>
        <v xml:space="preserve"> </v>
      </c>
      <c r="B88" s="377"/>
      <c r="C88" s="520"/>
      <c r="D88" s="519"/>
      <c r="E88" s="517"/>
      <c r="F88" s="516"/>
      <c r="K88" s="173"/>
      <c r="L88" s="173"/>
      <c r="M88" s="173"/>
      <c r="N88" s="173"/>
      <c r="O88" s="173"/>
    </row>
    <row r="89" spans="1:15" ht="19.5" thickBot="1">
      <c r="A89" s="383" t="str">
        <f>IF(B89&lt;&gt;0,COUNTA($B$7:B89)," ")</f>
        <v xml:space="preserve"> </v>
      </c>
      <c r="B89" s="377"/>
      <c r="C89" s="520"/>
      <c r="D89" s="519"/>
      <c r="E89" s="517"/>
      <c r="F89" s="516"/>
      <c r="K89" s="173"/>
      <c r="L89" s="173"/>
      <c r="M89" s="173"/>
      <c r="N89" s="173"/>
      <c r="O89" s="173"/>
    </row>
    <row r="90" spans="1:15" ht="19.5" thickBot="1">
      <c r="A90" s="383" t="str">
        <f>IF(B90&lt;&gt;0,COUNTA($B$7:B90)," ")</f>
        <v xml:space="preserve"> </v>
      </c>
      <c r="B90" s="377"/>
      <c r="C90" s="520"/>
      <c r="D90" s="519"/>
      <c r="E90" s="517"/>
      <c r="F90" s="516"/>
      <c r="K90" s="173"/>
      <c r="L90" s="173"/>
      <c r="M90" s="173"/>
      <c r="N90" s="173"/>
      <c r="O90" s="173"/>
    </row>
    <row r="91" spans="1:15" ht="19.5" thickBot="1">
      <c r="A91" s="383" t="str">
        <f>IF(B91&lt;&gt;0,COUNTA($B$7:B91)," ")</f>
        <v xml:space="preserve"> </v>
      </c>
      <c r="B91" s="377"/>
      <c r="C91" s="520"/>
      <c r="D91" s="519"/>
      <c r="E91" s="517"/>
      <c r="F91" s="516"/>
      <c r="K91" s="173"/>
      <c r="L91" s="173"/>
      <c r="M91" s="173"/>
      <c r="N91" s="173"/>
      <c r="O91" s="173"/>
    </row>
    <row r="92" spans="1:15" ht="19.5" thickBot="1">
      <c r="A92" s="383" t="str">
        <f>IF(B92&lt;&gt;0,COUNTA($B$7:B92)," ")</f>
        <v xml:space="preserve"> </v>
      </c>
      <c r="B92" s="377"/>
      <c r="C92" s="520"/>
      <c r="D92" s="519"/>
      <c r="E92" s="517"/>
      <c r="F92" s="516"/>
      <c r="K92" s="173"/>
      <c r="L92" s="173"/>
      <c r="M92" s="173"/>
      <c r="N92" s="173"/>
      <c r="O92" s="173"/>
    </row>
    <row r="93" spans="1:15" ht="19.5" thickBot="1">
      <c r="A93" s="383" t="str">
        <f>IF(B93&lt;&gt;0,COUNTA($B$7:B93)," ")</f>
        <v xml:space="preserve"> </v>
      </c>
      <c r="B93" s="377"/>
      <c r="C93" s="520"/>
      <c r="D93" s="519"/>
      <c r="E93" s="517"/>
      <c r="F93" s="516"/>
      <c r="K93" s="173"/>
      <c r="L93" s="173"/>
      <c r="M93" s="173"/>
      <c r="N93" s="173"/>
      <c r="O93" s="173"/>
    </row>
    <row r="94" spans="1:15" ht="19.5" thickBot="1">
      <c r="A94" s="383" t="str">
        <f>IF(B94&lt;&gt;0,COUNTA($B$7:B94)," ")</f>
        <v xml:space="preserve"> </v>
      </c>
      <c r="B94" s="377"/>
      <c r="C94" s="520"/>
      <c r="D94" s="519"/>
      <c r="E94" s="517"/>
      <c r="F94" s="516"/>
      <c r="K94" s="173"/>
      <c r="L94" s="173"/>
      <c r="M94" s="173"/>
      <c r="N94" s="173"/>
      <c r="O94" s="173"/>
    </row>
    <row r="95" spans="1:15" ht="19.5" thickBot="1">
      <c r="A95" s="383" t="str">
        <f>IF(B95&lt;&gt;0,COUNTA($B$7:B95)," ")</f>
        <v xml:space="preserve"> </v>
      </c>
      <c r="B95" s="377"/>
      <c r="C95" s="520"/>
      <c r="D95" s="519"/>
      <c r="E95" s="517"/>
      <c r="F95" s="516"/>
      <c r="K95" s="173"/>
      <c r="L95" s="173"/>
      <c r="M95" s="173"/>
      <c r="N95" s="173"/>
      <c r="O95" s="173"/>
    </row>
    <row r="96" spans="1:15" ht="19.5" thickBot="1">
      <c r="A96" s="383" t="str">
        <f>IF(B96&lt;&gt;0,COUNTA($B$7:B96)," ")</f>
        <v xml:space="preserve"> </v>
      </c>
      <c r="B96" s="377"/>
      <c r="C96" s="520"/>
      <c r="D96" s="519"/>
      <c r="E96" s="517"/>
      <c r="F96" s="516"/>
      <c r="K96" s="173"/>
      <c r="L96" s="173"/>
      <c r="M96" s="173"/>
      <c r="N96" s="173"/>
      <c r="O96" s="173"/>
    </row>
    <row r="97" spans="1:15" ht="19.5" thickBot="1">
      <c r="A97" s="383" t="str">
        <f>IF(B97&lt;&gt;0,COUNTA($B$7:B97)," ")</f>
        <v xml:space="preserve"> </v>
      </c>
      <c r="B97" s="377"/>
      <c r="C97" s="520"/>
      <c r="D97" s="519"/>
      <c r="E97" s="517"/>
      <c r="F97" s="516"/>
      <c r="K97" s="173"/>
      <c r="L97" s="173"/>
      <c r="M97" s="173"/>
      <c r="N97" s="173"/>
      <c r="O97" s="173"/>
    </row>
    <row r="98" spans="1:15" ht="19.5" thickBot="1">
      <c r="A98" s="383" t="str">
        <f>IF(B98&lt;&gt;0,COUNTA($B$7:B98)," ")</f>
        <v xml:space="preserve"> </v>
      </c>
      <c r="B98" s="377"/>
      <c r="C98" s="520"/>
      <c r="D98" s="519"/>
      <c r="E98" s="517"/>
      <c r="F98" s="516"/>
      <c r="K98" s="173"/>
      <c r="L98" s="173"/>
      <c r="M98" s="173"/>
      <c r="N98" s="173"/>
      <c r="O98" s="173"/>
    </row>
    <row r="99" spans="1:15" ht="19.5" thickBot="1">
      <c r="A99" s="383" t="str">
        <f>IF(B99&lt;&gt;0,COUNTA($B$7:B99)," ")</f>
        <v xml:space="preserve"> </v>
      </c>
      <c r="B99" s="377"/>
      <c r="C99" s="520"/>
      <c r="D99" s="519"/>
      <c r="E99" s="517"/>
      <c r="F99" s="516"/>
      <c r="K99" s="173"/>
      <c r="L99" s="173"/>
      <c r="M99" s="173"/>
      <c r="N99" s="173"/>
      <c r="O99" s="173"/>
    </row>
    <row r="100" spans="1:15" ht="19.5" thickBot="1">
      <c r="A100" s="383" t="str">
        <f>IF(B100&lt;&gt;0,COUNTA($B$7:B100)," ")</f>
        <v xml:space="preserve"> </v>
      </c>
      <c r="B100" s="377"/>
      <c r="C100" s="520"/>
      <c r="D100" s="519"/>
      <c r="E100" s="517"/>
      <c r="F100" s="516"/>
      <c r="K100" s="173"/>
      <c r="L100" s="173"/>
      <c r="M100" s="173"/>
      <c r="N100" s="173"/>
      <c r="O100" s="173"/>
    </row>
    <row r="101" spans="1:15" ht="19.5" thickBot="1">
      <c r="A101" s="383" t="str">
        <f>IF(B101&lt;&gt;0,COUNTA($B$7:B101)," ")</f>
        <v xml:space="preserve"> </v>
      </c>
      <c r="B101" s="377"/>
      <c r="C101" s="520"/>
      <c r="D101" s="519"/>
      <c r="E101" s="517"/>
      <c r="F101" s="516"/>
      <c r="K101" s="173"/>
      <c r="L101" s="173"/>
      <c r="M101" s="173"/>
      <c r="N101" s="173"/>
      <c r="O101" s="173"/>
    </row>
    <row r="102" spans="1:15" ht="19.5" thickBot="1">
      <c r="A102" s="383" t="str">
        <f>IF(B102&lt;&gt;0,COUNTA($B$7:B102)," ")</f>
        <v xml:space="preserve"> </v>
      </c>
      <c r="B102" s="377"/>
      <c r="C102" s="520"/>
      <c r="D102" s="519"/>
      <c r="E102" s="517"/>
      <c r="F102" s="516"/>
      <c r="K102" s="173"/>
      <c r="L102" s="173"/>
      <c r="M102" s="173"/>
      <c r="N102" s="173"/>
      <c r="O102" s="173"/>
    </row>
    <row r="103" spans="1:15" ht="19.5" thickBot="1">
      <c r="A103" s="383" t="str">
        <f>IF(B103&lt;&gt;0,COUNTA($B$7:B103)," ")</f>
        <v xml:space="preserve"> </v>
      </c>
      <c r="B103" s="377"/>
      <c r="C103" s="520"/>
      <c r="D103" s="519"/>
      <c r="E103" s="517"/>
      <c r="F103" s="516"/>
      <c r="K103" s="173"/>
      <c r="L103" s="173"/>
      <c r="M103" s="173"/>
      <c r="N103" s="173"/>
      <c r="O103" s="173"/>
    </row>
    <row r="104" spans="1:15" ht="19.5" thickBot="1">
      <c r="A104" s="383" t="str">
        <f>IF(B104&lt;&gt;0,COUNTA($B$7:B104)," ")</f>
        <v xml:space="preserve"> </v>
      </c>
      <c r="B104" s="377"/>
      <c r="C104" s="520"/>
      <c r="D104" s="519"/>
      <c r="E104" s="517"/>
      <c r="F104" s="516"/>
      <c r="K104" s="173"/>
      <c r="L104" s="173"/>
      <c r="M104" s="173"/>
      <c r="N104" s="173"/>
      <c r="O104" s="173"/>
    </row>
    <row r="105" spans="1:15" ht="19.5" thickBot="1">
      <c r="A105" s="383" t="str">
        <f>IF(B105&lt;&gt;0,COUNTA($B$7:B105)," ")</f>
        <v xml:space="preserve"> </v>
      </c>
      <c r="B105" s="377"/>
      <c r="C105" s="520"/>
      <c r="D105" s="519"/>
      <c r="E105" s="517"/>
      <c r="F105" s="516"/>
      <c r="K105" s="173"/>
      <c r="L105" s="173"/>
      <c r="M105" s="173"/>
      <c r="N105" s="173"/>
      <c r="O105" s="173"/>
    </row>
    <row r="106" spans="1:15" ht="19.5" thickBot="1">
      <c r="A106" s="383" t="str">
        <f>IF(B106&lt;&gt;0,COUNTA($B$7:B106)," ")</f>
        <v xml:space="preserve"> </v>
      </c>
      <c r="B106" s="377"/>
      <c r="C106" s="520"/>
      <c r="D106" s="519"/>
      <c r="E106" s="517"/>
      <c r="F106" s="516"/>
      <c r="K106" s="173"/>
      <c r="L106" s="173"/>
      <c r="M106" s="173"/>
      <c r="N106" s="173"/>
      <c r="O106" s="173"/>
    </row>
    <row r="107" spans="1:15" ht="19.5" thickBot="1">
      <c r="A107" s="383" t="str">
        <f>IF(B107&lt;&gt;0,COUNTA($B$7:B107)," ")</f>
        <v xml:space="preserve"> </v>
      </c>
      <c r="B107" s="377"/>
      <c r="C107" s="520"/>
      <c r="D107" s="519"/>
      <c r="E107" s="517"/>
      <c r="F107" s="516"/>
      <c r="K107" s="173"/>
      <c r="L107" s="173"/>
      <c r="M107" s="173"/>
      <c r="N107" s="173"/>
      <c r="O107" s="173"/>
    </row>
    <row r="108" spans="1:15" ht="19.5" thickBot="1">
      <c r="A108" s="383" t="str">
        <f>IF(B108&lt;&gt;0,COUNTA($B$7:B108)," ")</f>
        <v xml:space="preserve"> </v>
      </c>
      <c r="B108" s="377"/>
      <c r="C108" s="520"/>
      <c r="D108" s="519"/>
      <c r="E108" s="517"/>
      <c r="F108" s="516"/>
      <c r="K108" s="173"/>
      <c r="L108" s="173"/>
      <c r="M108" s="173"/>
      <c r="N108" s="173"/>
      <c r="O108" s="173"/>
    </row>
    <row r="109" spans="1:15" ht="19.5" thickBot="1">
      <c r="A109" s="383" t="str">
        <f>IF(B109&lt;&gt;0,COUNTA($B$7:B109)," ")</f>
        <v xml:space="preserve"> </v>
      </c>
      <c r="B109" s="377"/>
      <c r="C109" s="520"/>
      <c r="D109" s="519"/>
      <c r="E109" s="517"/>
      <c r="F109" s="516"/>
      <c r="K109" s="173"/>
      <c r="L109" s="173"/>
      <c r="M109" s="173"/>
      <c r="N109" s="173"/>
      <c r="O109" s="173"/>
    </row>
    <row r="110" spans="1:15" ht="19.5" thickBot="1">
      <c r="A110" s="383" t="str">
        <f>IF(B110&lt;&gt;0,COUNTA($B$7:B110)," ")</f>
        <v xml:space="preserve"> </v>
      </c>
      <c r="B110" s="377"/>
      <c r="C110" s="520"/>
      <c r="D110" s="519"/>
      <c r="E110" s="517"/>
      <c r="F110" s="516"/>
      <c r="K110" s="173"/>
      <c r="L110" s="173"/>
      <c r="M110" s="173"/>
      <c r="N110" s="173"/>
      <c r="O110" s="173"/>
    </row>
    <row r="111" spans="1:15" ht="19.5" thickBot="1">
      <c r="A111" s="383" t="str">
        <f>IF(B111&lt;&gt;0,COUNTA($B$7:B111)," ")</f>
        <v xml:space="preserve"> </v>
      </c>
      <c r="B111" s="377"/>
      <c r="C111" s="520"/>
      <c r="D111" s="519"/>
      <c r="E111" s="517"/>
      <c r="F111" s="516"/>
      <c r="K111" s="173"/>
      <c r="L111" s="173"/>
      <c r="M111" s="173"/>
      <c r="N111" s="173"/>
      <c r="O111" s="173"/>
    </row>
    <row r="112" spans="1:15" ht="19.5" thickBot="1">
      <c r="A112" s="383" t="str">
        <f>IF(B112&lt;&gt;0,COUNTA($B$7:B112)," ")</f>
        <v xml:space="preserve"> </v>
      </c>
      <c r="B112" s="377"/>
      <c r="C112" s="520"/>
      <c r="D112" s="519"/>
      <c r="E112" s="517"/>
      <c r="F112" s="516"/>
      <c r="K112" s="173"/>
      <c r="L112" s="173"/>
      <c r="M112" s="173"/>
      <c r="N112" s="173"/>
      <c r="O112" s="173"/>
    </row>
    <row r="113" spans="1:15" ht="19.5" thickBot="1">
      <c r="A113" s="383" t="str">
        <f>IF(B113&lt;&gt;0,COUNTA($B$7:B113)," ")</f>
        <v xml:space="preserve"> </v>
      </c>
      <c r="B113" s="377"/>
      <c r="C113" s="520"/>
      <c r="D113" s="519"/>
      <c r="E113" s="517"/>
      <c r="F113" s="516"/>
      <c r="K113" s="173"/>
      <c r="L113" s="173"/>
      <c r="M113" s="173"/>
      <c r="N113" s="173"/>
      <c r="O113" s="173"/>
    </row>
    <row r="114" spans="1:15" ht="19.5" thickBot="1">
      <c r="A114" s="383" t="str">
        <f>IF(B114&lt;&gt;0,COUNTA($B$7:B114)," ")</f>
        <v xml:space="preserve"> </v>
      </c>
      <c r="B114" s="377"/>
      <c r="C114" s="520"/>
      <c r="D114" s="519"/>
      <c r="E114" s="517"/>
      <c r="F114" s="516"/>
      <c r="K114" s="173"/>
      <c r="L114" s="173"/>
      <c r="M114" s="173"/>
      <c r="N114" s="173"/>
      <c r="O114" s="173"/>
    </row>
    <row r="115" spans="1:15" ht="19.5" thickBot="1">
      <c r="A115" s="383" t="str">
        <f>IF(B115&lt;&gt;0,COUNTA($B$7:B115)," ")</f>
        <v xml:space="preserve"> </v>
      </c>
      <c r="B115" s="377"/>
      <c r="C115" s="520"/>
      <c r="D115" s="519"/>
      <c r="E115" s="517"/>
      <c r="F115" s="516"/>
      <c r="K115" s="173"/>
      <c r="L115" s="173"/>
      <c r="M115" s="173"/>
      <c r="N115" s="173"/>
      <c r="O115" s="173"/>
    </row>
    <row r="116" spans="1:15" ht="19.5" thickBot="1">
      <c r="A116" s="383" t="str">
        <f>IF(B116&lt;&gt;0,COUNTA($B$7:B116)," ")</f>
        <v xml:space="preserve"> </v>
      </c>
      <c r="B116" s="377"/>
      <c r="C116" s="520"/>
      <c r="D116" s="519"/>
      <c r="E116" s="517"/>
      <c r="F116" s="516"/>
      <c r="K116" s="173"/>
      <c r="L116" s="173"/>
      <c r="M116" s="173"/>
      <c r="N116" s="173"/>
      <c r="O116" s="173"/>
    </row>
    <row r="117" spans="1:15" ht="19.5" thickBot="1">
      <c r="A117" s="383" t="str">
        <f>IF(B117&lt;&gt;0,COUNTA($B$7:B117)," ")</f>
        <v xml:space="preserve"> </v>
      </c>
      <c r="B117" s="377"/>
      <c r="C117" s="520"/>
      <c r="D117" s="519"/>
      <c r="E117" s="517"/>
      <c r="F117" s="516"/>
      <c r="K117" s="173"/>
      <c r="L117" s="173"/>
      <c r="M117" s="173"/>
      <c r="N117" s="173"/>
      <c r="O117" s="173"/>
    </row>
    <row r="118" spans="1:15" ht="19.5" thickBot="1">
      <c r="A118" s="383" t="str">
        <f>IF(B118&lt;&gt;0,COUNTA($B$7:B118)," ")</f>
        <v xml:space="preserve"> </v>
      </c>
      <c r="B118" s="377"/>
      <c r="C118" s="520"/>
      <c r="D118" s="519"/>
      <c r="E118" s="517"/>
      <c r="F118" s="516"/>
      <c r="K118" s="173"/>
      <c r="L118" s="173"/>
      <c r="M118" s="173"/>
      <c r="N118" s="173"/>
      <c r="O118" s="173"/>
    </row>
    <row r="119" spans="1:15" ht="19.5" thickBot="1">
      <c r="A119" s="383" t="str">
        <f>IF(B119&lt;&gt;0,COUNTA($B$7:B119)," ")</f>
        <v xml:space="preserve"> </v>
      </c>
      <c r="B119" s="377"/>
      <c r="C119" s="520"/>
      <c r="D119" s="519"/>
      <c r="E119" s="517"/>
      <c r="F119" s="516"/>
      <c r="K119" s="173"/>
      <c r="L119" s="173"/>
      <c r="M119" s="173"/>
      <c r="N119" s="173"/>
      <c r="O119" s="173"/>
    </row>
    <row r="120" spans="1:15" ht="19.5" thickBot="1">
      <c r="A120" s="383" t="str">
        <f>IF(B120&lt;&gt;0,COUNTA($B$7:B120)," ")</f>
        <v xml:space="preserve"> </v>
      </c>
      <c r="B120" s="377"/>
      <c r="C120" s="520"/>
      <c r="D120" s="519"/>
      <c r="E120" s="517"/>
      <c r="F120" s="516"/>
      <c r="K120" s="173"/>
      <c r="L120" s="173"/>
      <c r="M120" s="173"/>
      <c r="N120" s="173"/>
      <c r="O120" s="173"/>
    </row>
    <row r="121" spans="1:15" ht="19.5" thickBot="1">
      <c r="A121" s="383" t="str">
        <f>IF(B121&lt;&gt;0,COUNTA($B$7:B121)," ")</f>
        <v xml:space="preserve"> </v>
      </c>
      <c r="B121" s="377"/>
      <c r="C121" s="520"/>
      <c r="D121" s="519"/>
      <c r="E121" s="517"/>
      <c r="F121" s="516"/>
      <c r="K121" s="173"/>
      <c r="L121" s="173"/>
      <c r="M121" s="173"/>
      <c r="N121" s="173"/>
      <c r="O121" s="173"/>
    </row>
    <row r="122" spans="1:15" ht="19.5" thickBot="1">
      <c r="A122" s="383" t="str">
        <f>IF(B122&lt;&gt;0,COUNTA($B$7:B122)," ")</f>
        <v xml:space="preserve"> </v>
      </c>
      <c r="B122" s="377"/>
      <c r="C122" s="520"/>
      <c r="D122" s="519"/>
      <c r="E122" s="517"/>
      <c r="F122" s="516"/>
      <c r="K122" s="173"/>
      <c r="L122" s="173"/>
      <c r="M122" s="173"/>
      <c r="N122" s="173"/>
      <c r="O122" s="173"/>
    </row>
    <row r="123" spans="1:15" ht="19.5" thickBot="1">
      <c r="A123" s="383" t="str">
        <f>IF(B123&lt;&gt;0,COUNTA($B$7:B123)," ")</f>
        <v xml:space="preserve"> </v>
      </c>
      <c r="B123" s="377"/>
      <c r="C123" s="520"/>
      <c r="D123" s="519"/>
      <c r="E123" s="517"/>
      <c r="F123" s="516"/>
      <c r="K123" s="173"/>
      <c r="L123" s="173"/>
      <c r="M123" s="173"/>
      <c r="N123" s="173"/>
      <c r="O123" s="173"/>
    </row>
    <row r="124" spans="1:15" ht="19.5" thickBot="1">
      <c r="A124" s="383" t="str">
        <f>IF(B124&lt;&gt;0,COUNTA($B$7:B124)," ")</f>
        <v xml:space="preserve"> </v>
      </c>
      <c r="B124" s="377"/>
      <c r="C124" s="520"/>
      <c r="D124" s="519"/>
      <c r="E124" s="517"/>
      <c r="F124" s="516"/>
      <c r="K124" s="173"/>
      <c r="L124" s="173"/>
      <c r="M124" s="173"/>
      <c r="N124" s="173"/>
      <c r="O124" s="173"/>
    </row>
    <row r="125" spans="1:15" ht="19.5" thickBot="1">
      <c r="A125" s="383" t="str">
        <f>IF(B125&lt;&gt;0,COUNTA($B$7:B125)," ")</f>
        <v xml:space="preserve"> </v>
      </c>
      <c r="B125" s="377"/>
      <c r="C125" s="520"/>
      <c r="D125" s="519"/>
      <c r="E125" s="517"/>
      <c r="F125" s="516"/>
      <c r="K125" s="173"/>
      <c r="L125" s="173"/>
      <c r="M125" s="173"/>
      <c r="N125" s="173"/>
      <c r="O125" s="173"/>
    </row>
    <row r="126" spans="1:15" ht="19.5" thickBot="1">
      <c r="A126" s="383" t="str">
        <f>IF(B126&lt;&gt;0,COUNTA($B$7:B126)," ")</f>
        <v xml:space="preserve"> </v>
      </c>
      <c r="B126" s="377"/>
      <c r="C126" s="520"/>
      <c r="D126" s="519"/>
      <c r="E126" s="517"/>
      <c r="F126" s="516"/>
      <c r="K126" s="173"/>
      <c r="L126" s="173"/>
      <c r="M126" s="173"/>
      <c r="N126" s="173"/>
      <c r="O126" s="173"/>
    </row>
    <row r="127" spans="1:15" ht="19.5" thickBot="1">
      <c r="A127" s="383" t="str">
        <f>IF(B127&lt;&gt;0,COUNTA($B$7:B127)," ")</f>
        <v xml:space="preserve"> </v>
      </c>
      <c r="B127" s="377"/>
      <c r="C127" s="520"/>
      <c r="D127" s="519"/>
      <c r="E127" s="517"/>
      <c r="F127" s="516"/>
      <c r="K127" s="173"/>
      <c r="L127" s="173"/>
      <c r="M127" s="173"/>
      <c r="N127" s="173"/>
      <c r="O127" s="173"/>
    </row>
    <row r="128" spans="1:15" ht="19.5" thickBot="1">
      <c r="A128" s="383" t="str">
        <f>IF(B128&lt;&gt;0,COUNTA($B$7:B128)," ")</f>
        <v xml:space="preserve"> </v>
      </c>
      <c r="B128" s="377"/>
      <c r="C128" s="520"/>
      <c r="D128" s="519"/>
      <c r="E128" s="517"/>
      <c r="F128" s="516"/>
      <c r="K128" s="173"/>
      <c r="L128" s="173"/>
      <c r="M128" s="173"/>
      <c r="N128" s="173"/>
      <c r="O128" s="173"/>
    </row>
    <row r="129" spans="1:15" ht="19.5" thickBot="1">
      <c r="A129" s="383" t="str">
        <f>IF(B129&lt;&gt;0,COUNTA($B$7:B129)," ")</f>
        <v xml:space="preserve"> </v>
      </c>
      <c r="B129" s="377"/>
      <c r="C129" s="520"/>
      <c r="D129" s="519"/>
      <c r="E129" s="517"/>
      <c r="F129" s="516"/>
      <c r="K129" s="173"/>
      <c r="L129" s="173"/>
      <c r="M129" s="173"/>
      <c r="N129" s="173"/>
      <c r="O129" s="173"/>
    </row>
    <row r="130" spans="1:15" ht="19.5" thickBot="1">
      <c r="A130" s="383" t="str">
        <f>IF(B130&lt;&gt;0,COUNTA($B$7:B130)," ")</f>
        <v xml:space="preserve"> </v>
      </c>
      <c r="B130" s="377"/>
      <c r="C130" s="520"/>
      <c r="D130" s="519"/>
      <c r="E130" s="517"/>
      <c r="F130" s="516"/>
      <c r="K130" s="173"/>
      <c r="L130" s="173"/>
      <c r="M130" s="173"/>
      <c r="N130" s="173"/>
      <c r="O130" s="173"/>
    </row>
    <row r="131" spans="1:15" ht="19.5" thickBot="1">
      <c r="A131" s="383" t="str">
        <f>IF(B131&lt;&gt;0,COUNTA($B$7:B131)," ")</f>
        <v xml:space="preserve"> </v>
      </c>
      <c r="B131" s="377"/>
      <c r="C131" s="520"/>
      <c r="D131" s="519"/>
      <c r="E131" s="517"/>
      <c r="F131" s="516"/>
      <c r="K131" s="173"/>
      <c r="L131" s="173"/>
      <c r="M131" s="173"/>
      <c r="N131" s="173"/>
      <c r="O131" s="173"/>
    </row>
    <row r="132" spans="1:15" ht="19.5" thickBot="1">
      <c r="A132" s="383" t="str">
        <f>IF(B132&lt;&gt;0,COUNTA($B$7:B132)," ")</f>
        <v xml:space="preserve"> </v>
      </c>
      <c r="B132" s="377"/>
      <c r="C132" s="520"/>
      <c r="D132" s="519"/>
      <c r="E132" s="517"/>
      <c r="F132" s="516"/>
      <c r="K132" s="173"/>
      <c r="L132" s="173"/>
      <c r="M132" s="173"/>
      <c r="N132" s="173"/>
      <c r="O132" s="173"/>
    </row>
    <row r="133" spans="1:15" ht="19.5" thickBot="1">
      <c r="A133" s="383" t="str">
        <f>IF(B133&lt;&gt;0,COUNTA($B$7:B133)," ")</f>
        <v xml:space="preserve"> </v>
      </c>
      <c r="B133" s="377"/>
      <c r="C133" s="520"/>
      <c r="D133" s="519"/>
      <c r="E133" s="517"/>
      <c r="F133" s="516"/>
      <c r="K133" s="173"/>
      <c r="L133" s="173"/>
      <c r="M133" s="173"/>
      <c r="N133" s="173"/>
      <c r="O133" s="173"/>
    </row>
    <row r="134" spans="1:15" ht="19.5" thickBot="1">
      <c r="A134" s="383" t="str">
        <f>IF(B134&lt;&gt;0,COUNTA($B$7:B134)," ")</f>
        <v xml:space="preserve"> </v>
      </c>
      <c r="B134" s="377"/>
      <c r="C134" s="520"/>
      <c r="D134" s="519"/>
      <c r="E134" s="517"/>
      <c r="F134" s="516"/>
      <c r="K134" s="173"/>
      <c r="L134" s="173"/>
      <c r="M134" s="173"/>
      <c r="N134" s="173"/>
      <c r="O134" s="173"/>
    </row>
    <row r="135" spans="1:15" ht="19.5" thickBot="1">
      <c r="A135" s="383" t="str">
        <f>IF(B135&lt;&gt;0,COUNTA($B$7:B135)," ")</f>
        <v xml:space="preserve"> </v>
      </c>
      <c r="B135" s="377"/>
      <c r="C135" s="520"/>
      <c r="D135" s="519"/>
      <c r="E135" s="517"/>
      <c r="F135" s="516"/>
      <c r="K135" s="173"/>
      <c r="L135" s="173"/>
      <c r="M135" s="173"/>
      <c r="N135" s="173"/>
      <c r="O135" s="173"/>
    </row>
    <row r="136" spans="1:15" ht="19.5" thickBot="1">
      <c r="A136" s="383" t="str">
        <f>IF(B136&lt;&gt;0,COUNTA($B$7:B136)," ")</f>
        <v xml:space="preserve"> </v>
      </c>
      <c r="B136" s="377"/>
      <c r="C136" s="520"/>
      <c r="D136" s="519"/>
      <c r="E136" s="517"/>
      <c r="F136" s="516"/>
      <c r="K136" s="173"/>
      <c r="L136" s="173"/>
      <c r="M136" s="173"/>
      <c r="N136" s="173"/>
      <c r="O136" s="173"/>
    </row>
    <row r="137" spans="1:15" ht="19.5" thickBot="1">
      <c r="A137" s="383" t="str">
        <f>IF(B137&lt;&gt;0,COUNTA($B$7:B137)," ")</f>
        <v xml:space="preserve"> </v>
      </c>
      <c r="B137" s="377"/>
      <c r="C137" s="520"/>
      <c r="D137" s="519"/>
      <c r="E137" s="517"/>
      <c r="F137" s="516"/>
      <c r="K137" s="173"/>
      <c r="L137" s="173"/>
      <c r="M137" s="173"/>
      <c r="N137" s="173"/>
      <c r="O137" s="173"/>
    </row>
    <row r="138" spans="1:15" ht="19.5" thickBot="1">
      <c r="A138" s="383" t="str">
        <f>IF(B138&lt;&gt;0,COUNTA($B$7:B138)," ")</f>
        <v xml:space="preserve"> </v>
      </c>
      <c r="B138" s="377"/>
      <c r="C138" s="520"/>
      <c r="D138" s="519"/>
      <c r="E138" s="517"/>
      <c r="F138" s="516"/>
      <c r="K138" s="173"/>
      <c r="L138" s="173"/>
      <c r="M138" s="173"/>
      <c r="N138" s="173"/>
      <c r="O138" s="173"/>
    </row>
    <row r="139" spans="1:15" ht="19.5" thickBot="1">
      <c r="A139" s="383" t="str">
        <f>IF(B139&lt;&gt;0,COUNTA($B$7:B139)," ")</f>
        <v xml:space="preserve"> </v>
      </c>
      <c r="B139" s="377"/>
      <c r="C139" s="520"/>
      <c r="D139" s="519"/>
      <c r="E139" s="517"/>
      <c r="F139" s="516"/>
      <c r="K139" s="173"/>
      <c r="L139" s="173"/>
      <c r="M139" s="173"/>
      <c r="N139" s="173"/>
      <c r="O139" s="173"/>
    </row>
    <row r="140" spans="1:15" ht="19.5" thickBot="1">
      <c r="A140" s="383" t="str">
        <f>IF(B140&lt;&gt;0,COUNTA($B$7:B140)," ")</f>
        <v xml:space="preserve"> </v>
      </c>
      <c r="B140" s="377"/>
      <c r="C140" s="520"/>
      <c r="D140" s="519"/>
      <c r="E140" s="517"/>
      <c r="F140" s="516"/>
      <c r="K140" s="173"/>
      <c r="L140" s="173"/>
      <c r="M140" s="173"/>
      <c r="N140" s="173"/>
      <c r="O140" s="173"/>
    </row>
    <row r="141" spans="1:15" ht="19.5" thickBot="1">
      <c r="A141" s="383" t="str">
        <f>IF(B141&lt;&gt;0,COUNTA($B$7:B141)," ")</f>
        <v xml:space="preserve"> </v>
      </c>
      <c r="B141" s="377"/>
      <c r="C141" s="520"/>
      <c r="D141" s="519"/>
      <c r="E141" s="517"/>
      <c r="F141" s="516"/>
      <c r="K141" s="173"/>
      <c r="L141" s="173"/>
      <c r="M141" s="173"/>
      <c r="N141" s="173"/>
      <c r="O141" s="173"/>
    </row>
    <row r="142" spans="1:15" ht="19.5" thickBot="1">
      <c r="A142" s="383" t="str">
        <f>IF(B142&lt;&gt;0,COUNTA($B$7:B142)," ")</f>
        <v xml:space="preserve"> </v>
      </c>
      <c r="B142" s="377"/>
      <c r="C142" s="520"/>
      <c r="D142" s="519"/>
      <c r="E142" s="517"/>
      <c r="F142" s="516"/>
      <c r="K142" s="173"/>
      <c r="L142" s="173"/>
      <c r="M142" s="173"/>
      <c r="N142" s="173"/>
      <c r="O142" s="173"/>
    </row>
    <row r="143" spans="1:15" ht="19.5" thickBot="1">
      <c r="A143" s="383" t="str">
        <f>IF(B143&lt;&gt;0,COUNTA($B$7:B143)," ")</f>
        <v xml:space="preserve"> </v>
      </c>
      <c r="B143" s="377"/>
      <c r="C143" s="520"/>
      <c r="D143" s="519"/>
      <c r="E143" s="517"/>
      <c r="F143" s="516"/>
      <c r="K143" s="173"/>
      <c r="L143" s="173"/>
      <c r="M143" s="173"/>
      <c r="N143" s="173"/>
      <c r="O143" s="173"/>
    </row>
    <row r="144" spans="1:15" ht="19.5" thickBot="1">
      <c r="A144" s="383" t="str">
        <f>IF(B144&lt;&gt;0,COUNTA($B$7:B144)," ")</f>
        <v xml:space="preserve"> </v>
      </c>
      <c r="B144" s="377"/>
      <c r="C144" s="520"/>
      <c r="D144" s="519"/>
      <c r="E144" s="517"/>
      <c r="F144" s="516"/>
      <c r="K144" s="173"/>
      <c r="L144" s="173"/>
      <c r="M144" s="173"/>
      <c r="N144" s="173"/>
      <c r="O144" s="173"/>
    </row>
    <row r="145" spans="1:15" ht="19.5" thickBot="1">
      <c r="A145" s="383" t="str">
        <f>IF(B145&lt;&gt;0,COUNTA($B$7:B145)," ")</f>
        <v xml:space="preserve"> </v>
      </c>
      <c r="B145" s="377"/>
      <c r="C145" s="520"/>
      <c r="D145" s="519"/>
      <c r="E145" s="517"/>
      <c r="F145" s="516"/>
      <c r="K145" s="173"/>
      <c r="L145" s="173"/>
      <c r="M145" s="173"/>
      <c r="N145" s="173"/>
      <c r="O145" s="173"/>
    </row>
    <row r="146" spans="1:15" ht="19.5" thickBot="1">
      <c r="A146" s="383" t="str">
        <f>IF(B146&lt;&gt;0,COUNTA($B$7:B146)," ")</f>
        <v xml:space="preserve"> </v>
      </c>
      <c r="B146" s="377"/>
      <c r="C146" s="520"/>
      <c r="D146" s="519"/>
      <c r="E146" s="517"/>
      <c r="F146" s="516"/>
      <c r="K146" s="173"/>
      <c r="L146" s="173"/>
      <c r="M146" s="173"/>
      <c r="N146" s="173"/>
      <c r="O146" s="173"/>
    </row>
    <row r="147" spans="1:15" ht="19.5" thickBot="1">
      <c r="A147" s="383" t="str">
        <f>IF(B147&lt;&gt;0,COUNTA($B$7:B147)," ")</f>
        <v xml:space="preserve"> </v>
      </c>
      <c r="B147" s="377"/>
      <c r="C147" s="520"/>
      <c r="D147" s="519"/>
      <c r="E147" s="517"/>
      <c r="F147" s="516"/>
      <c r="K147" s="173"/>
      <c r="L147" s="173"/>
      <c r="M147" s="173"/>
      <c r="N147" s="173"/>
      <c r="O147" s="173"/>
    </row>
    <row r="148" spans="1:15" ht="19.5" thickBot="1">
      <c r="A148" s="383" t="str">
        <f>IF(B148&lt;&gt;0,COUNTA($B$7:B148)," ")</f>
        <v xml:space="preserve"> </v>
      </c>
      <c r="B148" s="377"/>
      <c r="C148" s="520"/>
      <c r="D148" s="519"/>
      <c r="E148" s="517"/>
      <c r="F148" s="516"/>
      <c r="K148" s="173"/>
      <c r="L148" s="173"/>
      <c r="M148" s="173"/>
      <c r="N148" s="173"/>
      <c r="O148" s="173"/>
    </row>
    <row r="149" spans="1:15" ht="19.5" thickBot="1">
      <c r="A149" s="383" t="str">
        <f>IF(B149&lt;&gt;0,COUNTA($B$7:B149)," ")</f>
        <v xml:space="preserve"> </v>
      </c>
      <c r="B149" s="377"/>
      <c r="C149" s="520"/>
      <c r="D149" s="519"/>
      <c r="E149" s="517"/>
      <c r="F149" s="516"/>
      <c r="K149" s="173"/>
      <c r="L149" s="173"/>
      <c r="M149" s="173"/>
      <c r="N149" s="173"/>
      <c r="O149" s="173"/>
    </row>
    <row r="150" spans="1:15" ht="19.5" thickBot="1">
      <c r="A150" s="383" t="str">
        <f>IF(B150&lt;&gt;0,COUNTA($B$7:B150)," ")</f>
        <v xml:space="preserve"> </v>
      </c>
      <c r="B150" s="377"/>
      <c r="C150" s="520"/>
      <c r="D150" s="519"/>
      <c r="E150" s="517"/>
      <c r="F150" s="516"/>
      <c r="K150" s="173"/>
      <c r="L150" s="173"/>
      <c r="M150" s="173"/>
      <c r="N150" s="173"/>
      <c r="O150" s="173"/>
    </row>
    <row r="151" spans="1:15" ht="19.5" thickBot="1">
      <c r="A151" s="383" t="str">
        <f>IF(B151&lt;&gt;0,COUNTA($B$7:B151)," ")</f>
        <v xml:space="preserve"> </v>
      </c>
      <c r="B151" s="377"/>
      <c r="C151" s="520"/>
      <c r="D151" s="519"/>
      <c r="E151" s="517"/>
      <c r="F151" s="516"/>
      <c r="K151" s="173"/>
      <c r="L151" s="173"/>
      <c r="M151" s="173"/>
      <c r="N151" s="173"/>
      <c r="O151" s="173"/>
    </row>
    <row r="152" spans="1:15" ht="19.5" thickBot="1">
      <c r="A152" s="383" t="str">
        <f>IF(B152&lt;&gt;0,COUNTA($B$7:B152)," ")</f>
        <v xml:space="preserve"> </v>
      </c>
      <c r="B152" s="377"/>
      <c r="C152" s="520"/>
      <c r="D152" s="519"/>
      <c r="E152" s="517"/>
      <c r="F152" s="516"/>
      <c r="K152" s="173"/>
      <c r="L152" s="173"/>
      <c r="M152" s="173"/>
      <c r="N152" s="173"/>
      <c r="O152" s="173"/>
    </row>
    <row r="153" spans="1:15" ht="19.5" thickBot="1">
      <c r="A153" s="383" t="str">
        <f>IF(B153&lt;&gt;0,COUNTA($B$7:B153)," ")</f>
        <v xml:space="preserve"> </v>
      </c>
      <c r="B153" s="377"/>
      <c r="C153" s="520"/>
      <c r="D153" s="519"/>
      <c r="E153" s="517"/>
      <c r="F153" s="516"/>
      <c r="K153" s="173"/>
      <c r="L153" s="173"/>
      <c r="M153" s="173"/>
      <c r="N153" s="173"/>
      <c r="O153" s="173"/>
    </row>
    <row r="154" spans="1:15" ht="19.5" thickBot="1">
      <c r="A154" s="383" t="str">
        <f>IF(B154&lt;&gt;0,COUNTA($B$7:B154)," ")</f>
        <v xml:space="preserve"> </v>
      </c>
      <c r="B154" s="377"/>
      <c r="C154" s="520"/>
      <c r="D154" s="519"/>
      <c r="E154" s="517"/>
      <c r="F154" s="516"/>
      <c r="K154" s="173"/>
      <c r="L154" s="173"/>
      <c r="M154" s="173"/>
      <c r="N154" s="173"/>
      <c r="O154" s="173"/>
    </row>
    <row r="155" spans="1:15" ht="19.5" thickBot="1">
      <c r="A155" s="383" t="str">
        <f>IF(B155&lt;&gt;0,COUNTA($B$7:B155)," ")</f>
        <v xml:space="preserve"> </v>
      </c>
      <c r="B155" s="377"/>
      <c r="C155" s="520"/>
      <c r="D155" s="519"/>
      <c r="E155" s="517"/>
      <c r="F155" s="516"/>
      <c r="K155" s="173"/>
      <c r="L155" s="173"/>
      <c r="M155" s="173"/>
      <c r="N155" s="173"/>
      <c r="O155" s="173"/>
    </row>
    <row r="156" spans="1:15" ht="19.5" thickBot="1">
      <c r="A156" s="383" t="str">
        <f>IF(B156&lt;&gt;0,COUNTA($B$7:B156)," ")</f>
        <v xml:space="preserve"> </v>
      </c>
      <c r="B156" s="377"/>
      <c r="C156" s="520"/>
      <c r="D156" s="519"/>
      <c r="E156" s="517"/>
      <c r="F156" s="516"/>
      <c r="K156" s="173"/>
      <c r="L156" s="173"/>
      <c r="M156" s="173"/>
      <c r="N156" s="173"/>
      <c r="O156" s="173"/>
    </row>
    <row r="157" spans="1:15" ht="19.5" thickBot="1">
      <c r="A157" s="383" t="str">
        <f>IF(B157&lt;&gt;0,COUNTA($B$7:B157)," ")</f>
        <v xml:space="preserve"> </v>
      </c>
      <c r="B157" s="377"/>
      <c r="C157" s="520"/>
      <c r="D157" s="519"/>
      <c r="E157" s="517"/>
      <c r="F157" s="516"/>
      <c r="K157" s="173"/>
      <c r="L157" s="173"/>
      <c r="M157" s="173"/>
      <c r="N157" s="173"/>
      <c r="O157" s="173"/>
    </row>
    <row r="158" spans="1:15" ht="19.5" thickBot="1">
      <c r="A158" s="383" t="str">
        <f>IF(B158&lt;&gt;0,COUNTA($B$7:B158)," ")</f>
        <v xml:space="preserve"> </v>
      </c>
      <c r="B158" s="377"/>
      <c r="C158" s="520"/>
      <c r="D158" s="519"/>
      <c r="E158" s="517"/>
      <c r="F158" s="516"/>
      <c r="K158" s="173"/>
      <c r="L158" s="173"/>
      <c r="M158" s="173"/>
      <c r="N158" s="173"/>
      <c r="O158" s="173"/>
    </row>
    <row r="159" spans="1:15" ht="19.5" thickBot="1">
      <c r="A159" s="383" t="str">
        <f>IF(B159&lt;&gt;0,COUNTA($B$7:B159)," ")</f>
        <v xml:space="preserve"> </v>
      </c>
      <c r="B159" s="377"/>
      <c r="C159" s="520"/>
      <c r="D159" s="519"/>
      <c r="E159" s="517"/>
      <c r="F159" s="516"/>
      <c r="K159" s="173"/>
      <c r="L159" s="173"/>
      <c r="M159" s="173"/>
      <c r="N159" s="173"/>
      <c r="O159" s="173"/>
    </row>
    <row r="160" spans="1:15" ht="19.5" thickBot="1">
      <c r="A160" s="383" t="str">
        <f>IF(B160&lt;&gt;0,COUNTA($B$7:B160)," ")</f>
        <v xml:space="preserve"> </v>
      </c>
      <c r="B160" s="377"/>
      <c r="C160" s="520"/>
      <c r="D160" s="519"/>
      <c r="E160" s="517"/>
      <c r="F160" s="516"/>
      <c r="K160" s="173"/>
      <c r="L160" s="173"/>
      <c r="M160" s="173"/>
      <c r="N160" s="173"/>
      <c r="O160" s="173"/>
    </row>
    <row r="161" spans="1:15" ht="19.5" thickBot="1">
      <c r="A161" s="383" t="str">
        <f>IF(B161&lt;&gt;0,COUNTA($B$7:B161)," ")</f>
        <v xml:space="preserve"> </v>
      </c>
      <c r="B161" s="377"/>
      <c r="C161" s="520"/>
      <c r="D161" s="519"/>
      <c r="E161" s="517"/>
      <c r="F161" s="516"/>
      <c r="K161" s="173"/>
      <c r="L161" s="173"/>
      <c r="M161" s="173"/>
      <c r="N161" s="173"/>
      <c r="O161" s="173"/>
    </row>
    <row r="162" spans="1:15" ht="19.5" thickBot="1">
      <c r="A162" s="383" t="str">
        <f>IF(B162&lt;&gt;0,COUNTA($B$7:B162)," ")</f>
        <v xml:space="preserve"> </v>
      </c>
      <c r="B162" s="377"/>
      <c r="C162" s="520"/>
      <c r="D162" s="519"/>
      <c r="E162" s="517"/>
      <c r="F162" s="516"/>
      <c r="K162" s="173"/>
      <c r="L162" s="173"/>
      <c r="M162" s="173"/>
      <c r="N162" s="173"/>
      <c r="O162" s="173"/>
    </row>
    <row r="163" spans="1:15" ht="19.5" thickBot="1">
      <c r="A163" s="383" t="str">
        <f>IF(B163&lt;&gt;0,COUNTA($B$7:B163)," ")</f>
        <v xml:space="preserve"> </v>
      </c>
      <c r="B163" s="377"/>
      <c r="C163" s="520"/>
      <c r="D163" s="519"/>
      <c r="E163" s="517"/>
      <c r="F163" s="516"/>
      <c r="K163" s="173"/>
      <c r="L163" s="173"/>
      <c r="M163" s="173"/>
      <c r="N163" s="173"/>
      <c r="O163" s="173"/>
    </row>
    <row r="164" spans="1:15" ht="19.5" thickBot="1">
      <c r="A164" s="383" t="str">
        <f>IF(B164&lt;&gt;0,COUNTA($B$7:B164)," ")</f>
        <v xml:space="preserve"> </v>
      </c>
      <c r="B164" s="377"/>
      <c r="C164" s="520"/>
      <c r="D164" s="519"/>
      <c r="E164" s="517"/>
      <c r="F164" s="516"/>
      <c r="K164" s="173"/>
      <c r="L164" s="173"/>
      <c r="M164" s="173"/>
      <c r="N164" s="173"/>
      <c r="O164" s="173"/>
    </row>
    <row r="165" spans="1:15" ht="19.5" thickBot="1">
      <c r="A165" s="383" t="str">
        <f>IF(B165&lt;&gt;0,COUNTA($B$7:B165)," ")</f>
        <v xml:space="preserve"> </v>
      </c>
      <c r="B165" s="377"/>
      <c r="C165" s="520"/>
      <c r="D165" s="519"/>
      <c r="E165" s="517"/>
      <c r="F165" s="516"/>
      <c r="K165" s="173"/>
      <c r="L165" s="173"/>
      <c r="M165" s="173"/>
      <c r="N165" s="173"/>
      <c r="O165" s="173"/>
    </row>
  </sheetData>
  <sortState ref="B7:F34">
    <sortCondition ref="B7:B34"/>
  </sortState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  <headerFooter>
    <oddHeader>&amp;C&amp;"-,Bold"&amp;12English Premier League Football Fan Spreadsheet</oddHeader>
    <oddFooter>&amp;L&amp;"-,Bold"&amp;14Developed By:&amp;"-,Regular" 1st Analyst Information Services&amp;C&amp;"-,Bold"&amp;14PAGE &amp;P&amp;R&amp;"-,Bold"&amp;14WorldCupFootballFan.com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T59"/>
  <sheetViews>
    <sheetView showGridLines="0" topLeftCell="A2" zoomScaleNormal="100" workbookViewId="0">
      <selection activeCell="G5" sqref="G5"/>
    </sheetView>
  </sheetViews>
  <sheetFormatPr defaultRowHeight="18.75"/>
  <cols>
    <col min="1" max="1" width="9.140625" style="169"/>
    <col min="2" max="2" width="32.85546875" style="169" bestFit="1" customWidth="1"/>
    <col min="3" max="3" width="27.5703125" style="169" bestFit="1" customWidth="1"/>
    <col min="4" max="4" width="31.28515625" style="9" customWidth="1"/>
    <col min="5" max="5" width="33.140625" style="217" bestFit="1" customWidth="1"/>
    <col min="6" max="6" width="19.5703125" style="9" bestFit="1" customWidth="1"/>
    <col min="7" max="7" width="16.85546875" style="219" bestFit="1" customWidth="1"/>
    <col min="8" max="16384" width="9.140625" style="169"/>
  </cols>
  <sheetData>
    <row r="1" spans="1:20">
      <c r="A1" s="3" t="str">
        <f>Admin!$A$1</f>
        <v>ENGLISH PREMIER LEAGUE  FOOTBALL FAN SPREADSHEET - 2023-2024 SEASON - ALL INFORMATION</v>
      </c>
    </row>
    <row r="2" spans="1:20">
      <c r="A2" s="275" t="s">
        <v>40</v>
      </c>
      <c r="B2" s="504" t="str">
        <f>Admin!$B$12&amp;" - "&amp;Admin!$C$12&amp;" PREMIER LEAGUE SEASON"</f>
        <v>2023 - 2024 PREMIER LEAGUE SEASON</v>
      </c>
      <c r="C2" s="388"/>
      <c r="D2" s="524"/>
      <c r="E2" s="523"/>
      <c r="F2" s="524"/>
    </row>
    <row r="3" spans="1:20">
      <c r="A3" s="522"/>
      <c r="B3" s="521" t="s">
        <v>287</v>
      </c>
      <c r="C3" s="593" t="s">
        <v>286</v>
      </c>
      <c r="D3" s="594"/>
      <c r="E3" s="593" t="s">
        <v>130</v>
      </c>
      <c r="F3" s="594"/>
    </row>
    <row r="4" spans="1:20" ht="19.5" thickBot="1">
      <c r="A4" s="455" t="s">
        <v>199</v>
      </c>
      <c r="B4" s="455"/>
      <c r="C4" s="456"/>
      <c r="D4" s="515"/>
      <c r="E4" s="456"/>
      <c r="F4" s="515"/>
    </row>
    <row r="5" spans="1:20" ht="19.5" thickBot="1">
      <c r="A5" s="257" t="str">
        <f>Admin!$K$7</f>
        <v>ENGLISH PREMIER LEAGUE  2023 - 2024</v>
      </c>
      <c r="B5" s="258"/>
      <c r="C5" s="258"/>
      <c r="D5" s="518"/>
      <c r="E5" s="259" t="s">
        <v>170</v>
      </c>
      <c r="F5" s="260">
        <f>MAX($A$7:$A$27)</f>
        <v>20</v>
      </c>
    </row>
    <row r="6" spans="1:20" s="8" customFormat="1" ht="19.5" thickBot="1">
      <c r="A6" s="381" t="s">
        <v>6</v>
      </c>
      <c r="B6" s="376" t="s">
        <v>41</v>
      </c>
      <c r="C6" s="376" t="s">
        <v>44</v>
      </c>
      <c r="D6" s="376" t="s">
        <v>42</v>
      </c>
      <c r="E6" s="376" t="s">
        <v>79</v>
      </c>
      <c r="F6" s="382" t="s">
        <v>43</v>
      </c>
      <c r="G6" s="221"/>
      <c r="H6" s="264" t="s">
        <v>50</v>
      </c>
      <c r="I6" s="265"/>
      <c r="J6" s="265"/>
      <c r="K6" s="265"/>
      <c r="L6" s="265"/>
      <c r="M6" s="265"/>
      <c r="N6" s="265"/>
      <c r="O6" s="265"/>
      <c r="P6" s="265"/>
      <c r="Q6" s="260"/>
      <c r="R6" s="197"/>
      <c r="S6" s="197"/>
      <c r="T6" s="197"/>
    </row>
    <row r="7" spans="1:20" ht="19.5" thickBot="1">
      <c r="A7" s="383">
        <f>IF(B7&lt;&gt;0,COUNTA($B$7:B7)," ")</f>
        <v>1</v>
      </c>
      <c r="B7" s="377" t="s">
        <v>66</v>
      </c>
      <c r="C7" s="378" t="s">
        <v>179</v>
      </c>
      <c r="D7" s="519" t="s">
        <v>145</v>
      </c>
      <c r="E7" s="379" t="s">
        <v>80</v>
      </c>
      <c r="F7" s="516" t="s">
        <v>135</v>
      </c>
      <c r="H7" s="274" t="s">
        <v>48</v>
      </c>
      <c r="I7" s="267"/>
      <c r="J7" s="267"/>
      <c r="K7" s="267"/>
      <c r="L7" s="267"/>
      <c r="M7" s="267"/>
      <c r="N7" s="267"/>
      <c r="O7" s="267"/>
      <c r="P7" s="267"/>
      <c r="Q7" s="268"/>
      <c r="R7" s="173"/>
      <c r="S7" s="173"/>
      <c r="T7" s="173"/>
    </row>
    <row r="8" spans="1:20" ht="19.5" thickBot="1">
      <c r="A8" s="383">
        <f>IF(B8&lt;&gt;0,COUNTA($B$7:B8)," ")</f>
        <v>2</v>
      </c>
      <c r="B8" s="377" t="s">
        <v>67</v>
      </c>
      <c r="C8" s="378" t="s">
        <v>180</v>
      </c>
      <c r="D8" s="519" t="s">
        <v>146</v>
      </c>
      <c r="E8" s="379" t="s">
        <v>81</v>
      </c>
      <c r="F8" s="516" t="s">
        <v>141</v>
      </c>
      <c r="H8" s="269"/>
      <c r="I8" s="267"/>
      <c r="J8" s="267"/>
      <c r="K8" s="267"/>
      <c r="L8" s="267"/>
      <c r="M8" s="267"/>
      <c r="N8" s="267"/>
      <c r="O8" s="374"/>
      <c r="P8" s="267"/>
      <c r="Q8" s="268"/>
      <c r="R8" s="173"/>
      <c r="S8" s="173"/>
      <c r="T8" s="173"/>
    </row>
    <row r="9" spans="1:20" ht="19.5" thickBot="1">
      <c r="A9" s="383">
        <f>IF(B9&lt;&gt;0,COUNTA($B$7:B9)," ")</f>
        <v>3</v>
      </c>
      <c r="B9" s="377" t="s">
        <v>68</v>
      </c>
      <c r="C9" s="378" t="s">
        <v>181</v>
      </c>
      <c r="D9" s="519" t="s">
        <v>147</v>
      </c>
      <c r="E9" s="379" t="s">
        <v>82</v>
      </c>
      <c r="F9" s="516" t="s">
        <v>68</v>
      </c>
      <c r="H9" s="266" t="str">
        <f>UPPER("Total Matches Played By Each Club =")</f>
        <v>TOTAL MATCHES PLAYED BY EACH CLUB =</v>
      </c>
      <c r="I9" s="267"/>
      <c r="J9" s="267"/>
      <c r="K9" s="267"/>
      <c r="L9" s="267"/>
      <c r="M9" s="270">
        <f>$F$5*2-2</f>
        <v>38</v>
      </c>
      <c r="N9" s="267"/>
      <c r="O9" s="267"/>
      <c r="P9" s="267"/>
      <c r="Q9" s="268"/>
      <c r="R9" s="173"/>
      <c r="S9" s="173"/>
      <c r="T9" s="173"/>
    </row>
    <row r="10" spans="1:20" ht="19.5" thickBot="1">
      <c r="A10" s="383">
        <f>IF(B10&lt;&gt;0,COUNTA($B$7:B10)," ")</f>
        <v>4</v>
      </c>
      <c r="B10" s="377" t="s">
        <v>69</v>
      </c>
      <c r="C10" s="378" t="s">
        <v>182</v>
      </c>
      <c r="D10" s="519" t="s">
        <v>148</v>
      </c>
      <c r="E10" s="379" t="s">
        <v>83</v>
      </c>
      <c r="F10" s="516" t="s">
        <v>135</v>
      </c>
      <c r="H10" s="269"/>
      <c r="I10" s="267"/>
      <c r="J10" s="267"/>
      <c r="K10" s="267"/>
      <c r="L10" s="267"/>
      <c r="M10" s="267"/>
      <c r="N10" s="267"/>
      <c r="O10" s="267"/>
      <c r="P10" s="267"/>
      <c r="Q10" s="268"/>
      <c r="R10" s="173"/>
      <c r="S10" s="173"/>
      <c r="T10" s="173"/>
    </row>
    <row r="11" spans="1:20" ht="19.5" thickBot="1">
      <c r="A11" s="383">
        <f>IF(B11&lt;&gt;0,COUNTA($B$7:B11)," ")</f>
        <v>5</v>
      </c>
      <c r="B11" s="377" t="s">
        <v>100</v>
      </c>
      <c r="C11" s="378" t="s">
        <v>183</v>
      </c>
      <c r="D11" s="519" t="s">
        <v>149</v>
      </c>
      <c r="E11" s="379" t="s">
        <v>84</v>
      </c>
      <c r="F11" s="516" t="s">
        <v>140</v>
      </c>
      <c r="H11" s="266" t="s">
        <v>49</v>
      </c>
      <c r="I11" s="267"/>
      <c r="J11" s="267"/>
      <c r="K11" s="267"/>
      <c r="L11" s="267"/>
      <c r="M11" s="270">
        <f>M9*20</f>
        <v>760</v>
      </c>
      <c r="N11" s="267"/>
      <c r="O11" s="374" t="s">
        <v>194</v>
      </c>
      <c r="P11" s="267"/>
      <c r="Q11" s="268"/>
      <c r="R11" s="173"/>
      <c r="S11" s="173"/>
      <c r="T11" s="173"/>
    </row>
    <row r="12" spans="1:20" ht="19.5" thickBot="1">
      <c r="A12" s="383">
        <f>IF(B12&lt;&gt;0,COUNTA($B$7:B12)," ")</f>
        <v>6</v>
      </c>
      <c r="B12" s="377" t="s">
        <v>70</v>
      </c>
      <c r="C12" s="378" t="s">
        <v>184</v>
      </c>
      <c r="D12" s="519" t="s">
        <v>254</v>
      </c>
      <c r="E12" s="379" t="s">
        <v>85</v>
      </c>
      <c r="F12" s="516" t="s">
        <v>70</v>
      </c>
      <c r="H12" s="271"/>
      <c r="I12" s="272"/>
      <c r="J12" s="272"/>
      <c r="K12" s="272"/>
      <c r="L12" s="272"/>
      <c r="M12" s="272"/>
      <c r="N12" s="272"/>
      <c r="O12" s="272"/>
      <c r="P12" s="272"/>
      <c r="Q12" s="273"/>
      <c r="R12" s="173"/>
      <c r="S12" s="173"/>
      <c r="T12" s="173"/>
    </row>
    <row r="13" spans="1:20" ht="19.5" thickBot="1">
      <c r="A13" s="383">
        <f>IF(B13&lt;&gt;0,COUNTA($B$7:B13)," ")</f>
        <v>7</v>
      </c>
      <c r="B13" s="377" t="s">
        <v>71</v>
      </c>
      <c r="C13" s="378" t="s">
        <v>185</v>
      </c>
      <c r="D13" s="519" t="s">
        <v>150</v>
      </c>
      <c r="E13" s="379" t="s">
        <v>86</v>
      </c>
      <c r="F13" s="516" t="s">
        <v>135</v>
      </c>
    </row>
    <row r="14" spans="1:20" ht="19.5" thickBot="1">
      <c r="A14" s="383">
        <f>IF(B14&lt;&gt;0,COUNTA($B$7:B14)," ")</f>
        <v>8</v>
      </c>
      <c r="B14" s="377" t="s">
        <v>72</v>
      </c>
      <c r="C14" s="378" t="s">
        <v>186</v>
      </c>
      <c r="D14" s="519" t="s">
        <v>151</v>
      </c>
      <c r="E14" s="379" t="s">
        <v>87</v>
      </c>
      <c r="F14" s="516" t="s">
        <v>135</v>
      </c>
    </row>
    <row r="15" spans="1:20" ht="19.5" thickBot="1">
      <c r="A15" s="383">
        <f>IF(B15&lt;&gt;0,COUNTA($B$7:B15)," ")</f>
        <v>9</v>
      </c>
      <c r="B15" s="377" t="s">
        <v>73</v>
      </c>
      <c r="C15" s="378" t="s">
        <v>187</v>
      </c>
      <c r="D15" s="519" t="s">
        <v>153</v>
      </c>
      <c r="E15" s="379" t="s">
        <v>88</v>
      </c>
      <c r="F15" s="516" t="s">
        <v>75</v>
      </c>
      <c r="K15" s="375"/>
      <c r="L15" s="375"/>
      <c r="M15" s="375"/>
      <c r="N15" s="375"/>
      <c r="O15" s="375"/>
    </row>
    <row r="16" spans="1:20" ht="19.5" thickBot="1">
      <c r="A16" s="383">
        <f>IF(B16&lt;&gt;0,COUNTA($B$7:B16)," ")</f>
        <v>10</v>
      </c>
      <c r="B16" s="377" t="s">
        <v>74</v>
      </c>
      <c r="C16" s="378" t="s">
        <v>188</v>
      </c>
      <c r="D16" s="519" t="s">
        <v>152</v>
      </c>
      <c r="E16" s="379" t="s">
        <v>89</v>
      </c>
      <c r="F16" s="516" t="s">
        <v>135</v>
      </c>
      <c r="K16" s="375"/>
      <c r="L16" s="375"/>
      <c r="M16" s="375"/>
      <c r="N16" s="375"/>
      <c r="O16" s="375"/>
    </row>
    <row r="17" spans="1:15" ht="19.5" thickBot="1">
      <c r="A17" s="383">
        <f>IF(B17&lt;&gt;0,COUNTA($B$7:B17)," ")</f>
        <v>11</v>
      </c>
      <c r="B17" s="377" t="s">
        <v>75</v>
      </c>
      <c r="C17" s="378" t="s">
        <v>178</v>
      </c>
      <c r="D17" s="519" t="s">
        <v>154</v>
      </c>
      <c r="E17" s="379" t="s">
        <v>90</v>
      </c>
      <c r="F17" s="516" t="s">
        <v>75</v>
      </c>
      <c r="K17" s="375"/>
      <c r="L17" s="375"/>
      <c r="M17" s="375"/>
      <c r="N17" s="375"/>
      <c r="O17" s="375"/>
    </row>
    <row r="18" spans="1:15" ht="19.5" thickBot="1">
      <c r="A18" s="383">
        <f>IF(B18&lt;&gt;0,COUNTA($B$7:B18)," ")</f>
        <v>12</v>
      </c>
      <c r="B18" s="377" t="s">
        <v>108</v>
      </c>
      <c r="C18" s="378" t="s">
        <v>143</v>
      </c>
      <c r="D18" s="519" t="s">
        <v>144</v>
      </c>
      <c r="E18" s="379" t="s">
        <v>91</v>
      </c>
      <c r="F18" s="516" t="s">
        <v>142</v>
      </c>
      <c r="K18" s="375"/>
      <c r="L18" s="375"/>
      <c r="M18" s="375"/>
      <c r="N18" s="375"/>
      <c r="O18" s="375"/>
    </row>
    <row r="19" spans="1:15" ht="19.5" thickBot="1">
      <c r="A19" s="383">
        <f>IF(B19&lt;&gt;0,COUNTA($B$7:B19)," ")</f>
        <v>13</v>
      </c>
      <c r="B19" s="377" t="s">
        <v>102</v>
      </c>
      <c r="C19" s="378" t="s">
        <v>76</v>
      </c>
      <c r="D19" s="519" t="s">
        <v>155</v>
      </c>
      <c r="E19" s="379" t="s">
        <v>92</v>
      </c>
      <c r="F19" s="516" t="s">
        <v>137</v>
      </c>
      <c r="G19" s="216"/>
      <c r="K19" s="375"/>
      <c r="L19" s="375"/>
      <c r="M19" s="375"/>
      <c r="N19" s="375"/>
      <c r="O19" s="375"/>
    </row>
    <row r="20" spans="1:15" ht="19.5" thickBot="1">
      <c r="A20" s="383">
        <f>IF(B20&lt;&gt;0,COUNTA($B$7:B20)," ")</f>
        <v>14</v>
      </c>
      <c r="B20" s="377" t="s">
        <v>118</v>
      </c>
      <c r="C20" s="378" t="s">
        <v>77</v>
      </c>
      <c r="D20" s="519" t="s">
        <v>156</v>
      </c>
      <c r="E20" s="379" t="s">
        <v>93</v>
      </c>
      <c r="F20" s="516" t="s">
        <v>137</v>
      </c>
      <c r="K20" s="375"/>
      <c r="L20" s="375"/>
      <c r="M20" s="375"/>
      <c r="N20" s="375"/>
      <c r="O20" s="375"/>
    </row>
    <row r="21" spans="1:15" s="217" customFormat="1" ht="19.5" thickBot="1">
      <c r="A21" s="383">
        <f>IF(B21&lt;&gt;0,COUNTA($B$7:B21)," ")</f>
        <v>15</v>
      </c>
      <c r="B21" s="377" t="s">
        <v>113</v>
      </c>
      <c r="C21" s="378" t="s">
        <v>78</v>
      </c>
      <c r="D21" s="519" t="s">
        <v>157</v>
      </c>
      <c r="E21" s="379" t="s">
        <v>94</v>
      </c>
      <c r="F21" s="516" t="s">
        <v>113</v>
      </c>
      <c r="G21" s="219"/>
      <c r="K21" s="375"/>
      <c r="L21" s="375"/>
      <c r="M21" s="375"/>
      <c r="N21" s="375"/>
      <c r="O21" s="375"/>
    </row>
    <row r="22" spans="1:15" s="217" customFormat="1" ht="19.5" thickBot="1">
      <c r="A22" s="383">
        <f>IF(B22&lt;&gt;0,COUNTA($B$7:B22)," ")</f>
        <v>16</v>
      </c>
      <c r="B22" s="377" t="s">
        <v>104</v>
      </c>
      <c r="C22" s="378" t="s">
        <v>189</v>
      </c>
      <c r="D22" s="519" t="s">
        <v>158</v>
      </c>
      <c r="E22" s="379" t="s">
        <v>95</v>
      </c>
      <c r="F22" s="516" t="s">
        <v>138</v>
      </c>
      <c r="G22" s="219"/>
      <c r="K22" s="375"/>
      <c r="L22" s="375"/>
      <c r="M22" s="375"/>
      <c r="N22" s="375"/>
      <c r="O22" s="375"/>
    </row>
    <row r="23" spans="1:15" s="217" customFormat="1" ht="19.5" thickBot="1">
      <c r="A23" s="383">
        <f>IF(B23&lt;&gt;0,COUNTA($B$7:B23)," ")</f>
        <v>17</v>
      </c>
      <c r="B23" s="377" t="s">
        <v>110</v>
      </c>
      <c r="C23" s="378" t="s">
        <v>190</v>
      </c>
      <c r="D23" s="519" t="s">
        <v>282</v>
      </c>
      <c r="E23" s="379" t="s">
        <v>96</v>
      </c>
      <c r="F23" s="516" t="s">
        <v>139</v>
      </c>
      <c r="G23" s="219"/>
    </row>
    <row r="24" spans="1:15" s="217" customFormat="1" ht="19.5" thickBot="1">
      <c r="A24" s="383">
        <f>IF(B24&lt;&gt;0,COUNTA($B$7:B24)," ")</f>
        <v>18</v>
      </c>
      <c r="B24" s="377" t="s">
        <v>115</v>
      </c>
      <c r="C24" s="378" t="s">
        <v>191</v>
      </c>
      <c r="D24" s="519" t="s">
        <v>159</v>
      </c>
      <c r="E24" s="379" t="s">
        <v>97</v>
      </c>
      <c r="F24" s="516" t="s">
        <v>135</v>
      </c>
      <c r="G24" s="219"/>
    </row>
    <row r="25" spans="1:15" ht="19.5" thickBot="1">
      <c r="A25" s="383">
        <f>IF(B25&lt;&gt;0,COUNTA($B$7:B25)," ")</f>
        <v>19</v>
      </c>
      <c r="B25" s="377" t="s">
        <v>106</v>
      </c>
      <c r="C25" s="378" t="s">
        <v>192</v>
      </c>
      <c r="D25" s="519" t="s">
        <v>160</v>
      </c>
      <c r="E25" s="379" t="s">
        <v>98</v>
      </c>
      <c r="F25" s="516" t="s">
        <v>135</v>
      </c>
    </row>
    <row r="26" spans="1:15" ht="19.5" thickBot="1">
      <c r="A26" s="384">
        <f>IF(B26&lt;&gt;0,COUNTA($B$7:B26)," ")</f>
        <v>20</v>
      </c>
      <c r="B26" s="385" t="s">
        <v>119</v>
      </c>
      <c r="C26" s="386" t="s">
        <v>193</v>
      </c>
      <c r="D26" s="525" t="s">
        <v>119</v>
      </c>
      <c r="E26" s="387" t="s">
        <v>99</v>
      </c>
      <c r="F26" s="530" t="s">
        <v>136</v>
      </c>
      <c r="G26" s="216"/>
    </row>
    <row r="27" spans="1:15" ht="19.5" thickBot="1">
      <c r="A27" s="380"/>
      <c r="B27" s="513" t="s">
        <v>247</v>
      </c>
      <c r="C27" s="514"/>
      <c r="D27" s="526"/>
      <c r="E27" s="514"/>
      <c r="F27" s="526"/>
      <c r="G27" s="216"/>
    </row>
    <row r="28" spans="1:15" ht="19.5" thickBot="1">
      <c r="A28" s="8" t="str">
        <f>IF(B28&lt;&gt;0,COUNTA($B$7:B28)," ")</f>
        <v xml:space="preserve"> </v>
      </c>
      <c r="G28" s="216"/>
    </row>
    <row r="29" spans="1:15">
      <c r="A29" s="8"/>
      <c r="B29" s="264" t="s">
        <v>50</v>
      </c>
      <c r="C29" s="265"/>
      <c r="D29" s="265"/>
      <c r="E29" s="260"/>
      <c r="F29" s="197"/>
      <c r="G29" s="197"/>
      <c r="H29" s="197"/>
      <c r="I29" s="197"/>
      <c r="J29" s="197"/>
      <c r="K29" s="197"/>
    </row>
    <row r="30" spans="1:15">
      <c r="A30" s="8"/>
      <c r="B30" s="274" t="s">
        <v>48</v>
      </c>
      <c r="C30" s="267"/>
      <c r="D30" s="527"/>
      <c r="E30" s="268"/>
      <c r="F30" s="531"/>
      <c r="G30" s="173"/>
      <c r="H30" s="173"/>
      <c r="I30" s="173"/>
      <c r="J30" s="173"/>
      <c r="K30" s="173"/>
    </row>
    <row r="31" spans="1:15">
      <c r="A31" s="8"/>
      <c r="B31" s="269"/>
      <c r="C31" s="267"/>
      <c r="D31" s="527"/>
      <c r="E31" s="268"/>
      <c r="F31" s="531"/>
      <c r="G31" s="173"/>
      <c r="H31" s="173"/>
      <c r="I31" s="173"/>
      <c r="J31" s="173"/>
      <c r="K31" s="173"/>
    </row>
    <row r="32" spans="1:15">
      <c r="A32" s="8"/>
      <c r="B32" s="266" t="s">
        <v>174</v>
      </c>
      <c r="C32" s="267"/>
      <c r="D32" s="270">
        <f>$M$9</f>
        <v>38</v>
      </c>
      <c r="E32" s="374" t="s">
        <v>288</v>
      </c>
      <c r="F32" s="531"/>
      <c r="G32" s="256"/>
      <c r="H32" s="173"/>
      <c r="I32" s="173"/>
      <c r="J32" s="173"/>
      <c r="K32" s="173"/>
    </row>
    <row r="33" spans="1:11">
      <c r="A33" s="8"/>
      <c r="B33" s="269"/>
      <c r="C33" s="267"/>
      <c r="D33" s="527"/>
      <c r="E33" s="268"/>
      <c r="F33" s="531"/>
      <c r="G33" s="173"/>
      <c r="H33" s="173"/>
      <c r="I33" s="173"/>
      <c r="J33" s="173"/>
      <c r="K33" s="173"/>
    </row>
    <row r="34" spans="1:11">
      <c r="A34" s="8"/>
      <c r="B34" s="266" t="s">
        <v>49</v>
      </c>
      <c r="C34" s="267"/>
      <c r="D34" s="270">
        <f>$M$11</f>
        <v>760</v>
      </c>
      <c r="E34" s="374" t="s">
        <v>194</v>
      </c>
      <c r="F34" s="531"/>
      <c r="G34" s="254"/>
      <c r="H34" s="173"/>
      <c r="I34" s="173"/>
      <c r="J34" s="173"/>
      <c r="K34" s="173"/>
    </row>
    <row r="35" spans="1:11" ht="19.5" thickBot="1">
      <c r="A35" s="8" t="str">
        <f>IF(B35&lt;&gt;0,COUNTA($B$7:B35)," ")</f>
        <v xml:space="preserve"> </v>
      </c>
      <c r="B35" s="261"/>
      <c r="C35" s="262"/>
      <c r="D35" s="528"/>
      <c r="E35" s="263"/>
      <c r="F35" s="531"/>
      <c r="G35" s="173"/>
      <c r="H35" s="173"/>
      <c r="I35" s="173"/>
      <c r="J35" s="173"/>
      <c r="K35" s="173"/>
    </row>
    <row r="36" spans="1:11">
      <c r="A36" s="8" t="str">
        <f>IF(B36&lt;&gt;0,COUNTA($B$7:B36)," ")</f>
        <v xml:space="preserve"> </v>
      </c>
      <c r="G36" s="216"/>
    </row>
    <row r="37" spans="1:11">
      <c r="A37" s="8" t="str">
        <f>IF(B37&lt;&gt;0,COUNTA($B$7:B37)," ")</f>
        <v xml:space="preserve"> </v>
      </c>
      <c r="G37" s="216"/>
    </row>
    <row r="38" spans="1:11">
      <c r="A38" s="8" t="str">
        <f>IF(B38&lt;&gt;0,COUNTA($B$7:B38)," ")</f>
        <v xml:space="preserve"> </v>
      </c>
      <c r="G38" s="216"/>
    </row>
    <row r="39" spans="1:11">
      <c r="A39" s="8" t="str">
        <f>IF(B39&lt;&gt;0,COUNTA($B$7:B39)," ")</f>
        <v xml:space="preserve"> </v>
      </c>
      <c r="G39" s="216"/>
    </row>
    <row r="40" spans="1:11" s="184" customFormat="1">
      <c r="D40" s="529"/>
      <c r="F40" s="529"/>
      <c r="G40" s="174"/>
    </row>
    <row r="41" spans="1:11">
      <c r="B41" s="185"/>
    </row>
    <row r="42" spans="1:11" s="8" customFormat="1">
      <c r="D42" s="220"/>
      <c r="E42" s="220"/>
      <c r="F42" s="220"/>
      <c r="G42" s="221"/>
    </row>
    <row r="43" spans="1:11">
      <c r="A43" s="8"/>
    </row>
    <row r="44" spans="1:11">
      <c r="A44" s="8"/>
    </row>
    <row r="45" spans="1:11">
      <c r="A45" s="8"/>
    </row>
    <row r="46" spans="1:11">
      <c r="A46" s="8"/>
    </row>
    <row r="47" spans="1:11">
      <c r="A47" s="8"/>
    </row>
    <row r="48" spans="1:11">
      <c r="A48" s="8"/>
    </row>
    <row r="49" spans="1:7">
      <c r="A49" s="8"/>
    </row>
    <row r="50" spans="1:7">
      <c r="A50" s="8"/>
    </row>
    <row r="51" spans="1:7">
      <c r="A51" s="8"/>
    </row>
    <row r="52" spans="1:7">
      <c r="A52" s="8"/>
    </row>
    <row r="53" spans="1:7">
      <c r="A53" s="8"/>
    </row>
    <row r="54" spans="1:7">
      <c r="A54" s="8"/>
    </row>
    <row r="55" spans="1:7">
      <c r="A55" s="8"/>
    </row>
    <row r="56" spans="1:7">
      <c r="A56" s="8"/>
    </row>
    <row r="57" spans="1:7">
      <c r="A57" s="8"/>
    </row>
    <row r="58" spans="1:7">
      <c r="A58" s="8"/>
    </row>
    <row r="59" spans="1:7" s="184" customFormat="1">
      <c r="D59" s="529"/>
      <c r="F59" s="529"/>
      <c r="G59" s="174"/>
    </row>
  </sheetData>
  <sortState ref="B7:F22">
    <sortCondition ref="B7:B22"/>
  </sortState>
  <mergeCells count="2"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3" verticalDpi="0" r:id="rId1"/>
  <headerFooter>
    <oddHeader>&amp;C&amp;"-,Bold"&amp;12English Premier League Football Fan Spreadsheet</oddHeader>
    <oddFooter>&amp;L&amp;"-,Bold"&amp;14Developed By:&amp;"-,Regular" 1st Analyst Information Services&amp;C&amp;"-,Bold"&amp;14PAGE &amp;P&amp;R&amp;"-,Bold"&amp;14WorldCupFootballFan.com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A1:CD908"/>
  <sheetViews>
    <sheetView showGridLines="0" tabSelected="1" zoomScaleNormal="100" workbookViewId="0">
      <pane xSplit="4" ySplit="6" topLeftCell="E76" activePane="bottomRight" state="frozen"/>
      <selection pane="topRight" activeCell="E1" sqref="E1"/>
      <selection pane="bottomLeft" activeCell="A7" sqref="A7"/>
      <selection pane="bottomRight" activeCell="C2" sqref="C2"/>
    </sheetView>
  </sheetViews>
  <sheetFormatPr defaultRowHeight="18.75"/>
  <cols>
    <col min="1" max="2" width="9.140625" style="11"/>
    <col min="3" max="3" width="32.140625" style="12" customWidth="1"/>
    <col min="4" max="4" width="16.140625" style="13" customWidth="1"/>
    <col min="5" max="5" width="43.5703125" style="14" customWidth="1"/>
    <col min="6" max="6" width="25.5703125" style="15" customWidth="1"/>
    <col min="7" max="7" width="11.140625" style="15" bestFit="1" customWidth="1"/>
    <col min="8" max="8" width="25.42578125" style="16" bestFit="1" customWidth="1"/>
    <col min="9" max="9" width="11.28515625" style="16" customWidth="1"/>
    <col min="10" max="10" width="5.5703125" style="25" customWidth="1"/>
    <col min="11" max="12" width="10.7109375" style="25" customWidth="1"/>
    <col min="13" max="13" width="14.85546875" style="16" bestFit="1" customWidth="1"/>
    <col min="14" max="14" width="14.7109375" style="16" bestFit="1" customWidth="1"/>
    <col min="15" max="20" width="14.7109375" style="16" customWidth="1"/>
    <col min="21" max="21" width="25.140625" style="11" customWidth="1"/>
    <col min="22" max="22" width="14.7109375" style="11" customWidth="1"/>
    <col min="23" max="23" width="9.140625" style="18"/>
    <col min="24" max="24" width="14.5703125" style="11" customWidth="1"/>
    <col min="25" max="16384" width="9.140625" style="11"/>
  </cols>
  <sheetData>
    <row r="1" spans="1:82">
      <c r="A1" s="10" t="str">
        <f>Admin!$A$1</f>
        <v>ENGLISH PREMIER LEAGUE  FOOTBALL FAN SPREADSHEET - 2023-2024 SEASON - ALL INFORMATION</v>
      </c>
      <c r="J1" s="17"/>
      <c r="K1" s="170"/>
      <c r="L1" s="170"/>
    </row>
    <row r="2" spans="1:82">
      <c r="A2" s="19" t="s">
        <v>163</v>
      </c>
      <c r="F2" s="276" t="s">
        <v>228</v>
      </c>
      <c r="G2" s="595" t="s">
        <v>161</v>
      </c>
      <c r="H2" s="596"/>
      <c r="I2" s="596"/>
      <c r="J2" s="17"/>
      <c r="K2" s="170"/>
      <c r="L2" s="170"/>
    </row>
    <row r="3" spans="1:82">
      <c r="I3" s="603"/>
      <c r="J3" s="603"/>
      <c r="K3" s="603"/>
      <c r="L3" s="603"/>
      <c r="M3" s="603"/>
      <c r="N3" s="20"/>
      <c r="O3" s="20"/>
      <c r="P3" s="20"/>
      <c r="Q3" s="20"/>
      <c r="R3" s="20"/>
      <c r="S3" s="20"/>
      <c r="T3" s="20"/>
      <c r="U3" s="21"/>
    </row>
    <row r="4" spans="1:82" ht="19.5" thickBot="1">
      <c r="B4" s="11" t="s">
        <v>36</v>
      </c>
      <c r="C4" s="114" t="str">
        <f>COUNT($G$7:$G$867)&amp;" Matches Played"</f>
        <v>80 Matches Played</v>
      </c>
      <c r="D4" s="67"/>
      <c r="J4" s="17"/>
      <c r="K4" s="170"/>
      <c r="L4" s="170"/>
    </row>
    <row r="5" spans="1:82" ht="19.5" thickBot="1">
      <c r="D5" s="67"/>
      <c r="J5" s="17"/>
      <c r="K5" s="606" t="s">
        <v>47</v>
      </c>
      <c r="L5" s="607"/>
      <c r="M5" s="601" t="s">
        <v>19</v>
      </c>
      <c r="N5" s="602"/>
      <c r="O5" s="597" t="s">
        <v>27</v>
      </c>
      <c r="P5" s="598"/>
      <c r="Q5" s="597" t="s">
        <v>28</v>
      </c>
      <c r="R5" s="598"/>
      <c r="S5" s="597" t="s">
        <v>29</v>
      </c>
      <c r="T5" s="598"/>
    </row>
    <row r="6" spans="1:82" s="30" customFormat="1" ht="19.5" thickBot="1">
      <c r="B6" s="68" t="s">
        <v>6</v>
      </c>
      <c r="C6" s="35" t="s">
        <v>1</v>
      </c>
      <c r="D6" s="69" t="s">
        <v>5</v>
      </c>
      <c r="E6" s="69" t="s">
        <v>173</v>
      </c>
      <c r="F6" s="35" t="s">
        <v>45</v>
      </c>
      <c r="G6" s="187" t="s">
        <v>3</v>
      </c>
      <c r="H6" s="70" t="s">
        <v>46</v>
      </c>
      <c r="I6" s="187" t="s">
        <v>4</v>
      </c>
      <c r="J6" s="196"/>
      <c r="K6" s="124" t="str">
        <f>F6</f>
        <v>TEAM A</v>
      </c>
      <c r="L6" s="131" t="str">
        <f>H6</f>
        <v>TEAM B</v>
      </c>
      <c r="M6" s="71" t="str">
        <f>F6</f>
        <v>TEAM A</v>
      </c>
      <c r="N6" s="72" t="str">
        <f>H6</f>
        <v>TEAM B</v>
      </c>
      <c r="O6" s="71" t="str">
        <f>F6</f>
        <v>TEAM A</v>
      </c>
      <c r="P6" s="72" t="str">
        <f>H6</f>
        <v>TEAM B</v>
      </c>
      <c r="Q6" s="71" t="str">
        <f>F6</f>
        <v>TEAM A</v>
      </c>
      <c r="R6" s="72" t="str">
        <f>H6</f>
        <v>TEAM B</v>
      </c>
      <c r="S6" s="71" t="str">
        <f>F6</f>
        <v>TEAM A</v>
      </c>
      <c r="T6" s="72" t="str">
        <f>H6</f>
        <v>TEAM B</v>
      </c>
      <c r="U6" s="36" t="s">
        <v>15</v>
      </c>
      <c r="W6" s="20"/>
    </row>
    <row r="7" spans="1:82">
      <c r="B7" s="64">
        <f>IF(C7&lt;&gt;0,COUNTA($C$7:C7)," ")</f>
        <v>1</v>
      </c>
      <c r="C7" s="229">
        <v>45149</v>
      </c>
      <c r="D7" s="39" t="str">
        <f>IF(C7=0," ",VLOOKUP(WEEKDAY(C7),WeekDays!$B$6:$C$12,COLUMNS(WeekDays!$B$6:$C$12)))</f>
        <v>Friday</v>
      </c>
      <c r="E7" s="199" t="s">
        <v>101</v>
      </c>
      <c r="F7" s="186" t="s">
        <v>70</v>
      </c>
      <c r="G7" s="47">
        <v>0</v>
      </c>
      <c r="H7" s="48" t="s">
        <v>102</v>
      </c>
      <c r="I7" s="194">
        <v>3</v>
      </c>
      <c r="J7" s="195"/>
      <c r="K7" s="123">
        <f t="shared" ref="K7:K12" si="0">IF(OR(B7=0,B7&gt;COUNT($G$7:$G$868))," ",IF(G7&gt;I7,3,IF(G7&lt;I7,0,1)))</f>
        <v>0</v>
      </c>
      <c r="L7" s="193">
        <f t="shared" ref="L7:L12" si="1">IF(OR(B7=0,B7&gt;COUNT($G$7:$G$868))," ",IF(I7&gt;G7,3,IF(I7&lt;G7,0,1)))</f>
        <v>3</v>
      </c>
      <c r="M7" s="52">
        <f>I7</f>
        <v>3</v>
      </c>
      <c r="N7" s="53">
        <f>G7</f>
        <v>0</v>
      </c>
      <c r="O7" s="54">
        <f>IF(G7&gt;I7,1,0)</f>
        <v>0</v>
      </c>
      <c r="P7" s="55">
        <f>IF(I7&gt;G7,1,0)</f>
        <v>1</v>
      </c>
      <c r="Q7" s="56">
        <f>IF(G7&lt;I7,1,0)</f>
        <v>1</v>
      </c>
      <c r="R7" s="55">
        <f>IF(I7&lt;G7,1,0)</f>
        <v>0</v>
      </c>
      <c r="S7" s="61">
        <f t="shared" ref="S7:S16" si="2">IF(AND(G7="",I7=""),0,IF(G7=I7,1,0))</f>
        <v>0</v>
      </c>
      <c r="T7" s="58">
        <f t="shared" ref="T7:T16" si="3">IF(AND(G7="",I7=""),0,IF(I7=G7,1,0))</f>
        <v>0</v>
      </c>
      <c r="U7" s="178"/>
    </row>
    <row r="8" spans="1:82">
      <c r="B8" s="65">
        <f>IF(C8&lt;&gt;0,COUNTA($C$7:C8)," ")</f>
        <v>2</v>
      </c>
      <c r="C8" s="230">
        <v>45150</v>
      </c>
      <c r="D8" s="73" t="str">
        <f>IF(C8=0," ",VLOOKUP(WEEKDAY(C8),WeekDays!$B$6:$C$12,COLUMNS(WeekDays!$B$6:$C$12)))</f>
        <v>Saturday</v>
      </c>
      <c r="E8" s="200" t="s">
        <v>103</v>
      </c>
      <c r="F8" s="46" t="s">
        <v>66</v>
      </c>
      <c r="G8" s="46">
        <v>2</v>
      </c>
      <c r="H8" s="49" t="s">
        <v>104</v>
      </c>
      <c r="I8" s="50">
        <v>1</v>
      </c>
      <c r="J8" s="188"/>
      <c r="K8" s="123">
        <f t="shared" si="0"/>
        <v>3</v>
      </c>
      <c r="L8" s="193">
        <f t="shared" si="1"/>
        <v>0</v>
      </c>
      <c r="M8" s="57">
        <f>I8</f>
        <v>1</v>
      </c>
      <c r="N8" s="58">
        <f>G8</f>
        <v>2</v>
      </c>
      <c r="O8" s="59">
        <f>IF(G8&gt;I8,1,0)</f>
        <v>1</v>
      </c>
      <c r="P8" s="60">
        <f>IF(I8&gt;G8,1,0)</f>
        <v>0</v>
      </c>
      <c r="Q8" s="61">
        <f>IF(G8&lt;I8,1,0)</f>
        <v>0</v>
      </c>
      <c r="R8" s="58">
        <f>IF(I8&lt;G8,1,0)</f>
        <v>1</v>
      </c>
      <c r="S8" s="61">
        <f t="shared" si="2"/>
        <v>0</v>
      </c>
      <c r="T8" s="58">
        <f t="shared" si="3"/>
        <v>0</v>
      </c>
      <c r="U8" s="179"/>
      <c r="V8" s="137"/>
      <c r="W8" s="138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</row>
    <row r="9" spans="1:82">
      <c r="B9" s="65">
        <f>IF(C9&lt;&gt;0,COUNTA($C$7:C9)," ")</f>
        <v>3</v>
      </c>
      <c r="C9" s="230">
        <v>45150</v>
      </c>
      <c r="D9" s="73" t="str">
        <f>IF(C9=0," ",VLOOKUP(WEEKDAY(C9),WeekDays!$B$6:$C$12,COLUMNS(WeekDays!$B$6:$C$12)))</f>
        <v>Saturday</v>
      </c>
      <c r="E9" s="200" t="s">
        <v>105</v>
      </c>
      <c r="F9" s="46" t="s">
        <v>68</v>
      </c>
      <c r="G9" s="46">
        <v>1</v>
      </c>
      <c r="H9" s="49" t="s">
        <v>106</v>
      </c>
      <c r="I9" s="50">
        <v>1</v>
      </c>
      <c r="J9" s="188"/>
      <c r="K9" s="123">
        <f t="shared" si="0"/>
        <v>1</v>
      </c>
      <c r="L9" s="193">
        <f t="shared" si="1"/>
        <v>1</v>
      </c>
      <c r="M9" s="62">
        <f t="shared" ref="M9:M19" si="4">I9</f>
        <v>1</v>
      </c>
      <c r="N9" s="63">
        <f t="shared" ref="N9:N19" si="5">G9</f>
        <v>1</v>
      </c>
      <c r="O9" s="59">
        <f t="shared" ref="O9:O11" si="6">IF(G9&gt;I9,1,0)</f>
        <v>0</v>
      </c>
      <c r="P9" s="60">
        <f t="shared" ref="P9:P11" si="7">IF(I9&gt;G9,1,0)</f>
        <v>0</v>
      </c>
      <c r="Q9" s="61">
        <f t="shared" ref="Q9:Q22" si="8">IF(G9&lt;I9,1,0)</f>
        <v>0</v>
      </c>
      <c r="R9" s="58">
        <f t="shared" ref="R9:R22" si="9">IF(I9&lt;G9,1,0)</f>
        <v>0</v>
      </c>
      <c r="S9" s="61">
        <f t="shared" si="2"/>
        <v>1</v>
      </c>
      <c r="T9" s="58">
        <f t="shared" si="3"/>
        <v>1</v>
      </c>
      <c r="U9" s="180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</row>
    <row r="10" spans="1:82">
      <c r="B10" s="65">
        <f>IF(C10&lt;&gt;0,COUNTA($C$7:C10)," ")</f>
        <v>4</v>
      </c>
      <c r="C10" s="230">
        <v>45150</v>
      </c>
      <c r="D10" s="73" t="str">
        <f>IF(C10=0," ",VLOOKUP(WEEKDAY(C10),WeekDays!$B$6:$C$12,COLUMNS(WeekDays!$B$6:$C$12)))</f>
        <v>Saturday</v>
      </c>
      <c r="E10" s="200" t="s">
        <v>162</v>
      </c>
      <c r="F10" s="46" t="s">
        <v>107</v>
      </c>
      <c r="G10" s="46">
        <v>4</v>
      </c>
      <c r="H10" s="49" t="s">
        <v>108</v>
      </c>
      <c r="I10" s="50">
        <v>1</v>
      </c>
      <c r="J10" s="188"/>
      <c r="K10" s="123">
        <f t="shared" si="0"/>
        <v>3</v>
      </c>
      <c r="L10" s="193">
        <f t="shared" si="1"/>
        <v>0</v>
      </c>
      <c r="M10" s="57">
        <f t="shared" si="4"/>
        <v>1</v>
      </c>
      <c r="N10" s="58">
        <f t="shared" si="5"/>
        <v>4</v>
      </c>
      <c r="O10" s="59">
        <f t="shared" si="6"/>
        <v>1</v>
      </c>
      <c r="P10" s="60">
        <f t="shared" si="7"/>
        <v>0</v>
      </c>
      <c r="Q10" s="61">
        <f t="shared" si="8"/>
        <v>0</v>
      </c>
      <c r="R10" s="58">
        <f t="shared" si="9"/>
        <v>1</v>
      </c>
      <c r="S10" s="61">
        <f t="shared" si="2"/>
        <v>0</v>
      </c>
      <c r="T10" s="58">
        <f t="shared" si="3"/>
        <v>0</v>
      </c>
      <c r="U10" s="181"/>
      <c r="V10" s="137"/>
      <c r="W10" s="138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</row>
    <row r="11" spans="1:82">
      <c r="B11" s="65">
        <f>IF(C11&lt;&gt;0,COUNTA($C$7:C11)," ")</f>
        <v>5</v>
      </c>
      <c r="C11" s="230">
        <v>45150</v>
      </c>
      <c r="D11" s="73" t="str">
        <f>IF(C11=0," ",VLOOKUP(WEEKDAY(C11),WeekDays!$B$6:$C$12,COLUMNS(WeekDays!$B$6:$C$12)))</f>
        <v>Saturday</v>
      </c>
      <c r="E11" s="200" t="s">
        <v>109</v>
      </c>
      <c r="F11" s="46" t="s">
        <v>73</v>
      </c>
      <c r="G11" s="46">
        <v>0</v>
      </c>
      <c r="H11" s="49" t="s">
        <v>74</v>
      </c>
      <c r="I11" s="50">
        <v>1</v>
      </c>
      <c r="J11" s="188"/>
      <c r="K11" s="123">
        <f t="shared" si="0"/>
        <v>0</v>
      </c>
      <c r="L11" s="193">
        <f t="shared" si="1"/>
        <v>3</v>
      </c>
      <c r="M11" s="57">
        <f t="shared" si="4"/>
        <v>1</v>
      </c>
      <c r="N11" s="58">
        <f t="shared" si="5"/>
        <v>0</v>
      </c>
      <c r="O11" s="59">
        <f t="shared" si="6"/>
        <v>0</v>
      </c>
      <c r="P11" s="60">
        <f t="shared" si="7"/>
        <v>1</v>
      </c>
      <c r="Q11" s="61">
        <f t="shared" si="8"/>
        <v>1</v>
      </c>
      <c r="R11" s="58">
        <f t="shared" si="9"/>
        <v>0</v>
      </c>
      <c r="S11" s="61">
        <f t="shared" si="2"/>
        <v>0</v>
      </c>
      <c r="T11" s="58">
        <f t="shared" si="3"/>
        <v>0</v>
      </c>
      <c r="U11" s="180"/>
      <c r="V11" s="137"/>
      <c r="W11" s="138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</row>
    <row r="12" spans="1:82">
      <c r="B12" s="65">
        <f>IF(C12&lt;&gt;0,COUNTA($C$7:C12)," ")</f>
        <v>6</v>
      </c>
      <c r="C12" s="230">
        <v>45150</v>
      </c>
      <c r="D12" s="73" t="str">
        <f>IF(C12=0," ",VLOOKUP(WEEKDAY(C12),WeekDays!$B$6:$C$12,COLUMNS(WeekDays!$B$6:$C$12)))</f>
        <v>Saturday</v>
      </c>
      <c r="E12" s="200" t="s">
        <v>111</v>
      </c>
      <c r="F12" s="46" t="s">
        <v>110</v>
      </c>
      <c r="G12" s="46">
        <v>0</v>
      </c>
      <c r="H12" s="49" t="s">
        <v>72</v>
      </c>
      <c r="I12" s="50">
        <v>1</v>
      </c>
      <c r="J12" s="188"/>
      <c r="K12" s="123">
        <f t="shared" si="0"/>
        <v>0</v>
      </c>
      <c r="L12" s="193">
        <f t="shared" si="1"/>
        <v>3</v>
      </c>
      <c r="M12" s="57">
        <f t="shared" si="4"/>
        <v>1</v>
      </c>
      <c r="N12" s="58">
        <f t="shared" si="5"/>
        <v>0</v>
      </c>
      <c r="O12" s="59">
        <f t="shared" ref="O12:O22" si="10">IF(G12&gt;I12,1,0)</f>
        <v>0</v>
      </c>
      <c r="P12" s="60">
        <f t="shared" ref="P12:P22" si="11">IF(I12&gt;G12,1,0)</f>
        <v>1</v>
      </c>
      <c r="Q12" s="61">
        <f t="shared" si="8"/>
        <v>1</v>
      </c>
      <c r="R12" s="58">
        <f t="shared" si="9"/>
        <v>0</v>
      </c>
      <c r="S12" s="61">
        <f t="shared" si="2"/>
        <v>0</v>
      </c>
      <c r="T12" s="58">
        <f t="shared" si="3"/>
        <v>0</v>
      </c>
      <c r="U12" s="181"/>
      <c r="V12" s="137"/>
      <c r="W12" s="138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</row>
    <row r="13" spans="1:82">
      <c r="B13" s="65">
        <f>IF(C13&lt;&gt;0,COUNTA($C$7:C13)," ")</f>
        <v>7</v>
      </c>
      <c r="C13" s="230">
        <v>45150</v>
      </c>
      <c r="D13" s="73" t="str">
        <f>IF(C13=0," ",VLOOKUP(WEEKDAY(C13),WeekDays!$B$6:$C$12,COLUMNS(WeekDays!$B$6:$C$12)))</f>
        <v>Saturday</v>
      </c>
      <c r="E13" s="200" t="s">
        <v>112</v>
      </c>
      <c r="F13" s="46" t="s">
        <v>113</v>
      </c>
      <c r="G13" s="46">
        <v>5</v>
      </c>
      <c r="H13" s="49" t="s">
        <v>67</v>
      </c>
      <c r="I13" s="50">
        <v>1</v>
      </c>
      <c r="J13" s="188"/>
      <c r="K13" s="123">
        <f t="shared" ref="K13" si="12">IF(OR(B13=0,B13&gt;COUNT($G$7:$G$868))," ",IF(G13&gt;I13,3,IF(G13&lt;I13,0,1)))</f>
        <v>3</v>
      </c>
      <c r="L13" s="193">
        <f t="shared" ref="L13" si="13">IF(OR(B13=0,B13&gt;COUNT($G$7:$G$868))," ",IF(I13&gt;G13,3,IF(I13&lt;G13,0,1)))</f>
        <v>0</v>
      </c>
      <c r="M13" s="57">
        <f t="shared" si="4"/>
        <v>1</v>
      </c>
      <c r="N13" s="58">
        <f t="shared" si="5"/>
        <v>5</v>
      </c>
      <c r="O13" s="59">
        <f t="shared" si="10"/>
        <v>1</v>
      </c>
      <c r="P13" s="60">
        <f t="shared" si="11"/>
        <v>0</v>
      </c>
      <c r="Q13" s="61">
        <f t="shared" si="8"/>
        <v>0</v>
      </c>
      <c r="R13" s="58">
        <f t="shared" si="9"/>
        <v>1</v>
      </c>
      <c r="S13" s="61">
        <f t="shared" si="2"/>
        <v>0</v>
      </c>
      <c r="T13" s="58">
        <f t="shared" si="3"/>
        <v>0</v>
      </c>
      <c r="U13" s="181"/>
      <c r="V13" s="137"/>
      <c r="W13" s="138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</row>
    <row r="14" spans="1:82">
      <c r="B14" s="65">
        <f>IF(C14&lt;&gt;0,COUNTA($C$7:C14)," ")</f>
        <v>8</v>
      </c>
      <c r="C14" s="230">
        <v>45151</v>
      </c>
      <c r="D14" s="73" t="str">
        <f>IF(C14=0," ",VLOOKUP(WEEKDAY(C14),WeekDays!$B$6:$C$12,COLUMNS(WeekDays!$B$6:$C$12)))</f>
        <v>Sunday</v>
      </c>
      <c r="E14" s="200" t="s">
        <v>114</v>
      </c>
      <c r="F14" s="46" t="s">
        <v>69</v>
      </c>
      <c r="G14" s="46">
        <v>2</v>
      </c>
      <c r="H14" s="49" t="s">
        <v>115</v>
      </c>
      <c r="I14" s="50">
        <v>2</v>
      </c>
      <c r="J14" s="188"/>
      <c r="K14" s="123">
        <f t="shared" ref="K14:K60" si="14">IF(OR(B14=0,B14&gt;COUNT($G$7:$G$868))," ",IF(G14&gt;I14,3,IF(G14&lt;I14,0,1)))</f>
        <v>1</v>
      </c>
      <c r="L14" s="193">
        <f t="shared" ref="L14:L60" si="15">IF(OR(B14=0,B14&gt;COUNT($G$7:$G$868))," ",IF(I14&gt;G14,3,IF(I14&lt;G14,0,1)))</f>
        <v>1</v>
      </c>
      <c r="M14" s="57">
        <f t="shared" si="4"/>
        <v>2</v>
      </c>
      <c r="N14" s="58">
        <f t="shared" si="5"/>
        <v>2</v>
      </c>
      <c r="O14" s="59">
        <f t="shared" si="10"/>
        <v>0</v>
      </c>
      <c r="P14" s="60">
        <f t="shared" si="11"/>
        <v>0</v>
      </c>
      <c r="Q14" s="61">
        <f t="shared" si="8"/>
        <v>0</v>
      </c>
      <c r="R14" s="58">
        <f t="shared" si="9"/>
        <v>0</v>
      </c>
      <c r="S14" s="61">
        <f t="shared" si="2"/>
        <v>1</v>
      </c>
      <c r="T14" s="58">
        <f t="shared" si="3"/>
        <v>1</v>
      </c>
      <c r="U14" s="181"/>
      <c r="V14" s="137"/>
      <c r="W14" s="138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</row>
    <row r="15" spans="1:82">
      <c r="B15" s="65">
        <f>IF(C15&lt;&gt;0,COUNTA($C$7:C15)," ")</f>
        <v>9</v>
      </c>
      <c r="C15" s="230">
        <v>45151</v>
      </c>
      <c r="D15" s="73" t="str">
        <f>IF(C15=0," ",VLOOKUP(WEEKDAY(C15),WeekDays!$B$6:$C$12,COLUMNS(WeekDays!$B$6:$C$12)))</f>
        <v>Sunday</v>
      </c>
      <c r="E15" s="200" t="s">
        <v>116</v>
      </c>
      <c r="F15" s="46" t="s">
        <v>71</v>
      </c>
      <c r="G15" s="46">
        <v>1</v>
      </c>
      <c r="H15" s="49" t="s">
        <v>75</v>
      </c>
      <c r="I15" s="50">
        <v>1</v>
      </c>
      <c r="J15" s="188"/>
      <c r="K15" s="123">
        <f t="shared" si="14"/>
        <v>1</v>
      </c>
      <c r="L15" s="193">
        <f t="shared" si="15"/>
        <v>1</v>
      </c>
      <c r="M15" s="57">
        <f t="shared" si="4"/>
        <v>1</v>
      </c>
      <c r="N15" s="58">
        <f t="shared" si="5"/>
        <v>1</v>
      </c>
      <c r="O15" s="59">
        <f t="shared" si="10"/>
        <v>0</v>
      </c>
      <c r="P15" s="60">
        <f t="shared" si="11"/>
        <v>0</v>
      </c>
      <c r="Q15" s="61">
        <f t="shared" si="8"/>
        <v>0</v>
      </c>
      <c r="R15" s="58">
        <f t="shared" si="9"/>
        <v>0</v>
      </c>
      <c r="S15" s="61">
        <f t="shared" si="2"/>
        <v>1</v>
      </c>
      <c r="T15" s="58">
        <f t="shared" si="3"/>
        <v>1</v>
      </c>
      <c r="U15" s="181"/>
      <c r="V15" s="137"/>
      <c r="W15" s="138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</row>
    <row r="16" spans="1:82">
      <c r="B16" s="65">
        <f>IF(C16&lt;&gt;0,COUNTA($C$7:C16)," ")</f>
        <v>10</v>
      </c>
      <c r="C16" s="230">
        <v>45152</v>
      </c>
      <c r="D16" s="73" t="str">
        <f>IF(C16=0," ",VLOOKUP(WEEKDAY(C16),WeekDays!$B$6:$C$12,COLUMNS(WeekDays!$B$6:$C$12)))</f>
        <v>Monday</v>
      </c>
      <c r="E16" s="200" t="s">
        <v>117</v>
      </c>
      <c r="F16" s="46" t="s">
        <v>118</v>
      </c>
      <c r="G16" s="46">
        <v>1</v>
      </c>
      <c r="H16" s="49" t="s">
        <v>119</v>
      </c>
      <c r="I16" s="50">
        <v>0</v>
      </c>
      <c r="J16" s="188"/>
      <c r="K16" s="123">
        <f t="shared" si="14"/>
        <v>3</v>
      </c>
      <c r="L16" s="193">
        <f t="shared" si="15"/>
        <v>0</v>
      </c>
      <c r="M16" s="57">
        <f t="shared" si="4"/>
        <v>0</v>
      </c>
      <c r="N16" s="58">
        <f t="shared" si="5"/>
        <v>1</v>
      </c>
      <c r="O16" s="59">
        <f t="shared" si="10"/>
        <v>1</v>
      </c>
      <c r="P16" s="60">
        <f t="shared" si="11"/>
        <v>0</v>
      </c>
      <c r="Q16" s="61">
        <f t="shared" si="8"/>
        <v>0</v>
      </c>
      <c r="R16" s="58">
        <f t="shared" si="9"/>
        <v>1</v>
      </c>
      <c r="S16" s="61">
        <f t="shared" si="2"/>
        <v>0</v>
      </c>
      <c r="T16" s="58">
        <f t="shared" si="3"/>
        <v>0</v>
      </c>
      <c r="U16" s="181"/>
      <c r="V16" s="137"/>
      <c r="W16" s="138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</row>
    <row r="17" spans="2:82">
      <c r="B17" s="65">
        <f>IF(C17&lt;&gt;0,COUNTA($C$7:C17)," ")</f>
        <v>11</v>
      </c>
      <c r="C17" s="230">
        <v>45156</v>
      </c>
      <c r="D17" s="73" t="str">
        <f>IF(C17=0," ",VLOOKUP(WEEKDAY(C17),WeekDays!$B$6:$C$12,COLUMNS(WeekDays!$B$6:$C$12)))</f>
        <v>Friday</v>
      </c>
      <c r="E17" s="200" t="s">
        <v>120</v>
      </c>
      <c r="F17" s="46" t="s">
        <v>104</v>
      </c>
      <c r="G17" s="46">
        <v>2</v>
      </c>
      <c r="H17" s="49" t="s">
        <v>110</v>
      </c>
      <c r="I17" s="50">
        <v>1</v>
      </c>
      <c r="J17" s="188"/>
      <c r="K17" s="123">
        <f t="shared" si="14"/>
        <v>3</v>
      </c>
      <c r="L17" s="193">
        <f t="shared" si="15"/>
        <v>0</v>
      </c>
      <c r="M17" s="57">
        <f t="shared" si="4"/>
        <v>1</v>
      </c>
      <c r="N17" s="58">
        <f t="shared" si="5"/>
        <v>2</v>
      </c>
      <c r="O17" s="59">
        <f t="shared" si="10"/>
        <v>1</v>
      </c>
      <c r="P17" s="60">
        <f t="shared" si="11"/>
        <v>0</v>
      </c>
      <c r="Q17" s="61">
        <f t="shared" si="8"/>
        <v>0</v>
      </c>
      <c r="R17" s="58">
        <f t="shared" si="9"/>
        <v>1</v>
      </c>
      <c r="S17" s="61">
        <f>IF(AND(G17="",I17=""),0,IF(G17=I17,1,0))</f>
        <v>0</v>
      </c>
      <c r="T17" s="58">
        <f>IF(AND(G17="",I17=""),0,IF(I17=G17,1,0))</f>
        <v>0</v>
      </c>
      <c r="U17" s="181"/>
      <c r="V17" s="137"/>
      <c r="W17" s="138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</row>
    <row r="18" spans="2:82">
      <c r="B18" s="65">
        <f>IF(C18&lt;&gt;0,COUNTA($C$7:C18)," ")</f>
        <v>12</v>
      </c>
      <c r="C18" s="230">
        <v>45157</v>
      </c>
      <c r="D18" s="73" t="str">
        <f>IF(C18=0," ",VLOOKUP(WEEKDAY(C18),WeekDays!$B$6:$C$12,COLUMNS(WeekDays!$B$6:$C$12)))</f>
        <v>Saturday</v>
      </c>
      <c r="E18" s="200" t="s">
        <v>121</v>
      </c>
      <c r="F18" s="46" t="s">
        <v>74</v>
      </c>
      <c r="G18" s="46">
        <v>0</v>
      </c>
      <c r="H18" s="49" t="s">
        <v>69</v>
      </c>
      <c r="I18" s="50">
        <v>3</v>
      </c>
      <c r="J18" s="188"/>
      <c r="K18" s="123">
        <f t="shared" si="14"/>
        <v>0</v>
      </c>
      <c r="L18" s="193">
        <f t="shared" si="15"/>
        <v>3</v>
      </c>
      <c r="M18" s="57">
        <f t="shared" si="4"/>
        <v>3</v>
      </c>
      <c r="N18" s="58">
        <f t="shared" si="5"/>
        <v>0</v>
      </c>
      <c r="O18" s="59">
        <f t="shared" si="10"/>
        <v>0</v>
      </c>
      <c r="P18" s="60">
        <f t="shared" si="11"/>
        <v>1</v>
      </c>
      <c r="Q18" s="61">
        <f t="shared" si="8"/>
        <v>1</v>
      </c>
      <c r="R18" s="58">
        <f t="shared" si="9"/>
        <v>0</v>
      </c>
      <c r="S18" s="61">
        <f>IF(AND(G18="",I18=""),0,IF(G18=I18,1,0))</f>
        <v>0</v>
      </c>
      <c r="T18" s="58">
        <f>IF(AND(G18="",I18=""),0,IF(I18=G18,1,0))</f>
        <v>0</v>
      </c>
      <c r="U18" s="181"/>
      <c r="V18" s="137"/>
      <c r="W18" s="138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</row>
    <row r="19" spans="2:82">
      <c r="B19" s="65">
        <f>IF(C19&lt;&gt;0,COUNTA($C$7:C19)," ")</f>
        <v>13</v>
      </c>
      <c r="C19" s="230">
        <v>45157</v>
      </c>
      <c r="D19" s="73" t="str">
        <f>IF(C19=0," ",VLOOKUP(WEEKDAY(C19),WeekDays!$B$6:$C$12,COLUMNS(WeekDays!$B$6:$C$12)))</f>
        <v>Saturday</v>
      </c>
      <c r="E19" s="200" t="s">
        <v>122</v>
      </c>
      <c r="F19" s="46" t="s">
        <v>75</v>
      </c>
      <c r="G19" s="46">
        <v>3</v>
      </c>
      <c r="H19" s="49" t="s">
        <v>68</v>
      </c>
      <c r="I19" s="50">
        <v>1</v>
      </c>
      <c r="J19" s="188"/>
      <c r="K19" s="123">
        <f t="shared" si="14"/>
        <v>3</v>
      </c>
      <c r="L19" s="193">
        <f t="shared" si="15"/>
        <v>0</v>
      </c>
      <c r="M19" s="57">
        <f t="shared" si="4"/>
        <v>1</v>
      </c>
      <c r="N19" s="58">
        <f t="shared" si="5"/>
        <v>3</v>
      </c>
      <c r="O19" s="59">
        <f t="shared" si="10"/>
        <v>1</v>
      </c>
      <c r="P19" s="60">
        <f t="shared" si="11"/>
        <v>0</v>
      </c>
      <c r="Q19" s="61">
        <f t="shared" si="8"/>
        <v>0</v>
      </c>
      <c r="R19" s="58">
        <f t="shared" si="9"/>
        <v>1</v>
      </c>
      <c r="S19" s="61">
        <f t="shared" ref="S19:S53" si="16">IF(AND(G19="",I19=""),0,IF(G19=I19,1,0))</f>
        <v>0</v>
      </c>
      <c r="T19" s="58">
        <f t="shared" ref="T19:T53" si="17">IF(AND(G19="",I19=""),0,IF(I19=G19,1,0))</f>
        <v>0</v>
      </c>
      <c r="U19" s="181"/>
      <c r="V19" s="137"/>
      <c r="W19" s="138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</row>
    <row r="20" spans="2:82">
      <c r="B20" s="65">
        <f>IF(C20&lt;&gt;0,COUNTA($C$7:C20)," ")</f>
        <v>14</v>
      </c>
      <c r="C20" s="230">
        <v>45157</v>
      </c>
      <c r="D20" s="73" t="str">
        <f>IF(C20=0," ",VLOOKUP(WEEKDAY(C20),WeekDays!$B$6:$C$12,COLUMNS(WeekDays!$B$6:$C$12)))</f>
        <v>Saturday</v>
      </c>
      <c r="E20" s="200" t="s">
        <v>123</v>
      </c>
      <c r="F20" s="46" t="s">
        <v>119</v>
      </c>
      <c r="G20" s="46">
        <v>1</v>
      </c>
      <c r="H20" s="49" t="s">
        <v>107</v>
      </c>
      <c r="I20" s="50">
        <v>4</v>
      </c>
      <c r="J20" s="188"/>
      <c r="K20" s="123">
        <f t="shared" si="14"/>
        <v>0</v>
      </c>
      <c r="L20" s="193">
        <f t="shared" si="15"/>
        <v>3</v>
      </c>
      <c r="M20" s="57">
        <f t="shared" ref="M20:M22" si="18">I20</f>
        <v>4</v>
      </c>
      <c r="N20" s="58">
        <f t="shared" ref="N20:N22" si="19">G20</f>
        <v>1</v>
      </c>
      <c r="O20" s="59">
        <f t="shared" si="10"/>
        <v>0</v>
      </c>
      <c r="P20" s="60">
        <f t="shared" si="11"/>
        <v>1</v>
      </c>
      <c r="Q20" s="61">
        <f t="shared" si="8"/>
        <v>1</v>
      </c>
      <c r="R20" s="58">
        <f t="shared" si="9"/>
        <v>0</v>
      </c>
      <c r="S20" s="61">
        <f t="shared" si="16"/>
        <v>0</v>
      </c>
      <c r="T20" s="58">
        <f t="shared" si="17"/>
        <v>0</v>
      </c>
      <c r="U20" s="181"/>
      <c r="V20" s="137"/>
      <c r="W20" s="138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</row>
    <row r="21" spans="2:82">
      <c r="B21" s="65">
        <f>IF(C21&lt;&gt;0,COUNTA($C$7:C21)," ")</f>
        <v>15</v>
      </c>
      <c r="C21" s="230">
        <v>45157</v>
      </c>
      <c r="D21" s="73" t="str">
        <f>IF(C21=0," ",VLOOKUP(WEEKDAY(C21),WeekDays!$B$6:$C$12,COLUMNS(WeekDays!$B$6:$C$12)))</f>
        <v>Saturday</v>
      </c>
      <c r="E21" s="200" t="s">
        <v>124</v>
      </c>
      <c r="F21" s="46" t="s">
        <v>115</v>
      </c>
      <c r="G21" s="46">
        <v>2</v>
      </c>
      <c r="H21" s="49" t="s">
        <v>118</v>
      </c>
      <c r="I21" s="50">
        <v>0</v>
      </c>
      <c r="J21" s="188"/>
      <c r="K21" s="123">
        <f t="shared" si="14"/>
        <v>3</v>
      </c>
      <c r="L21" s="193">
        <f t="shared" si="15"/>
        <v>0</v>
      </c>
      <c r="M21" s="57">
        <f t="shared" si="18"/>
        <v>0</v>
      </c>
      <c r="N21" s="58">
        <f t="shared" si="19"/>
        <v>2</v>
      </c>
      <c r="O21" s="59">
        <f t="shared" si="10"/>
        <v>1</v>
      </c>
      <c r="P21" s="60">
        <f t="shared" si="11"/>
        <v>0</v>
      </c>
      <c r="Q21" s="61">
        <f t="shared" si="8"/>
        <v>0</v>
      </c>
      <c r="R21" s="58">
        <f t="shared" si="9"/>
        <v>1</v>
      </c>
      <c r="S21" s="61">
        <f t="shared" si="16"/>
        <v>0</v>
      </c>
      <c r="T21" s="58">
        <f t="shared" si="17"/>
        <v>0</v>
      </c>
      <c r="U21" s="181"/>
      <c r="V21" s="137"/>
      <c r="W21" s="138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</row>
    <row r="22" spans="2:82">
      <c r="B22" s="65">
        <f>IF(C22&lt;&gt;0,COUNTA($C$7:C22)," ")</f>
        <v>16</v>
      </c>
      <c r="C22" s="230">
        <v>45157</v>
      </c>
      <c r="D22" s="73" t="str">
        <f>IF(C22=0," ",VLOOKUP(WEEKDAY(C22),WeekDays!$B$6:$C$12,COLUMNS(WeekDays!$B$6:$C$12)))</f>
        <v>Saturday</v>
      </c>
      <c r="E22" s="200" t="s">
        <v>125</v>
      </c>
      <c r="F22" s="46" t="s">
        <v>102</v>
      </c>
      <c r="G22" s="46">
        <v>1</v>
      </c>
      <c r="H22" s="49" t="s">
        <v>113</v>
      </c>
      <c r="I22" s="50">
        <v>0</v>
      </c>
      <c r="J22" s="188"/>
      <c r="K22" s="123">
        <f t="shared" si="14"/>
        <v>3</v>
      </c>
      <c r="L22" s="193">
        <f t="shared" si="15"/>
        <v>0</v>
      </c>
      <c r="M22" s="57">
        <f t="shared" si="18"/>
        <v>0</v>
      </c>
      <c r="N22" s="58">
        <f t="shared" si="19"/>
        <v>1</v>
      </c>
      <c r="O22" s="59">
        <f t="shared" si="10"/>
        <v>1</v>
      </c>
      <c r="P22" s="60">
        <f t="shared" si="11"/>
        <v>0</v>
      </c>
      <c r="Q22" s="61">
        <f t="shared" si="8"/>
        <v>0</v>
      </c>
      <c r="R22" s="58">
        <f t="shared" si="9"/>
        <v>1</v>
      </c>
      <c r="S22" s="61">
        <f t="shared" si="16"/>
        <v>0</v>
      </c>
      <c r="T22" s="58">
        <f t="shared" si="17"/>
        <v>0</v>
      </c>
      <c r="U22" s="181"/>
      <c r="V22" s="137"/>
      <c r="W22" s="138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</row>
    <row r="23" spans="2:82">
      <c r="B23" s="65">
        <f>IF(C23&lt;&gt;0,COUNTA($C$7:C23)," ")</f>
        <v>17</v>
      </c>
      <c r="C23" s="230">
        <v>45158</v>
      </c>
      <c r="D23" s="73" t="str">
        <f>IF(C23=0," ",VLOOKUP(WEEKDAY(C23),WeekDays!$B$6:$C$12,COLUMNS(WeekDays!$B$6:$C$12)))</f>
        <v>Sunday</v>
      </c>
      <c r="E23" s="200" t="s">
        <v>126</v>
      </c>
      <c r="F23" s="46" t="s">
        <v>67</v>
      </c>
      <c r="G23" s="46">
        <v>4</v>
      </c>
      <c r="H23" s="49" t="s">
        <v>73</v>
      </c>
      <c r="I23" s="50">
        <v>0</v>
      </c>
      <c r="J23" s="188"/>
      <c r="K23" s="123">
        <f t="shared" si="14"/>
        <v>3</v>
      </c>
      <c r="L23" s="193">
        <f t="shared" si="15"/>
        <v>0</v>
      </c>
      <c r="M23" s="57">
        <f t="shared" ref="M23:M24" si="20">I23</f>
        <v>0</v>
      </c>
      <c r="N23" s="58">
        <f t="shared" ref="N23:N24" si="21">G23</f>
        <v>4</v>
      </c>
      <c r="O23" s="59">
        <f t="shared" ref="O23:O24" si="22">IF(G23&gt;I23,1,0)</f>
        <v>1</v>
      </c>
      <c r="P23" s="60">
        <f t="shared" ref="P23:P24" si="23">IF(I23&gt;G23,1,0)</f>
        <v>0</v>
      </c>
      <c r="Q23" s="61">
        <f t="shared" ref="Q23:Q24" si="24">IF(G23&lt;I23,1,0)</f>
        <v>0</v>
      </c>
      <c r="R23" s="58">
        <f t="shared" ref="R23:R24" si="25">IF(I23&lt;G23,1,0)</f>
        <v>1</v>
      </c>
      <c r="S23" s="61">
        <f t="shared" si="16"/>
        <v>0</v>
      </c>
      <c r="T23" s="58">
        <f t="shared" si="17"/>
        <v>0</v>
      </c>
      <c r="U23" s="181"/>
      <c r="V23" s="137"/>
      <c r="W23" s="138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</row>
    <row r="24" spans="2:82">
      <c r="B24" s="65">
        <f>IF(C24&lt;&gt;0,COUNTA($C$7:C24)," ")</f>
        <v>18</v>
      </c>
      <c r="C24" s="230">
        <v>45158</v>
      </c>
      <c r="D24" s="73" t="str">
        <f>IF(C24=0," ",VLOOKUP(WEEKDAY(C24),WeekDays!$B$6:$C$12,COLUMNS(WeekDays!$B$6:$C$12)))</f>
        <v>Sunday</v>
      </c>
      <c r="E24" s="200" t="s">
        <v>127</v>
      </c>
      <c r="F24" s="46" t="s">
        <v>106</v>
      </c>
      <c r="G24" s="46">
        <v>3</v>
      </c>
      <c r="H24" s="49" t="s">
        <v>71</v>
      </c>
      <c r="I24" s="50">
        <v>1</v>
      </c>
      <c r="J24" s="188"/>
      <c r="K24" s="123">
        <f t="shared" si="14"/>
        <v>3</v>
      </c>
      <c r="L24" s="193">
        <f t="shared" si="15"/>
        <v>0</v>
      </c>
      <c r="M24" s="57">
        <f t="shared" si="20"/>
        <v>1</v>
      </c>
      <c r="N24" s="58">
        <f t="shared" si="21"/>
        <v>3</v>
      </c>
      <c r="O24" s="59">
        <f t="shared" si="22"/>
        <v>1</v>
      </c>
      <c r="P24" s="60">
        <f t="shared" si="23"/>
        <v>0</v>
      </c>
      <c r="Q24" s="61">
        <f t="shared" si="24"/>
        <v>0</v>
      </c>
      <c r="R24" s="58">
        <f t="shared" si="25"/>
        <v>1</v>
      </c>
      <c r="S24" s="61">
        <f t="shared" si="16"/>
        <v>0</v>
      </c>
      <c r="T24" s="58">
        <f t="shared" si="17"/>
        <v>0</v>
      </c>
      <c r="U24" s="181"/>
      <c r="V24" s="137"/>
      <c r="W24" s="138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</row>
    <row r="25" spans="2:82">
      <c r="B25" s="65">
        <f>IF(C25&lt;&gt;0,COUNTA($C$7:C25)," ")</f>
        <v>19</v>
      </c>
      <c r="C25" s="230">
        <v>45159</v>
      </c>
      <c r="D25" s="73" t="str">
        <f>IF(C25=0," ",VLOOKUP(WEEKDAY(C25),WeekDays!$B$6:$C$12,COLUMNS(WeekDays!$B$6:$C$12)))</f>
        <v>Monday</v>
      </c>
      <c r="E25" s="200" t="s">
        <v>128</v>
      </c>
      <c r="F25" s="46" t="s">
        <v>72</v>
      </c>
      <c r="G25" s="46">
        <v>0</v>
      </c>
      <c r="H25" s="49" t="s">
        <v>66</v>
      </c>
      <c r="I25" s="50">
        <v>1</v>
      </c>
      <c r="J25" s="188"/>
      <c r="K25" s="123">
        <f t="shared" si="14"/>
        <v>0</v>
      </c>
      <c r="L25" s="193">
        <f t="shared" si="15"/>
        <v>3</v>
      </c>
      <c r="M25" s="57">
        <f t="shared" ref="M25" si="26">I25</f>
        <v>1</v>
      </c>
      <c r="N25" s="58">
        <f t="shared" ref="N25" si="27">G25</f>
        <v>0</v>
      </c>
      <c r="O25" s="59">
        <f t="shared" ref="O25" si="28">IF(G25&gt;I25,1,0)</f>
        <v>0</v>
      </c>
      <c r="P25" s="60">
        <f t="shared" ref="P25" si="29">IF(I25&gt;G25,1,0)</f>
        <v>1</v>
      </c>
      <c r="Q25" s="61">
        <f t="shared" ref="Q25" si="30">IF(G25&lt;I25,1,0)</f>
        <v>1</v>
      </c>
      <c r="R25" s="58">
        <f t="shared" ref="R25" si="31">IF(I25&lt;G25,1,0)</f>
        <v>0</v>
      </c>
      <c r="S25" s="61">
        <f t="shared" si="16"/>
        <v>0</v>
      </c>
      <c r="T25" s="58">
        <f t="shared" si="17"/>
        <v>0</v>
      </c>
      <c r="U25" s="181"/>
      <c r="V25" s="137"/>
      <c r="W25" s="138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</row>
    <row r="26" spans="2:82">
      <c r="B26" s="65">
        <f>IF(C26&lt;&gt;0,COUNTA($C$7:C26)," ")</f>
        <v>20</v>
      </c>
      <c r="C26" s="230">
        <v>45163</v>
      </c>
      <c r="D26" s="73" t="str">
        <f>IF(C26=0," ",VLOOKUP(WEEKDAY(C26),WeekDays!$B$6:$C$12,COLUMNS(WeekDays!$B$6:$C$12)))</f>
        <v>Friday</v>
      </c>
      <c r="E26" s="200" t="s">
        <v>116</v>
      </c>
      <c r="F26" s="46" t="s">
        <v>71</v>
      </c>
      <c r="G26" s="46">
        <v>3</v>
      </c>
      <c r="H26" s="49" t="s">
        <v>108</v>
      </c>
      <c r="I26" s="50">
        <v>0</v>
      </c>
      <c r="J26" s="188"/>
      <c r="K26" s="123">
        <f t="shared" si="14"/>
        <v>3</v>
      </c>
      <c r="L26" s="193">
        <f t="shared" si="15"/>
        <v>0</v>
      </c>
      <c r="M26" s="57">
        <f t="shared" ref="M26" si="32">I26</f>
        <v>0</v>
      </c>
      <c r="N26" s="58">
        <f t="shared" ref="N26" si="33">G26</f>
        <v>3</v>
      </c>
      <c r="O26" s="59">
        <f t="shared" ref="O26" si="34">IF(G26&gt;I26,1,0)</f>
        <v>1</v>
      </c>
      <c r="P26" s="60">
        <f t="shared" ref="P26" si="35">IF(I26&gt;G26,1,0)</f>
        <v>0</v>
      </c>
      <c r="Q26" s="61">
        <f t="shared" ref="Q26" si="36">IF(G26&lt;I26,1,0)</f>
        <v>0</v>
      </c>
      <c r="R26" s="58">
        <f t="shared" ref="R26" si="37">IF(I26&lt;G26,1,0)</f>
        <v>1</v>
      </c>
      <c r="S26" s="61">
        <f t="shared" si="16"/>
        <v>0</v>
      </c>
      <c r="T26" s="58">
        <f t="shared" si="17"/>
        <v>0</v>
      </c>
      <c r="U26" s="181"/>
      <c r="V26" s="137"/>
      <c r="W26" s="138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</row>
    <row r="27" spans="2:82">
      <c r="B27" s="65">
        <f>IF(C27&lt;&gt;0,COUNTA($C$7:C27)," ")</f>
        <v>21</v>
      </c>
      <c r="C27" s="230">
        <v>45164</v>
      </c>
      <c r="D27" s="223" t="str">
        <f>IF(C27=0," ",VLOOKUP(WEEKDAY(C27),WeekDays!$B$6:$C$12,COLUMNS(WeekDays!$B$6:$C$12)))</f>
        <v>Saturday</v>
      </c>
      <c r="E27" s="224" t="s">
        <v>105</v>
      </c>
      <c r="F27" s="225" t="s">
        <v>68</v>
      </c>
      <c r="G27" s="225">
        <v>0</v>
      </c>
      <c r="H27" s="226" t="s">
        <v>115</v>
      </c>
      <c r="I27" s="50">
        <v>2</v>
      </c>
      <c r="J27" s="188"/>
      <c r="K27" s="123">
        <f t="shared" si="14"/>
        <v>0</v>
      </c>
      <c r="L27" s="193">
        <f t="shared" si="15"/>
        <v>3</v>
      </c>
      <c r="M27" s="57">
        <f t="shared" ref="M27" si="38">I27</f>
        <v>2</v>
      </c>
      <c r="N27" s="58">
        <f t="shared" ref="N27" si="39">G27</f>
        <v>0</v>
      </c>
      <c r="O27" s="59">
        <f t="shared" ref="O27" si="40">IF(G27&gt;I27,1,0)</f>
        <v>0</v>
      </c>
      <c r="P27" s="60">
        <f t="shared" ref="P27" si="41">IF(I27&gt;G27,1,0)</f>
        <v>1</v>
      </c>
      <c r="Q27" s="61">
        <f t="shared" ref="Q27" si="42">IF(G27&lt;I27,1,0)</f>
        <v>1</v>
      </c>
      <c r="R27" s="58">
        <f t="shared" ref="R27" si="43">IF(I27&lt;G27,1,0)</f>
        <v>0</v>
      </c>
      <c r="S27" s="61">
        <f t="shared" si="16"/>
        <v>0</v>
      </c>
      <c r="T27" s="58">
        <f t="shared" si="17"/>
        <v>0</v>
      </c>
      <c r="U27" s="181"/>
      <c r="V27" s="137"/>
      <c r="W27" s="138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</row>
    <row r="28" spans="2:82">
      <c r="B28" s="65">
        <f>IF(C28&lt;&gt;0,COUNTA($C$7:C28)," ")</f>
        <v>22</v>
      </c>
      <c r="C28" s="230">
        <v>45164</v>
      </c>
      <c r="D28" s="73" t="str">
        <f>IF(C28=0," ",VLOOKUP(WEEKDAY(C28),WeekDays!$B$6:$C$12,COLUMNS(WeekDays!$B$6:$C$12)))</f>
        <v>Saturday</v>
      </c>
      <c r="E28" s="227" t="s">
        <v>103</v>
      </c>
      <c r="F28" s="228" t="s">
        <v>66</v>
      </c>
      <c r="G28" s="46">
        <v>2</v>
      </c>
      <c r="H28" s="50" t="s">
        <v>74</v>
      </c>
      <c r="I28" s="194">
        <v>2</v>
      </c>
      <c r="J28" s="188"/>
      <c r="K28" s="123">
        <f t="shared" si="14"/>
        <v>1</v>
      </c>
      <c r="L28" s="193">
        <f t="shared" si="15"/>
        <v>1</v>
      </c>
      <c r="M28" s="57">
        <f t="shared" ref="M28" si="44">I28</f>
        <v>2</v>
      </c>
      <c r="N28" s="58">
        <f t="shared" ref="N28" si="45">G28</f>
        <v>2</v>
      </c>
      <c r="O28" s="59">
        <f t="shared" ref="O28" si="46">IF(G28&gt;I28,1,0)</f>
        <v>0</v>
      </c>
      <c r="P28" s="60">
        <f t="shared" ref="P28" si="47">IF(I28&gt;G28,1,0)</f>
        <v>0</v>
      </c>
      <c r="Q28" s="61">
        <f t="shared" ref="Q28" si="48">IF(G28&lt;I28,1,0)</f>
        <v>0</v>
      </c>
      <c r="R28" s="58">
        <f t="shared" ref="R28" si="49">IF(I28&lt;G28,1,0)</f>
        <v>0</v>
      </c>
      <c r="S28" s="61">
        <f t="shared" si="16"/>
        <v>1</v>
      </c>
      <c r="T28" s="58">
        <f t="shared" si="17"/>
        <v>1</v>
      </c>
      <c r="U28" s="181"/>
      <c r="V28" s="137"/>
      <c r="W28" s="138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</row>
    <row r="29" spans="2:82">
      <c r="B29" s="65">
        <f>IF(C29&lt;&gt;0,COUNTA($C$7:C29)," ")</f>
        <v>23</v>
      </c>
      <c r="C29" s="230">
        <v>45164</v>
      </c>
      <c r="D29" s="73" t="str">
        <f>IF(C29=0," ",VLOOKUP(WEEKDAY(C29),WeekDays!$B$6:$C$12,COLUMNS(WeekDays!$B$6:$C$12)))</f>
        <v>Saturday</v>
      </c>
      <c r="E29" s="200" t="s">
        <v>114</v>
      </c>
      <c r="F29" s="46" t="s">
        <v>69</v>
      </c>
      <c r="G29" s="46">
        <v>1</v>
      </c>
      <c r="H29" s="49" t="s">
        <v>72</v>
      </c>
      <c r="I29" s="50">
        <v>1</v>
      </c>
      <c r="J29" s="188"/>
      <c r="K29" s="123">
        <f t="shared" si="14"/>
        <v>1</v>
      </c>
      <c r="L29" s="193">
        <f t="shared" si="15"/>
        <v>1</v>
      </c>
      <c r="M29" s="57">
        <f t="shared" ref="M29" si="50">I29</f>
        <v>1</v>
      </c>
      <c r="N29" s="58">
        <f t="shared" ref="N29" si="51">G29</f>
        <v>1</v>
      </c>
      <c r="O29" s="59">
        <f t="shared" ref="O29" si="52">IF(G29&gt;I29,1,0)</f>
        <v>0</v>
      </c>
      <c r="P29" s="60">
        <f t="shared" ref="P29" si="53">IF(I29&gt;G29,1,0)</f>
        <v>0</v>
      </c>
      <c r="Q29" s="61">
        <f t="shared" ref="Q29" si="54">IF(G29&lt;I29,1,0)</f>
        <v>0</v>
      </c>
      <c r="R29" s="58">
        <f t="shared" ref="R29" si="55">IF(I29&lt;G29,1,0)</f>
        <v>0</v>
      </c>
      <c r="S29" s="61">
        <f t="shared" si="16"/>
        <v>1</v>
      </c>
      <c r="T29" s="58">
        <f t="shared" si="17"/>
        <v>1</v>
      </c>
      <c r="U29" s="181"/>
      <c r="V29" s="137"/>
      <c r="W29" s="138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</row>
    <row r="30" spans="2:82">
      <c r="B30" s="65">
        <f>IF(C30&lt;&gt;0,COUNTA($C$7:C30)," ")</f>
        <v>24</v>
      </c>
      <c r="C30" s="230">
        <v>45164</v>
      </c>
      <c r="D30" s="73" t="str">
        <f>IF(C30=0," ",VLOOKUP(WEEKDAY(C30),WeekDays!$B$6:$C$12,COLUMNS(WeekDays!$B$6:$C$12)))</f>
        <v>Saturday</v>
      </c>
      <c r="E30" s="200" t="s">
        <v>109</v>
      </c>
      <c r="F30" s="46" t="s">
        <v>73</v>
      </c>
      <c r="G30" s="46">
        <v>0</v>
      </c>
      <c r="H30" s="49" t="s">
        <v>119</v>
      </c>
      <c r="I30" s="51">
        <v>1</v>
      </c>
      <c r="J30" s="188"/>
      <c r="K30" s="123">
        <f t="shared" si="14"/>
        <v>0</v>
      </c>
      <c r="L30" s="193">
        <f t="shared" si="15"/>
        <v>3</v>
      </c>
      <c r="M30" s="57">
        <f t="shared" ref="M30" si="56">I30</f>
        <v>1</v>
      </c>
      <c r="N30" s="58">
        <f t="shared" ref="N30" si="57">G30</f>
        <v>0</v>
      </c>
      <c r="O30" s="59">
        <f t="shared" ref="O30" si="58">IF(G30&gt;I30,1,0)</f>
        <v>0</v>
      </c>
      <c r="P30" s="60">
        <f t="shared" ref="P30" si="59">IF(I30&gt;G30,1,0)</f>
        <v>1</v>
      </c>
      <c r="Q30" s="61">
        <f t="shared" ref="Q30" si="60">IF(G30&lt;I30,1,0)</f>
        <v>1</v>
      </c>
      <c r="R30" s="58">
        <f t="shared" ref="R30" si="61">IF(I30&lt;G30,1,0)</f>
        <v>0</v>
      </c>
      <c r="S30" s="61">
        <f t="shared" si="16"/>
        <v>0</v>
      </c>
      <c r="T30" s="58">
        <f t="shared" si="17"/>
        <v>0</v>
      </c>
      <c r="U30" s="181"/>
      <c r="V30" s="137"/>
      <c r="W30" s="138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</row>
    <row r="31" spans="2:82">
      <c r="B31" s="65">
        <f>IF(C31&lt;&gt;0,COUNTA($C$7:C31)," ")</f>
        <v>25</v>
      </c>
      <c r="C31" s="230">
        <v>45164</v>
      </c>
      <c r="D31" s="73" t="str">
        <f>IF(C31=0," ",VLOOKUP(WEEKDAY(C31),WeekDays!$B$6:$C$12,COLUMNS(WeekDays!$B$6:$C$12)))</f>
        <v>Saturday</v>
      </c>
      <c r="E31" s="200" t="s">
        <v>117</v>
      </c>
      <c r="F31" s="46" t="s">
        <v>118</v>
      </c>
      <c r="G31" s="46">
        <v>3</v>
      </c>
      <c r="H31" s="49" t="s">
        <v>104</v>
      </c>
      <c r="I31" s="51">
        <v>2</v>
      </c>
      <c r="J31" s="188"/>
      <c r="K31" s="123">
        <f t="shared" si="14"/>
        <v>3</v>
      </c>
      <c r="L31" s="193">
        <f t="shared" si="15"/>
        <v>0</v>
      </c>
      <c r="M31" s="57">
        <f t="shared" ref="M31" si="62">I31</f>
        <v>2</v>
      </c>
      <c r="N31" s="58">
        <f t="shared" ref="N31" si="63">G31</f>
        <v>3</v>
      </c>
      <c r="O31" s="59">
        <f t="shared" ref="O31" si="64">IF(G31&gt;I31,1,0)</f>
        <v>1</v>
      </c>
      <c r="P31" s="60">
        <f t="shared" ref="P31" si="65">IF(I31&gt;G31,1,0)</f>
        <v>0</v>
      </c>
      <c r="Q31" s="61">
        <f t="shared" ref="Q31" si="66">IF(G31&lt;I31,1,0)</f>
        <v>0</v>
      </c>
      <c r="R31" s="58">
        <f t="shared" ref="R31" si="67">IF(I31&lt;G31,1,0)</f>
        <v>1</v>
      </c>
      <c r="S31" s="61">
        <f t="shared" si="16"/>
        <v>0</v>
      </c>
      <c r="T31" s="58">
        <f t="shared" si="17"/>
        <v>0</v>
      </c>
      <c r="U31" s="181"/>
      <c r="V31" s="137"/>
      <c r="W31" s="138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</row>
    <row r="32" spans="2:82">
      <c r="B32" s="65">
        <f>IF(C32&lt;&gt;0,COUNTA($C$7:C32)," ")</f>
        <v>26</v>
      </c>
      <c r="C32" s="230">
        <v>45164</v>
      </c>
      <c r="D32" s="73" t="str">
        <f>IF(C32=0," ",VLOOKUP(WEEKDAY(C32),WeekDays!$B$6:$C$12,COLUMNS(WeekDays!$B$6:$C$12)))</f>
        <v>Saturday</v>
      </c>
      <c r="E32" s="200" t="s">
        <v>162</v>
      </c>
      <c r="F32" s="46" t="s">
        <v>107</v>
      </c>
      <c r="G32" s="46">
        <v>1</v>
      </c>
      <c r="H32" s="49" t="s">
        <v>106</v>
      </c>
      <c r="I32" s="51">
        <v>3</v>
      </c>
      <c r="J32" s="188"/>
      <c r="K32" s="123">
        <f t="shared" si="14"/>
        <v>0</v>
      </c>
      <c r="L32" s="193">
        <f t="shared" si="15"/>
        <v>3</v>
      </c>
      <c r="M32" s="57">
        <f t="shared" ref="M32:M34" si="68">I32</f>
        <v>3</v>
      </c>
      <c r="N32" s="58">
        <f t="shared" ref="N32:N34" si="69">G32</f>
        <v>1</v>
      </c>
      <c r="O32" s="59">
        <f t="shared" ref="O32:O34" si="70">IF(G32&gt;I32,1,0)</f>
        <v>0</v>
      </c>
      <c r="P32" s="60">
        <f t="shared" ref="P32:P34" si="71">IF(I32&gt;G32,1,0)</f>
        <v>1</v>
      </c>
      <c r="Q32" s="61">
        <f t="shared" ref="Q32:Q34" si="72">IF(G32&lt;I32,1,0)</f>
        <v>1</v>
      </c>
      <c r="R32" s="58">
        <f t="shared" ref="R32:R34" si="73">IF(I32&lt;G32,1,0)</f>
        <v>0</v>
      </c>
      <c r="S32" s="61">
        <f t="shared" si="16"/>
        <v>0</v>
      </c>
      <c r="T32" s="58">
        <f t="shared" si="17"/>
        <v>0</v>
      </c>
      <c r="U32" s="181"/>
      <c r="V32" s="137"/>
      <c r="W32" s="138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</row>
    <row r="33" spans="2:82">
      <c r="B33" s="64">
        <f>IF(C33&lt;&gt;0,COUNTA($C$7:C33)," ")</f>
        <v>27</v>
      </c>
      <c r="C33" s="177">
        <v>45165</v>
      </c>
      <c r="D33" s="73" t="str">
        <f>IF(C33=0," ",VLOOKUP(WEEKDAY(C33),WeekDays!$B$6:$C$12,COLUMNS(WeekDays!$B$6:$C$12)))</f>
        <v>Sunday</v>
      </c>
      <c r="E33" s="200" t="s">
        <v>101</v>
      </c>
      <c r="F33" s="46" t="s">
        <v>70</v>
      </c>
      <c r="G33" s="46">
        <v>1</v>
      </c>
      <c r="H33" s="49" t="s">
        <v>67</v>
      </c>
      <c r="I33" s="51">
        <v>3</v>
      </c>
      <c r="J33" s="188"/>
      <c r="K33" s="123">
        <f t="shared" si="14"/>
        <v>0</v>
      </c>
      <c r="L33" s="193">
        <f t="shared" si="15"/>
        <v>3</v>
      </c>
      <c r="M33" s="57">
        <f t="shared" si="68"/>
        <v>3</v>
      </c>
      <c r="N33" s="58">
        <f t="shared" si="69"/>
        <v>1</v>
      </c>
      <c r="O33" s="59">
        <f t="shared" si="70"/>
        <v>0</v>
      </c>
      <c r="P33" s="60">
        <f t="shared" si="71"/>
        <v>1</v>
      </c>
      <c r="Q33" s="61">
        <f t="shared" si="72"/>
        <v>1</v>
      </c>
      <c r="R33" s="58">
        <f t="shared" si="73"/>
        <v>0</v>
      </c>
      <c r="S33" s="61">
        <f t="shared" si="16"/>
        <v>0</v>
      </c>
      <c r="T33" s="58">
        <f t="shared" si="17"/>
        <v>0</v>
      </c>
      <c r="U33" s="181"/>
      <c r="V33" s="137"/>
      <c r="W33" s="138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</row>
    <row r="34" spans="2:82">
      <c r="B34" s="65">
        <f>IF(C34&lt;&gt;0,COUNTA($C$7:C34)," ")</f>
        <v>28</v>
      </c>
      <c r="C34" s="177">
        <v>45165</v>
      </c>
      <c r="D34" s="73" t="str">
        <f>IF(C34=0," ",VLOOKUP(WEEKDAY(C34),WeekDays!$B$6:$C$12,COLUMNS(WeekDays!$B$6:$C$12)))</f>
        <v>Sunday</v>
      </c>
      <c r="E34" s="200" t="s">
        <v>111</v>
      </c>
      <c r="F34" s="46" t="s">
        <v>110</v>
      </c>
      <c r="G34" s="46">
        <v>1</v>
      </c>
      <c r="H34" s="49" t="s">
        <v>102</v>
      </c>
      <c r="I34" s="51">
        <v>2</v>
      </c>
      <c r="J34" s="188"/>
      <c r="K34" s="123">
        <f t="shared" si="14"/>
        <v>0</v>
      </c>
      <c r="L34" s="193">
        <f t="shared" si="15"/>
        <v>3</v>
      </c>
      <c r="M34" s="57">
        <f t="shared" si="68"/>
        <v>2</v>
      </c>
      <c r="N34" s="58">
        <f t="shared" si="69"/>
        <v>1</v>
      </c>
      <c r="O34" s="59">
        <f t="shared" si="70"/>
        <v>0</v>
      </c>
      <c r="P34" s="60">
        <f t="shared" si="71"/>
        <v>1</v>
      </c>
      <c r="Q34" s="61">
        <f t="shared" si="72"/>
        <v>1</v>
      </c>
      <c r="R34" s="58">
        <f t="shared" si="73"/>
        <v>0</v>
      </c>
      <c r="S34" s="61">
        <f t="shared" si="16"/>
        <v>0</v>
      </c>
      <c r="T34" s="58">
        <f t="shared" si="17"/>
        <v>0</v>
      </c>
      <c r="U34" s="181"/>
      <c r="V34" s="137"/>
      <c r="W34" s="138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</row>
    <row r="35" spans="2:82">
      <c r="B35" s="65">
        <f>IF(C35&lt;&gt;0,COUNTA($C$7:C35)," ")</f>
        <v>29</v>
      </c>
      <c r="C35" s="177">
        <v>45165</v>
      </c>
      <c r="D35" s="73" t="str">
        <f>IF(C35=0," ",VLOOKUP(WEEKDAY(C35),WeekDays!$B$6:$C$12,COLUMNS(WeekDays!$B$6:$C$12)))</f>
        <v>Sunday</v>
      </c>
      <c r="E35" s="200" t="s">
        <v>112</v>
      </c>
      <c r="F35" s="46" t="s">
        <v>113</v>
      </c>
      <c r="G35" s="46">
        <v>1</v>
      </c>
      <c r="H35" s="49" t="s">
        <v>75</v>
      </c>
      <c r="I35" s="51">
        <v>2</v>
      </c>
      <c r="J35" s="188"/>
      <c r="K35" s="123">
        <f t="shared" si="14"/>
        <v>0</v>
      </c>
      <c r="L35" s="193">
        <f t="shared" si="15"/>
        <v>3</v>
      </c>
      <c r="M35" s="57">
        <f t="shared" ref="M35" si="74">I35</f>
        <v>2</v>
      </c>
      <c r="N35" s="58">
        <f t="shared" ref="N35" si="75">G35</f>
        <v>1</v>
      </c>
      <c r="O35" s="59">
        <f t="shared" ref="O35" si="76">IF(G35&gt;I35,1,0)</f>
        <v>0</v>
      </c>
      <c r="P35" s="60">
        <f t="shared" ref="P35" si="77">IF(I35&gt;G35,1,0)</f>
        <v>1</v>
      </c>
      <c r="Q35" s="61">
        <f t="shared" ref="Q35" si="78">IF(G35&lt;I35,1,0)</f>
        <v>1</v>
      </c>
      <c r="R35" s="58">
        <f t="shared" ref="R35" si="79">IF(I35&lt;G35,1,0)</f>
        <v>0</v>
      </c>
      <c r="S35" s="61">
        <f t="shared" si="16"/>
        <v>0</v>
      </c>
      <c r="T35" s="58">
        <f t="shared" si="17"/>
        <v>0</v>
      </c>
      <c r="U35" s="181"/>
      <c r="V35" s="137"/>
      <c r="W35" s="138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</row>
    <row r="36" spans="2:82">
      <c r="B36" s="65">
        <f>IF(C36&lt;&gt;0,COUNTA($C$7:C36)," ")</f>
        <v>30</v>
      </c>
      <c r="C36" s="177">
        <v>45170</v>
      </c>
      <c r="D36" s="73" t="str">
        <f>IF(C36=0," ",VLOOKUP(WEEKDAY(C36),WeekDays!$B$6:$C$12,COLUMNS(WeekDays!$B$6:$C$12)))</f>
        <v>Friday</v>
      </c>
      <c r="E36" s="200" t="s">
        <v>129</v>
      </c>
      <c r="F36" s="46" t="s">
        <v>108</v>
      </c>
      <c r="G36" s="46">
        <v>1</v>
      </c>
      <c r="H36" s="49" t="s">
        <v>106</v>
      </c>
      <c r="I36" s="51">
        <v>2</v>
      </c>
      <c r="J36" s="188"/>
      <c r="K36" s="123">
        <f t="shared" si="14"/>
        <v>0</v>
      </c>
      <c r="L36" s="193">
        <f t="shared" si="15"/>
        <v>3</v>
      </c>
      <c r="M36" s="57">
        <f t="shared" ref="M36" si="80">I36</f>
        <v>2</v>
      </c>
      <c r="N36" s="58">
        <f t="shared" ref="N36" si="81">G36</f>
        <v>1</v>
      </c>
      <c r="O36" s="59">
        <f t="shared" ref="O36" si="82">IF(G36&gt;I36,1,0)</f>
        <v>0</v>
      </c>
      <c r="P36" s="60">
        <f t="shared" ref="P36" si="83">IF(I36&gt;G36,1,0)</f>
        <v>1</v>
      </c>
      <c r="Q36" s="61">
        <f t="shared" ref="Q36" si="84">IF(G36&lt;I36,1,0)</f>
        <v>1</v>
      </c>
      <c r="R36" s="58">
        <f t="shared" ref="R36" si="85">IF(I36&lt;G36,1,0)</f>
        <v>0</v>
      </c>
      <c r="S36" s="61">
        <f t="shared" si="16"/>
        <v>0</v>
      </c>
      <c r="T36" s="58">
        <f t="shared" si="17"/>
        <v>0</v>
      </c>
      <c r="U36" s="181"/>
      <c r="V36" s="137"/>
      <c r="W36" s="138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</row>
    <row r="37" spans="2:82">
      <c r="B37" s="65">
        <f>IF(C37&lt;&gt;0,COUNTA($C$7:C37)," ")</f>
        <v>31</v>
      </c>
      <c r="C37" s="177">
        <v>45171</v>
      </c>
      <c r="D37" s="73" t="str">
        <f>IF(C37=0," ",VLOOKUP(WEEKDAY(C37),WeekDays!$B$6:$C$12,COLUMNS(WeekDays!$B$6:$C$12)))</f>
        <v>Saturday</v>
      </c>
      <c r="E37" s="200" t="s">
        <v>111</v>
      </c>
      <c r="F37" s="46" t="s">
        <v>110</v>
      </c>
      <c r="G37" s="46">
        <v>2</v>
      </c>
      <c r="H37" s="49" t="s">
        <v>73</v>
      </c>
      <c r="I37" s="51">
        <v>2</v>
      </c>
      <c r="J37" s="188"/>
      <c r="K37" s="123">
        <f t="shared" si="14"/>
        <v>1</v>
      </c>
      <c r="L37" s="193">
        <f t="shared" si="15"/>
        <v>1</v>
      </c>
      <c r="M37" s="57">
        <f t="shared" ref="M37" si="86">I37</f>
        <v>2</v>
      </c>
      <c r="N37" s="58">
        <f t="shared" ref="N37" si="87">G37</f>
        <v>2</v>
      </c>
      <c r="O37" s="59">
        <f t="shared" ref="O37" si="88">IF(G37&gt;I37,1,0)</f>
        <v>0</v>
      </c>
      <c r="P37" s="60">
        <f t="shared" ref="P37" si="89">IF(I37&gt;G37,1,0)</f>
        <v>0</v>
      </c>
      <c r="Q37" s="61">
        <f t="shared" ref="Q37" si="90">IF(G37&lt;I37,1,0)</f>
        <v>0</v>
      </c>
      <c r="R37" s="58">
        <f t="shared" ref="R37" si="91">IF(I37&lt;G37,1,0)</f>
        <v>0</v>
      </c>
      <c r="S37" s="61">
        <f t="shared" si="16"/>
        <v>1</v>
      </c>
      <c r="T37" s="58">
        <f t="shared" si="17"/>
        <v>1</v>
      </c>
      <c r="U37" s="181"/>
      <c r="V37" s="137"/>
      <c r="W37" s="138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</row>
    <row r="38" spans="2:82">
      <c r="B38" s="65">
        <f>IF(C38&lt;&gt;0,COUNTA($C$7:C38)," ")</f>
        <v>32</v>
      </c>
      <c r="C38" s="177">
        <v>45171</v>
      </c>
      <c r="D38" s="73" t="str">
        <f>IF(C38=0," ",VLOOKUP(WEEKDAY(C38),WeekDays!$B$6:$C$12,COLUMNS(WeekDays!$B$6:$C$12)))</f>
        <v>Saturday</v>
      </c>
      <c r="E38" s="200" t="s">
        <v>114</v>
      </c>
      <c r="F38" s="46" t="s">
        <v>69</v>
      </c>
      <c r="G38" s="46">
        <v>2</v>
      </c>
      <c r="H38" s="49" t="s">
        <v>68</v>
      </c>
      <c r="I38" s="51">
        <v>2</v>
      </c>
      <c r="J38" s="188"/>
      <c r="K38" s="123">
        <f t="shared" si="14"/>
        <v>1</v>
      </c>
      <c r="L38" s="193">
        <f t="shared" si="15"/>
        <v>1</v>
      </c>
      <c r="M38" s="57">
        <f t="shared" ref="M38:M50" si="92">I38</f>
        <v>2</v>
      </c>
      <c r="N38" s="58">
        <f t="shared" ref="N38:N50" si="93">G38</f>
        <v>2</v>
      </c>
      <c r="O38" s="59">
        <f t="shared" ref="O38:O50" si="94">IF(G38&gt;I38,1,0)</f>
        <v>0</v>
      </c>
      <c r="P38" s="60">
        <f t="shared" ref="P38:P50" si="95">IF(I38&gt;G38,1,0)</f>
        <v>0</v>
      </c>
      <c r="Q38" s="61">
        <f t="shared" ref="Q38:Q50" si="96">IF(G38&lt;I38,1,0)</f>
        <v>0</v>
      </c>
      <c r="R38" s="58">
        <f t="shared" ref="R38:R50" si="97">IF(I38&lt;G38,1,0)</f>
        <v>0</v>
      </c>
      <c r="S38" s="61">
        <f t="shared" si="16"/>
        <v>1</v>
      </c>
      <c r="T38" s="58">
        <f t="shared" si="17"/>
        <v>1</v>
      </c>
      <c r="U38" s="181"/>
      <c r="V38" s="137"/>
      <c r="W38" s="138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</row>
    <row r="39" spans="2:82">
      <c r="B39" s="65">
        <f>IF(C39&lt;&gt;0,COUNTA($C$7:C39)," ")</f>
        <v>33</v>
      </c>
      <c r="C39" s="177">
        <v>45171</v>
      </c>
      <c r="D39" s="73" t="str">
        <f>IF(C39=0," ",VLOOKUP(WEEKDAY(C39),WeekDays!$B$6:$C$12,COLUMNS(WeekDays!$B$6:$C$12)))</f>
        <v>Saturday</v>
      </c>
      <c r="E39" s="200" t="s">
        <v>101</v>
      </c>
      <c r="F39" s="46" t="s">
        <v>70</v>
      </c>
      <c r="G39" s="46">
        <v>2</v>
      </c>
      <c r="H39" s="49" t="s">
        <v>115</v>
      </c>
      <c r="I39" s="51">
        <v>5</v>
      </c>
      <c r="J39" s="188"/>
      <c r="K39" s="123">
        <f t="shared" si="14"/>
        <v>0</v>
      </c>
      <c r="L39" s="193">
        <f t="shared" si="15"/>
        <v>3</v>
      </c>
      <c r="M39" s="57">
        <f t="shared" si="92"/>
        <v>5</v>
      </c>
      <c r="N39" s="58">
        <f t="shared" si="93"/>
        <v>2</v>
      </c>
      <c r="O39" s="59">
        <f t="shared" si="94"/>
        <v>0</v>
      </c>
      <c r="P39" s="60">
        <f t="shared" si="95"/>
        <v>1</v>
      </c>
      <c r="Q39" s="61">
        <f t="shared" si="96"/>
        <v>1</v>
      </c>
      <c r="R39" s="58">
        <f t="shared" si="97"/>
        <v>0</v>
      </c>
      <c r="S39" s="61">
        <f t="shared" si="16"/>
        <v>0</v>
      </c>
      <c r="T39" s="58">
        <f t="shared" si="17"/>
        <v>0</v>
      </c>
      <c r="U39" s="181"/>
      <c r="V39" s="137"/>
      <c r="W39" s="138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</row>
    <row r="40" spans="2:82">
      <c r="B40" s="65">
        <f>IF(C40&lt;&gt;0,COUNTA($C$7:C40)," ")</f>
        <v>34</v>
      </c>
      <c r="C40" s="177">
        <v>45171</v>
      </c>
      <c r="D40" s="73" t="str">
        <f>IF(C40=0," ",VLOOKUP(WEEKDAY(C40),WeekDays!$B$6:$C$12,COLUMNS(WeekDays!$B$6:$C$12)))</f>
        <v>Saturday</v>
      </c>
      <c r="E40" s="200" t="s">
        <v>116</v>
      </c>
      <c r="F40" s="46" t="s">
        <v>71</v>
      </c>
      <c r="G40" s="46">
        <v>0</v>
      </c>
      <c r="H40" s="49" t="s">
        <v>104</v>
      </c>
      <c r="I40" s="51">
        <v>1</v>
      </c>
      <c r="J40" s="188"/>
      <c r="K40" s="123">
        <f t="shared" si="14"/>
        <v>0</v>
      </c>
      <c r="L40" s="193">
        <f t="shared" si="15"/>
        <v>3</v>
      </c>
      <c r="M40" s="57">
        <f t="shared" si="92"/>
        <v>1</v>
      </c>
      <c r="N40" s="58">
        <f t="shared" si="93"/>
        <v>0</v>
      </c>
      <c r="O40" s="59">
        <f t="shared" si="94"/>
        <v>0</v>
      </c>
      <c r="P40" s="60">
        <f t="shared" si="95"/>
        <v>1</v>
      </c>
      <c r="Q40" s="61">
        <f t="shared" si="96"/>
        <v>1</v>
      </c>
      <c r="R40" s="58">
        <f t="shared" si="97"/>
        <v>0</v>
      </c>
      <c r="S40" s="61">
        <f t="shared" si="16"/>
        <v>0</v>
      </c>
      <c r="T40" s="58">
        <f t="shared" si="17"/>
        <v>0</v>
      </c>
      <c r="U40" s="181"/>
      <c r="V40" s="137"/>
      <c r="W40" s="138"/>
      <c r="X40" s="139"/>
      <c r="Y40" s="139"/>
      <c r="Z40" s="139"/>
      <c r="AA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</row>
    <row r="41" spans="2:82">
      <c r="B41" s="65">
        <f>IF(C41&lt;&gt;0,COUNTA($C$7:C41)," ")</f>
        <v>35</v>
      </c>
      <c r="C41" s="177">
        <v>45171</v>
      </c>
      <c r="D41" s="73" t="str">
        <f>IF(C41=0," ",VLOOKUP(WEEKDAY(C41),WeekDays!$B$6:$C$12,COLUMNS(WeekDays!$B$6:$C$12)))</f>
        <v>Saturday</v>
      </c>
      <c r="E41" s="200" t="s">
        <v>125</v>
      </c>
      <c r="F41" s="46" t="s">
        <v>102</v>
      </c>
      <c r="G41" s="46">
        <v>5</v>
      </c>
      <c r="H41" s="49" t="s">
        <v>74</v>
      </c>
      <c r="I41" s="51">
        <v>1</v>
      </c>
      <c r="J41" s="188"/>
      <c r="K41" s="123">
        <f t="shared" si="14"/>
        <v>3</v>
      </c>
      <c r="L41" s="193">
        <f t="shared" si="15"/>
        <v>0</v>
      </c>
      <c r="M41" s="57">
        <f t="shared" si="92"/>
        <v>1</v>
      </c>
      <c r="N41" s="58">
        <f t="shared" si="93"/>
        <v>5</v>
      </c>
      <c r="O41" s="59">
        <f t="shared" si="94"/>
        <v>1</v>
      </c>
      <c r="P41" s="60">
        <f t="shared" si="95"/>
        <v>0</v>
      </c>
      <c r="Q41" s="61">
        <f t="shared" si="96"/>
        <v>0</v>
      </c>
      <c r="R41" s="58">
        <f t="shared" si="97"/>
        <v>1</v>
      </c>
      <c r="S41" s="61">
        <f t="shared" si="16"/>
        <v>0</v>
      </c>
      <c r="T41" s="58">
        <f t="shared" si="17"/>
        <v>0</v>
      </c>
      <c r="U41" s="181"/>
      <c r="V41" s="137"/>
      <c r="W41" s="138"/>
      <c r="X41" s="139"/>
      <c r="Y41" s="139"/>
      <c r="Z41" s="139"/>
      <c r="AA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</row>
    <row r="42" spans="2:82">
      <c r="B42" s="65">
        <f>IF(C42&lt;&gt;0,COUNTA($C$7:C42)," ")</f>
        <v>36</v>
      </c>
      <c r="C42" s="177">
        <v>45171</v>
      </c>
      <c r="D42" s="73" t="str">
        <f>IF(C42=0," ",VLOOKUP(WEEKDAY(C42),WeekDays!$B$6:$C$12,COLUMNS(WeekDays!$B$6:$C$12)))</f>
        <v>Saturday</v>
      </c>
      <c r="E42" s="200" t="s">
        <v>162</v>
      </c>
      <c r="F42" s="46" t="s">
        <v>107</v>
      </c>
      <c r="G42" s="46">
        <v>3</v>
      </c>
      <c r="H42" s="49" t="s">
        <v>113</v>
      </c>
      <c r="I42" s="51">
        <v>1</v>
      </c>
      <c r="J42" s="188"/>
      <c r="K42" s="123">
        <f t="shared" si="14"/>
        <v>3</v>
      </c>
      <c r="L42" s="193">
        <f t="shared" si="15"/>
        <v>0</v>
      </c>
      <c r="M42" s="57">
        <f t="shared" si="92"/>
        <v>1</v>
      </c>
      <c r="N42" s="58">
        <f t="shared" si="93"/>
        <v>3</v>
      </c>
      <c r="O42" s="59">
        <f t="shared" si="94"/>
        <v>1</v>
      </c>
      <c r="P42" s="60">
        <f t="shared" si="95"/>
        <v>0</v>
      </c>
      <c r="Q42" s="61">
        <f t="shared" si="96"/>
        <v>0</v>
      </c>
      <c r="R42" s="58">
        <f t="shared" si="97"/>
        <v>1</v>
      </c>
      <c r="S42" s="61">
        <f t="shared" si="16"/>
        <v>0</v>
      </c>
      <c r="T42" s="58">
        <f t="shared" si="17"/>
        <v>0</v>
      </c>
      <c r="U42" s="181"/>
      <c r="V42" s="137"/>
      <c r="W42" s="138"/>
      <c r="X42" s="139"/>
      <c r="Y42" s="139"/>
      <c r="Z42" s="139"/>
      <c r="AA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</row>
    <row r="43" spans="2:82">
      <c r="B43" s="65">
        <f>IF(C43&lt;&gt;0,COUNTA($C$7:C43)," ")</f>
        <v>37</v>
      </c>
      <c r="C43" s="177">
        <v>45172</v>
      </c>
      <c r="D43" s="73" t="str">
        <f>IF(C43=0," ",VLOOKUP(WEEKDAY(C43),WeekDays!$B$6:$C$12,COLUMNS(WeekDays!$B$6:$C$12)))</f>
        <v>Sunday</v>
      </c>
      <c r="E43" s="200" t="s">
        <v>128</v>
      </c>
      <c r="F43" s="46" t="s">
        <v>72</v>
      </c>
      <c r="G43" s="46">
        <v>3</v>
      </c>
      <c r="H43" s="49" t="s">
        <v>119</v>
      </c>
      <c r="I43" s="51">
        <v>2</v>
      </c>
      <c r="J43" s="188"/>
      <c r="K43" s="123">
        <f t="shared" si="14"/>
        <v>3</v>
      </c>
      <c r="L43" s="193">
        <f t="shared" si="15"/>
        <v>0</v>
      </c>
      <c r="M43" s="57">
        <f t="shared" si="92"/>
        <v>2</v>
      </c>
      <c r="N43" s="58">
        <f t="shared" si="93"/>
        <v>3</v>
      </c>
      <c r="O43" s="59">
        <f t="shared" si="94"/>
        <v>1</v>
      </c>
      <c r="P43" s="60">
        <f t="shared" si="95"/>
        <v>0</v>
      </c>
      <c r="Q43" s="61">
        <f t="shared" si="96"/>
        <v>0</v>
      </c>
      <c r="R43" s="58">
        <f t="shared" si="97"/>
        <v>1</v>
      </c>
      <c r="S43" s="61">
        <f t="shared" si="16"/>
        <v>0</v>
      </c>
      <c r="T43" s="58">
        <f t="shared" si="17"/>
        <v>0</v>
      </c>
      <c r="U43" s="181"/>
      <c r="V43" s="137"/>
      <c r="W43" s="138"/>
      <c r="X43" s="139"/>
      <c r="Y43" s="139"/>
      <c r="Z43" s="139"/>
      <c r="AA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</row>
    <row r="44" spans="2:82">
      <c r="B44" s="65">
        <f>IF(C44&lt;&gt;0,COUNTA($C$7:C44)," ")</f>
        <v>38</v>
      </c>
      <c r="C44" s="177">
        <v>45172</v>
      </c>
      <c r="D44" s="73" t="str">
        <f>IF(C44=0," ",VLOOKUP(WEEKDAY(C44),WeekDays!$B$6:$C$12,COLUMNS(WeekDays!$B$6:$C$12)))</f>
        <v>Sunday</v>
      </c>
      <c r="E44" s="200" t="s">
        <v>122</v>
      </c>
      <c r="F44" s="46" t="s">
        <v>75</v>
      </c>
      <c r="G44" s="46">
        <v>3</v>
      </c>
      <c r="H44" s="49" t="s">
        <v>67</v>
      </c>
      <c r="I44" s="51">
        <v>0</v>
      </c>
      <c r="J44" s="188"/>
      <c r="K44" s="123">
        <f t="shared" si="14"/>
        <v>3</v>
      </c>
      <c r="L44" s="193">
        <f t="shared" si="15"/>
        <v>0</v>
      </c>
      <c r="M44" s="57">
        <f t="shared" si="92"/>
        <v>0</v>
      </c>
      <c r="N44" s="58">
        <f t="shared" si="93"/>
        <v>3</v>
      </c>
      <c r="O44" s="59">
        <f t="shared" si="94"/>
        <v>1</v>
      </c>
      <c r="P44" s="60">
        <f t="shared" si="95"/>
        <v>0</v>
      </c>
      <c r="Q44" s="61">
        <f t="shared" si="96"/>
        <v>0</v>
      </c>
      <c r="R44" s="58">
        <f t="shared" si="97"/>
        <v>1</v>
      </c>
      <c r="S44" s="61">
        <f t="shared" si="16"/>
        <v>0</v>
      </c>
      <c r="T44" s="58">
        <f t="shared" si="17"/>
        <v>0</v>
      </c>
      <c r="U44" s="181"/>
      <c r="V44" s="137"/>
      <c r="W44" s="138"/>
      <c r="X44" s="139"/>
      <c r="Y44" s="139"/>
      <c r="Z44" s="139"/>
      <c r="AA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</row>
    <row r="45" spans="2:82">
      <c r="B45" s="65">
        <f>IF(C45&lt;&gt;0,COUNTA($C$7:C45)," ")</f>
        <v>39</v>
      </c>
      <c r="C45" s="177">
        <v>45172</v>
      </c>
      <c r="D45" s="73" t="str">
        <f>IF(C45=0," ",VLOOKUP(WEEKDAY(C45),WeekDays!$B$6:$C$12,COLUMNS(WeekDays!$B$6:$C$12)))</f>
        <v>Sunday</v>
      </c>
      <c r="E45" s="200" t="s">
        <v>103</v>
      </c>
      <c r="F45" s="46" t="s">
        <v>66</v>
      </c>
      <c r="G45" s="46">
        <v>3</v>
      </c>
      <c r="H45" s="49" t="s">
        <v>118</v>
      </c>
      <c r="I45" s="51">
        <v>1</v>
      </c>
      <c r="J45" s="188"/>
      <c r="K45" s="123">
        <f t="shared" si="14"/>
        <v>3</v>
      </c>
      <c r="L45" s="193">
        <f t="shared" si="15"/>
        <v>0</v>
      </c>
      <c r="M45" s="57">
        <f t="shared" si="92"/>
        <v>1</v>
      </c>
      <c r="N45" s="58">
        <f t="shared" si="93"/>
        <v>3</v>
      </c>
      <c r="O45" s="59">
        <f t="shared" si="94"/>
        <v>1</v>
      </c>
      <c r="P45" s="60">
        <f t="shared" si="95"/>
        <v>0</v>
      </c>
      <c r="Q45" s="61">
        <f t="shared" si="96"/>
        <v>0</v>
      </c>
      <c r="R45" s="58">
        <f t="shared" si="97"/>
        <v>1</v>
      </c>
      <c r="S45" s="61">
        <f t="shared" si="16"/>
        <v>0</v>
      </c>
      <c r="T45" s="58">
        <f t="shared" si="17"/>
        <v>0</v>
      </c>
      <c r="U45" s="181"/>
      <c r="V45" s="137"/>
      <c r="W45" s="138"/>
      <c r="X45" s="139"/>
      <c r="Y45" s="139"/>
      <c r="Z45" s="139"/>
      <c r="AA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</row>
    <row r="46" spans="2:82">
      <c r="B46" s="65">
        <f>IF(C46&lt;&gt;0,COUNTA($C$7:C46)," ")</f>
        <v>40</v>
      </c>
      <c r="C46" s="177">
        <v>45185</v>
      </c>
      <c r="D46" s="73" t="str">
        <f>IF(C46=0," ",VLOOKUP(WEEKDAY(C46),WeekDays!$B$6:$C$12,COLUMNS(WeekDays!$B$6:$C$12)))</f>
        <v>Saturday</v>
      </c>
      <c r="E46" s="200" t="s">
        <v>123</v>
      </c>
      <c r="F46" s="46" t="s">
        <v>119</v>
      </c>
      <c r="G46" s="46">
        <v>1</v>
      </c>
      <c r="H46" s="49" t="s">
        <v>75</v>
      </c>
      <c r="I46" s="51">
        <v>3</v>
      </c>
      <c r="J46" s="188"/>
      <c r="K46" s="123">
        <f t="shared" si="14"/>
        <v>0</v>
      </c>
      <c r="L46" s="193">
        <f t="shared" si="15"/>
        <v>3</v>
      </c>
      <c r="M46" s="57">
        <f t="shared" si="92"/>
        <v>3</v>
      </c>
      <c r="N46" s="58">
        <f t="shared" si="93"/>
        <v>1</v>
      </c>
      <c r="O46" s="59">
        <f t="shared" si="94"/>
        <v>0</v>
      </c>
      <c r="P46" s="60">
        <f t="shared" si="95"/>
        <v>1</v>
      </c>
      <c r="Q46" s="61">
        <f t="shared" si="96"/>
        <v>1</v>
      </c>
      <c r="R46" s="58">
        <f t="shared" si="97"/>
        <v>0</v>
      </c>
      <c r="S46" s="61">
        <f t="shared" si="16"/>
        <v>0</v>
      </c>
      <c r="T46" s="58">
        <f t="shared" si="17"/>
        <v>0</v>
      </c>
      <c r="U46" s="181"/>
      <c r="V46" s="137"/>
      <c r="W46" s="138"/>
      <c r="X46" s="139"/>
      <c r="Y46" s="139"/>
      <c r="Z46" s="139"/>
      <c r="AA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</row>
    <row r="47" spans="2:82">
      <c r="B47" s="65">
        <f>IF(C47&lt;&gt;0,COUNTA($C$7:C47)," ")</f>
        <v>41</v>
      </c>
      <c r="C47" s="177">
        <v>45185</v>
      </c>
      <c r="D47" s="73" t="str">
        <f>IF(C47=0," ",VLOOKUP(WEEKDAY(C47),WeekDays!$B$6:$C$12,COLUMNS(WeekDays!$B$6:$C$12)))</f>
        <v>Saturday</v>
      </c>
      <c r="E47" s="200" t="s">
        <v>121</v>
      </c>
      <c r="F47" s="46" t="s">
        <v>74</v>
      </c>
      <c r="G47" s="46">
        <v>1</v>
      </c>
      <c r="H47" s="49" t="s">
        <v>108</v>
      </c>
      <c r="I47" s="51">
        <v>0</v>
      </c>
      <c r="J47" s="188"/>
      <c r="K47" s="123">
        <f t="shared" si="14"/>
        <v>3</v>
      </c>
      <c r="L47" s="193">
        <f t="shared" si="15"/>
        <v>0</v>
      </c>
      <c r="M47" s="57">
        <f t="shared" si="92"/>
        <v>0</v>
      </c>
      <c r="N47" s="58">
        <f t="shared" si="93"/>
        <v>1</v>
      </c>
      <c r="O47" s="59">
        <f t="shared" si="94"/>
        <v>1</v>
      </c>
      <c r="P47" s="60">
        <f t="shared" si="95"/>
        <v>0</v>
      </c>
      <c r="Q47" s="61">
        <f t="shared" si="96"/>
        <v>0</v>
      </c>
      <c r="R47" s="58">
        <f t="shared" si="97"/>
        <v>1</v>
      </c>
      <c r="S47" s="61">
        <f t="shared" si="16"/>
        <v>0</v>
      </c>
      <c r="T47" s="58">
        <f t="shared" si="17"/>
        <v>0</v>
      </c>
      <c r="U47" s="181"/>
      <c r="V47" s="137"/>
      <c r="W47" s="138"/>
      <c r="X47" s="139"/>
      <c r="Y47" s="139"/>
      <c r="Z47" s="139"/>
      <c r="AA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</row>
    <row r="48" spans="2:82">
      <c r="B48" s="65">
        <f>IF(C48&lt;&gt;0,COUNTA($C$7:C48)," ")</f>
        <v>42</v>
      </c>
      <c r="C48" s="177">
        <v>45185</v>
      </c>
      <c r="D48" s="73" t="str">
        <f>IF(C48=0," ",VLOOKUP(WEEKDAY(C48),WeekDays!$B$6:$C$12,COLUMNS(WeekDays!$B$6:$C$12)))</f>
        <v>Saturday</v>
      </c>
      <c r="E48" s="200" t="s">
        <v>117</v>
      </c>
      <c r="F48" s="46" t="s">
        <v>118</v>
      </c>
      <c r="G48" s="46">
        <v>1</v>
      </c>
      <c r="H48" s="49" t="s">
        <v>107</v>
      </c>
      <c r="I48" s="51">
        <v>3</v>
      </c>
      <c r="J48" s="188"/>
      <c r="K48" s="123">
        <f t="shared" si="14"/>
        <v>0</v>
      </c>
      <c r="L48" s="193">
        <f t="shared" si="15"/>
        <v>3</v>
      </c>
      <c r="M48" s="57">
        <f t="shared" si="92"/>
        <v>3</v>
      </c>
      <c r="N48" s="58">
        <f t="shared" si="93"/>
        <v>1</v>
      </c>
      <c r="O48" s="59">
        <f t="shared" si="94"/>
        <v>0</v>
      </c>
      <c r="P48" s="60">
        <f t="shared" si="95"/>
        <v>1</v>
      </c>
      <c r="Q48" s="61">
        <f t="shared" si="96"/>
        <v>1</v>
      </c>
      <c r="R48" s="58">
        <f t="shared" si="97"/>
        <v>0</v>
      </c>
      <c r="S48" s="61">
        <f t="shared" si="16"/>
        <v>0</v>
      </c>
      <c r="T48" s="58">
        <f t="shared" si="17"/>
        <v>0</v>
      </c>
      <c r="U48" s="181"/>
      <c r="V48" s="137"/>
      <c r="W48" s="138"/>
      <c r="X48" s="139"/>
      <c r="Y48" s="139"/>
      <c r="Z48" s="139"/>
      <c r="AA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</row>
    <row r="49" spans="2:82">
      <c r="B49" s="65">
        <f>IF(C49&lt;&gt;0,COUNTA($C$7:C49)," ")</f>
        <v>43</v>
      </c>
      <c r="C49" s="177">
        <v>45185</v>
      </c>
      <c r="D49" s="73" t="str">
        <f>IF(C49=0," ",VLOOKUP(WEEKDAY(C49),WeekDays!$B$6:$C$12,COLUMNS(WeekDays!$B$6:$C$12)))</f>
        <v>Saturday</v>
      </c>
      <c r="E49" s="200" t="s">
        <v>127</v>
      </c>
      <c r="F49" s="46" t="s">
        <v>106</v>
      </c>
      <c r="G49" s="46">
        <v>1</v>
      </c>
      <c r="H49" s="49" t="s">
        <v>102</v>
      </c>
      <c r="I49" s="51">
        <v>3</v>
      </c>
      <c r="J49" s="188"/>
      <c r="K49" s="123">
        <f t="shared" si="14"/>
        <v>0</v>
      </c>
      <c r="L49" s="193">
        <f t="shared" si="15"/>
        <v>3</v>
      </c>
      <c r="M49" s="57">
        <f t="shared" si="92"/>
        <v>3</v>
      </c>
      <c r="N49" s="58">
        <f t="shared" si="93"/>
        <v>1</v>
      </c>
      <c r="O49" s="59">
        <f t="shared" si="94"/>
        <v>0</v>
      </c>
      <c r="P49" s="60">
        <f t="shared" si="95"/>
        <v>1</v>
      </c>
      <c r="Q49" s="61">
        <f t="shared" si="96"/>
        <v>1</v>
      </c>
      <c r="R49" s="58">
        <f t="shared" si="97"/>
        <v>0</v>
      </c>
      <c r="S49" s="61">
        <f t="shared" si="16"/>
        <v>0</v>
      </c>
      <c r="T49" s="58">
        <f t="shared" si="17"/>
        <v>0</v>
      </c>
      <c r="U49" s="181"/>
      <c r="V49" s="137"/>
      <c r="W49" s="138"/>
      <c r="X49" s="139"/>
      <c r="Y49" s="139"/>
      <c r="Z49" s="139"/>
      <c r="AA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</row>
    <row r="50" spans="2:82">
      <c r="B50" s="65">
        <f>IF(C50&lt;&gt;0,COUNTA($C$7:C50)," ")</f>
        <v>44</v>
      </c>
      <c r="C50" s="177">
        <v>45185</v>
      </c>
      <c r="D50" s="73" t="str">
        <f>IF(C50=0," ",VLOOKUP(WEEKDAY(C50),WeekDays!$B$6:$C$12,COLUMNS(WeekDays!$B$6:$C$12)))</f>
        <v>Saturday</v>
      </c>
      <c r="E50" s="200" t="s">
        <v>124</v>
      </c>
      <c r="F50" s="46" t="s">
        <v>115</v>
      </c>
      <c r="G50" s="46">
        <v>2</v>
      </c>
      <c r="H50" s="49" t="s">
        <v>110</v>
      </c>
      <c r="I50" s="51">
        <v>1</v>
      </c>
      <c r="J50" s="188"/>
      <c r="K50" s="123">
        <f t="shared" si="14"/>
        <v>3</v>
      </c>
      <c r="L50" s="193">
        <f t="shared" si="15"/>
        <v>0</v>
      </c>
      <c r="M50" s="57">
        <f t="shared" si="92"/>
        <v>1</v>
      </c>
      <c r="N50" s="58">
        <f t="shared" si="93"/>
        <v>2</v>
      </c>
      <c r="O50" s="59">
        <f t="shared" si="94"/>
        <v>1</v>
      </c>
      <c r="P50" s="60">
        <f t="shared" si="95"/>
        <v>0</v>
      </c>
      <c r="Q50" s="61">
        <f t="shared" si="96"/>
        <v>0</v>
      </c>
      <c r="R50" s="58">
        <f t="shared" si="97"/>
        <v>1</v>
      </c>
      <c r="S50" s="61">
        <f t="shared" si="16"/>
        <v>0</v>
      </c>
      <c r="T50" s="58">
        <f t="shared" si="17"/>
        <v>0</v>
      </c>
      <c r="U50" s="181"/>
      <c r="V50" s="137"/>
      <c r="W50" s="138"/>
      <c r="X50" s="139"/>
      <c r="Y50" s="139"/>
      <c r="Z50" s="139"/>
      <c r="AA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</row>
    <row r="51" spans="2:82">
      <c r="B51" s="65">
        <f>IF(C51&lt;&gt;0,COUNTA($C$7:C51)," ")</f>
        <v>45</v>
      </c>
      <c r="C51" s="177">
        <v>45185</v>
      </c>
      <c r="D51" s="73" t="str">
        <f>IF(C51=0," ",VLOOKUP(WEEKDAY(C51),WeekDays!$B$6:$C$12,COLUMNS(WeekDays!$B$6:$C$12)))</f>
        <v>Saturday</v>
      </c>
      <c r="E51" s="200" t="s">
        <v>126</v>
      </c>
      <c r="F51" s="46" t="s">
        <v>67</v>
      </c>
      <c r="G51" s="46">
        <v>3</v>
      </c>
      <c r="H51" s="49" t="s">
        <v>72</v>
      </c>
      <c r="I51" s="51">
        <v>1</v>
      </c>
      <c r="J51" s="188"/>
      <c r="K51" s="123">
        <f t="shared" si="14"/>
        <v>3</v>
      </c>
      <c r="L51" s="193">
        <f t="shared" si="15"/>
        <v>0</v>
      </c>
      <c r="M51" s="57">
        <f t="shared" ref="M51:M53" si="98">I51</f>
        <v>1</v>
      </c>
      <c r="N51" s="58">
        <f t="shared" ref="N51:N53" si="99">G51</f>
        <v>3</v>
      </c>
      <c r="O51" s="59">
        <f t="shared" ref="O51:O53" si="100">IF(G51&gt;I51,1,0)</f>
        <v>1</v>
      </c>
      <c r="P51" s="60">
        <f t="shared" ref="P51:P53" si="101">IF(I51&gt;G51,1,0)</f>
        <v>0</v>
      </c>
      <c r="Q51" s="61">
        <f t="shared" ref="Q51:Q53" si="102">IF(G51&lt;I51,1,0)</f>
        <v>0</v>
      </c>
      <c r="R51" s="58">
        <f t="shared" ref="R51:R53" si="103">IF(I51&lt;G51,1,0)</f>
        <v>1</v>
      </c>
      <c r="S51" s="61">
        <f t="shared" si="16"/>
        <v>0</v>
      </c>
      <c r="T51" s="58">
        <f t="shared" si="17"/>
        <v>0</v>
      </c>
      <c r="U51" s="181"/>
      <c r="V51" s="137"/>
      <c r="W51" s="138"/>
      <c r="X51" s="139"/>
      <c r="Y51" s="139"/>
      <c r="Z51" s="139"/>
      <c r="AA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</row>
    <row r="52" spans="2:82">
      <c r="B52" s="65">
        <f>IF(C52&lt;&gt;0,COUNTA($C$7:C52)," ")</f>
        <v>46</v>
      </c>
      <c r="C52" s="177">
        <v>45185</v>
      </c>
      <c r="D52" s="73" t="str">
        <f>IF(C52=0," ",VLOOKUP(WEEKDAY(C52),WeekDays!$B$6:$C$12,COLUMNS(WeekDays!$B$6:$C$12)))</f>
        <v>Saturday</v>
      </c>
      <c r="E52" s="200" t="s">
        <v>112</v>
      </c>
      <c r="F52" s="46" t="s">
        <v>113</v>
      </c>
      <c r="G52" s="46">
        <v>1</v>
      </c>
      <c r="H52" s="49" t="s">
        <v>69</v>
      </c>
      <c r="I52" s="51">
        <v>0</v>
      </c>
      <c r="J52" s="188"/>
      <c r="K52" s="123">
        <f t="shared" si="14"/>
        <v>3</v>
      </c>
      <c r="L52" s="193">
        <f t="shared" si="15"/>
        <v>0</v>
      </c>
      <c r="M52" s="57">
        <f t="shared" si="98"/>
        <v>0</v>
      </c>
      <c r="N52" s="58">
        <f t="shared" si="99"/>
        <v>1</v>
      </c>
      <c r="O52" s="59">
        <f t="shared" si="100"/>
        <v>1</v>
      </c>
      <c r="P52" s="60">
        <f t="shared" si="101"/>
        <v>0</v>
      </c>
      <c r="Q52" s="61">
        <f t="shared" si="102"/>
        <v>0</v>
      </c>
      <c r="R52" s="58">
        <f t="shared" si="103"/>
        <v>1</v>
      </c>
      <c r="S52" s="61">
        <f t="shared" si="16"/>
        <v>0</v>
      </c>
      <c r="T52" s="58">
        <f t="shared" si="17"/>
        <v>0</v>
      </c>
      <c r="U52" s="181"/>
      <c r="V52" s="137"/>
      <c r="W52" s="138"/>
      <c r="X52" s="139"/>
      <c r="Y52" s="139"/>
      <c r="Z52" s="139"/>
      <c r="AA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</row>
    <row r="53" spans="2:82">
      <c r="B53" s="65">
        <f>IF(C53&lt;&gt;0,COUNTA($C$7:C53)," ")</f>
        <v>47</v>
      </c>
      <c r="C53" s="177">
        <v>45186</v>
      </c>
      <c r="D53" s="73" t="str">
        <f>IF(C53=0," ",VLOOKUP(WEEKDAY(C53),WeekDays!$B$6:$C$12,COLUMNS(WeekDays!$B$6:$C$12)))</f>
        <v>Sunday</v>
      </c>
      <c r="E53" s="200" t="s">
        <v>105</v>
      </c>
      <c r="F53" s="46" t="s">
        <v>68</v>
      </c>
      <c r="G53" s="46">
        <v>0</v>
      </c>
      <c r="H53" s="49" t="s">
        <v>71</v>
      </c>
      <c r="I53" s="51">
        <v>0</v>
      </c>
      <c r="J53" s="188"/>
      <c r="K53" s="123">
        <f t="shared" si="14"/>
        <v>1</v>
      </c>
      <c r="L53" s="193">
        <f t="shared" si="15"/>
        <v>1</v>
      </c>
      <c r="M53" s="57">
        <f t="shared" si="98"/>
        <v>0</v>
      </c>
      <c r="N53" s="58">
        <f t="shared" si="99"/>
        <v>0</v>
      </c>
      <c r="O53" s="59">
        <f t="shared" si="100"/>
        <v>0</v>
      </c>
      <c r="P53" s="60">
        <f t="shared" si="101"/>
        <v>0</v>
      </c>
      <c r="Q53" s="61">
        <f t="shared" si="102"/>
        <v>0</v>
      </c>
      <c r="R53" s="58">
        <f t="shared" si="103"/>
        <v>0</v>
      </c>
      <c r="S53" s="61">
        <f t="shared" si="16"/>
        <v>1</v>
      </c>
      <c r="T53" s="58">
        <f t="shared" si="17"/>
        <v>1</v>
      </c>
      <c r="U53" s="181"/>
      <c r="V53" s="137"/>
      <c r="W53" s="138"/>
      <c r="X53" s="139"/>
      <c r="Y53" s="139"/>
      <c r="Z53" s="139"/>
      <c r="AA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</row>
    <row r="54" spans="2:82">
      <c r="B54" s="65">
        <f>IF(C54&lt;&gt;0,COUNTA($C$7:C54)," ")</f>
        <v>48</v>
      </c>
      <c r="C54" s="177">
        <v>45186</v>
      </c>
      <c r="D54" s="73" t="str">
        <f>IF(C54=0," ",VLOOKUP(WEEKDAY(C54),WeekDays!$B$6:$C$12,COLUMNS(WeekDays!$B$6:$C$12)))</f>
        <v>Sunday</v>
      </c>
      <c r="E54" s="200" t="s">
        <v>109</v>
      </c>
      <c r="F54" s="46" t="s">
        <v>73</v>
      </c>
      <c r="G54" s="46">
        <v>0</v>
      </c>
      <c r="H54" s="49" t="s">
        <v>66</v>
      </c>
      <c r="I54" s="51">
        <v>1</v>
      </c>
      <c r="J54" s="188"/>
      <c r="K54" s="123">
        <f t="shared" si="14"/>
        <v>0</v>
      </c>
      <c r="L54" s="193">
        <f t="shared" si="15"/>
        <v>3</v>
      </c>
      <c r="M54" s="57">
        <f t="shared" ref="M54:M60" si="104">I54</f>
        <v>1</v>
      </c>
      <c r="N54" s="58">
        <f t="shared" ref="N54:N60" si="105">G54</f>
        <v>0</v>
      </c>
      <c r="O54" s="59">
        <f t="shared" ref="O54:O60" si="106">IF(G54&gt;I54,1,0)</f>
        <v>0</v>
      </c>
      <c r="P54" s="60">
        <f t="shared" ref="P54:P60" si="107">IF(I54&gt;G54,1,0)</f>
        <v>1</v>
      </c>
      <c r="Q54" s="61">
        <f t="shared" ref="Q54:Q60" si="108">IF(G54&lt;I54,1,0)</f>
        <v>1</v>
      </c>
      <c r="R54" s="58">
        <f t="shared" ref="R54:R60" si="109">IF(I54&lt;G54,1,0)</f>
        <v>0</v>
      </c>
      <c r="S54" s="61">
        <f t="shared" ref="S54:S60" si="110">IF(AND(G54="",I54=""),0,IF(G54=I54,1,0))</f>
        <v>0</v>
      </c>
      <c r="T54" s="58">
        <f t="shared" ref="T54:T60" si="111">IF(AND(G54="",I54=""),0,IF(I54=G54,1,0))</f>
        <v>0</v>
      </c>
      <c r="U54" s="181"/>
      <c r="V54" s="137"/>
      <c r="W54" s="138"/>
      <c r="X54" s="139"/>
      <c r="Y54" s="139"/>
      <c r="Z54" s="139"/>
      <c r="AA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</row>
    <row r="55" spans="2:82">
      <c r="B55" s="65">
        <f>IF(C55&lt;&gt;0,COUNTA($C$7:C55)," ")</f>
        <v>49</v>
      </c>
      <c r="C55" s="177">
        <v>45187</v>
      </c>
      <c r="D55" s="73" t="str">
        <f>IF(C55=0," ",VLOOKUP(WEEKDAY(C55),WeekDays!$B$6:$C$12,COLUMNS(WeekDays!$B$6:$C$12)))</f>
        <v>Monday</v>
      </c>
      <c r="E55" s="200" t="s">
        <v>120</v>
      </c>
      <c r="F55" s="46" t="s">
        <v>104</v>
      </c>
      <c r="G55" s="46">
        <v>1</v>
      </c>
      <c r="H55" s="49" t="s">
        <v>70</v>
      </c>
      <c r="I55" s="51">
        <v>1</v>
      </c>
      <c r="J55" s="188"/>
      <c r="K55" s="123">
        <f t="shared" si="14"/>
        <v>1</v>
      </c>
      <c r="L55" s="193">
        <f t="shared" si="15"/>
        <v>1</v>
      </c>
      <c r="M55" s="57">
        <f t="shared" si="104"/>
        <v>1</v>
      </c>
      <c r="N55" s="58">
        <f t="shared" si="105"/>
        <v>1</v>
      </c>
      <c r="O55" s="59">
        <f t="shared" si="106"/>
        <v>0</v>
      </c>
      <c r="P55" s="60">
        <f t="shared" si="107"/>
        <v>0</v>
      </c>
      <c r="Q55" s="61">
        <f t="shared" si="108"/>
        <v>0</v>
      </c>
      <c r="R55" s="58">
        <f t="shared" si="109"/>
        <v>0</v>
      </c>
      <c r="S55" s="61">
        <f t="shared" si="110"/>
        <v>1</v>
      </c>
      <c r="T55" s="58">
        <f t="shared" si="111"/>
        <v>1</v>
      </c>
      <c r="U55" s="181"/>
      <c r="V55" s="137"/>
      <c r="W55" s="138"/>
      <c r="X55" s="139"/>
      <c r="Y55" s="139"/>
      <c r="Z55" s="139"/>
      <c r="AA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</row>
    <row r="56" spans="2:82">
      <c r="B56" s="65">
        <f>IF(C56&lt;&gt;0,COUNTA($C$7:C56)," ")</f>
        <v>50</v>
      </c>
      <c r="C56" s="177">
        <v>45192</v>
      </c>
      <c r="D56" s="73" t="str">
        <f>IF(C56=0," ",VLOOKUP(WEEKDAY(C56),WeekDays!$B$6:$C$12,COLUMNS(WeekDays!$B$6:$C$12)))</f>
        <v>Saturday</v>
      </c>
      <c r="E56" s="200" t="s">
        <v>125</v>
      </c>
      <c r="F56" s="46" t="s">
        <v>102</v>
      </c>
      <c r="G56" s="46">
        <v>2</v>
      </c>
      <c r="H56" s="49" t="s">
        <v>104</v>
      </c>
      <c r="I56" s="51">
        <v>0</v>
      </c>
      <c r="J56" s="188"/>
      <c r="K56" s="123">
        <f t="shared" si="14"/>
        <v>3</v>
      </c>
      <c r="L56" s="193">
        <f t="shared" si="15"/>
        <v>0</v>
      </c>
      <c r="M56" s="57">
        <f t="shared" si="104"/>
        <v>0</v>
      </c>
      <c r="N56" s="58">
        <f t="shared" si="105"/>
        <v>2</v>
      </c>
      <c r="O56" s="59">
        <f t="shared" si="106"/>
        <v>1</v>
      </c>
      <c r="P56" s="60">
        <f t="shared" si="107"/>
        <v>0</v>
      </c>
      <c r="Q56" s="61">
        <f t="shared" si="108"/>
        <v>0</v>
      </c>
      <c r="R56" s="58">
        <f t="shared" si="109"/>
        <v>1</v>
      </c>
      <c r="S56" s="61">
        <f t="shared" si="110"/>
        <v>0</v>
      </c>
      <c r="T56" s="58">
        <f t="shared" si="111"/>
        <v>0</v>
      </c>
      <c r="U56" s="181"/>
      <c r="V56" s="137"/>
      <c r="W56" s="138"/>
      <c r="X56" s="139"/>
      <c r="Y56" s="139"/>
      <c r="Z56" s="139"/>
      <c r="AA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</row>
    <row r="57" spans="2:82">
      <c r="B57" s="65">
        <f>IF(C57&lt;&gt;0,COUNTA($C$7:C57)," ")</f>
        <v>51</v>
      </c>
      <c r="C57" s="177">
        <v>45192</v>
      </c>
      <c r="D57" s="73" t="str">
        <f>IF(C57=0," ",VLOOKUP(WEEKDAY(C57),WeekDays!$B$6:$C$12,COLUMNS(WeekDays!$B$6:$C$12)))</f>
        <v>Saturday</v>
      </c>
      <c r="E57" s="200" t="s">
        <v>128</v>
      </c>
      <c r="F57" s="46" t="s">
        <v>72</v>
      </c>
      <c r="G57" s="46">
        <v>0</v>
      </c>
      <c r="H57" s="49" t="s">
        <v>74</v>
      </c>
      <c r="I57" s="51">
        <v>0</v>
      </c>
      <c r="J57" s="188"/>
      <c r="K57" s="123">
        <f t="shared" si="14"/>
        <v>1</v>
      </c>
      <c r="L57" s="193">
        <f t="shared" si="15"/>
        <v>1</v>
      </c>
      <c r="M57" s="57">
        <f t="shared" si="104"/>
        <v>0</v>
      </c>
      <c r="N57" s="58">
        <f t="shared" si="105"/>
        <v>0</v>
      </c>
      <c r="O57" s="59">
        <f t="shared" si="106"/>
        <v>0</v>
      </c>
      <c r="P57" s="60">
        <f t="shared" si="107"/>
        <v>0</v>
      </c>
      <c r="Q57" s="61">
        <f t="shared" si="108"/>
        <v>0</v>
      </c>
      <c r="R57" s="58">
        <f t="shared" si="109"/>
        <v>0</v>
      </c>
      <c r="S57" s="61">
        <f t="shared" si="110"/>
        <v>1</v>
      </c>
      <c r="T57" s="58">
        <f t="shared" si="111"/>
        <v>1</v>
      </c>
      <c r="U57" s="181"/>
      <c r="V57" s="137"/>
      <c r="W57" s="138"/>
      <c r="X57" s="139"/>
      <c r="Y57" s="139"/>
      <c r="Z57" s="139"/>
      <c r="AA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</row>
    <row r="58" spans="2:82">
      <c r="B58" s="65">
        <f>IF(C58&lt;&gt;0,COUNTA($C$7:C58)," ")</f>
        <v>52</v>
      </c>
      <c r="C58" s="177">
        <v>45192</v>
      </c>
      <c r="D58" s="73" t="str">
        <f>IF(C58=0," ",VLOOKUP(WEEKDAY(C58),WeekDays!$B$6:$C$12,COLUMNS(WeekDays!$B$6:$C$12)))</f>
        <v>Saturday</v>
      </c>
      <c r="E58" s="200" t="s">
        <v>129</v>
      </c>
      <c r="F58" s="46" t="s">
        <v>108</v>
      </c>
      <c r="G58" s="46">
        <v>1</v>
      </c>
      <c r="H58" s="49" t="s">
        <v>119</v>
      </c>
      <c r="I58" s="51">
        <v>1</v>
      </c>
      <c r="J58" s="188"/>
      <c r="K58" s="123">
        <f t="shared" si="14"/>
        <v>1</v>
      </c>
      <c r="L58" s="193">
        <f t="shared" si="15"/>
        <v>1</v>
      </c>
      <c r="M58" s="57">
        <f t="shared" si="104"/>
        <v>1</v>
      </c>
      <c r="N58" s="58">
        <f t="shared" si="105"/>
        <v>1</v>
      </c>
      <c r="O58" s="59">
        <f t="shared" si="106"/>
        <v>0</v>
      </c>
      <c r="P58" s="60">
        <f t="shared" si="107"/>
        <v>0</v>
      </c>
      <c r="Q58" s="61">
        <f t="shared" si="108"/>
        <v>0</v>
      </c>
      <c r="R58" s="58">
        <f t="shared" si="109"/>
        <v>0</v>
      </c>
      <c r="S58" s="61">
        <f t="shared" si="110"/>
        <v>1</v>
      </c>
      <c r="T58" s="58">
        <f t="shared" si="111"/>
        <v>1</v>
      </c>
      <c r="U58" s="181"/>
      <c r="V58" s="137"/>
      <c r="W58" s="138"/>
      <c r="X58" s="139"/>
      <c r="Y58" s="139"/>
      <c r="Z58" s="139"/>
      <c r="AA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</row>
    <row r="59" spans="2:82">
      <c r="B59" s="65">
        <f>IF(C59&lt;&gt;0,COUNTA($C$7:C59)," ")</f>
        <v>53</v>
      </c>
      <c r="C59" s="177">
        <v>45192</v>
      </c>
      <c r="D59" s="73" t="str">
        <f>IF(C59=0," ",VLOOKUP(WEEKDAY(C59),WeekDays!$B$6:$C$12,COLUMNS(WeekDays!$B$6:$C$12)))</f>
        <v>Saturday</v>
      </c>
      <c r="E59" s="200" t="s">
        <v>114</v>
      </c>
      <c r="F59" s="46" t="s">
        <v>69</v>
      </c>
      <c r="G59" s="46">
        <v>1</v>
      </c>
      <c r="H59" s="49" t="s">
        <v>73</v>
      </c>
      <c r="I59" s="51">
        <v>3</v>
      </c>
      <c r="J59" s="188"/>
      <c r="K59" s="123">
        <f t="shared" si="14"/>
        <v>0</v>
      </c>
      <c r="L59" s="193">
        <f t="shared" si="15"/>
        <v>3</v>
      </c>
      <c r="M59" s="57">
        <f t="shared" si="104"/>
        <v>3</v>
      </c>
      <c r="N59" s="58">
        <f t="shared" si="105"/>
        <v>1</v>
      </c>
      <c r="O59" s="59">
        <f t="shared" si="106"/>
        <v>0</v>
      </c>
      <c r="P59" s="60">
        <f t="shared" si="107"/>
        <v>1</v>
      </c>
      <c r="Q59" s="61">
        <f t="shared" si="108"/>
        <v>1</v>
      </c>
      <c r="R59" s="58">
        <f t="shared" si="109"/>
        <v>0</v>
      </c>
      <c r="S59" s="61">
        <f t="shared" si="110"/>
        <v>0</v>
      </c>
      <c r="T59" s="58">
        <f t="shared" si="111"/>
        <v>0</v>
      </c>
      <c r="U59" s="181"/>
      <c r="V59" s="137"/>
      <c r="W59" s="138"/>
      <c r="X59" s="139"/>
      <c r="Y59" s="139"/>
      <c r="Z59" s="139"/>
      <c r="AA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</row>
    <row r="60" spans="2:82">
      <c r="B60" s="65">
        <f>IF(C60&lt;&gt;0,COUNTA($C$7:C60)," ")</f>
        <v>54</v>
      </c>
      <c r="C60" s="177">
        <v>45192</v>
      </c>
      <c r="D60" s="73" t="str">
        <f>IF(C60=0," ",VLOOKUP(WEEKDAY(C60),WeekDays!$B$6:$C$12,COLUMNS(WeekDays!$B$6:$C$12)))</f>
        <v>Saturday</v>
      </c>
      <c r="E60" s="200" t="s">
        <v>101</v>
      </c>
      <c r="F60" s="46" t="s">
        <v>70</v>
      </c>
      <c r="G60" s="46">
        <v>0</v>
      </c>
      <c r="H60" s="49" t="s">
        <v>118</v>
      </c>
      <c r="I60" s="51">
        <v>1</v>
      </c>
      <c r="J60" s="188"/>
      <c r="K60" s="123">
        <f t="shared" si="14"/>
        <v>0</v>
      </c>
      <c r="L60" s="193">
        <f t="shared" si="15"/>
        <v>3</v>
      </c>
      <c r="M60" s="57">
        <f t="shared" si="104"/>
        <v>1</v>
      </c>
      <c r="N60" s="58">
        <f t="shared" si="105"/>
        <v>0</v>
      </c>
      <c r="O60" s="59">
        <f t="shared" si="106"/>
        <v>0</v>
      </c>
      <c r="P60" s="60">
        <f t="shared" si="107"/>
        <v>1</v>
      </c>
      <c r="Q60" s="61">
        <f t="shared" si="108"/>
        <v>1</v>
      </c>
      <c r="R60" s="58">
        <f t="shared" si="109"/>
        <v>0</v>
      </c>
      <c r="S60" s="61">
        <f t="shared" si="110"/>
        <v>0</v>
      </c>
      <c r="T60" s="58">
        <f t="shared" si="111"/>
        <v>0</v>
      </c>
      <c r="U60" s="181"/>
      <c r="V60" s="137"/>
      <c r="W60" s="138"/>
      <c r="X60" s="139"/>
      <c r="Y60" s="139"/>
      <c r="Z60" s="139"/>
      <c r="AA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</row>
    <row r="61" spans="2:82">
      <c r="B61" s="65">
        <f>IF(C61&lt;&gt;0,COUNTA($C$7:C61)," ")</f>
        <v>55</v>
      </c>
      <c r="C61" s="177">
        <v>45193</v>
      </c>
      <c r="D61" s="73" t="str">
        <f>IF(C61=0," ",VLOOKUP(WEEKDAY(C61),WeekDays!$B$6:$C$12,COLUMNS(WeekDays!$B$6:$C$12)))</f>
        <v>Sunday</v>
      </c>
      <c r="E61" s="200" t="s">
        <v>103</v>
      </c>
      <c r="F61" s="46" t="s">
        <v>66</v>
      </c>
      <c r="G61" s="46">
        <v>2</v>
      </c>
      <c r="H61" s="49" t="s">
        <v>115</v>
      </c>
      <c r="I61" s="51">
        <v>2</v>
      </c>
      <c r="J61" s="188"/>
      <c r="K61" s="123">
        <f t="shared" ref="K61:K64" si="112">IF(OR(B61=0,B61&gt;COUNT($G$7:$G$868))," ",IF(G61&gt;I61,3,IF(G61&lt;I61,0,1)))</f>
        <v>1</v>
      </c>
      <c r="L61" s="193">
        <f t="shared" ref="L61:L64" si="113">IF(OR(B61=0,B61&gt;COUNT($G$7:$G$868))," ",IF(I61&gt;G61,3,IF(I61&lt;G61,0,1)))</f>
        <v>1</v>
      </c>
      <c r="M61" s="57">
        <f t="shared" ref="M61:M64" si="114">I61</f>
        <v>2</v>
      </c>
      <c r="N61" s="58">
        <f t="shared" ref="N61:N64" si="115">G61</f>
        <v>2</v>
      </c>
      <c r="O61" s="59">
        <f t="shared" ref="O61:O64" si="116">IF(G61&gt;I61,1,0)</f>
        <v>0</v>
      </c>
      <c r="P61" s="60">
        <f t="shared" ref="P61:P64" si="117">IF(I61&gt;G61,1,0)</f>
        <v>0</v>
      </c>
      <c r="Q61" s="61">
        <f t="shared" ref="Q61:Q64" si="118">IF(G61&lt;I61,1,0)</f>
        <v>0</v>
      </c>
      <c r="R61" s="58">
        <f t="shared" ref="R61:R64" si="119">IF(I61&lt;G61,1,0)</f>
        <v>0</v>
      </c>
      <c r="S61" s="61">
        <f t="shared" ref="S61:S64" si="120">IF(AND(G61="",I61=""),0,IF(G61=I61,1,0))</f>
        <v>1</v>
      </c>
      <c r="T61" s="58">
        <f t="shared" ref="T61:T64" si="121">IF(AND(G61="",I61=""),0,IF(I61=G61,1,0))</f>
        <v>1</v>
      </c>
      <c r="U61" s="181"/>
      <c r="V61" s="137"/>
      <c r="W61" s="138"/>
      <c r="X61" s="139"/>
      <c r="Y61" s="139"/>
      <c r="Z61" s="139"/>
      <c r="AA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  <c r="CD61" s="139"/>
    </row>
    <row r="62" spans="2:82">
      <c r="B62" s="65">
        <f>IF(C62&lt;&gt;0,COUNTA($C$7:C62)," ")</f>
        <v>56</v>
      </c>
      <c r="C62" s="177">
        <v>45193</v>
      </c>
      <c r="D62" s="73" t="str">
        <f>IF(C62=0," ",VLOOKUP(WEEKDAY(C62),WeekDays!$B$6:$C$12,COLUMNS(WeekDays!$B$6:$C$12)))</f>
        <v>Sunday</v>
      </c>
      <c r="E62" s="200" t="s">
        <v>162</v>
      </c>
      <c r="F62" s="46" t="s">
        <v>107</v>
      </c>
      <c r="G62" s="46">
        <v>3</v>
      </c>
      <c r="H62" s="49" t="s">
        <v>68</v>
      </c>
      <c r="I62" s="51">
        <v>1</v>
      </c>
      <c r="J62" s="188"/>
      <c r="K62" s="123">
        <f t="shared" si="112"/>
        <v>3</v>
      </c>
      <c r="L62" s="193">
        <f t="shared" si="113"/>
        <v>0</v>
      </c>
      <c r="M62" s="57">
        <f t="shared" si="114"/>
        <v>1</v>
      </c>
      <c r="N62" s="58">
        <f t="shared" si="115"/>
        <v>3</v>
      </c>
      <c r="O62" s="59">
        <f t="shared" si="116"/>
        <v>1</v>
      </c>
      <c r="P62" s="60">
        <f t="shared" si="117"/>
        <v>0</v>
      </c>
      <c r="Q62" s="61">
        <f t="shared" si="118"/>
        <v>0</v>
      </c>
      <c r="R62" s="58">
        <f t="shared" si="119"/>
        <v>1</v>
      </c>
      <c r="S62" s="61">
        <f t="shared" si="120"/>
        <v>0</v>
      </c>
      <c r="T62" s="58">
        <f t="shared" si="121"/>
        <v>0</v>
      </c>
      <c r="U62" s="181"/>
      <c r="V62" s="137"/>
      <c r="W62" s="138"/>
      <c r="X62" s="139"/>
      <c r="Y62" s="139"/>
      <c r="Z62" s="139"/>
      <c r="AA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  <c r="CD62" s="139"/>
    </row>
    <row r="63" spans="2:82">
      <c r="B63" s="65">
        <f>IF(C63&lt;&gt;0,COUNTA($C$7:C63)," ")</f>
        <v>57</v>
      </c>
      <c r="C63" s="177">
        <v>45193</v>
      </c>
      <c r="D63" s="73" t="str">
        <f>IF(C63=0," ",VLOOKUP(WEEKDAY(C63),WeekDays!$B$6:$C$12,COLUMNS(WeekDays!$B$6:$C$12)))</f>
        <v>Sunday</v>
      </c>
      <c r="E63" s="200" t="s">
        <v>116</v>
      </c>
      <c r="F63" s="46" t="s">
        <v>71</v>
      </c>
      <c r="G63" s="46">
        <v>0</v>
      </c>
      <c r="H63" s="49" t="s">
        <v>67</v>
      </c>
      <c r="I63" s="51">
        <v>1</v>
      </c>
      <c r="J63" s="188"/>
      <c r="K63" s="123">
        <f t="shared" si="112"/>
        <v>0</v>
      </c>
      <c r="L63" s="193">
        <f t="shared" si="113"/>
        <v>3</v>
      </c>
      <c r="M63" s="57">
        <f t="shared" si="114"/>
        <v>1</v>
      </c>
      <c r="N63" s="58">
        <f t="shared" si="115"/>
        <v>0</v>
      </c>
      <c r="O63" s="59">
        <f t="shared" si="116"/>
        <v>0</v>
      </c>
      <c r="P63" s="60">
        <f t="shared" si="117"/>
        <v>1</v>
      </c>
      <c r="Q63" s="61">
        <f t="shared" si="118"/>
        <v>1</v>
      </c>
      <c r="R63" s="58">
        <f t="shared" si="119"/>
        <v>0</v>
      </c>
      <c r="S63" s="61">
        <f t="shared" si="120"/>
        <v>0</v>
      </c>
      <c r="T63" s="58">
        <f t="shared" si="121"/>
        <v>0</v>
      </c>
      <c r="U63" s="181"/>
      <c r="V63" s="137"/>
      <c r="W63" s="138"/>
      <c r="X63" s="139"/>
      <c r="Y63" s="139"/>
      <c r="Z63" s="139"/>
      <c r="AA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  <c r="CD63" s="139"/>
    </row>
    <row r="64" spans="2:82">
      <c r="B64" s="65">
        <f>IF(C64&lt;&gt;0,COUNTA($C$7:C64)," ")</f>
        <v>58</v>
      </c>
      <c r="C64" s="177">
        <v>45193</v>
      </c>
      <c r="D64" s="73" t="str">
        <f>IF(C64=0," ",VLOOKUP(WEEKDAY(C64),WeekDays!$B$6:$C$12,COLUMNS(WeekDays!$B$6:$C$12)))</f>
        <v>Sunday</v>
      </c>
      <c r="E64" s="200" t="s">
        <v>122</v>
      </c>
      <c r="F64" s="46" t="s">
        <v>75</v>
      </c>
      <c r="G64" s="46">
        <v>3</v>
      </c>
      <c r="H64" s="49" t="s">
        <v>106</v>
      </c>
      <c r="I64" s="51">
        <v>1</v>
      </c>
      <c r="J64" s="188"/>
      <c r="K64" s="123">
        <f t="shared" si="112"/>
        <v>3</v>
      </c>
      <c r="L64" s="193">
        <f t="shared" si="113"/>
        <v>0</v>
      </c>
      <c r="M64" s="57">
        <f t="shared" si="114"/>
        <v>1</v>
      </c>
      <c r="N64" s="58">
        <f t="shared" si="115"/>
        <v>3</v>
      </c>
      <c r="O64" s="59">
        <f t="shared" si="116"/>
        <v>1</v>
      </c>
      <c r="P64" s="60">
        <f t="shared" si="117"/>
        <v>0</v>
      </c>
      <c r="Q64" s="61">
        <f t="shared" si="118"/>
        <v>0</v>
      </c>
      <c r="R64" s="58">
        <f t="shared" si="119"/>
        <v>1</v>
      </c>
      <c r="S64" s="61">
        <f t="shared" si="120"/>
        <v>0</v>
      </c>
      <c r="T64" s="58">
        <f t="shared" si="121"/>
        <v>0</v>
      </c>
      <c r="U64" s="181"/>
      <c r="V64" s="137"/>
      <c r="W64" s="138"/>
      <c r="X64" s="139"/>
      <c r="Y64" s="139"/>
      <c r="Z64" s="139"/>
      <c r="AA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</row>
    <row r="65" spans="2:82">
      <c r="B65" s="65">
        <f>IF(C65&lt;&gt;0,COUNTA($C$7:C65)," ")</f>
        <v>59</v>
      </c>
      <c r="C65" s="177">
        <v>45193</v>
      </c>
      <c r="D65" s="73" t="str">
        <f>IF(C65=0," ",VLOOKUP(WEEKDAY(C65),WeekDays!$B$6:$C$12,COLUMNS(WeekDays!$B$6:$C$12)))</f>
        <v>Sunday</v>
      </c>
      <c r="E65" s="200" t="s">
        <v>111</v>
      </c>
      <c r="F65" s="46" t="s">
        <v>110</v>
      </c>
      <c r="G65" s="46">
        <v>0</v>
      </c>
      <c r="H65" s="49" t="s">
        <v>113</v>
      </c>
      <c r="I65" s="51">
        <v>8</v>
      </c>
      <c r="J65" s="188"/>
      <c r="K65" s="123">
        <f t="shared" ref="K65:K128" si="122">IF(OR(B65=0,B65&gt;COUNT($G$7:$G$868))," ",IF(G65&gt;I65,3,IF(G65&lt;I65,0,1)))</f>
        <v>0</v>
      </c>
      <c r="L65" s="193">
        <f t="shared" ref="L65:L128" si="123">IF(OR(B65=0,B65&gt;COUNT($G$7:$G$868))," ",IF(I65&gt;G65,3,IF(I65&lt;G65,0,1)))</f>
        <v>3</v>
      </c>
      <c r="M65" s="57">
        <f t="shared" ref="M65:M128" si="124">I65</f>
        <v>8</v>
      </c>
      <c r="N65" s="58">
        <f t="shared" ref="N65:N128" si="125">G65</f>
        <v>0</v>
      </c>
      <c r="O65" s="59">
        <f t="shared" ref="O65:O128" si="126">IF(G65&gt;I65,1,0)</f>
        <v>0</v>
      </c>
      <c r="P65" s="60">
        <f t="shared" ref="P65:P128" si="127">IF(I65&gt;G65,1,0)</f>
        <v>1</v>
      </c>
      <c r="Q65" s="61">
        <f t="shared" ref="Q65:Q128" si="128">IF(G65&lt;I65,1,0)</f>
        <v>1</v>
      </c>
      <c r="R65" s="58">
        <f t="shared" ref="R65:R128" si="129">IF(I65&lt;G65,1,0)</f>
        <v>0</v>
      </c>
      <c r="S65" s="61">
        <f t="shared" ref="S65:S128" si="130">IF(AND(G65="",I65=""),0,IF(G65=I65,1,0))</f>
        <v>0</v>
      </c>
      <c r="T65" s="58">
        <f t="shared" ref="T65:T128" si="131">IF(AND(G65="",I65=""),0,IF(I65=G65,1,0))</f>
        <v>0</v>
      </c>
      <c r="U65" s="181"/>
      <c r="V65" s="137"/>
      <c r="W65" s="138"/>
      <c r="X65" s="139"/>
      <c r="Y65" s="139"/>
      <c r="Z65" s="139"/>
      <c r="AA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</row>
    <row r="66" spans="2:82">
      <c r="B66" s="65">
        <f>IF(C66&lt;&gt;0,COUNTA($C$7:C66)," ")</f>
        <v>60</v>
      </c>
      <c r="C66" s="177">
        <v>45199</v>
      </c>
      <c r="D66" s="73" t="str">
        <f>IF(C66=0," ",VLOOKUP(WEEKDAY(C66),WeekDays!$B$6:$C$12,COLUMNS(WeekDays!$B$6:$C$12)))</f>
        <v>Saturday</v>
      </c>
      <c r="E66" s="200" t="s">
        <v>126</v>
      </c>
      <c r="F66" s="46" t="s">
        <v>67</v>
      </c>
      <c r="G66" s="46">
        <v>6</v>
      </c>
      <c r="H66" s="49" t="s">
        <v>107</v>
      </c>
      <c r="I66" s="51">
        <v>1</v>
      </c>
      <c r="J66" s="188"/>
      <c r="K66" s="123">
        <f t="shared" si="122"/>
        <v>3</v>
      </c>
      <c r="L66" s="193">
        <f t="shared" si="123"/>
        <v>0</v>
      </c>
      <c r="M66" s="57">
        <f t="shared" si="124"/>
        <v>1</v>
      </c>
      <c r="N66" s="58">
        <f t="shared" si="125"/>
        <v>6</v>
      </c>
      <c r="O66" s="59">
        <f t="shared" si="126"/>
        <v>1</v>
      </c>
      <c r="P66" s="60">
        <f t="shared" si="127"/>
        <v>0</v>
      </c>
      <c r="Q66" s="61">
        <f t="shared" si="128"/>
        <v>0</v>
      </c>
      <c r="R66" s="58">
        <f t="shared" si="129"/>
        <v>1</v>
      </c>
      <c r="S66" s="61">
        <f t="shared" si="130"/>
        <v>0</v>
      </c>
      <c r="T66" s="58">
        <f t="shared" si="131"/>
        <v>0</v>
      </c>
      <c r="U66" s="181"/>
      <c r="V66" s="137"/>
      <c r="W66" s="138"/>
      <c r="X66" s="139"/>
      <c r="Y66" s="139"/>
      <c r="Z66" s="139"/>
      <c r="AA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</row>
    <row r="67" spans="2:82">
      <c r="B67" s="65">
        <f>IF(C67&lt;&gt;0,COUNTA($C$7:C67)," ")</f>
        <v>61</v>
      </c>
      <c r="C67" s="177">
        <v>45199</v>
      </c>
      <c r="D67" s="73" t="str">
        <f>IF(C67=0," ",VLOOKUP(WEEKDAY(C67),WeekDays!$B$6:$C$12,COLUMNS(WeekDays!$B$6:$C$12)))</f>
        <v>Saturday</v>
      </c>
      <c r="E67" s="200" t="s">
        <v>117</v>
      </c>
      <c r="F67" s="46" t="s">
        <v>118</v>
      </c>
      <c r="G67" s="46">
        <v>0</v>
      </c>
      <c r="H67" s="49" t="s">
        <v>72</v>
      </c>
      <c r="I67" s="51">
        <v>1</v>
      </c>
      <c r="J67" s="188"/>
      <c r="K67" s="123">
        <f t="shared" ref="K67:K73" si="132">IF(OR(B67=0,B67&gt;COUNT($G$7:$G$868))," ",IF(G67&gt;I67,3,IF(G67&lt;I67,0,1)))</f>
        <v>0</v>
      </c>
      <c r="L67" s="193">
        <f t="shared" ref="L67:L73" si="133">IF(OR(B67=0,B67&gt;COUNT($G$7:$G$868))," ",IF(I67&gt;G67,3,IF(I67&lt;G67,0,1)))</f>
        <v>3</v>
      </c>
      <c r="M67" s="57">
        <f t="shared" si="124"/>
        <v>1</v>
      </c>
      <c r="N67" s="58">
        <f t="shared" si="125"/>
        <v>0</v>
      </c>
      <c r="O67" s="59">
        <f t="shared" si="126"/>
        <v>0</v>
      </c>
      <c r="P67" s="60">
        <f t="shared" si="127"/>
        <v>1</v>
      </c>
      <c r="Q67" s="61">
        <f t="shared" si="128"/>
        <v>1</v>
      </c>
      <c r="R67" s="58">
        <f t="shared" si="129"/>
        <v>0</v>
      </c>
      <c r="S67" s="61">
        <f t="shared" si="130"/>
        <v>0</v>
      </c>
      <c r="T67" s="58">
        <f t="shared" si="131"/>
        <v>0</v>
      </c>
      <c r="U67" s="181"/>
      <c r="V67" s="137"/>
      <c r="W67" s="138"/>
      <c r="X67" s="139"/>
      <c r="Y67" s="139"/>
      <c r="Z67" s="139"/>
      <c r="AA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</row>
    <row r="68" spans="2:82">
      <c r="B68" s="65">
        <f>IF(C68&lt;&gt;0,COUNTA($C$7:C68)," ")</f>
        <v>62</v>
      </c>
      <c r="C68" s="177">
        <v>45199</v>
      </c>
      <c r="D68" s="73" t="str">
        <f>IF(C68=0," ",VLOOKUP(WEEKDAY(C68),WeekDays!$B$6:$C$12,COLUMNS(WeekDays!$B$6:$C$12)))</f>
        <v>Saturday</v>
      </c>
      <c r="E68" s="200" t="s">
        <v>112</v>
      </c>
      <c r="F68" s="46" t="s">
        <v>113</v>
      </c>
      <c r="G68" s="46">
        <v>2</v>
      </c>
      <c r="H68" s="49" t="s">
        <v>70</v>
      </c>
      <c r="I68" s="51">
        <v>0</v>
      </c>
      <c r="J68" s="188"/>
      <c r="K68" s="123">
        <f t="shared" si="132"/>
        <v>3</v>
      </c>
      <c r="L68" s="193">
        <f t="shared" si="133"/>
        <v>0</v>
      </c>
      <c r="M68" s="57">
        <f t="shared" si="124"/>
        <v>0</v>
      </c>
      <c r="N68" s="58">
        <f t="shared" si="125"/>
        <v>2</v>
      </c>
      <c r="O68" s="59">
        <f t="shared" si="126"/>
        <v>1</v>
      </c>
      <c r="P68" s="60">
        <f t="shared" si="127"/>
        <v>0</v>
      </c>
      <c r="Q68" s="61">
        <f t="shared" si="128"/>
        <v>0</v>
      </c>
      <c r="R68" s="58">
        <f t="shared" si="129"/>
        <v>1</v>
      </c>
      <c r="S68" s="61">
        <f t="shared" si="130"/>
        <v>0</v>
      </c>
      <c r="T68" s="58">
        <f t="shared" si="131"/>
        <v>0</v>
      </c>
      <c r="U68" s="181"/>
      <c r="V68" s="137"/>
      <c r="W68" s="138"/>
      <c r="X68" s="139"/>
      <c r="Y68" s="139"/>
      <c r="Z68" s="139"/>
      <c r="AA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</row>
    <row r="69" spans="2:82">
      <c r="B69" s="65">
        <f>IF(C69&lt;&gt;0,COUNTA($C$7:C69)," ")</f>
        <v>63</v>
      </c>
      <c r="C69" s="177">
        <v>45199</v>
      </c>
      <c r="D69" s="73" t="str">
        <f>IF(C69=0," ",VLOOKUP(WEEKDAY(C69),WeekDays!$B$6:$C$12,COLUMNS(WeekDays!$B$6:$C$12)))</f>
        <v>Saturday</v>
      </c>
      <c r="E69" s="200" t="s">
        <v>123</v>
      </c>
      <c r="F69" s="46" t="s">
        <v>119</v>
      </c>
      <c r="G69" s="46">
        <v>2</v>
      </c>
      <c r="H69" s="49" t="s">
        <v>102</v>
      </c>
      <c r="I69" s="51">
        <v>1</v>
      </c>
      <c r="J69" s="188"/>
      <c r="K69" s="123">
        <f t="shared" si="132"/>
        <v>3</v>
      </c>
      <c r="L69" s="193">
        <f t="shared" si="133"/>
        <v>0</v>
      </c>
      <c r="M69" s="57">
        <f t="shared" si="124"/>
        <v>1</v>
      </c>
      <c r="N69" s="58">
        <f t="shared" si="125"/>
        <v>2</v>
      </c>
      <c r="O69" s="59">
        <f t="shared" si="126"/>
        <v>1</v>
      </c>
      <c r="P69" s="60">
        <f t="shared" si="127"/>
        <v>0</v>
      </c>
      <c r="Q69" s="61">
        <f t="shared" si="128"/>
        <v>0</v>
      </c>
      <c r="R69" s="58">
        <f t="shared" si="129"/>
        <v>1</v>
      </c>
      <c r="S69" s="61">
        <f t="shared" si="130"/>
        <v>0</v>
      </c>
      <c r="T69" s="58">
        <f t="shared" si="131"/>
        <v>0</v>
      </c>
      <c r="U69" s="181"/>
      <c r="V69" s="137"/>
      <c r="W69" s="138"/>
      <c r="X69" s="139"/>
      <c r="Y69" s="139"/>
      <c r="Z69" s="139"/>
      <c r="AA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</row>
    <row r="70" spans="2:82">
      <c r="B70" s="65">
        <f>IF(C70&lt;&gt;0,COUNTA($C$7:C70)," ")</f>
        <v>64</v>
      </c>
      <c r="C70" s="177">
        <v>45199</v>
      </c>
      <c r="D70" s="73" t="str">
        <f>IF(C70=0," ",VLOOKUP(WEEKDAY(C70),WeekDays!$B$6:$C$12,COLUMNS(WeekDays!$B$6:$C$12)))</f>
        <v>Saturday</v>
      </c>
      <c r="E70" s="200" t="s">
        <v>105</v>
      </c>
      <c r="F70" s="46" t="s">
        <v>68</v>
      </c>
      <c r="G70" s="46">
        <v>0</v>
      </c>
      <c r="H70" s="49" t="s">
        <v>66</v>
      </c>
      <c r="I70" s="51">
        <v>4</v>
      </c>
      <c r="J70" s="188"/>
      <c r="K70" s="123">
        <f t="shared" si="132"/>
        <v>0</v>
      </c>
      <c r="L70" s="193">
        <f t="shared" si="133"/>
        <v>3</v>
      </c>
      <c r="M70" s="57">
        <f t="shared" si="124"/>
        <v>4</v>
      </c>
      <c r="N70" s="58">
        <f t="shared" si="125"/>
        <v>0</v>
      </c>
      <c r="O70" s="59">
        <f t="shared" si="126"/>
        <v>0</v>
      </c>
      <c r="P70" s="60">
        <f t="shared" si="127"/>
        <v>1</v>
      </c>
      <c r="Q70" s="61">
        <f t="shared" si="128"/>
        <v>1</v>
      </c>
      <c r="R70" s="58">
        <f t="shared" si="129"/>
        <v>0</v>
      </c>
      <c r="S70" s="61">
        <f t="shared" si="130"/>
        <v>0</v>
      </c>
      <c r="T70" s="58">
        <f t="shared" si="131"/>
        <v>0</v>
      </c>
      <c r="U70" s="181"/>
      <c r="V70" s="137"/>
      <c r="W70" s="138"/>
      <c r="X70" s="139"/>
      <c r="Y70" s="139"/>
      <c r="Z70" s="139"/>
      <c r="AA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  <c r="CD70" s="139"/>
    </row>
    <row r="71" spans="2:82">
      <c r="B71" s="65">
        <f>IF(C71&lt;&gt;0,COUNTA($C$7:C71)," ")</f>
        <v>65</v>
      </c>
      <c r="C71" s="177">
        <v>45199</v>
      </c>
      <c r="D71" s="73" t="str">
        <f>IF(C71=0," ",VLOOKUP(WEEKDAY(C71),WeekDays!$B$6:$C$12,COLUMNS(WeekDays!$B$6:$C$12)))</f>
        <v>Saturday</v>
      </c>
      <c r="E71" s="200" t="s">
        <v>127</v>
      </c>
      <c r="F71" s="46" t="s">
        <v>106</v>
      </c>
      <c r="G71" s="46">
        <v>2</v>
      </c>
      <c r="H71" s="49" t="s">
        <v>110</v>
      </c>
      <c r="I71" s="51">
        <v>0</v>
      </c>
      <c r="J71" s="188"/>
      <c r="K71" s="123">
        <f t="shared" si="132"/>
        <v>3</v>
      </c>
      <c r="L71" s="193">
        <f t="shared" si="133"/>
        <v>0</v>
      </c>
      <c r="M71" s="57">
        <f t="shared" si="124"/>
        <v>0</v>
      </c>
      <c r="N71" s="58">
        <f t="shared" si="125"/>
        <v>2</v>
      </c>
      <c r="O71" s="59">
        <f t="shared" si="126"/>
        <v>1</v>
      </c>
      <c r="P71" s="60">
        <f t="shared" si="127"/>
        <v>0</v>
      </c>
      <c r="Q71" s="61">
        <f t="shared" si="128"/>
        <v>0</v>
      </c>
      <c r="R71" s="58">
        <f t="shared" si="129"/>
        <v>1</v>
      </c>
      <c r="S71" s="61">
        <f t="shared" si="130"/>
        <v>0</v>
      </c>
      <c r="T71" s="58">
        <f t="shared" si="131"/>
        <v>0</v>
      </c>
      <c r="U71" s="181"/>
      <c r="V71" s="137"/>
      <c r="W71" s="138"/>
      <c r="X71" s="139"/>
      <c r="Y71" s="139"/>
      <c r="Z71" s="139"/>
      <c r="AA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  <c r="CD71" s="139"/>
    </row>
    <row r="72" spans="2:82">
      <c r="B72" s="65">
        <f>IF(C72&lt;&gt;0,COUNTA($C$7:C72)," ")</f>
        <v>66</v>
      </c>
      <c r="C72" s="177">
        <v>45199</v>
      </c>
      <c r="D72" s="73" t="str">
        <f>IF(C72=0," ",VLOOKUP(WEEKDAY(C72),WeekDays!$B$6:$C$12,COLUMNS(WeekDays!$B$6:$C$12)))</f>
        <v>Saturday</v>
      </c>
      <c r="E72" s="200" t="s">
        <v>109</v>
      </c>
      <c r="F72" s="46" t="s">
        <v>73</v>
      </c>
      <c r="G72" s="46">
        <v>1</v>
      </c>
      <c r="H72" s="49" t="s">
        <v>108</v>
      </c>
      <c r="I72" s="51">
        <v>2</v>
      </c>
      <c r="J72" s="188"/>
      <c r="K72" s="123">
        <f t="shared" si="132"/>
        <v>0</v>
      </c>
      <c r="L72" s="193">
        <f t="shared" si="133"/>
        <v>3</v>
      </c>
      <c r="M72" s="57">
        <f t="shared" si="124"/>
        <v>2</v>
      </c>
      <c r="N72" s="58">
        <f t="shared" si="125"/>
        <v>1</v>
      </c>
      <c r="O72" s="59">
        <f t="shared" si="126"/>
        <v>0</v>
      </c>
      <c r="P72" s="60">
        <f t="shared" si="127"/>
        <v>1</v>
      </c>
      <c r="Q72" s="61">
        <f t="shared" si="128"/>
        <v>1</v>
      </c>
      <c r="R72" s="58">
        <f t="shared" si="129"/>
        <v>0</v>
      </c>
      <c r="S72" s="61">
        <f t="shared" si="130"/>
        <v>0</v>
      </c>
      <c r="T72" s="58">
        <f t="shared" si="131"/>
        <v>0</v>
      </c>
      <c r="U72" s="181"/>
      <c r="V72" s="137"/>
      <c r="W72" s="138"/>
      <c r="X72" s="139"/>
      <c r="Y72" s="139"/>
      <c r="Z72" s="139"/>
      <c r="AA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  <c r="CD72" s="139"/>
    </row>
    <row r="73" spans="2:82">
      <c r="B73" s="65">
        <f>IF(C73&lt;&gt;0,COUNTA($C$7:C73)," ")</f>
        <v>67</v>
      </c>
      <c r="C73" s="177">
        <v>45199</v>
      </c>
      <c r="D73" s="73" t="str">
        <f>IF(C73=0," ",VLOOKUP(WEEKDAY(C73),WeekDays!$B$6:$C$12,COLUMNS(WeekDays!$B$6:$C$12)))</f>
        <v>Saturday</v>
      </c>
      <c r="E73" s="200" t="s">
        <v>124</v>
      </c>
      <c r="F73" s="46" t="s">
        <v>115</v>
      </c>
      <c r="G73" s="46">
        <v>2</v>
      </c>
      <c r="H73" s="49" t="s">
        <v>75</v>
      </c>
      <c r="I73" s="51">
        <v>1</v>
      </c>
      <c r="J73" s="188"/>
      <c r="K73" s="123">
        <f t="shared" si="132"/>
        <v>3</v>
      </c>
      <c r="L73" s="193">
        <f t="shared" si="133"/>
        <v>0</v>
      </c>
      <c r="M73" s="57">
        <f t="shared" si="124"/>
        <v>1</v>
      </c>
      <c r="N73" s="58">
        <f t="shared" si="125"/>
        <v>2</v>
      </c>
      <c r="O73" s="59">
        <f t="shared" si="126"/>
        <v>1</v>
      </c>
      <c r="P73" s="60">
        <f t="shared" si="127"/>
        <v>0</v>
      </c>
      <c r="Q73" s="61">
        <f t="shared" si="128"/>
        <v>0</v>
      </c>
      <c r="R73" s="58">
        <f t="shared" si="129"/>
        <v>1</v>
      </c>
      <c r="S73" s="61">
        <f t="shared" si="130"/>
        <v>0</v>
      </c>
      <c r="T73" s="58">
        <f t="shared" si="131"/>
        <v>0</v>
      </c>
      <c r="U73" s="181"/>
      <c r="V73" s="137"/>
      <c r="W73" s="138"/>
      <c r="X73" s="139"/>
      <c r="Y73" s="139"/>
      <c r="Z73" s="139"/>
      <c r="AA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  <c r="CD73" s="139"/>
    </row>
    <row r="74" spans="2:82">
      <c r="B74" s="65">
        <f>IF(C74&lt;&gt;0,COUNTA($C$7:C74)," ")</f>
        <v>68</v>
      </c>
      <c r="C74" s="177">
        <v>45200</v>
      </c>
      <c r="D74" s="73" t="str">
        <f>IF(C74=0," ",VLOOKUP(WEEKDAY(C74),WeekDays!$B$6:$C$12,COLUMNS(WeekDays!$B$6:$C$12)))</f>
        <v>Sunday</v>
      </c>
      <c r="E74" s="200" t="s">
        <v>120</v>
      </c>
      <c r="F74" s="46" t="s">
        <v>104</v>
      </c>
      <c r="G74" s="46">
        <v>1</v>
      </c>
      <c r="H74" s="49" t="s">
        <v>69</v>
      </c>
      <c r="I74" s="51">
        <v>1</v>
      </c>
      <c r="J74" s="188"/>
      <c r="K74" s="123">
        <f t="shared" ref="K74" si="134">IF(OR(B74=0,B74&gt;COUNT($G$7:$G$868))," ",IF(G74&gt;I74,3,IF(G74&lt;I74,0,1)))</f>
        <v>1</v>
      </c>
      <c r="L74" s="193">
        <f t="shared" ref="L74" si="135">IF(OR(B74=0,B74&gt;COUNT($G$7:$G$868))," ",IF(I74&gt;G74,3,IF(I74&lt;G74,0,1)))</f>
        <v>1</v>
      </c>
      <c r="M74" s="57">
        <f t="shared" si="124"/>
        <v>1</v>
      </c>
      <c r="N74" s="58">
        <f t="shared" si="125"/>
        <v>1</v>
      </c>
      <c r="O74" s="59">
        <f t="shared" si="126"/>
        <v>0</v>
      </c>
      <c r="P74" s="60">
        <f t="shared" si="127"/>
        <v>0</v>
      </c>
      <c r="Q74" s="61">
        <f t="shared" si="128"/>
        <v>0</v>
      </c>
      <c r="R74" s="58">
        <f t="shared" si="129"/>
        <v>0</v>
      </c>
      <c r="S74" s="61">
        <f t="shared" si="130"/>
        <v>1</v>
      </c>
      <c r="T74" s="58">
        <f t="shared" si="131"/>
        <v>1</v>
      </c>
      <c r="U74" s="181"/>
      <c r="V74" s="137"/>
      <c r="W74" s="138"/>
      <c r="X74" s="139"/>
      <c r="Y74" s="139"/>
      <c r="Z74" s="139"/>
      <c r="AA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  <c r="CD74" s="139"/>
    </row>
    <row r="75" spans="2:82">
      <c r="B75" s="65">
        <f>IF(C75&lt;&gt;0,COUNTA($C$7:C75)," ")</f>
        <v>69</v>
      </c>
      <c r="C75" s="177">
        <v>45201</v>
      </c>
      <c r="D75" s="73" t="str">
        <f>IF(C75=0," ",VLOOKUP(WEEKDAY(C75),WeekDays!$B$6:$C$12,COLUMNS(WeekDays!$B$6:$C$12)))</f>
        <v>Monday</v>
      </c>
      <c r="E75" s="200" t="s">
        <v>121</v>
      </c>
      <c r="F75" s="46" t="s">
        <v>74</v>
      </c>
      <c r="G75" s="46">
        <v>0</v>
      </c>
      <c r="H75" s="49" t="s">
        <v>71</v>
      </c>
      <c r="I75" s="51">
        <v>2</v>
      </c>
      <c r="J75" s="188"/>
      <c r="K75" s="123">
        <f t="shared" ref="K75" si="136">IF(OR(B75=0,B75&gt;COUNT($G$7:$G$868))," ",IF(G75&gt;I75,3,IF(G75&lt;I75,0,1)))</f>
        <v>0</v>
      </c>
      <c r="L75" s="193">
        <f t="shared" ref="L75" si="137">IF(OR(B75=0,B75&gt;COUNT($G$7:$G$868))," ",IF(I75&gt;G75,3,IF(I75&lt;G75,0,1)))</f>
        <v>3</v>
      </c>
      <c r="M75" s="57">
        <f t="shared" si="124"/>
        <v>2</v>
      </c>
      <c r="N75" s="58">
        <f t="shared" si="125"/>
        <v>0</v>
      </c>
      <c r="O75" s="59">
        <f t="shared" si="126"/>
        <v>0</v>
      </c>
      <c r="P75" s="60">
        <f t="shared" si="127"/>
        <v>1</v>
      </c>
      <c r="Q75" s="61">
        <f t="shared" si="128"/>
        <v>1</v>
      </c>
      <c r="R75" s="58">
        <f t="shared" si="129"/>
        <v>0</v>
      </c>
      <c r="S75" s="61">
        <f t="shared" si="130"/>
        <v>0</v>
      </c>
      <c r="T75" s="58">
        <f t="shared" si="131"/>
        <v>0</v>
      </c>
      <c r="U75" s="181"/>
      <c r="V75" s="137"/>
      <c r="W75" s="138"/>
      <c r="X75" s="139"/>
      <c r="Y75" s="139"/>
      <c r="Z75" s="139"/>
      <c r="AA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  <c r="CD75" s="139"/>
    </row>
    <row r="76" spans="2:82">
      <c r="B76" s="65">
        <f>IF(C76&lt;&gt;0,COUNTA($C$7:C76)," ")</f>
        <v>70</v>
      </c>
      <c r="C76" s="177">
        <v>45202</v>
      </c>
      <c r="D76" s="73" t="str">
        <f>IF(C76=0," ",VLOOKUP(WEEKDAY(C76),WeekDays!$B$6:$C$12,COLUMNS(WeekDays!$B$6:$C$12)))</f>
        <v>Tuesday</v>
      </c>
      <c r="E76" s="200" t="s">
        <v>129</v>
      </c>
      <c r="F76" s="46" t="s">
        <v>108</v>
      </c>
      <c r="G76" s="46">
        <v>1</v>
      </c>
      <c r="H76" s="49" t="s">
        <v>70</v>
      </c>
      <c r="I76" s="51">
        <v>2</v>
      </c>
      <c r="J76" s="188"/>
      <c r="K76" s="123">
        <f t="shared" si="122"/>
        <v>0</v>
      </c>
      <c r="L76" s="193">
        <f t="shared" si="123"/>
        <v>3</v>
      </c>
      <c r="M76" s="57">
        <f t="shared" si="124"/>
        <v>2</v>
      </c>
      <c r="N76" s="58">
        <f t="shared" si="125"/>
        <v>1</v>
      </c>
      <c r="O76" s="59">
        <f t="shared" si="126"/>
        <v>0</v>
      </c>
      <c r="P76" s="60">
        <f t="shared" si="127"/>
        <v>1</v>
      </c>
      <c r="Q76" s="61">
        <f t="shared" si="128"/>
        <v>1</v>
      </c>
      <c r="R76" s="58">
        <f t="shared" si="129"/>
        <v>0</v>
      </c>
      <c r="S76" s="61">
        <f t="shared" si="130"/>
        <v>0</v>
      </c>
      <c r="T76" s="58">
        <f t="shared" si="131"/>
        <v>0</v>
      </c>
      <c r="U76" s="181"/>
      <c r="V76" s="137"/>
      <c r="W76" s="138"/>
      <c r="X76" s="139"/>
      <c r="Y76" s="139"/>
      <c r="Z76" s="139"/>
      <c r="AA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  <c r="CD76" s="139"/>
    </row>
    <row r="77" spans="2:82">
      <c r="B77" s="65">
        <f>IF(C77&lt;&gt;0,COUNTA($C$7:C77)," ")</f>
        <v>71</v>
      </c>
      <c r="C77" s="177">
        <v>45206</v>
      </c>
      <c r="D77" s="73" t="str">
        <f>IF(C77=0," ",VLOOKUP(WEEKDAY(C77),WeekDays!$B$6:$C$12,COLUMNS(WeekDays!$B$6:$C$12)))</f>
        <v>Saturday</v>
      </c>
      <c r="E77" s="200" t="s">
        <v>129</v>
      </c>
      <c r="F77" s="46" t="s">
        <v>108</v>
      </c>
      <c r="G77" s="46">
        <v>0</v>
      </c>
      <c r="H77" s="49" t="s">
        <v>115</v>
      </c>
      <c r="I77" s="51">
        <v>1</v>
      </c>
      <c r="J77" s="188"/>
      <c r="K77" s="123">
        <f t="shared" si="122"/>
        <v>0</v>
      </c>
      <c r="L77" s="193">
        <f t="shared" si="123"/>
        <v>3</v>
      </c>
      <c r="M77" s="57">
        <f t="shared" si="124"/>
        <v>1</v>
      </c>
      <c r="N77" s="58">
        <f t="shared" si="125"/>
        <v>0</v>
      </c>
      <c r="O77" s="59">
        <f t="shared" si="126"/>
        <v>0</v>
      </c>
      <c r="P77" s="60">
        <f t="shared" si="127"/>
        <v>1</v>
      </c>
      <c r="Q77" s="61">
        <f t="shared" si="128"/>
        <v>1</v>
      </c>
      <c r="R77" s="58">
        <f t="shared" si="129"/>
        <v>0</v>
      </c>
      <c r="S77" s="61">
        <f t="shared" si="130"/>
        <v>0</v>
      </c>
      <c r="T77" s="58">
        <f t="shared" si="131"/>
        <v>0</v>
      </c>
      <c r="U77" s="181"/>
      <c r="V77" s="137"/>
      <c r="W77" s="138"/>
      <c r="X77" s="139"/>
      <c r="Y77" s="139"/>
      <c r="Z77" s="139"/>
      <c r="AA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39"/>
    </row>
    <row r="78" spans="2:82">
      <c r="B78" s="65">
        <f>IF(C78&lt;&gt;0,COUNTA($C$7:C78)," ")</f>
        <v>72</v>
      </c>
      <c r="C78" s="177">
        <v>45206</v>
      </c>
      <c r="D78" s="73" t="str">
        <f>IF(C78=0," ",VLOOKUP(WEEKDAY(C78),WeekDays!$B$6:$C$12,COLUMNS(WeekDays!$B$6:$C$12)))</f>
        <v>Saturday</v>
      </c>
      <c r="E78" s="200" t="s">
        <v>121</v>
      </c>
      <c r="F78" s="46" t="s">
        <v>74</v>
      </c>
      <c r="G78" s="46">
        <v>3</v>
      </c>
      <c r="H78" s="49" t="s">
        <v>110</v>
      </c>
      <c r="I78" s="51">
        <v>1</v>
      </c>
      <c r="J78" s="188"/>
      <c r="K78" s="123">
        <f t="shared" si="122"/>
        <v>3</v>
      </c>
      <c r="L78" s="193">
        <f t="shared" si="123"/>
        <v>0</v>
      </c>
      <c r="M78" s="57">
        <f t="shared" si="124"/>
        <v>1</v>
      </c>
      <c r="N78" s="58">
        <f t="shared" si="125"/>
        <v>3</v>
      </c>
      <c r="O78" s="59">
        <f t="shared" si="126"/>
        <v>1</v>
      </c>
      <c r="P78" s="60">
        <f t="shared" si="127"/>
        <v>0</v>
      </c>
      <c r="Q78" s="61">
        <f t="shared" si="128"/>
        <v>0</v>
      </c>
      <c r="R78" s="58">
        <f t="shared" si="129"/>
        <v>1</v>
      </c>
      <c r="S78" s="61">
        <f t="shared" si="130"/>
        <v>0</v>
      </c>
      <c r="T78" s="58">
        <f t="shared" si="131"/>
        <v>0</v>
      </c>
      <c r="U78" s="181"/>
      <c r="V78" s="137"/>
      <c r="W78" s="138"/>
      <c r="X78" s="139"/>
      <c r="Y78" s="139"/>
      <c r="Z78" s="139"/>
      <c r="AA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  <c r="CD78" s="139"/>
    </row>
    <row r="79" spans="2:82">
      <c r="B79" s="65">
        <f>IF(C79&lt;&gt;0,COUNTA($C$7:C79)," ")</f>
        <v>73</v>
      </c>
      <c r="C79" s="177">
        <v>45206</v>
      </c>
      <c r="D79" s="73" t="str">
        <f>IF(C79=0," ",VLOOKUP(WEEKDAY(C79),WeekDays!$B$6:$C$12,COLUMNS(WeekDays!$B$6:$C$12)))</f>
        <v>Saturday</v>
      </c>
      <c r="E79" s="200" t="s">
        <v>101</v>
      </c>
      <c r="F79" s="46" t="s">
        <v>70</v>
      </c>
      <c r="G79" s="46">
        <v>1</v>
      </c>
      <c r="H79" s="49" t="s">
        <v>71</v>
      </c>
      <c r="I79" s="51">
        <v>4</v>
      </c>
      <c r="J79" s="188"/>
      <c r="K79" s="123">
        <f t="shared" si="122"/>
        <v>0</v>
      </c>
      <c r="L79" s="193">
        <f t="shared" si="123"/>
        <v>3</v>
      </c>
      <c r="M79" s="57">
        <f t="shared" si="124"/>
        <v>4</v>
      </c>
      <c r="N79" s="58">
        <f t="shared" si="125"/>
        <v>1</v>
      </c>
      <c r="O79" s="59">
        <f t="shared" si="126"/>
        <v>0</v>
      </c>
      <c r="P79" s="60">
        <f t="shared" si="127"/>
        <v>1</v>
      </c>
      <c r="Q79" s="61">
        <f t="shared" si="128"/>
        <v>1</v>
      </c>
      <c r="R79" s="58">
        <f t="shared" si="129"/>
        <v>0</v>
      </c>
      <c r="S79" s="61">
        <f t="shared" si="130"/>
        <v>0</v>
      </c>
      <c r="T79" s="58">
        <f t="shared" si="131"/>
        <v>0</v>
      </c>
      <c r="U79" s="181"/>
      <c r="V79" s="137"/>
      <c r="W79" s="138"/>
      <c r="X79" s="139"/>
      <c r="Y79" s="139"/>
      <c r="Z79" s="139"/>
      <c r="AA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  <c r="CD79" s="139"/>
    </row>
    <row r="80" spans="2:82">
      <c r="B80" s="65">
        <f>IF(C80&lt;&gt;0,COUNTA($C$7:C80)," ")</f>
        <v>74</v>
      </c>
      <c r="C80" s="177">
        <v>45206</v>
      </c>
      <c r="D80" s="73" t="str">
        <f>IF(C80=0," ",VLOOKUP(WEEKDAY(C80),WeekDays!$B$6:$C$12,COLUMNS(WeekDays!$B$6:$C$12)))</f>
        <v>Saturday</v>
      </c>
      <c r="E80" s="200" t="s">
        <v>117</v>
      </c>
      <c r="F80" s="46" t="s">
        <v>118</v>
      </c>
      <c r="G80" s="46">
        <v>2</v>
      </c>
      <c r="H80" s="49" t="s">
        <v>69</v>
      </c>
      <c r="I80" s="51">
        <v>1</v>
      </c>
      <c r="J80" s="188"/>
      <c r="K80" s="123">
        <f t="shared" si="122"/>
        <v>3</v>
      </c>
      <c r="L80" s="193">
        <f t="shared" si="123"/>
        <v>0</v>
      </c>
      <c r="M80" s="57">
        <f t="shared" si="124"/>
        <v>1</v>
      </c>
      <c r="N80" s="58">
        <f t="shared" si="125"/>
        <v>2</v>
      </c>
      <c r="O80" s="59">
        <f t="shared" si="126"/>
        <v>1</v>
      </c>
      <c r="P80" s="60">
        <f t="shared" si="127"/>
        <v>0</v>
      </c>
      <c r="Q80" s="61">
        <f t="shared" si="128"/>
        <v>0</v>
      </c>
      <c r="R80" s="58">
        <f t="shared" si="129"/>
        <v>1</v>
      </c>
      <c r="S80" s="61">
        <f t="shared" si="130"/>
        <v>0</v>
      </c>
      <c r="T80" s="58">
        <f t="shared" si="131"/>
        <v>0</v>
      </c>
      <c r="U80" s="181"/>
      <c r="V80" s="137"/>
      <c r="W80" s="138"/>
      <c r="X80" s="139"/>
      <c r="Y80" s="139"/>
      <c r="Z80" s="139"/>
      <c r="AA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  <c r="CD80" s="139"/>
    </row>
    <row r="81" spans="2:82">
      <c r="B81" s="65">
        <f>IF(C81&lt;&gt;0,COUNTA($C$7:C81)," ")</f>
        <v>75</v>
      </c>
      <c r="C81" s="177">
        <v>45206</v>
      </c>
      <c r="D81" s="73" t="str">
        <f>IF(C81=0," ",VLOOKUP(WEEKDAY(C81),WeekDays!$B$6:$C$12,COLUMNS(WeekDays!$B$6:$C$12)))</f>
        <v>Saturday</v>
      </c>
      <c r="E81" s="200" t="s">
        <v>109</v>
      </c>
      <c r="F81" s="46" t="s">
        <v>73</v>
      </c>
      <c r="G81" s="46">
        <v>3</v>
      </c>
      <c r="H81" s="49" t="s">
        <v>68</v>
      </c>
      <c r="I81" s="51">
        <v>0</v>
      </c>
      <c r="J81" s="188"/>
      <c r="K81" s="123">
        <f t="shared" si="122"/>
        <v>3</v>
      </c>
      <c r="L81" s="193">
        <f t="shared" si="123"/>
        <v>0</v>
      </c>
      <c r="M81" s="57">
        <f t="shared" si="124"/>
        <v>0</v>
      </c>
      <c r="N81" s="58">
        <f t="shared" si="125"/>
        <v>3</v>
      </c>
      <c r="O81" s="59">
        <f t="shared" si="126"/>
        <v>1</v>
      </c>
      <c r="P81" s="60">
        <f t="shared" si="127"/>
        <v>0</v>
      </c>
      <c r="Q81" s="61">
        <f t="shared" si="128"/>
        <v>0</v>
      </c>
      <c r="R81" s="58">
        <f t="shared" si="129"/>
        <v>1</v>
      </c>
      <c r="S81" s="61">
        <f t="shared" si="130"/>
        <v>0</v>
      </c>
      <c r="T81" s="58">
        <f t="shared" si="131"/>
        <v>0</v>
      </c>
      <c r="U81" s="181"/>
      <c r="V81" s="137"/>
      <c r="W81" s="138"/>
      <c r="X81" s="139"/>
      <c r="Y81" s="139"/>
      <c r="Z81" s="139"/>
      <c r="AA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  <c r="CD81" s="139"/>
    </row>
    <row r="82" spans="2:82">
      <c r="B82" s="65">
        <f>IF(C82&lt;&gt;0,COUNTA($C$7:C82)," ")</f>
        <v>76</v>
      </c>
      <c r="C82" s="177">
        <v>45206</v>
      </c>
      <c r="D82" s="73" t="str">
        <f>IF(C82=0," ",VLOOKUP(WEEKDAY(C82),WeekDays!$B$6:$C$12,COLUMNS(WeekDays!$B$6:$C$12)))</f>
        <v>Saturday</v>
      </c>
      <c r="E82" s="200" t="s">
        <v>128</v>
      </c>
      <c r="F82" s="46" t="s">
        <v>72</v>
      </c>
      <c r="G82" s="46">
        <v>0</v>
      </c>
      <c r="H82" s="49" t="s">
        <v>104</v>
      </c>
      <c r="I82" s="51">
        <v>0</v>
      </c>
      <c r="J82" s="188"/>
      <c r="K82" s="123">
        <f t="shared" si="122"/>
        <v>1</v>
      </c>
      <c r="L82" s="193">
        <f t="shared" si="123"/>
        <v>1</v>
      </c>
      <c r="M82" s="57">
        <f t="shared" si="124"/>
        <v>0</v>
      </c>
      <c r="N82" s="58">
        <f t="shared" si="125"/>
        <v>0</v>
      </c>
      <c r="O82" s="59">
        <f t="shared" si="126"/>
        <v>0</v>
      </c>
      <c r="P82" s="60">
        <f t="shared" si="127"/>
        <v>0</v>
      </c>
      <c r="Q82" s="61">
        <f t="shared" si="128"/>
        <v>0</v>
      </c>
      <c r="R82" s="58">
        <f t="shared" si="129"/>
        <v>0</v>
      </c>
      <c r="S82" s="61">
        <f t="shared" si="130"/>
        <v>1</v>
      </c>
      <c r="T82" s="58">
        <f t="shared" si="131"/>
        <v>1</v>
      </c>
      <c r="U82" s="181"/>
      <c r="V82" s="137"/>
      <c r="W82" s="138"/>
      <c r="X82" s="139"/>
      <c r="Y82" s="139"/>
      <c r="Z82" s="139"/>
      <c r="AA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</row>
    <row r="83" spans="2:82">
      <c r="B83" s="65">
        <f>IF(C83&lt;&gt;0,COUNTA($C$7:C83)," ")</f>
        <v>77</v>
      </c>
      <c r="C83" s="177">
        <v>45207</v>
      </c>
      <c r="D83" s="73" t="str">
        <f>IF(C83=0," ",VLOOKUP(WEEKDAY(C83),WeekDays!$B$6:$C$12,COLUMNS(WeekDays!$B$6:$C$12)))</f>
        <v>Sunday</v>
      </c>
      <c r="E83" s="200" t="s">
        <v>162</v>
      </c>
      <c r="F83" s="46" t="s">
        <v>107</v>
      </c>
      <c r="G83" s="46">
        <v>2</v>
      </c>
      <c r="H83" s="49" t="s">
        <v>75</v>
      </c>
      <c r="I83" s="51">
        <v>2</v>
      </c>
      <c r="J83" s="188"/>
      <c r="K83" s="123">
        <f t="shared" si="122"/>
        <v>1</v>
      </c>
      <c r="L83" s="193">
        <f t="shared" si="123"/>
        <v>1</v>
      </c>
      <c r="M83" s="57">
        <f t="shared" si="124"/>
        <v>2</v>
      </c>
      <c r="N83" s="58">
        <f t="shared" si="125"/>
        <v>2</v>
      </c>
      <c r="O83" s="59">
        <f t="shared" si="126"/>
        <v>0</v>
      </c>
      <c r="P83" s="60">
        <f t="shared" si="127"/>
        <v>0</v>
      </c>
      <c r="Q83" s="61">
        <f t="shared" si="128"/>
        <v>0</v>
      </c>
      <c r="R83" s="58">
        <f t="shared" si="129"/>
        <v>0</v>
      </c>
      <c r="S83" s="61">
        <f t="shared" si="130"/>
        <v>1</v>
      </c>
      <c r="T83" s="58">
        <f t="shared" si="131"/>
        <v>1</v>
      </c>
      <c r="U83" s="181"/>
      <c r="V83" s="137"/>
      <c r="W83" s="138"/>
      <c r="X83" s="139"/>
      <c r="Y83" s="139"/>
      <c r="Z83" s="139"/>
      <c r="AA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  <c r="CD83" s="139"/>
    </row>
    <row r="84" spans="2:82">
      <c r="B84" s="65">
        <f>IF(C84&lt;&gt;0,COUNTA($C$7:C84)," ")</f>
        <v>78</v>
      </c>
      <c r="C84" s="177">
        <v>45207</v>
      </c>
      <c r="D84" s="73" t="str">
        <f>IF(C84=0," ",VLOOKUP(WEEKDAY(C84),WeekDays!$B$6:$C$12,COLUMNS(WeekDays!$B$6:$C$12)))</f>
        <v>Sunday</v>
      </c>
      <c r="E84" s="200" t="s">
        <v>127</v>
      </c>
      <c r="F84" s="46" t="s">
        <v>106</v>
      </c>
      <c r="G84" s="46">
        <v>2</v>
      </c>
      <c r="H84" s="49" t="s">
        <v>113</v>
      </c>
      <c r="I84" s="51">
        <v>2</v>
      </c>
      <c r="J84" s="188"/>
      <c r="K84" s="123">
        <f t="shared" si="122"/>
        <v>1</v>
      </c>
      <c r="L84" s="193">
        <f t="shared" si="123"/>
        <v>1</v>
      </c>
      <c r="M84" s="57">
        <f t="shared" si="124"/>
        <v>2</v>
      </c>
      <c r="N84" s="58">
        <f t="shared" si="125"/>
        <v>2</v>
      </c>
      <c r="O84" s="59">
        <f t="shared" si="126"/>
        <v>0</v>
      </c>
      <c r="P84" s="60">
        <f t="shared" si="127"/>
        <v>0</v>
      </c>
      <c r="Q84" s="61">
        <f t="shared" si="128"/>
        <v>0</v>
      </c>
      <c r="R84" s="58">
        <f t="shared" si="129"/>
        <v>0</v>
      </c>
      <c r="S84" s="61">
        <f t="shared" si="130"/>
        <v>1</v>
      </c>
      <c r="T84" s="58">
        <f t="shared" si="131"/>
        <v>1</v>
      </c>
      <c r="U84" s="181"/>
      <c r="V84" s="137"/>
      <c r="W84" s="138"/>
      <c r="X84" s="139"/>
      <c r="Y84" s="139"/>
      <c r="Z84" s="139"/>
      <c r="AA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  <c r="CD84" s="139"/>
    </row>
    <row r="85" spans="2:82">
      <c r="B85" s="65">
        <f>IF(C85&lt;&gt;0,COUNTA($C$7:C85)," ")</f>
        <v>79</v>
      </c>
      <c r="C85" s="177">
        <v>45207</v>
      </c>
      <c r="D85" s="73" t="str">
        <f>IF(C85=0," ",VLOOKUP(WEEKDAY(C85),WeekDays!$B$6:$C$12,COLUMNS(WeekDays!$B$6:$C$12)))</f>
        <v>Sunday</v>
      </c>
      <c r="E85" s="200" t="s">
        <v>123</v>
      </c>
      <c r="F85" s="46" t="s">
        <v>119</v>
      </c>
      <c r="G85" s="46">
        <v>1</v>
      </c>
      <c r="H85" s="49" t="s">
        <v>67</v>
      </c>
      <c r="I85" s="51">
        <v>1</v>
      </c>
      <c r="J85" s="188"/>
      <c r="K85" s="123">
        <f t="shared" si="122"/>
        <v>1</v>
      </c>
      <c r="L85" s="193">
        <f t="shared" si="123"/>
        <v>1</v>
      </c>
      <c r="M85" s="57">
        <f t="shared" si="124"/>
        <v>1</v>
      </c>
      <c r="N85" s="58">
        <f t="shared" si="125"/>
        <v>1</v>
      </c>
      <c r="O85" s="59">
        <f t="shared" si="126"/>
        <v>0</v>
      </c>
      <c r="P85" s="60">
        <f t="shared" si="127"/>
        <v>0</v>
      </c>
      <c r="Q85" s="61">
        <f t="shared" si="128"/>
        <v>0</v>
      </c>
      <c r="R85" s="58">
        <f t="shared" si="129"/>
        <v>0</v>
      </c>
      <c r="S85" s="61">
        <f t="shared" si="130"/>
        <v>1</v>
      </c>
      <c r="T85" s="58">
        <f t="shared" si="131"/>
        <v>1</v>
      </c>
      <c r="U85" s="181"/>
      <c r="V85" s="137"/>
      <c r="W85" s="138"/>
      <c r="X85" s="139"/>
      <c r="Y85" s="139"/>
      <c r="Z85" s="139"/>
      <c r="AA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</row>
    <row r="86" spans="2:82">
      <c r="B86" s="65">
        <f>IF(C86&lt;&gt;0,COUNTA($C$7:C86)," ")</f>
        <v>80</v>
      </c>
      <c r="C86" s="177">
        <v>45207</v>
      </c>
      <c r="D86" s="73" t="str">
        <f>IF(C86=0," ",VLOOKUP(WEEKDAY(C86),WeekDays!$B$6:$C$12,COLUMNS(WeekDays!$B$6:$C$12)))</f>
        <v>Sunday</v>
      </c>
      <c r="E86" s="200" t="s">
        <v>103</v>
      </c>
      <c r="F86" s="46" t="s">
        <v>66</v>
      </c>
      <c r="G86" s="46">
        <v>1</v>
      </c>
      <c r="H86" s="49" t="s">
        <v>102</v>
      </c>
      <c r="I86" s="51">
        <v>0</v>
      </c>
      <c r="J86" s="188"/>
      <c r="K86" s="123">
        <f t="shared" si="122"/>
        <v>3</v>
      </c>
      <c r="L86" s="193">
        <f t="shared" si="123"/>
        <v>0</v>
      </c>
      <c r="M86" s="57">
        <f t="shared" si="124"/>
        <v>0</v>
      </c>
      <c r="N86" s="58">
        <f t="shared" si="125"/>
        <v>1</v>
      </c>
      <c r="O86" s="59">
        <f t="shared" si="126"/>
        <v>1</v>
      </c>
      <c r="P86" s="60">
        <f t="shared" si="127"/>
        <v>0</v>
      </c>
      <c r="Q86" s="61">
        <f t="shared" si="128"/>
        <v>0</v>
      </c>
      <c r="R86" s="58">
        <f t="shared" si="129"/>
        <v>1</v>
      </c>
      <c r="S86" s="61">
        <f t="shared" si="130"/>
        <v>0</v>
      </c>
      <c r="T86" s="58">
        <f t="shared" si="131"/>
        <v>0</v>
      </c>
      <c r="U86" s="181"/>
      <c r="V86" s="137"/>
      <c r="W86" s="138"/>
      <c r="X86" s="139"/>
      <c r="Y86" s="139"/>
      <c r="Z86" s="139"/>
      <c r="AA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</row>
    <row r="87" spans="2:82">
      <c r="B87" s="65">
        <f>IF(C87&lt;&gt;0,COUNTA($C$7:C87)," ")</f>
        <v>81</v>
      </c>
      <c r="C87" s="177">
        <v>45220</v>
      </c>
      <c r="D87" s="73" t="str">
        <f>IF(C87=0," ",VLOOKUP(WEEKDAY(C87),WeekDays!$B$6:$C$12,COLUMNS(WeekDays!$B$6:$C$12)))</f>
        <v>Saturday</v>
      </c>
      <c r="E87" s="200"/>
      <c r="F87" s="46"/>
      <c r="G87" s="46"/>
      <c r="H87" s="49"/>
      <c r="I87" s="51"/>
      <c r="J87" s="188"/>
      <c r="K87" s="123" t="str">
        <f t="shared" si="122"/>
        <v xml:space="preserve"> </v>
      </c>
      <c r="L87" s="193" t="str">
        <f t="shared" si="123"/>
        <v xml:space="preserve"> </v>
      </c>
      <c r="M87" s="57">
        <f t="shared" si="124"/>
        <v>0</v>
      </c>
      <c r="N87" s="58">
        <f t="shared" si="125"/>
        <v>0</v>
      </c>
      <c r="O87" s="59">
        <f t="shared" si="126"/>
        <v>0</v>
      </c>
      <c r="P87" s="60">
        <f t="shared" si="127"/>
        <v>0</v>
      </c>
      <c r="Q87" s="61">
        <f t="shared" si="128"/>
        <v>0</v>
      </c>
      <c r="R87" s="58">
        <f t="shared" si="129"/>
        <v>0</v>
      </c>
      <c r="S87" s="61">
        <f t="shared" si="130"/>
        <v>0</v>
      </c>
      <c r="T87" s="58">
        <f t="shared" si="131"/>
        <v>0</v>
      </c>
      <c r="U87" s="181"/>
      <c r="V87" s="137"/>
      <c r="W87" s="138"/>
      <c r="X87" s="139"/>
      <c r="Y87" s="139"/>
      <c r="Z87" s="139"/>
      <c r="AA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</row>
    <row r="88" spans="2:82">
      <c r="B88" s="65">
        <f>IF(C88&lt;&gt;0,COUNTA($C$7:C88)," ")</f>
        <v>82</v>
      </c>
      <c r="C88" s="177">
        <v>45220</v>
      </c>
      <c r="D88" s="73" t="str">
        <f>IF(C88=0," ",VLOOKUP(WEEKDAY(C88),WeekDays!$B$6:$C$12,COLUMNS(WeekDays!$B$6:$C$12)))</f>
        <v>Saturday</v>
      </c>
      <c r="E88" s="200"/>
      <c r="F88" s="46"/>
      <c r="G88" s="46"/>
      <c r="H88" s="49"/>
      <c r="I88" s="51"/>
      <c r="J88" s="188"/>
      <c r="K88" s="123" t="str">
        <f t="shared" si="122"/>
        <v xml:space="preserve"> </v>
      </c>
      <c r="L88" s="193" t="str">
        <f t="shared" si="123"/>
        <v xml:space="preserve"> </v>
      </c>
      <c r="M88" s="57">
        <f t="shared" si="124"/>
        <v>0</v>
      </c>
      <c r="N88" s="58">
        <f t="shared" si="125"/>
        <v>0</v>
      </c>
      <c r="O88" s="59">
        <f t="shared" si="126"/>
        <v>0</v>
      </c>
      <c r="P88" s="60">
        <f t="shared" si="127"/>
        <v>0</v>
      </c>
      <c r="Q88" s="61">
        <f t="shared" si="128"/>
        <v>0</v>
      </c>
      <c r="R88" s="58">
        <f t="shared" si="129"/>
        <v>0</v>
      </c>
      <c r="S88" s="61">
        <f t="shared" si="130"/>
        <v>0</v>
      </c>
      <c r="T88" s="58">
        <f t="shared" si="131"/>
        <v>0</v>
      </c>
      <c r="U88" s="181"/>
      <c r="V88" s="137"/>
      <c r="W88" s="138"/>
      <c r="X88" s="139"/>
      <c r="Y88" s="139"/>
      <c r="Z88" s="139"/>
      <c r="AA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</row>
    <row r="89" spans="2:82">
      <c r="B89" s="65">
        <f>IF(C89&lt;&gt;0,COUNTA($C$7:C89)," ")</f>
        <v>83</v>
      </c>
      <c r="C89" s="177">
        <v>45220</v>
      </c>
      <c r="D89" s="73" t="str">
        <f>IF(C89=0," ",VLOOKUP(WEEKDAY(C89),WeekDays!$B$6:$C$12,COLUMNS(WeekDays!$B$6:$C$12)))</f>
        <v>Saturday</v>
      </c>
      <c r="E89" s="200"/>
      <c r="F89" s="46"/>
      <c r="G89" s="46"/>
      <c r="H89" s="49"/>
      <c r="I89" s="51"/>
      <c r="J89" s="188"/>
      <c r="K89" s="123" t="str">
        <f t="shared" si="122"/>
        <v xml:space="preserve"> </v>
      </c>
      <c r="L89" s="193" t="str">
        <f t="shared" si="123"/>
        <v xml:space="preserve"> </v>
      </c>
      <c r="M89" s="57">
        <f t="shared" si="124"/>
        <v>0</v>
      </c>
      <c r="N89" s="58">
        <f t="shared" si="125"/>
        <v>0</v>
      </c>
      <c r="O89" s="59">
        <f t="shared" si="126"/>
        <v>0</v>
      </c>
      <c r="P89" s="60">
        <f t="shared" si="127"/>
        <v>0</v>
      </c>
      <c r="Q89" s="61">
        <f t="shared" si="128"/>
        <v>0</v>
      </c>
      <c r="R89" s="58">
        <f t="shared" si="129"/>
        <v>0</v>
      </c>
      <c r="S89" s="61">
        <f t="shared" si="130"/>
        <v>0</v>
      </c>
      <c r="T89" s="58">
        <f t="shared" si="131"/>
        <v>0</v>
      </c>
      <c r="U89" s="181"/>
      <c r="V89" s="137"/>
      <c r="W89" s="138"/>
      <c r="X89" s="139"/>
      <c r="Y89" s="139"/>
      <c r="Z89" s="139"/>
      <c r="AA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</row>
    <row r="90" spans="2:82">
      <c r="B90" s="65">
        <f>IF(C90&lt;&gt;0,COUNTA($C$7:C90)," ")</f>
        <v>84</v>
      </c>
      <c r="C90" s="177">
        <v>45220</v>
      </c>
      <c r="D90" s="73" t="str">
        <f>IF(C90=0," ",VLOOKUP(WEEKDAY(C90),WeekDays!$B$6:$C$12,COLUMNS(WeekDays!$B$6:$C$12)))</f>
        <v>Saturday</v>
      </c>
      <c r="E90" s="200"/>
      <c r="F90" s="46"/>
      <c r="G90" s="46"/>
      <c r="H90" s="49"/>
      <c r="I90" s="51"/>
      <c r="J90" s="188"/>
      <c r="K90" s="123" t="str">
        <f t="shared" si="122"/>
        <v xml:space="preserve"> </v>
      </c>
      <c r="L90" s="193" t="str">
        <f t="shared" si="123"/>
        <v xml:space="preserve"> </v>
      </c>
      <c r="M90" s="57">
        <f t="shared" si="124"/>
        <v>0</v>
      </c>
      <c r="N90" s="58">
        <f t="shared" si="125"/>
        <v>0</v>
      </c>
      <c r="O90" s="59">
        <f t="shared" si="126"/>
        <v>0</v>
      </c>
      <c r="P90" s="60">
        <f t="shared" si="127"/>
        <v>0</v>
      </c>
      <c r="Q90" s="61">
        <f t="shared" si="128"/>
        <v>0</v>
      </c>
      <c r="R90" s="58">
        <f t="shared" si="129"/>
        <v>0</v>
      </c>
      <c r="S90" s="61">
        <f t="shared" si="130"/>
        <v>0</v>
      </c>
      <c r="T90" s="58">
        <f t="shared" si="131"/>
        <v>0</v>
      </c>
      <c r="U90" s="181"/>
      <c r="V90" s="137"/>
      <c r="W90" s="138"/>
      <c r="X90" s="139"/>
      <c r="Y90" s="139"/>
      <c r="Z90" s="139"/>
      <c r="AA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</row>
    <row r="91" spans="2:82">
      <c r="B91" s="65">
        <f>IF(C91&lt;&gt;0,COUNTA($C$7:C91)," ")</f>
        <v>85</v>
      </c>
      <c r="C91" s="177">
        <v>45220</v>
      </c>
      <c r="D91" s="73" t="str">
        <f>IF(C91=0," ",VLOOKUP(WEEKDAY(C91),WeekDays!$B$6:$C$12,COLUMNS(WeekDays!$B$6:$C$12)))</f>
        <v>Saturday</v>
      </c>
      <c r="E91" s="200"/>
      <c r="F91" s="46"/>
      <c r="G91" s="46"/>
      <c r="H91" s="49"/>
      <c r="I91" s="51"/>
      <c r="J91" s="188"/>
      <c r="K91" s="123" t="str">
        <f t="shared" si="122"/>
        <v xml:space="preserve"> </v>
      </c>
      <c r="L91" s="193" t="str">
        <f t="shared" si="123"/>
        <v xml:space="preserve"> </v>
      </c>
      <c r="M91" s="57">
        <f t="shared" si="124"/>
        <v>0</v>
      </c>
      <c r="N91" s="58">
        <f t="shared" si="125"/>
        <v>0</v>
      </c>
      <c r="O91" s="59">
        <f t="shared" si="126"/>
        <v>0</v>
      </c>
      <c r="P91" s="60">
        <f t="shared" si="127"/>
        <v>0</v>
      </c>
      <c r="Q91" s="61">
        <f t="shared" si="128"/>
        <v>0</v>
      </c>
      <c r="R91" s="58">
        <f t="shared" si="129"/>
        <v>0</v>
      </c>
      <c r="S91" s="61">
        <f t="shared" si="130"/>
        <v>0</v>
      </c>
      <c r="T91" s="58">
        <f t="shared" si="131"/>
        <v>0</v>
      </c>
      <c r="U91" s="181"/>
      <c r="V91" s="137"/>
      <c r="W91" s="138"/>
      <c r="X91" s="139"/>
      <c r="Y91" s="139"/>
      <c r="Z91" s="139"/>
      <c r="AA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</row>
    <row r="92" spans="2:82">
      <c r="B92" s="65">
        <f>IF(C92&lt;&gt;0,COUNTA($C$7:C92)," ")</f>
        <v>86</v>
      </c>
      <c r="C92" s="177">
        <v>45220</v>
      </c>
      <c r="D92" s="73" t="str">
        <f>IF(C92=0," ",VLOOKUP(WEEKDAY(C92),WeekDays!$B$6:$C$12,COLUMNS(WeekDays!$B$6:$C$12)))</f>
        <v>Saturday</v>
      </c>
      <c r="E92" s="200"/>
      <c r="F92" s="46"/>
      <c r="G92" s="46"/>
      <c r="H92" s="49"/>
      <c r="I92" s="51"/>
      <c r="J92" s="188"/>
      <c r="K92" s="123" t="str">
        <f t="shared" si="122"/>
        <v xml:space="preserve"> </v>
      </c>
      <c r="L92" s="193" t="str">
        <f t="shared" si="123"/>
        <v xml:space="preserve"> </v>
      </c>
      <c r="M92" s="57">
        <f t="shared" si="124"/>
        <v>0</v>
      </c>
      <c r="N92" s="58">
        <f t="shared" si="125"/>
        <v>0</v>
      </c>
      <c r="O92" s="59">
        <f t="shared" si="126"/>
        <v>0</v>
      </c>
      <c r="P92" s="60">
        <f t="shared" si="127"/>
        <v>0</v>
      </c>
      <c r="Q92" s="61">
        <f t="shared" si="128"/>
        <v>0</v>
      </c>
      <c r="R92" s="58">
        <f t="shared" si="129"/>
        <v>0</v>
      </c>
      <c r="S92" s="61">
        <f t="shared" si="130"/>
        <v>0</v>
      </c>
      <c r="T92" s="58">
        <f t="shared" si="131"/>
        <v>0</v>
      </c>
      <c r="U92" s="181"/>
      <c r="V92" s="137"/>
      <c r="W92" s="138"/>
      <c r="X92" s="139"/>
      <c r="Y92" s="139"/>
      <c r="Z92" s="139"/>
      <c r="AA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</row>
    <row r="93" spans="2:82">
      <c r="B93" s="65">
        <f>IF(C93&lt;&gt;0,COUNTA($C$7:C93)," ")</f>
        <v>87</v>
      </c>
      <c r="C93" s="177">
        <v>45220</v>
      </c>
      <c r="D93" s="73" t="str">
        <f>IF(C93=0," ",VLOOKUP(WEEKDAY(C93),WeekDays!$B$6:$C$12,COLUMNS(WeekDays!$B$6:$C$12)))</f>
        <v>Saturday</v>
      </c>
      <c r="E93" s="200"/>
      <c r="F93" s="46"/>
      <c r="G93" s="46"/>
      <c r="H93" s="49"/>
      <c r="I93" s="51"/>
      <c r="J93" s="188"/>
      <c r="K93" s="123" t="str">
        <f t="shared" si="122"/>
        <v xml:space="preserve"> </v>
      </c>
      <c r="L93" s="193" t="str">
        <f t="shared" si="123"/>
        <v xml:space="preserve"> </v>
      </c>
      <c r="M93" s="57">
        <f t="shared" si="124"/>
        <v>0</v>
      </c>
      <c r="N93" s="58">
        <f t="shared" si="125"/>
        <v>0</v>
      </c>
      <c r="O93" s="59">
        <f t="shared" si="126"/>
        <v>0</v>
      </c>
      <c r="P93" s="60">
        <f t="shared" si="127"/>
        <v>0</v>
      </c>
      <c r="Q93" s="61">
        <f t="shared" si="128"/>
        <v>0</v>
      </c>
      <c r="R93" s="58">
        <f t="shared" si="129"/>
        <v>0</v>
      </c>
      <c r="S93" s="61">
        <f t="shared" si="130"/>
        <v>0</v>
      </c>
      <c r="T93" s="58">
        <f t="shared" si="131"/>
        <v>0</v>
      </c>
      <c r="U93" s="181"/>
      <c r="V93" s="137"/>
      <c r="W93" s="138"/>
      <c r="X93" s="139"/>
      <c r="Y93" s="139"/>
      <c r="Z93" s="139"/>
      <c r="AA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</row>
    <row r="94" spans="2:82">
      <c r="B94" s="65">
        <f>IF(C94&lt;&gt;0,COUNTA($C$7:C94)," ")</f>
        <v>88</v>
      </c>
      <c r="C94" s="177">
        <v>45221</v>
      </c>
      <c r="D94" s="73" t="str">
        <f>IF(C94=0," ",VLOOKUP(WEEKDAY(C94),WeekDays!$B$6:$C$12,COLUMNS(WeekDays!$B$6:$C$12)))</f>
        <v>Sunday</v>
      </c>
      <c r="E94" s="200"/>
      <c r="F94" s="46"/>
      <c r="G94" s="46"/>
      <c r="H94" s="49"/>
      <c r="I94" s="51"/>
      <c r="J94" s="188"/>
      <c r="K94" s="123" t="str">
        <f t="shared" si="122"/>
        <v xml:space="preserve"> </v>
      </c>
      <c r="L94" s="193" t="str">
        <f t="shared" si="123"/>
        <v xml:space="preserve"> </v>
      </c>
      <c r="M94" s="57">
        <f t="shared" si="124"/>
        <v>0</v>
      </c>
      <c r="N94" s="58">
        <f t="shared" si="125"/>
        <v>0</v>
      </c>
      <c r="O94" s="59">
        <f t="shared" si="126"/>
        <v>0</v>
      </c>
      <c r="P94" s="60">
        <f t="shared" si="127"/>
        <v>0</v>
      </c>
      <c r="Q94" s="61">
        <f t="shared" si="128"/>
        <v>0</v>
      </c>
      <c r="R94" s="58">
        <f t="shared" si="129"/>
        <v>0</v>
      </c>
      <c r="S94" s="61">
        <f t="shared" si="130"/>
        <v>0</v>
      </c>
      <c r="T94" s="58">
        <f t="shared" si="131"/>
        <v>0</v>
      </c>
      <c r="U94" s="181"/>
      <c r="V94" s="137"/>
      <c r="W94" s="138"/>
      <c r="X94" s="139"/>
      <c r="Y94" s="139"/>
      <c r="Z94" s="139"/>
      <c r="AA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  <c r="CD94" s="139"/>
    </row>
    <row r="95" spans="2:82">
      <c r="B95" s="65">
        <f>IF(C95&lt;&gt;0,COUNTA($C$7:C95)," ")</f>
        <v>89</v>
      </c>
      <c r="C95" s="177">
        <v>45221</v>
      </c>
      <c r="D95" s="73" t="str">
        <f>IF(C95=0," ",VLOOKUP(WEEKDAY(C95),WeekDays!$B$6:$C$12,COLUMNS(WeekDays!$B$6:$C$12)))</f>
        <v>Sunday</v>
      </c>
      <c r="E95" s="200"/>
      <c r="F95" s="46"/>
      <c r="G95" s="46"/>
      <c r="H95" s="49"/>
      <c r="I95" s="51"/>
      <c r="J95" s="188"/>
      <c r="K95" s="123" t="str">
        <f t="shared" si="122"/>
        <v xml:space="preserve"> </v>
      </c>
      <c r="L95" s="193" t="str">
        <f t="shared" si="123"/>
        <v xml:space="preserve"> </v>
      </c>
      <c r="M95" s="57">
        <f t="shared" si="124"/>
        <v>0</v>
      </c>
      <c r="N95" s="58">
        <f t="shared" si="125"/>
        <v>0</v>
      </c>
      <c r="O95" s="59">
        <f t="shared" si="126"/>
        <v>0</v>
      </c>
      <c r="P95" s="60">
        <f t="shared" si="127"/>
        <v>0</v>
      </c>
      <c r="Q95" s="61">
        <f t="shared" si="128"/>
        <v>0</v>
      </c>
      <c r="R95" s="58">
        <f t="shared" si="129"/>
        <v>0</v>
      </c>
      <c r="S95" s="61">
        <f t="shared" si="130"/>
        <v>0</v>
      </c>
      <c r="T95" s="58">
        <f t="shared" si="131"/>
        <v>0</v>
      </c>
      <c r="U95" s="181"/>
      <c r="V95" s="137"/>
      <c r="W95" s="138"/>
      <c r="X95" s="139"/>
      <c r="Y95" s="139"/>
      <c r="Z95" s="139"/>
      <c r="AA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</row>
    <row r="96" spans="2:82">
      <c r="B96" s="65">
        <f>IF(C96&lt;&gt;0,COUNTA($C$7:C96)," ")</f>
        <v>90</v>
      </c>
      <c r="C96" s="177">
        <v>45222</v>
      </c>
      <c r="D96" s="73" t="str">
        <f>IF(C96=0," ",VLOOKUP(WEEKDAY(C96),WeekDays!$B$6:$C$12,COLUMNS(WeekDays!$B$6:$C$12)))</f>
        <v>Monday</v>
      </c>
      <c r="E96" s="200"/>
      <c r="F96" s="46"/>
      <c r="G96" s="46"/>
      <c r="H96" s="49"/>
      <c r="I96" s="51"/>
      <c r="J96" s="188"/>
      <c r="K96" s="123" t="str">
        <f t="shared" si="122"/>
        <v xml:space="preserve"> </v>
      </c>
      <c r="L96" s="193" t="str">
        <f t="shared" si="123"/>
        <v xml:space="preserve"> </v>
      </c>
      <c r="M96" s="57">
        <f t="shared" si="124"/>
        <v>0</v>
      </c>
      <c r="N96" s="58">
        <f t="shared" si="125"/>
        <v>0</v>
      </c>
      <c r="O96" s="59">
        <f t="shared" si="126"/>
        <v>0</v>
      </c>
      <c r="P96" s="60">
        <f t="shared" si="127"/>
        <v>0</v>
      </c>
      <c r="Q96" s="61">
        <f t="shared" si="128"/>
        <v>0</v>
      </c>
      <c r="R96" s="58">
        <f t="shared" si="129"/>
        <v>0</v>
      </c>
      <c r="S96" s="61">
        <f t="shared" si="130"/>
        <v>0</v>
      </c>
      <c r="T96" s="58">
        <f t="shared" si="131"/>
        <v>0</v>
      </c>
      <c r="U96" s="181"/>
      <c r="V96" s="137"/>
      <c r="W96" s="138"/>
      <c r="X96" s="139"/>
      <c r="Y96" s="139"/>
      <c r="Z96" s="139"/>
      <c r="AA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  <c r="CD96" s="139"/>
    </row>
    <row r="97" spans="2:82">
      <c r="B97" s="65">
        <f>IF(C97&lt;&gt;0,COUNTA($C$7:C97)," ")</f>
        <v>91</v>
      </c>
      <c r="C97" s="177">
        <v>45226</v>
      </c>
      <c r="D97" s="73" t="str">
        <f>IF(C97=0," ",VLOOKUP(WEEKDAY(C97),WeekDays!$B$6:$C$12,COLUMNS(WeekDays!$B$6:$C$12)))</f>
        <v>Friday</v>
      </c>
      <c r="E97" s="200"/>
      <c r="F97" s="46"/>
      <c r="G97" s="46"/>
      <c r="H97" s="49"/>
      <c r="I97" s="51"/>
      <c r="J97" s="188"/>
      <c r="K97" s="123" t="str">
        <f t="shared" si="122"/>
        <v xml:space="preserve"> </v>
      </c>
      <c r="L97" s="193" t="str">
        <f t="shared" si="123"/>
        <v xml:space="preserve"> </v>
      </c>
      <c r="M97" s="57">
        <f t="shared" si="124"/>
        <v>0</v>
      </c>
      <c r="N97" s="58">
        <f t="shared" si="125"/>
        <v>0</v>
      </c>
      <c r="O97" s="59">
        <f t="shared" si="126"/>
        <v>0</v>
      </c>
      <c r="P97" s="60">
        <f t="shared" si="127"/>
        <v>0</v>
      </c>
      <c r="Q97" s="61">
        <f t="shared" si="128"/>
        <v>0</v>
      </c>
      <c r="R97" s="58">
        <f t="shared" si="129"/>
        <v>0</v>
      </c>
      <c r="S97" s="61">
        <f t="shared" si="130"/>
        <v>0</v>
      </c>
      <c r="T97" s="58">
        <f t="shared" si="131"/>
        <v>0</v>
      </c>
      <c r="U97" s="181"/>
      <c r="V97" s="137"/>
      <c r="W97" s="138"/>
      <c r="X97" s="139"/>
      <c r="Y97" s="139"/>
      <c r="Z97" s="139"/>
      <c r="AA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  <c r="CD97" s="139"/>
    </row>
    <row r="98" spans="2:82">
      <c r="B98" s="65">
        <f>IF(C98&lt;&gt;0,COUNTA($C$7:C98)," ")</f>
        <v>92</v>
      </c>
      <c r="C98" s="177">
        <v>45227</v>
      </c>
      <c r="D98" s="73" t="str">
        <f>IF(C98=0," ",VLOOKUP(WEEKDAY(C98),WeekDays!$B$6:$C$12,COLUMNS(WeekDays!$B$6:$C$12)))</f>
        <v>Saturday</v>
      </c>
      <c r="E98" s="200"/>
      <c r="F98" s="46"/>
      <c r="G98" s="46"/>
      <c r="H98" s="49"/>
      <c r="I98" s="51"/>
      <c r="J98" s="188"/>
      <c r="K98" s="123" t="str">
        <f t="shared" si="122"/>
        <v xml:space="preserve"> </v>
      </c>
      <c r="L98" s="193" t="str">
        <f t="shared" si="123"/>
        <v xml:space="preserve"> </v>
      </c>
      <c r="M98" s="57">
        <f t="shared" si="124"/>
        <v>0</v>
      </c>
      <c r="N98" s="58">
        <f t="shared" si="125"/>
        <v>0</v>
      </c>
      <c r="O98" s="59">
        <f t="shared" si="126"/>
        <v>0</v>
      </c>
      <c r="P98" s="60">
        <f t="shared" si="127"/>
        <v>0</v>
      </c>
      <c r="Q98" s="61">
        <f t="shared" si="128"/>
        <v>0</v>
      </c>
      <c r="R98" s="58">
        <f t="shared" si="129"/>
        <v>0</v>
      </c>
      <c r="S98" s="61">
        <f t="shared" si="130"/>
        <v>0</v>
      </c>
      <c r="T98" s="58">
        <f t="shared" si="131"/>
        <v>0</v>
      </c>
      <c r="U98" s="181"/>
      <c r="V98" s="137"/>
      <c r="W98" s="138"/>
      <c r="X98" s="139"/>
      <c r="Y98" s="139"/>
      <c r="Z98" s="139"/>
      <c r="AA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39"/>
      <c r="BN98" s="139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  <c r="CD98" s="139"/>
    </row>
    <row r="99" spans="2:82">
      <c r="B99" s="65">
        <f>IF(C99&lt;&gt;0,COUNTA($C$7:C99)," ")</f>
        <v>93</v>
      </c>
      <c r="C99" s="177">
        <v>45227</v>
      </c>
      <c r="D99" s="73" t="str">
        <f>IF(C99=0," ",VLOOKUP(WEEKDAY(C99),WeekDays!$B$6:$C$12,COLUMNS(WeekDays!$B$6:$C$12)))</f>
        <v>Saturday</v>
      </c>
      <c r="E99" s="200"/>
      <c r="F99" s="46"/>
      <c r="G99" s="46"/>
      <c r="H99" s="49"/>
      <c r="I99" s="51"/>
      <c r="J99" s="188"/>
      <c r="K99" s="123" t="str">
        <f t="shared" si="122"/>
        <v xml:space="preserve"> </v>
      </c>
      <c r="L99" s="193" t="str">
        <f t="shared" si="123"/>
        <v xml:space="preserve"> </v>
      </c>
      <c r="M99" s="57">
        <f t="shared" si="124"/>
        <v>0</v>
      </c>
      <c r="N99" s="58">
        <f t="shared" si="125"/>
        <v>0</v>
      </c>
      <c r="O99" s="59">
        <f t="shared" si="126"/>
        <v>0</v>
      </c>
      <c r="P99" s="60">
        <f t="shared" si="127"/>
        <v>0</v>
      </c>
      <c r="Q99" s="61">
        <f t="shared" si="128"/>
        <v>0</v>
      </c>
      <c r="R99" s="58">
        <f t="shared" si="129"/>
        <v>0</v>
      </c>
      <c r="S99" s="61">
        <f t="shared" si="130"/>
        <v>0</v>
      </c>
      <c r="T99" s="58">
        <f t="shared" si="131"/>
        <v>0</v>
      </c>
      <c r="U99" s="181"/>
      <c r="V99" s="137"/>
      <c r="W99" s="138"/>
      <c r="X99" s="139"/>
      <c r="Y99" s="139"/>
      <c r="Z99" s="139"/>
      <c r="AA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39"/>
      <c r="BN99" s="139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  <c r="CD99" s="139"/>
    </row>
    <row r="100" spans="2:82">
      <c r="B100" s="65">
        <f>IF(C100&lt;&gt;0,COUNTA($C$7:C100)," ")</f>
        <v>94</v>
      </c>
      <c r="C100" s="177">
        <v>45227</v>
      </c>
      <c r="D100" s="73" t="str">
        <f>IF(C100=0," ",VLOOKUP(WEEKDAY(C100),WeekDays!$B$6:$C$12,COLUMNS(WeekDays!$B$6:$C$12)))</f>
        <v>Saturday</v>
      </c>
      <c r="E100" s="200"/>
      <c r="F100" s="46"/>
      <c r="G100" s="46"/>
      <c r="H100" s="49"/>
      <c r="I100" s="51"/>
      <c r="J100" s="188"/>
      <c r="K100" s="123" t="str">
        <f t="shared" si="122"/>
        <v xml:space="preserve"> </v>
      </c>
      <c r="L100" s="193" t="str">
        <f t="shared" si="123"/>
        <v xml:space="preserve"> </v>
      </c>
      <c r="M100" s="57">
        <f t="shared" si="124"/>
        <v>0</v>
      </c>
      <c r="N100" s="58">
        <f t="shared" si="125"/>
        <v>0</v>
      </c>
      <c r="O100" s="59">
        <f t="shared" si="126"/>
        <v>0</v>
      </c>
      <c r="P100" s="60">
        <f t="shared" si="127"/>
        <v>0</v>
      </c>
      <c r="Q100" s="61">
        <f t="shared" si="128"/>
        <v>0</v>
      </c>
      <c r="R100" s="58">
        <f t="shared" si="129"/>
        <v>0</v>
      </c>
      <c r="S100" s="61">
        <f t="shared" si="130"/>
        <v>0</v>
      </c>
      <c r="T100" s="58">
        <f t="shared" si="131"/>
        <v>0</v>
      </c>
      <c r="U100" s="181"/>
      <c r="V100" s="137"/>
      <c r="W100" s="138"/>
      <c r="X100" s="139"/>
      <c r="Y100" s="139"/>
      <c r="Z100" s="139"/>
      <c r="AA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  <c r="CD100" s="139"/>
    </row>
    <row r="101" spans="2:82">
      <c r="B101" s="65">
        <f>IF(C101&lt;&gt;0,COUNTA($C$7:C101)," ")</f>
        <v>95</v>
      </c>
      <c r="C101" s="177">
        <v>45227</v>
      </c>
      <c r="D101" s="73" t="str">
        <f>IF(C101=0," ",VLOOKUP(WEEKDAY(C101),WeekDays!$B$6:$C$12,COLUMNS(WeekDays!$B$6:$C$12)))</f>
        <v>Saturday</v>
      </c>
      <c r="E101" s="200"/>
      <c r="F101" s="46"/>
      <c r="G101" s="46"/>
      <c r="H101" s="49"/>
      <c r="I101" s="51"/>
      <c r="J101" s="188"/>
      <c r="K101" s="123" t="str">
        <f t="shared" si="122"/>
        <v xml:space="preserve"> </v>
      </c>
      <c r="L101" s="193" t="str">
        <f t="shared" si="123"/>
        <v xml:space="preserve"> </v>
      </c>
      <c r="M101" s="57">
        <f t="shared" si="124"/>
        <v>0</v>
      </c>
      <c r="N101" s="58">
        <f t="shared" si="125"/>
        <v>0</v>
      </c>
      <c r="O101" s="59">
        <f t="shared" si="126"/>
        <v>0</v>
      </c>
      <c r="P101" s="60">
        <f t="shared" si="127"/>
        <v>0</v>
      </c>
      <c r="Q101" s="61">
        <f t="shared" si="128"/>
        <v>0</v>
      </c>
      <c r="R101" s="58">
        <f t="shared" si="129"/>
        <v>0</v>
      </c>
      <c r="S101" s="61">
        <f t="shared" si="130"/>
        <v>0</v>
      </c>
      <c r="T101" s="58">
        <f t="shared" si="131"/>
        <v>0</v>
      </c>
      <c r="U101" s="181"/>
      <c r="V101" s="137"/>
      <c r="W101" s="138"/>
      <c r="X101" s="139"/>
      <c r="Y101" s="139"/>
      <c r="Z101" s="139"/>
      <c r="AA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  <c r="CD101" s="139"/>
    </row>
    <row r="102" spans="2:82">
      <c r="B102" s="65">
        <f>IF(C102&lt;&gt;0,COUNTA($C$7:C102)," ")</f>
        <v>96</v>
      </c>
      <c r="C102" s="177">
        <v>45227</v>
      </c>
      <c r="D102" s="73" t="str">
        <f>IF(C102=0," ",VLOOKUP(WEEKDAY(C102),WeekDays!$B$6:$C$12,COLUMNS(WeekDays!$B$6:$C$12)))</f>
        <v>Saturday</v>
      </c>
      <c r="E102" s="200"/>
      <c r="F102" s="46"/>
      <c r="G102" s="46"/>
      <c r="H102" s="49"/>
      <c r="I102" s="51"/>
      <c r="J102" s="188"/>
      <c r="K102" s="123" t="str">
        <f t="shared" si="122"/>
        <v xml:space="preserve"> </v>
      </c>
      <c r="L102" s="193" t="str">
        <f t="shared" si="123"/>
        <v xml:space="preserve"> </v>
      </c>
      <c r="M102" s="57">
        <f t="shared" si="124"/>
        <v>0</v>
      </c>
      <c r="N102" s="58">
        <f t="shared" si="125"/>
        <v>0</v>
      </c>
      <c r="O102" s="59">
        <f t="shared" si="126"/>
        <v>0</v>
      </c>
      <c r="P102" s="60">
        <f t="shared" si="127"/>
        <v>0</v>
      </c>
      <c r="Q102" s="61">
        <f t="shared" si="128"/>
        <v>0</v>
      </c>
      <c r="R102" s="58">
        <f t="shared" si="129"/>
        <v>0</v>
      </c>
      <c r="S102" s="61">
        <f t="shared" si="130"/>
        <v>0</v>
      </c>
      <c r="T102" s="58">
        <f t="shared" si="131"/>
        <v>0</v>
      </c>
      <c r="U102" s="181"/>
      <c r="V102" s="137"/>
      <c r="W102" s="138"/>
      <c r="X102" s="139"/>
      <c r="Y102" s="139"/>
      <c r="Z102" s="139"/>
      <c r="AA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</row>
    <row r="103" spans="2:82">
      <c r="B103" s="65">
        <f>IF(C103&lt;&gt;0,COUNTA($C$7:C103)," ")</f>
        <v>97</v>
      </c>
      <c r="C103" s="177">
        <v>45228</v>
      </c>
      <c r="D103" s="73" t="str">
        <f>IF(C103=0," ",VLOOKUP(WEEKDAY(C103),WeekDays!$B$6:$C$12,COLUMNS(WeekDays!$B$6:$C$12)))</f>
        <v>Sunday</v>
      </c>
      <c r="E103" s="200"/>
      <c r="F103" s="46"/>
      <c r="G103" s="46"/>
      <c r="H103" s="49"/>
      <c r="I103" s="51"/>
      <c r="J103" s="188"/>
      <c r="K103" s="123" t="str">
        <f t="shared" si="122"/>
        <v xml:space="preserve"> </v>
      </c>
      <c r="L103" s="193" t="str">
        <f t="shared" si="123"/>
        <v xml:space="preserve"> </v>
      </c>
      <c r="M103" s="57">
        <f t="shared" si="124"/>
        <v>0</v>
      </c>
      <c r="N103" s="58">
        <f t="shared" si="125"/>
        <v>0</v>
      </c>
      <c r="O103" s="59">
        <f t="shared" si="126"/>
        <v>0</v>
      </c>
      <c r="P103" s="60">
        <f t="shared" si="127"/>
        <v>0</v>
      </c>
      <c r="Q103" s="61">
        <f t="shared" si="128"/>
        <v>0</v>
      </c>
      <c r="R103" s="58">
        <f t="shared" si="129"/>
        <v>0</v>
      </c>
      <c r="S103" s="61">
        <f t="shared" si="130"/>
        <v>0</v>
      </c>
      <c r="T103" s="58">
        <f t="shared" si="131"/>
        <v>0</v>
      </c>
      <c r="U103" s="181"/>
      <c r="V103" s="137"/>
      <c r="W103" s="138"/>
      <c r="X103" s="139"/>
      <c r="Y103" s="139"/>
      <c r="Z103" s="139"/>
      <c r="AA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</row>
    <row r="104" spans="2:82">
      <c r="B104" s="65">
        <f>IF(C104&lt;&gt;0,COUNTA($C$7:C104)," ")</f>
        <v>98</v>
      </c>
      <c r="C104" s="177">
        <v>45228</v>
      </c>
      <c r="D104" s="73" t="str">
        <f>IF(C104=0," ",VLOOKUP(WEEKDAY(C104),WeekDays!$B$6:$C$12,COLUMNS(WeekDays!$B$6:$C$12)))</f>
        <v>Sunday</v>
      </c>
      <c r="E104" s="200"/>
      <c r="F104" s="46"/>
      <c r="G104" s="46"/>
      <c r="H104" s="49"/>
      <c r="I104" s="51"/>
      <c r="J104" s="188"/>
      <c r="K104" s="123" t="str">
        <f t="shared" si="122"/>
        <v xml:space="preserve"> </v>
      </c>
      <c r="L104" s="193" t="str">
        <f t="shared" si="123"/>
        <v xml:space="preserve"> </v>
      </c>
      <c r="M104" s="57">
        <f t="shared" si="124"/>
        <v>0</v>
      </c>
      <c r="N104" s="58">
        <f t="shared" si="125"/>
        <v>0</v>
      </c>
      <c r="O104" s="59">
        <f t="shared" si="126"/>
        <v>0</v>
      </c>
      <c r="P104" s="60">
        <f t="shared" si="127"/>
        <v>0</v>
      </c>
      <c r="Q104" s="61">
        <f t="shared" si="128"/>
        <v>0</v>
      </c>
      <c r="R104" s="58">
        <f t="shared" si="129"/>
        <v>0</v>
      </c>
      <c r="S104" s="61">
        <f t="shared" si="130"/>
        <v>0</v>
      </c>
      <c r="T104" s="58">
        <f t="shared" si="131"/>
        <v>0</v>
      </c>
      <c r="U104" s="181"/>
      <c r="V104" s="137"/>
      <c r="W104" s="138"/>
      <c r="X104" s="139"/>
      <c r="Y104" s="139"/>
      <c r="Z104" s="139"/>
      <c r="AA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</row>
    <row r="105" spans="2:82">
      <c r="B105" s="65">
        <f>IF(C105&lt;&gt;0,COUNTA($C$7:C105)," ")</f>
        <v>99</v>
      </c>
      <c r="C105" s="177">
        <v>45228</v>
      </c>
      <c r="D105" s="73" t="str">
        <f>IF(C105=0," ",VLOOKUP(WEEKDAY(C105),WeekDays!$B$6:$C$12,COLUMNS(WeekDays!$B$6:$C$12)))</f>
        <v>Sunday</v>
      </c>
      <c r="E105" s="200"/>
      <c r="F105" s="46"/>
      <c r="G105" s="46"/>
      <c r="H105" s="49"/>
      <c r="I105" s="51"/>
      <c r="J105" s="188"/>
      <c r="K105" s="123" t="str">
        <f t="shared" si="122"/>
        <v xml:space="preserve"> </v>
      </c>
      <c r="L105" s="193" t="str">
        <f t="shared" si="123"/>
        <v xml:space="preserve"> </v>
      </c>
      <c r="M105" s="57">
        <f t="shared" si="124"/>
        <v>0</v>
      </c>
      <c r="N105" s="58">
        <f t="shared" si="125"/>
        <v>0</v>
      </c>
      <c r="O105" s="59">
        <f t="shared" si="126"/>
        <v>0</v>
      </c>
      <c r="P105" s="60">
        <f t="shared" si="127"/>
        <v>0</v>
      </c>
      <c r="Q105" s="61">
        <f t="shared" si="128"/>
        <v>0</v>
      </c>
      <c r="R105" s="58">
        <f t="shared" si="129"/>
        <v>0</v>
      </c>
      <c r="S105" s="61">
        <f t="shared" si="130"/>
        <v>0</v>
      </c>
      <c r="T105" s="58">
        <f t="shared" si="131"/>
        <v>0</v>
      </c>
      <c r="U105" s="181"/>
      <c r="V105" s="137"/>
      <c r="W105" s="138"/>
      <c r="X105" s="139"/>
      <c r="Y105" s="139"/>
      <c r="Z105" s="139"/>
      <c r="AA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</row>
    <row r="106" spans="2:82">
      <c r="B106" s="65">
        <f>IF(C106&lt;&gt;0,COUNTA($C$7:C106)," ")</f>
        <v>100</v>
      </c>
      <c r="C106" s="177">
        <v>45228</v>
      </c>
      <c r="D106" s="73" t="str">
        <f>IF(C106=0," ",VLOOKUP(WEEKDAY(C106),WeekDays!$B$6:$C$12,COLUMNS(WeekDays!$B$6:$C$12)))</f>
        <v>Sunday</v>
      </c>
      <c r="E106" s="200"/>
      <c r="F106" s="46"/>
      <c r="G106" s="46"/>
      <c r="H106" s="49"/>
      <c r="I106" s="51"/>
      <c r="J106" s="188"/>
      <c r="K106" s="123" t="str">
        <f t="shared" si="122"/>
        <v xml:space="preserve"> </v>
      </c>
      <c r="L106" s="193" t="str">
        <f t="shared" si="123"/>
        <v xml:space="preserve"> </v>
      </c>
      <c r="M106" s="57">
        <f t="shared" si="124"/>
        <v>0</v>
      </c>
      <c r="N106" s="58">
        <f t="shared" si="125"/>
        <v>0</v>
      </c>
      <c r="O106" s="59">
        <f t="shared" si="126"/>
        <v>0</v>
      </c>
      <c r="P106" s="60">
        <f t="shared" si="127"/>
        <v>0</v>
      </c>
      <c r="Q106" s="61">
        <f t="shared" si="128"/>
        <v>0</v>
      </c>
      <c r="R106" s="58">
        <f t="shared" si="129"/>
        <v>0</v>
      </c>
      <c r="S106" s="61">
        <f t="shared" si="130"/>
        <v>0</v>
      </c>
      <c r="T106" s="58">
        <f t="shared" si="131"/>
        <v>0</v>
      </c>
      <c r="U106" s="181"/>
      <c r="V106" s="137"/>
      <c r="W106" s="138"/>
      <c r="X106" s="139"/>
      <c r="Y106" s="139"/>
      <c r="Z106" s="139"/>
      <c r="AA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</row>
    <row r="107" spans="2:82">
      <c r="B107" s="65" t="str">
        <f>IF(C107&lt;&gt;0,COUNTA($C$7:C107)," ")</f>
        <v xml:space="preserve"> </v>
      </c>
      <c r="C107" s="177"/>
      <c r="D107" s="73" t="str">
        <f>IF(C107=0," ",VLOOKUP(WEEKDAY(C107),WeekDays!$B$6:$C$12,COLUMNS(WeekDays!$B$6:$C$12)))</f>
        <v xml:space="preserve"> </v>
      </c>
      <c r="E107" s="200"/>
      <c r="F107" s="46"/>
      <c r="G107" s="46"/>
      <c r="H107" s="49"/>
      <c r="I107" s="51"/>
      <c r="J107" s="188"/>
      <c r="K107" s="123" t="str">
        <f t="shared" si="122"/>
        <v xml:space="preserve"> </v>
      </c>
      <c r="L107" s="193" t="str">
        <f t="shared" si="123"/>
        <v xml:space="preserve"> </v>
      </c>
      <c r="M107" s="57">
        <f t="shared" si="124"/>
        <v>0</v>
      </c>
      <c r="N107" s="58">
        <f t="shared" si="125"/>
        <v>0</v>
      </c>
      <c r="O107" s="59">
        <f t="shared" si="126"/>
        <v>0</v>
      </c>
      <c r="P107" s="60">
        <f t="shared" si="127"/>
        <v>0</v>
      </c>
      <c r="Q107" s="61">
        <f t="shared" si="128"/>
        <v>0</v>
      </c>
      <c r="R107" s="58">
        <f t="shared" si="129"/>
        <v>0</v>
      </c>
      <c r="S107" s="61">
        <f t="shared" si="130"/>
        <v>0</v>
      </c>
      <c r="T107" s="58">
        <f t="shared" si="131"/>
        <v>0</v>
      </c>
      <c r="U107" s="181"/>
      <c r="V107" s="137"/>
      <c r="W107" s="138"/>
      <c r="X107" s="139"/>
      <c r="Y107" s="139"/>
      <c r="Z107" s="139"/>
      <c r="AA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</row>
    <row r="108" spans="2:82">
      <c r="B108" s="65" t="str">
        <f>IF(C108&lt;&gt;0,COUNTA($C$7:C108)," ")</f>
        <v xml:space="preserve"> </v>
      </c>
      <c r="C108" s="177"/>
      <c r="D108" s="73" t="str">
        <f>IF(C108=0," ",VLOOKUP(WEEKDAY(C108),WeekDays!$B$6:$C$12,COLUMNS(WeekDays!$B$6:$C$12)))</f>
        <v xml:space="preserve"> </v>
      </c>
      <c r="E108" s="200"/>
      <c r="F108" s="46"/>
      <c r="G108" s="46"/>
      <c r="H108" s="49"/>
      <c r="I108" s="51"/>
      <c r="J108" s="188"/>
      <c r="K108" s="123" t="str">
        <f t="shared" si="122"/>
        <v xml:space="preserve"> </v>
      </c>
      <c r="L108" s="193" t="str">
        <f t="shared" si="123"/>
        <v xml:space="preserve"> </v>
      </c>
      <c r="M108" s="57">
        <f t="shared" si="124"/>
        <v>0</v>
      </c>
      <c r="N108" s="58">
        <f t="shared" si="125"/>
        <v>0</v>
      </c>
      <c r="O108" s="59">
        <f t="shared" si="126"/>
        <v>0</v>
      </c>
      <c r="P108" s="60">
        <f t="shared" si="127"/>
        <v>0</v>
      </c>
      <c r="Q108" s="61">
        <f t="shared" si="128"/>
        <v>0</v>
      </c>
      <c r="R108" s="58">
        <f t="shared" si="129"/>
        <v>0</v>
      </c>
      <c r="S108" s="61">
        <f t="shared" si="130"/>
        <v>0</v>
      </c>
      <c r="T108" s="58">
        <f t="shared" si="131"/>
        <v>0</v>
      </c>
      <c r="U108" s="181"/>
      <c r="V108" s="137"/>
      <c r="W108" s="138"/>
      <c r="X108" s="139"/>
      <c r="Y108" s="139"/>
      <c r="Z108" s="139"/>
      <c r="AA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</row>
    <row r="109" spans="2:82">
      <c r="B109" s="65" t="str">
        <f>IF(C109&lt;&gt;0,COUNTA($C$7:C109)," ")</f>
        <v xml:space="preserve"> </v>
      </c>
      <c r="C109" s="177"/>
      <c r="D109" s="73" t="str">
        <f>IF(C109=0," ",VLOOKUP(WEEKDAY(C109),WeekDays!$B$6:$C$12,COLUMNS(WeekDays!$B$6:$C$12)))</f>
        <v xml:space="preserve"> </v>
      </c>
      <c r="E109" s="200"/>
      <c r="F109" s="46"/>
      <c r="G109" s="46"/>
      <c r="H109" s="49"/>
      <c r="I109" s="51"/>
      <c r="J109" s="188"/>
      <c r="K109" s="123" t="str">
        <f t="shared" si="122"/>
        <v xml:space="preserve"> </v>
      </c>
      <c r="L109" s="193" t="str">
        <f t="shared" si="123"/>
        <v xml:space="preserve"> </v>
      </c>
      <c r="M109" s="57">
        <f t="shared" si="124"/>
        <v>0</v>
      </c>
      <c r="N109" s="58">
        <f t="shared" si="125"/>
        <v>0</v>
      </c>
      <c r="O109" s="59">
        <f t="shared" si="126"/>
        <v>0</v>
      </c>
      <c r="P109" s="60">
        <f t="shared" si="127"/>
        <v>0</v>
      </c>
      <c r="Q109" s="61">
        <f t="shared" si="128"/>
        <v>0</v>
      </c>
      <c r="R109" s="58">
        <f t="shared" si="129"/>
        <v>0</v>
      </c>
      <c r="S109" s="61">
        <f t="shared" si="130"/>
        <v>0</v>
      </c>
      <c r="T109" s="58">
        <f t="shared" si="131"/>
        <v>0</v>
      </c>
      <c r="U109" s="181"/>
      <c r="V109" s="137"/>
      <c r="W109" s="138"/>
      <c r="X109" s="139"/>
      <c r="Y109" s="139"/>
      <c r="Z109" s="139"/>
      <c r="AA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</row>
    <row r="110" spans="2:82">
      <c r="B110" s="65" t="str">
        <f>IF(C110&lt;&gt;0,COUNTA($C$7:C110)," ")</f>
        <v xml:space="preserve"> </v>
      </c>
      <c r="C110" s="177"/>
      <c r="D110" s="73" t="str">
        <f>IF(C110=0," ",VLOOKUP(WEEKDAY(C110),WeekDays!$B$6:$C$12,COLUMNS(WeekDays!$B$6:$C$12)))</f>
        <v xml:space="preserve"> </v>
      </c>
      <c r="E110" s="200"/>
      <c r="F110" s="46"/>
      <c r="G110" s="46"/>
      <c r="H110" s="49"/>
      <c r="I110" s="51"/>
      <c r="J110" s="188"/>
      <c r="K110" s="123" t="str">
        <f t="shared" si="122"/>
        <v xml:space="preserve"> </v>
      </c>
      <c r="L110" s="193" t="str">
        <f t="shared" si="123"/>
        <v xml:space="preserve"> </v>
      </c>
      <c r="M110" s="57">
        <f t="shared" si="124"/>
        <v>0</v>
      </c>
      <c r="N110" s="58">
        <f t="shared" si="125"/>
        <v>0</v>
      </c>
      <c r="O110" s="59">
        <f t="shared" si="126"/>
        <v>0</v>
      </c>
      <c r="P110" s="60">
        <f t="shared" si="127"/>
        <v>0</v>
      </c>
      <c r="Q110" s="61">
        <f t="shared" si="128"/>
        <v>0</v>
      </c>
      <c r="R110" s="58">
        <f t="shared" si="129"/>
        <v>0</v>
      </c>
      <c r="S110" s="61">
        <f t="shared" si="130"/>
        <v>0</v>
      </c>
      <c r="T110" s="58">
        <f t="shared" si="131"/>
        <v>0</v>
      </c>
      <c r="U110" s="181"/>
      <c r="V110" s="137"/>
      <c r="W110" s="138"/>
      <c r="X110" s="139"/>
      <c r="Y110" s="139"/>
      <c r="Z110" s="139"/>
      <c r="AA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</row>
    <row r="111" spans="2:82">
      <c r="B111" s="65" t="str">
        <f>IF(C111&lt;&gt;0,COUNTA($C$7:C111)," ")</f>
        <v xml:space="preserve"> </v>
      </c>
      <c r="C111" s="177"/>
      <c r="D111" s="73" t="str">
        <f>IF(C111=0," ",VLOOKUP(WEEKDAY(C111),WeekDays!$B$6:$C$12,COLUMNS(WeekDays!$B$6:$C$12)))</f>
        <v xml:space="preserve"> </v>
      </c>
      <c r="E111" s="200"/>
      <c r="F111" s="46"/>
      <c r="G111" s="46"/>
      <c r="H111" s="49"/>
      <c r="I111" s="51"/>
      <c r="J111" s="188"/>
      <c r="K111" s="123" t="str">
        <f t="shared" si="122"/>
        <v xml:space="preserve"> </v>
      </c>
      <c r="L111" s="193" t="str">
        <f t="shared" si="123"/>
        <v xml:space="preserve"> </v>
      </c>
      <c r="M111" s="57">
        <f t="shared" si="124"/>
        <v>0</v>
      </c>
      <c r="N111" s="58">
        <f t="shared" si="125"/>
        <v>0</v>
      </c>
      <c r="O111" s="59">
        <f t="shared" si="126"/>
        <v>0</v>
      </c>
      <c r="P111" s="60">
        <f t="shared" si="127"/>
        <v>0</v>
      </c>
      <c r="Q111" s="61">
        <f t="shared" si="128"/>
        <v>0</v>
      </c>
      <c r="R111" s="58">
        <f t="shared" si="129"/>
        <v>0</v>
      </c>
      <c r="S111" s="61">
        <f t="shared" si="130"/>
        <v>0</v>
      </c>
      <c r="T111" s="58">
        <f t="shared" si="131"/>
        <v>0</v>
      </c>
      <c r="U111" s="181"/>
      <c r="V111" s="137"/>
      <c r="W111" s="138"/>
      <c r="X111" s="139"/>
      <c r="Y111" s="139"/>
      <c r="Z111" s="139"/>
      <c r="AA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</row>
    <row r="112" spans="2:82">
      <c r="B112" s="65" t="str">
        <f>IF(C112&lt;&gt;0,COUNTA($C$7:C112)," ")</f>
        <v xml:space="preserve"> </v>
      </c>
      <c r="C112" s="177"/>
      <c r="D112" s="73" t="str">
        <f>IF(C112=0," ",VLOOKUP(WEEKDAY(C112),WeekDays!$B$6:$C$12,COLUMNS(WeekDays!$B$6:$C$12)))</f>
        <v xml:space="preserve"> </v>
      </c>
      <c r="E112" s="200"/>
      <c r="F112" s="46"/>
      <c r="G112" s="46"/>
      <c r="H112" s="49"/>
      <c r="I112" s="51"/>
      <c r="J112" s="188"/>
      <c r="K112" s="123" t="str">
        <f t="shared" si="122"/>
        <v xml:space="preserve"> </v>
      </c>
      <c r="L112" s="193" t="str">
        <f t="shared" si="123"/>
        <v xml:space="preserve"> </v>
      </c>
      <c r="M112" s="57">
        <f t="shared" si="124"/>
        <v>0</v>
      </c>
      <c r="N112" s="58">
        <f t="shared" si="125"/>
        <v>0</v>
      </c>
      <c r="O112" s="59">
        <f t="shared" si="126"/>
        <v>0</v>
      </c>
      <c r="P112" s="60">
        <f t="shared" si="127"/>
        <v>0</v>
      </c>
      <c r="Q112" s="61">
        <f t="shared" si="128"/>
        <v>0</v>
      </c>
      <c r="R112" s="58">
        <f t="shared" si="129"/>
        <v>0</v>
      </c>
      <c r="S112" s="61">
        <f t="shared" si="130"/>
        <v>0</v>
      </c>
      <c r="T112" s="58">
        <f t="shared" si="131"/>
        <v>0</v>
      </c>
      <c r="U112" s="181"/>
      <c r="V112" s="137"/>
      <c r="W112" s="138"/>
      <c r="X112" s="139"/>
      <c r="Y112" s="139"/>
      <c r="Z112" s="139"/>
      <c r="AA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</row>
    <row r="113" spans="2:82">
      <c r="B113" s="65" t="str">
        <f>IF(C113&lt;&gt;0,COUNTA($C$7:C113)," ")</f>
        <v xml:space="preserve"> </v>
      </c>
      <c r="C113" s="177"/>
      <c r="D113" s="73" t="str">
        <f>IF(C113=0," ",VLOOKUP(WEEKDAY(C113),WeekDays!$B$6:$C$12,COLUMNS(WeekDays!$B$6:$C$12)))</f>
        <v xml:space="preserve"> </v>
      </c>
      <c r="E113" s="200"/>
      <c r="F113" s="46"/>
      <c r="G113" s="46"/>
      <c r="H113" s="49"/>
      <c r="I113" s="51"/>
      <c r="J113" s="188"/>
      <c r="K113" s="123" t="str">
        <f t="shared" si="122"/>
        <v xml:space="preserve"> </v>
      </c>
      <c r="L113" s="193" t="str">
        <f t="shared" si="123"/>
        <v xml:space="preserve"> </v>
      </c>
      <c r="M113" s="57">
        <f t="shared" si="124"/>
        <v>0</v>
      </c>
      <c r="N113" s="58">
        <f t="shared" si="125"/>
        <v>0</v>
      </c>
      <c r="O113" s="59">
        <f t="shared" si="126"/>
        <v>0</v>
      </c>
      <c r="P113" s="60">
        <f t="shared" si="127"/>
        <v>0</v>
      </c>
      <c r="Q113" s="61">
        <f t="shared" si="128"/>
        <v>0</v>
      </c>
      <c r="R113" s="58">
        <f t="shared" si="129"/>
        <v>0</v>
      </c>
      <c r="S113" s="61">
        <f t="shared" si="130"/>
        <v>0</v>
      </c>
      <c r="T113" s="58">
        <f t="shared" si="131"/>
        <v>0</v>
      </c>
      <c r="U113" s="181"/>
      <c r="V113" s="137"/>
      <c r="W113" s="138"/>
      <c r="X113" s="139"/>
      <c r="Y113" s="139"/>
      <c r="Z113" s="139"/>
      <c r="AA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  <c r="CD113" s="139"/>
    </row>
    <row r="114" spans="2:82">
      <c r="B114" s="65" t="str">
        <f>IF(C114&lt;&gt;0,COUNTA($C$7:C114)," ")</f>
        <v xml:space="preserve"> </v>
      </c>
      <c r="C114" s="177"/>
      <c r="D114" s="73" t="str">
        <f>IF(C114=0," ",VLOOKUP(WEEKDAY(C114),WeekDays!$B$6:$C$12,COLUMNS(WeekDays!$B$6:$C$12)))</f>
        <v xml:space="preserve"> </v>
      </c>
      <c r="E114" s="200"/>
      <c r="F114" s="46"/>
      <c r="G114" s="46"/>
      <c r="H114" s="49"/>
      <c r="I114" s="51"/>
      <c r="J114" s="188"/>
      <c r="K114" s="123" t="str">
        <f t="shared" si="122"/>
        <v xml:space="preserve"> </v>
      </c>
      <c r="L114" s="193" t="str">
        <f t="shared" si="123"/>
        <v xml:space="preserve"> </v>
      </c>
      <c r="M114" s="57">
        <f t="shared" si="124"/>
        <v>0</v>
      </c>
      <c r="N114" s="58">
        <f t="shared" si="125"/>
        <v>0</v>
      </c>
      <c r="O114" s="59">
        <f t="shared" si="126"/>
        <v>0</v>
      </c>
      <c r="P114" s="60">
        <f t="shared" si="127"/>
        <v>0</v>
      </c>
      <c r="Q114" s="61">
        <f t="shared" si="128"/>
        <v>0</v>
      </c>
      <c r="R114" s="58">
        <f t="shared" si="129"/>
        <v>0</v>
      </c>
      <c r="S114" s="61">
        <f t="shared" si="130"/>
        <v>0</v>
      </c>
      <c r="T114" s="58">
        <f t="shared" si="131"/>
        <v>0</v>
      </c>
      <c r="U114" s="181"/>
      <c r="V114" s="137"/>
      <c r="W114" s="138"/>
      <c r="X114" s="139"/>
      <c r="Y114" s="139"/>
      <c r="Z114" s="139"/>
      <c r="AA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</row>
    <row r="115" spans="2:82">
      <c r="B115" s="65" t="str">
        <f>IF(C115&lt;&gt;0,COUNTA($C$7:C115)," ")</f>
        <v xml:space="preserve"> </v>
      </c>
      <c r="C115" s="177"/>
      <c r="D115" s="73" t="str">
        <f>IF(C115=0," ",VLOOKUP(WEEKDAY(C115),WeekDays!$B$6:$C$12,COLUMNS(WeekDays!$B$6:$C$12)))</f>
        <v xml:space="preserve"> </v>
      </c>
      <c r="E115" s="200"/>
      <c r="F115" s="46"/>
      <c r="G115" s="46"/>
      <c r="H115" s="49"/>
      <c r="I115" s="51"/>
      <c r="J115" s="188"/>
      <c r="K115" s="123" t="str">
        <f t="shared" si="122"/>
        <v xml:space="preserve"> </v>
      </c>
      <c r="L115" s="193" t="str">
        <f t="shared" si="123"/>
        <v xml:space="preserve"> </v>
      </c>
      <c r="M115" s="57">
        <f t="shared" si="124"/>
        <v>0</v>
      </c>
      <c r="N115" s="58">
        <f t="shared" si="125"/>
        <v>0</v>
      </c>
      <c r="O115" s="59">
        <f t="shared" si="126"/>
        <v>0</v>
      </c>
      <c r="P115" s="60">
        <f t="shared" si="127"/>
        <v>0</v>
      </c>
      <c r="Q115" s="61">
        <f t="shared" si="128"/>
        <v>0</v>
      </c>
      <c r="R115" s="58">
        <f t="shared" si="129"/>
        <v>0</v>
      </c>
      <c r="S115" s="61">
        <f t="shared" si="130"/>
        <v>0</v>
      </c>
      <c r="T115" s="58">
        <f t="shared" si="131"/>
        <v>0</v>
      </c>
      <c r="U115" s="181"/>
      <c r="V115" s="137"/>
      <c r="W115" s="138"/>
      <c r="X115" s="139"/>
      <c r="Y115" s="139"/>
      <c r="Z115" s="139"/>
      <c r="AA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</row>
    <row r="116" spans="2:82">
      <c r="B116" s="65" t="str">
        <f>IF(C116&lt;&gt;0,COUNTA($C$7:C116)," ")</f>
        <v xml:space="preserve"> </v>
      </c>
      <c r="C116" s="177"/>
      <c r="D116" s="73" t="str">
        <f>IF(C116=0," ",VLOOKUP(WEEKDAY(C116),WeekDays!$B$6:$C$12,COLUMNS(WeekDays!$B$6:$C$12)))</f>
        <v xml:space="preserve"> </v>
      </c>
      <c r="E116" s="200"/>
      <c r="F116" s="46"/>
      <c r="G116" s="46"/>
      <c r="H116" s="49"/>
      <c r="I116" s="51"/>
      <c r="J116" s="188"/>
      <c r="K116" s="123" t="str">
        <f t="shared" si="122"/>
        <v xml:space="preserve"> </v>
      </c>
      <c r="L116" s="193" t="str">
        <f t="shared" si="123"/>
        <v xml:space="preserve"> </v>
      </c>
      <c r="M116" s="57">
        <f t="shared" si="124"/>
        <v>0</v>
      </c>
      <c r="N116" s="58">
        <f t="shared" si="125"/>
        <v>0</v>
      </c>
      <c r="O116" s="59">
        <f t="shared" si="126"/>
        <v>0</v>
      </c>
      <c r="P116" s="60">
        <f t="shared" si="127"/>
        <v>0</v>
      </c>
      <c r="Q116" s="61">
        <f t="shared" si="128"/>
        <v>0</v>
      </c>
      <c r="R116" s="58">
        <f t="shared" si="129"/>
        <v>0</v>
      </c>
      <c r="S116" s="61">
        <f t="shared" si="130"/>
        <v>0</v>
      </c>
      <c r="T116" s="58">
        <f t="shared" si="131"/>
        <v>0</v>
      </c>
      <c r="U116" s="181"/>
      <c r="V116" s="137"/>
      <c r="W116" s="138"/>
      <c r="X116" s="139"/>
      <c r="Y116" s="139"/>
      <c r="Z116" s="139"/>
      <c r="AA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</row>
    <row r="117" spans="2:82">
      <c r="B117" s="65" t="str">
        <f>IF(C117&lt;&gt;0,COUNTA($C$7:C117)," ")</f>
        <v xml:space="preserve"> </v>
      </c>
      <c r="C117" s="177"/>
      <c r="D117" s="73" t="str">
        <f>IF(C117=0," ",VLOOKUP(WEEKDAY(C117),WeekDays!$B$6:$C$12,COLUMNS(WeekDays!$B$6:$C$12)))</f>
        <v xml:space="preserve"> </v>
      </c>
      <c r="E117" s="200"/>
      <c r="F117" s="46"/>
      <c r="G117" s="46"/>
      <c r="H117" s="49"/>
      <c r="I117" s="51"/>
      <c r="J117" s="188"/>
      <c r="K117" s="123" t="str">
        <f t="shared" si="122"/>
        <v xml:space="preserve"> </v>
      </c>
      <c r="L117" s="193" t="str">
        <f t="shared" si="123"/>
        <v xml:space="preserve"> </v>
      </c>
      <c r="M117" s="57">
        <f t="shared" si="124"/>
        <v>0</v>
      </c>
      <c r="N117" s="58">
        <f t="shared" si="125"/>
        <v>0</v>
      </c>
      <c r="O117" s="59">
        <f t="shared" si="126"/>
        <v>0</v>
      </c>
      <c r="P117" s="60">
        <f t="shared" si="127"/>
        <v>0</v>
      </c>
      <c r="Q117" s="61">
        <f t="shared" si="128"/>
        <v>0</v>
      </c>
      <c r="R117" s="58">
        <f t="shared" si="129"/>
        <v>0</v>
      </c>
      <c r="S117" s="61">
        <f t="shared" si="130"/>
        <v>0</v>
      </c>
      <c r="T117" s="58">
        <f t="shared" si="131"/>
        <v>0</v>
      </c>
      <c r="U117" s="181"/>
      <c r="V117" s="137"/>
      <c r="W117" s="138"/>
      <c r="X117" s="139"/>
      <c r="Y117" s="139"/>
      <c r="Z117" s="139"/>
      <c r="AA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  <c r="CD117" s="139"/>
    </row>
    <row r="118" spans="2:82">
      <c r="B118" s="65" t="str">
        <f>IF(C118&lt;&gt;0,COUNTA($C$7:C118)," ")</f>
        <v xml:space="preserve"> </v>
      </c>
      <c r="C118" s="177"/>
      <c r="D118" s="73" t="str">
        <f>IF(C118=0," ",VLOOKUP(WEEKDAY(C118),WeekDays!$B$6:$C$12,COLUMNS(WeekDays!$B$6:$C$12)))</f>
        <v xml:space="preserve"> </v>
      </c>
      <c r="E118" s="200"/>
      <c r="F118" s="46"/>
      <c r="G118" s="46"/>
      <c r="H118" s="49"/>
      <c r="I118" s="51"/>
      <c r="J118" s="188"/>
      <c r="K118" s="123" t="str">
        <f t="shared" si="122"/>
        <v xml:space="preserve"> </v>
      </c>
      <c r="L118" s="193" t="str">
        <f t="shared" si="123"/>
        <v xml:space="preserve"> </v>
      </c>
      <c r="M118" s="57">
        <f t="shared" si="124"/>
        <v>0</v>
      </c>
      <c r="N118" s="58">
        <f t="shared" si="125"/>
        <v>0</v>
      </c>
      <c r="O118" s="59">
        <f t="shared" si="126"/>
        <v>0</v>
      </c>
      <c r="P118" s="60">
        <f t="shared" si="127"/>
        <v>0</v>
      </c>
      <c r="Q118" s="61">
        <f t="shared" si="128"/>
        <v>0</v>
      </c>
      <c r="R118" s="58">
        <f t="shared" si="129"/>
        <v>0</v>
      </c>
      <c r="S118" s="61">
        <f t="shared" si="130"/>
        <v>0</v>
      </c>
      <c r="T118" s="58">
        <f t="shared" si="131"/>
        <v>0</v>
      </c>
      <c r="U118" s="181"/>
      <c r="V118" s="137"/>
      <c r="W118" s="138"/>
      <c r="X118" s="139"/>
      <c r="Y118" s="139"/>
      <c r="Z118" s="139"/>
      <c r="AA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  <c r="CD118" s="139"/>
    </row>
    <row r="119" spans="2:82">
      <c r="B119" s="65" t="str">
        <f>IF(C119&lt;&gt;0,COUNTA($C$7:C119)," ")</f>
        <v xml:space="preserve"> </v>
      </c>
      <c r="C119" s="177"/>
      <c r="D119" s="73" t="str">
        <f>IF(C119=0," ",VLOOKUP(WEEKDAY(C119),WeekDays!$B$6:$C$12,COLUMNS(WeekDays!$B$6:$C$12)))</f>
        <v xml:space="preserve"> </v>
      </c>
      <c r="E119" s="200"/>
      <c r="F119" s="46"/>
      <c r="G119" s="46"/>
      <c r="H119" s="49"/>
      <c r="I119" s="51"/>
      <c r="J119" s="188"/>
      <c r="K119" s="123" t="str">
        <f t="shared" si="122"/>
        <v xml:space="preserve"> </v>
      </c>
      <c r="L119" s="193" t="str">
        <f t="shared" si="123"/>
        <v xml:space="preserve"> </v>
      </c>
      <c r="M119" s="57">
        <f t="shared" si="124"/>
        <v>0</v>
      </c>
      <c r="N119" s="58">
        <f t="shared" si="125"/>
        <v>0</v>
      </c>
      <c r="O119" s="59">
        <f t="shared" si="126"/>
        <v>0</v>
      </c>
      <c r="P119" s="60">
        <f t="shared" si="127"/>
        <v>0</v>
      </c>
      <c r="Q119" s="61">
        <f t="shared" si="128"/>
        <v>0</v>
      </c>
      <c r="R119" s="58">
        <f t="shared" si="129"/>
        <v>0</v>
      </c>
      <c r="S119" s="61">
        <f t="shared" si="130"/>
        <v>0</v>
      </c>
      <c r="T119" s="58">
        <f t="shared" si="131"/>
        <v>0</v>
      </c>
      <c r="U119" s="181"/>
      <c r="V119" s="137"/>
      <c r="W119" s="138"/>
      <c r="X119" s="139"/>
      <c r="Y119" s="139"/>
      <c r="Z119" s="139"/>
      <c r="AA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  <c r="CD119" s="139"/>
    </row>
    <row r="120" spans="2:82">
      <c r="B120" s="65" t="str">
        <f>IF(C120&lt;&gt;0,COUNTA($C$7:C120)," ")</f>
        <v xml:space="preserve"> </v>
      </c>
      <c r="C120" s="177"/>
      <c r="D120" s="73" t="str">
        <f>IF(C120=0," ",VLOOKUP(WEEKDAY(C120),WeekDays!$B$6:$C$12,COLUMNS(WeekDays!$B$6:$C$12)))</f>
        <v xml:space="preserve"> </v>
      </c>
      <c r="E120" s="200"/>
      <c r="F120" s="46"/>
      <c r="G120" s="46"/>
      <c r="H120" s="49"/>
      <c r="I120" s="51"/>
      <c r="J120" s="188"/>
      <c r="K120" s="123" t="str">
        <f t="shared" si="122"/>
        <v xml:space="preserve"> </v>
      </c>
      <c r="L120" s="193" t="str">
        <f t="shared" si="123"/>
        <v xml:space="preserve"> </v>
      </c>
      <c r="M120" s="57">
        <f t="shared" si="124"/>
        <v>0</v>
      </c>
      <c r="N120" s="58">
        <f t="shared" si="125"/>
        <v>0</v>
      </c>
      <c r="O120" s="59">
        <f t="shared" si="126"/>
        <v>0</v>
      </c>
      <c r="P120" s="60">
        <f t="shared" si="127"/>
        <v>0</v>
      </c>
      <c r="Q120" s="61">
        <f t="shared" si="128"/>
        <v>0</v>
      </c>
      <c r="R120" s="58">
        <f t="shared" si="129"/>
        <v>0</v>
      </c>
      <c r="S120" s="61">
        <f t="shared" si="130"/>
        <v>0</v>
      </c>
      <c r="T120" s="58">
        <f t="shared" si="131"/>
        <v>0</v>
      </c>
      <c r="U120" s="181"/>
      <c r="V120" s="137"/>
      <c r="W120" s="138"/>
      <c r="X120" s="139"/>
      <c r="Y120" s="139"/>
      <c r="Z120" s="139"/>
      <c r="AA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</row>
    <row r="121" spans="2:82">
      <c r="B121" s="65" t="str">
        <f>IF(C121&lt;&gt;0,COUNTA($C$7:C121)," ")</f>
        <v xml:space="preserve"> </v>
      </c>
      <c r="C121" s="177"/>
      <c r="D121" s="73" t="str">
        <f>IF(C121=0," ",VLOOKUP(WEEKDAY(C121),WeekDays!$B$6:$C$12,COLUMNS(WeekDays!$B$6:$C$12)))</f>
        <v xml:space="preserve"> </v>
      </c>
      <c r="E121" s="200"/>
      <c r="F121" s="46"/>
      <c r="G121" s="46"/>
      <c r="H121" s="49"/>
      <c r="I121" s="51"/>
      <c r="J121" s="188"/>
      <c r="K121" s="123" t="str">
        <f t="shared" si="122"/>
        <v xml:space="preserve"> </v>
      </c>
      <c r="L121" s="193" t="str">
        <f t="shared" si="123"/>
        <v xml:space="preserve"> </v>
      </c>
      <c r="M121" s="57">
        <f t="shared" si="124"/>
        <v>0</v>
      </c>
      <c r="N121" s="58">
        <f t="shared" si="125"/>
        <v>0</v>
      </c>
      <c r="O121" s="59">
        <f t="shared" si="126"/>
        <v>0</v>
      </c>
      <c r="P121" s="60">
        <f t="shared" si="127"/>
        <v>0</v>
      </c>
      <c r="Q121" s="61">
        <f t="shared" si="128"/>
        <v>0</v>
      </c>
      <c r="R121" s="58">
        <f t="shared" si="129"/>
        <v>0</v>
      </c>
      <c r="S121" s="61">
        <f t="shared" si="130"/>
        <v>0</v>
      </c>
      <c r="T121" s="58">
        <f t="shared" si="131"/>
        <v>0</v>
      </c>
      <c r="U121" s="181"/>
      <c r="V121" s="137"/>
      <c r="W121" s="138"/>
      <c r="X121" s="139"/>
      <c r="Y121" s="139"/>
      <c r="Z121" s="139"/>
      <c r="AA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</row>
    <row r="122" spans="2:82">
      <c r="B122" s="65" t="str">
        <f>IF(C122&lt;&gt;0,COUNTA($C$7:C122)," ")</f>
        <v xml:space="preserve"> </v>
      </c>
      <c r="C122" s="177"/>
      <c r="D122" s="73" t="str">
        <f>IF(C122=0," ",VLOOKUP(WEEKDAY(C122),WeekDays!$B$6:$C$12,COLUMNS(WeekDays!$B$6:$C$12)))</f>
        <v xml:space="preserve"> </v>
      </c>
      <c r="E122" s="200"/>
      <c r="F122" s="46"/>
      <c r="G122" s="46"/>
      <c r="H122" s="49"/>
      <c r="I122" s="51"/>
      <c r="J122" s="188"/>
      <c r="K122" s="123" t="str">
        <f t="shared" si="122"/>
        <v xml:space="preserve"> </v>
      </c>
      <c r="L122" s="193" t="str">
        <f t="shared" si="123"/>
        <v xml:space="preserve"> </v>
      </c>
      <c r="M122" s="57">
        <f t="shared" si="124"/>
        <v>0</v>
      </c>
      <c r="N122" s="58">
        <f t="shared" si="125"/>
        <v>0</v>
      </c>
      <c r="O122" s="59">
        <f t="shared" si="126"/>
        <v>0</v>
      </c>
      <c r="P122" s="60">
        <f t="shared" si="127"/>
        <v>0</v>
      </c>
      <c r="Q122" s="61">
        <f t="shared" si="128"/>
        <v>0</v>
      </c>
      <c r="R122" s="58">
        <f t="shared" si="129"/>
        <v>0</v>
      </c>
      <c r="S122" s="61">
        <f t="shared" si="130"/>
        <v>0</v>
      </c>
      <c r="T122" s="58">
        <f t="shared" si="131"/>
        <v>0</v>
      </c>
      <c r="U122" s="181"/>
      <c r="V122" s="137"/>
      <c r="W122" s="138"/>
      <c r="X122" s="139"/>
      <c r="Y122" s="139"/>
      <c r="Z122" s="139"/>
      <c r="AA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</row>
    <row r="123" spans="2:82">
      <c r="B123" s="65" t="str">
        <f>IF(C123&lt;&gt;0,COUNTA($C$7:C123)," ")</f>
        <v xml:space="preserve"> </v>
      </c>
      <c r="C123" s="177"/>
      <c r="D123" s="73" t="str">
        <f>IF(C123=0," ",VLOOKUP(WEEKDAY(C123),WeekDays!$B$6:$C$12,COLUMNS(WeekDays!$B$6:$C$12)))</f>
        <v xml:space="preserve"> </v>
      </c>
      <c r="E123" s="200"/>
      <c r="F123" s="46"/>
      <c r="G123" s="46"/>
      <c r="H123" s="49"/>
      <c r="I123" s="51"/>
      <c r="J123" s="188"/>
      <c r="K123" s="123" t="str">
        <f t="shared" si="122"/>
        <v xml:space="preserve"> </v>
      </c>
      <c r="L123" s="193" t="str">
        <f t="shared" si="123"/>
        <v xml:space="preserve"> </v>
      </c>
      <c r="M123" s="57">
        <f t="shared" si="124"/>
        <v>0</v>
      </c>
      <c r="N123" s="58">
        <f t="shared" si="125"/>
        <v>0</v>
      </c>
      <c r="O123" s="59">
        <f t="shared" si="126"/>
        <v>0</v>
      </c>
      <c r="P123" s="60">
        <f t="shared" si="127"/>
        <v>0</v>
      </c>
      <c r="Q123" s="61">
        <f t="shared" si="128"/>
        <v>0</v>
      </c>
      <c r="R123" s="58">
        <f t="shared" si="129"/>
        <v>0</v>
      </c>
      <c r="S123" s="61">
        <f t="shared" si="130"/>
        <v>0</v>
      </c>
      <c r="T123" s="58">
        <f t="shared" si="131"/>
        <v>0</v>
      </c>
      <c r="U123" s="181"/>
      <c r="V123" s="137"/>
      <c r="W123" s="138"/>
      <c r="X123" s="139"/>
      <c r="Y123" s="139"/>
      <c r="Z123" s="139"/>
      <c r="AA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</row>
    <row r="124" spans="2:82">
      <c r="B124" s="65" t="str">
        <f>IF(C124&lt;&gt;0,COUNTA($C$7:C124)," ")</f>
        <v xml:space="preserve"> </v>
      </c>
      <c r="C124" s="177"/>
      <c r="D124" s="73" t="str">
        <f>IF(C124=0," ",VLOOKUP(WEEKDAY(C124),WeekDays!$B$6:$C$12,COLUMNS(WeekDays!$B$6:$C$12)))</f>
        <v xml:space="preserve"> </v>
      </c>
      <c r="E124" s="200"/>
      <c r="F124" s="46"/>
      <c r="G124" s="46"/>
      <c r="H124" s="49"/>
      <c r="I124" s="51"/>
      <c r="J124" s="188"/>
      <c r="K124" s="123" t="str">
        <f t="shared" si="122"/>
        <v xml:space="preserve"> </v>
      </c>
      <c r="L124" s="193" t="str">
        <f t="shared" si="123"/>
        <v xml:space="preserve"> </v>
      </c>
      <c r="M124" s="57">
        <f t="shared" si="124"/>
        <v>0</v>
      </c>
      <c r="N124" s="58">
        <f t="shared" si="125"/>
        <v>0</v>
      </c>
      <c r="O124" s="59">
        <f t="shared" si="126"/>
        <v>0</v>
      </c>
      <c r="P124" s="60">
        <f t="shared" si="127"/>
        <v>0</v>
      </c>
      <c r="Q124" s="61">
        <f t="shared" si="128"/>
        <v>0</v>
      </c>
      <c r="R124" s="58">
        <f t="shared" si="129"/>
        <v>0</v>
      </c>
      <c r="S124" s="61">
        <f t="shared" si="130"/>
        <v>0</v>
      </c>
      <c r="T124" s="58">
        <f t="shared" si="131"/>
        <v>0</v>
      </c>
      <c r="U124" s="181"/>
      <c r="V124" s="137"/>
      <c r="W124" s="138"/>
      <c r="X124" s="139"/>
      <c r="Y124" s="139"/>
      <c r="Z124" s="139"/>
      <c r="AA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</row>
    <row r="125" spans="2:82">
      <c r="B125" s="65" t="str">
        <f>IF(C125&lt;&gt;0,COUNTA($C$7:C125)," ")</f>
        <v xml:space="preserve"> </v>
      </c>
      <c r="C125" s="177"/>
      <c r="D125" s="73" t="str">
        <f>IF(C125=0," ",VLOOKUP(WEEKDAY(C125),WeekDays!$B$6:$C$12,COLUMNS(WeekDays!$B$6:$C$12)))</f>
        <v xml:space="preserve"> </v>
      </c>
      <c r="E125" s="200"/>
      <c r="F125" s="46"/>
      <c r="G125" s="46"/>
      <c r="H125" s="49"/>
      <c r="I125" s="51"/>
      <c r="J125" s="188"/>
      <c r="K125" s="123" t="str">
        <f t="shared" si="122"/>
        <v xml:space="preserve"> </v>
      </c>
      <c r="L125" s="193" t="str">
        <f t="shared" si="123"/>
        <v xml:space="preserve"> </v>
      </c>
      <c r="M125" s="57">
        <f t="shared" si="124"/>
        <v>0</v>
      </c>
      <c r="N125" s="58">
        <f t="shared" si="125"/>
        <v>0</v>
      </c>
      <c r="O125" s="59">
        <f t="shared" si="126"/>
        <v>0</v>
      </c>
      <c r="P125" s="60">
        <f t="shared" si="127"/>
        <v>0</v>
      </c>
      <c r="Q125" s="61">
        <f t="shared" si="128"/>
        <v>0</v>
      </c>
      <c r="R125" s="58">
        <f t="shared" si="129"/>
        <v>0</v>
      </c>
      <c r="S125" s="61">
        <f t="shared" si="130"/>
        <v>0</v>
      </c>
      <c r="T125" s="58">
        <f t="shared" si="131"/>
        <v>0</v>
      </c>
      <c r="U125" s="181"/>
      <c r="V125" s="137"/>
      <c r="W125" s="138"/>
      <c r="X125" s="139"/>
      <c r="Y125" s="139"/>
      <c r="Z125" s="139"/>
      <c r="AA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</row>
    <row r="126" spans="2:82">
      <c r="B126" s="65" t="str">
        <f>IF(C126&lt;&gt;0,COUNTA($C$7:C126)," ")</f>
        <v xml:space="preserve"> </v>
      </c>
      <c r="C126" s="177"/>
      <c r="D126" s="73" t="str">
        <f>IF(C126=0," ",VLOOKUP(WEEKDAY(C126),WeekDays!$B$6:$C$12,COLUMNS(WeekDays!$B$6:$C$12)))</f>
        <v xml:space="preserve"> </v>
      </c>
      <c r="E126" s="200"/>
      <c r="F126" s="46"/>
      <c r="G126" s="46"/>
      <c r="H126" s="49"/>
      <c r="I126" s="51"/>
      <c r="J126" s="188"/>
      <c r="K126" s="123" t="str">
        <f t="shared" si="122"/>
        <v xml:space="preserve"> </v>
      </c>
      <c r="L126" s="193" t="str">
        <f t="shared" si="123"/>
        <v xml:space="preserve"> </v>
      </c>
      <c r="M126" s="57">
        <f t="shared" si="124"/>
        <v>0</v>
      </c>
      <c r="N126" s="58">
        <f t="shared" si="125"/>
        <v>0</v>
      </c>
      <c r="O126" s="59">
        <f t="shared" si="126"/>
        <v>0</v>
      </c>
      <c r="P126" s="60">
        <f t="shared" si="127"/>
        <v>0</v>
      </c>
      <c r="Q126" s="61">
        <f t="shared" si="128"/>
        <v>0</v>
      </c>
      <c r="R126" s="58">
        <f t="shared" si="129"/>
        <v>0</v>
      </c>
      <c r="S126" s="61">
        <f t="shared" si="130"/>
        <v>0</v>
      </c>
      <c r="T126" s="58">
        <f t="shared" si="131"/>
        <v>0</v>
      </c>
      <c r="U126" s="181"/>
      <c r="V126" s="137"/>
      <c r="W126" s="138"/>
      <c r="X126" s="139"/>
      <c r="Y126" s="139"/>
      <c r="Z126" s="139"/>
      <c r="AA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  <c r="CD126" s="139"/>
    </row>
    <row r="127" spans="2:82">
      <c r="B127" s="65" t="str">
        <f>IF(C127&lt;&gt;0,COUNTA($C$7:C127)," ")</f>
        <v xml:space="preserve"> </v>
      </c>
      <c r="C127" s="177"/>
      <c r="D127" s="73" t="str">
        <f>IF(C127=0," ",VLOOKUP(WEEKDAY(C127),WeekDays!$B$6:$C$12,COLUMNS(WeekDays!$B$6:$C$12)))</f>
        <v xml:space="preserve"> </v>
      </c>
      <c r="E127" s="200"/>
      <c r="F127" s="46"/>
      <c r="G127" s="46"/>
      <c r="H127" s="49"/>
      <c r="I127" s="51"/>
      <c r="J127" s="188"/>
      <c r="K127" s="123" t="str">
        <f t="shared" si="122"/>
        <v xml:space="preserve"> </v>
      </c>
      <c r="L127" s="193" t="str">
        <f t="shared" si="123"/>
        <v xml:space="preserve"> </v>
      </c>
      <c r="M127" s="57">
        <f t="shared" si="124"/>
        <v>0</v>
      </c>
      <c r="N127" s="58">
        <f t="shared" si="125"/>
        <v>0</v>
      </c>
      <c r="O127" s="59">
        <f t="shared" si="126"/>
        <v>0</v>
      </c>
      <c r="P127" s="60">
        <f t="shared" si="127"/>
        <v>0</v>
      </c>
      <c r="Q127" s="61">
        <f t="shared" si="128"/>
        <v>0</v>
      </c>
      <c r="R127" s="58">
        <f t="shared" si="129"/>
        <v>0</v>
      </c>
      <c r="S127" s="61">
        <f t="shared" si="130"/>
        <v>0</v>
      </c>
      <c r="T127" s="58">
        <f t="shared" si="131"/>
        <v>0</v>
      </c>
      <c r="U127" s="181"/>
      <c r="V127" s="137"/>
      <c r="W127" s="138"/>
      <c r="X127" s="139"/>
      <c r="Y127" s="139"/>
      <c r="Z127" s="139"/>
      <c r="AA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39"/>
      <c r="BN127" s="139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  <c r="CD127" s="139"/>
    </row>
    <row r="128" spans="2:82">
      <c r="B128" s="65" t="str">
        <f>IF(C128&lt;&gt;0,COUNTA($C$7:C128)," ")</f>
        <v xml:space="preserve"> </v>
      </c>
      <c r="C128" s="177"/>
      <c r="D128" s="73" t="str">
        <f>IF(C128=0," ",VLOOKUP(WEEKDAY(C128),WeekDays!$B$6:$C$12,COLUMNS(WeekDays!$B$6:$C$12)))</f>
        <v xml:space="preserve"> </v>
      </c>
      <c r="E128" s="200"/>
      <c r="F128" s="46"/>
      <c r="G128" s="46"/>
      <c r="H128" s="49"/>
      <c r="I128" s="51"/>
      <c r="J128" s="188"/>
      <c r="K128" s="123" t="str">
        <f t="shared" si="122"/>
        <v xml:space="preserve"> </v>
      </c>
      <c r="L128" s="193" t="str">
        <f t="shared" si="123"/>
        <v xml:space="preserve"> </v>
      </c>
      <c r="M128" s="57">
        <f t="shared" si="124"/>
        <v>0</v>
      </c>
      <c r="N128" s="58">
        <f t="shared" si="125"/>
        <v>0</v>
      </c>
      <c r="O128" s="59">
        <f t="shared" si="126"/>
        <v>0</v>
      </c>
      <c r="P128" s="60">
        <f t="shared" si="127"/>
        <v>0</v>
      </c>
      <c r="Q128" s="61">
        <f t="shared" si="128"/>
        <v>0</v>
      </c>
      <c r="R128" s="58">
        <f t="shared" si="129"/>
        <v>0</v>
      </c>
      <c r="S128" s="61">
        <f t="shared" si="130"/>
        <v>0</v>
      </c>
      <c r="T128" s="58">
        <f t="shared" si="131"/>
        <v>0</v>
      </c>
      <c r="U128" s="181"/>
      <c r="V128" s="137"/>
      <c r="W128" s="138"/>
      <c r="X128" s="139"/>
      <c r="Y128" s="139"/>
      <c r="Z128" s="139"/>
      <c r="AA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</row>
    <row r="129" spans="2:82">
      <c r="B129" s="65" t="str">
        <f>IF(C129&lt;&gt;0,COUNTA($C$7:C129)," ")</f>
        <v xml:space="preserve"> </v>
      </c>
      <c r="C129" s="177"/>
      <c r="D129" s="73" t="str">
        <f>IF(C129=0," ",VLOOKUP(WEEKDAY(C129),WeekDays!$B$6:$C$12,COLUMNS(WeekDays!$B$6:$C$12)))</f>
        <v xml:space="preserve"> </v>
      </c>
      <c r="E129" s="200"/>
      <c r="F129" s="46"/>
      <c r="G129" s="46"/>
      <c r="H129" s="49"/>
      <c r="I129" s="51"/>
      <c r="J129" s="188"/>
      <c r="K129" s="123" t="str">
        <f t="shared" ref="K129:K192" si="138">IF(OR(B129=0,B129&gt;COUNT($G$7:$G$868))," ",IF(G129&gt;I129,3,IF(G129&lt;I129,0,1)))</f>
        <v xml:space="preserve"> </v>
      </c>
      <c r="L129" s="193" t="str">
        <f t="shared" ref="L129:L192" si="139">IF(OR(B129=0,B129&gt;COUNT($G$7:$G$868))," ",IF(I129&gt;G129,3,IF(I129&lt;G129,0,1)))</f>
        <v xml:space="preserve"> </v>
      </c>
      <c r="M129" s="57">
        <f t="shared" ref="M129:M192" si="140">I129</f>
        <v>0</v>
      </c>
      <c r="N129" s="58">
        <f t="shared" ref="N129:N192" si="141">G129</f>
        <v>0</v>
      </c>
      <c r="O129" s="59">
        <f t="shared" ref="O129:O192" si="142">IF(G129&gt;I129,1,0)</f>
        <v>0</v>
      </c>
      <c r="P129" s="60">
        <f t="shared" ref="P129:P192" si="143">IF(I129&gt;G129,1,0)</f>
        <v>0</v>
      </c>
      <c r="Q129" s="61">
        <f t="shared" ref="Q129:Q192" si="144">IF(G129&lt;I129,1,0)</f>
        <v>0</v>
      </c>
      <c r="R129" s="58">
        <f t="shared" ref="R129:R192" si="145">IF(I129&lt;G129,1,0)</f>
        <v>0</v>
      </c>
      <c r="S129" s="61">
        <f t="shared" ref="S129:S192" si="146">IF(AND(G129="",I129=""),0,IF(G129=I129,1,0))</f>
        <v>0</v>
      </c>
      <c r="T129" s="58">
        <f t="shared" ref="T129:T192" si="147">IF(AND(G129="",I129=""),0,IF(I129=G129,1,0))</f>
        <v>0</v>
      </c>
      <c r="U129" s="181"/>
      <c r="V129" s="137"/>
      <c r="W129" s="138"/>
      <c r="X129" s="139"/>
      <c r="Y129" s="139"/>
      <c r="Z129" s="139"/>
      <c r="AA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39"/>
      <c r="BN129" s="139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</row>
    <row r="130" spans="2:82">
      <c r="B130" s="65" t="str">
        <f>IF(C130&lt;&gt;0,COUNTA($C$7:C130)," ")</f>
        <v xml:space="preserve"> </v>
      </c>
      <c r="C130" s="177"/>
      <c r="D130" s="73" t="str">
        <f>IF(C130=0," ",VLOOKUP(WEEKDAY(C130),WeekDays!$B$6:$C$12,COLUMNS(WeekDays!$B$6:$C$12)))</f>
        <v xml:space="preserve"> </v>
      </c>
      <c r="E130" s="200"/>
      <c r="F130" s="46"/>
      <c r="G130" s="46"/>
      <c r="H130" s="49"/>
      <c r="I130" s="51"/>
      <c r="J130" s="188"/>
      <c r="K130" s="123" t="str">
        <f t="shared" si="138"/>
        <v xml:space="preserve"> </v>
      </c>
      <c r="L130" s="193" t="str">
        <f t="shared" si="139"/>
        <v xml:space="preserve"> </v>
      </c>
      <c r="M130" s="57">
        <f t="shared" si="140"/>
        <v>0</v>
      </c>
      <c r="N130" s="58">
        <f t="shared" si="141"/>
        <v>0</v>
      </c>
      <c r="O130" s="59">
        <f t="shared" si="142"/>
        <v>0</v>
      </c>
      <c r="P130" s="60">
        <f t="shared" si="143"/>
        <v>0</v>
      </c>
      <c r="Q130" s="61">
        <f t="shared" si="144"/>
        <v>0</v>
      </c>
      <c r="R130" s="58">
        <f t="shared" si="145"/>
        <v>0</v>
      </c>
      <c r="S130" s="61">
        <f t="shared" si="146"/>
        <v>0</v>
      </c>
      <c r="T130" s="58">
        <f t="shared" si="147"/>
        <v>0</v>
      </c>
      <c r="U130" s="181"/>
      <c r="V130" s="137"/>
      <c r="W130" s="138"/>
      <c r="X130" s="139"/>
      <c r="Y130" s="139"/>
      <c r="Z130" s="139"/>
      <c r="AA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39"/>
      <c r="BN130" s="139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</row>
    <row r="131" spans="2:82">
      <c r="B131" s="65" t="str">
        <f>IF(C131&lt;&gt;0,COUNTA($C$7:C131)," ")</f>
        <v xml:space="preserve"> </v>
      </c>
      <c r="C131" s="177"/>
      <c r="D131" s="73" t="str">
        <f>IF(C131=0," ",VLOOKUP(WEEKDAY(C131),WeekDays!$B$6:$C$12,COLUMNS(WeekDays!$B$6:$C$12)))</f>
        <v xml:space="preserve"> </v>
      </c>
      <c r="E131" s="200"/>
      <c r="F131" s="46"/>
      <c r="G131" s="46"/>
      <c r="H131" s="49"/>
      <c r="I131" s="51"/>
      <c r="J131" s="188"/>
      <c r="K131" s="123" t="str">
        <f t="shared" si="138"/>
        <v xml:space="preserve"> </v>
      </c>
      <c r="L131" s="193" t="str">
        <f t="shared" si="139"/>
        <v xml:space="preserve"> </v>
      </c>
      <c r="M131" s="57">
        <f t="shared" si="140"/>
        <v>0</v>
      </c>
      <c r="N131" s="58">
        <f t="shared" si="141"/>
        <v>0</v>
      </c>
      <c r="O131" s="59">
        <f t="shared" si="142"/>
        <v>0</v>
      </c>
      <c r="P131" s="60">
        <f t="shared" si="143"/>
        <v>0</v>
      </c>
      <c r="Q131" s="61">
        <f t="shared" si="144"/>
        <v>0</v>
      </c>
      <c r="R131" s="58">
        <f t="shared" si="145"/>
        <v>0</v>
      </c>
      <c r="S131" s="61">
        <f t="shared" si="146"/>
        <v>0</v>
      </c>
      <c r="T131" s="58">
        <f t="shared" si="147"/>
        <v>0</v>
      </c>
      <c r="U131" s="181"/>
      <c r="V131" s="137"/>
      <c r="W131" s="138"/>
      <c r="X131" s="139"/>
      <c r="Y131" s="139"/>
      <c r="Z131" s="139"/>
      <c r="AA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39"/>
      <c r="BN131" s="139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</row>
    <row r="132" spans="2:82">
      <c r="B132" s="65" t="str">
        <f>IF(C132&lt;&gt;0,COUNTA($C$7:C132)," ")</f>
        <v xml:space="preserve"> </v>
      </c>
      <c r="C132" s="177"/>
      <c r="D132" s="73" t="str">
        <f>IF(C132=0," ",VLOOKUP(WEEKDAY(C132),WeekDays!$B$6:$C$12,COLUMNS(WeekDays!$B$6:$C$12)))</f>
        <v xml:space="preserve"> </v>
      </c>
      <c r="E132" s="200"/>
      <c r="F132" s="46"/>
      <c r="G132" s="46"/>
      <c r="H132" s="49"/>
      <c r="I132" s="51"/>
      <c r="J132" s="188"/>
      <c r="K132" s="123" t="str">
        <f t="shared" si="138"/>
        <v xml:space="preserve"> </v>
      </c>
      <c r="L132" s="193" t="str">
        <f t="shared" si="139"/>
        <v xml:space="preserve"> </v>
      </c>
      <c r="M132" s="57">
        <f t="shared" si="140"/>
        <v>0</v>
      </c>
      <c r="N132" s="58">
        <f t="shared" si="141"/>
        <v>0</v>
      </c>
      <c r="O132" s="59">
        <f t="shared" si="142"/>
        <v>0</v>
      </c>
      <c r="P132" s="60">
        <f t="shared" si="143"/>
        <v>0</v>
      </c>
      <c r="Q132" s="61">
        <f t="shared" si="144"/>
        <v>0</v>
      </c>
      <c r="R132" s="58">
        <f t="shared" si="145"/>
        <v>0</v>
      </c>
      <c r="S132" s="61">
        <f t="shared" si="146"/>
        <v>0</v>
      </c>
      <c r="T132" s="58">
        <f t="shared" si="147"/>
        <v>0</v>
      </c>
      <c r="U132" s="181"/>
      <c r="V132" s="137"/>
      <c r="W132" s="138"/>
      <c r="X132" s="139"/>
      <c r="Y132" s="139"/>
      <c r="Z132" s="139"/>
      <c r="AA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39"/>
      <c r="BN132" s="139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</row>
    <row r="133" spans="2:82">
      <c r="B133" s="65" t="str">
        <f>IF(C133&lt;&gt;0,COUNTA($C$7:C133)," ")</f>
        <v xml:space="preserve"> </v>
      </c>
      <c r="C133" s="177"/>
      <c r="D133" s="73" t="str">
        <f>IF(C133=0," ",VLOOKUP(WEEKDAY(C133),WeekDays!$B$6:$C$12,COLUMNS(WeekDays!$B$6:$C$12)))</f>
        <v xml:space="preserve"> </v>
      </c>
      <c r="E133" s="200"/>
      <c r="F133" s="46"/>
      <c r="G133" s="46"/>
      <c r="H133" s="49"/>
      <c r="I133" s="51"/>
      <c r="J133" s="188"/>
      <c r="K133" s="123" t="str">
        <f t="shared" si="138"/>
        <v xml:space="preserve"> </v>
      </c>
      <c r="L133" s="193" t="str">
        <f t="shared" si="139"/>
        <v xml:space="preserve"> </v>
      </c>
      <c r="M133" s="57">
        <f t="shared" si="140"/>
        <v>0</v>
      </c>
      <c r="N133" s="58">
        <f t="shared" si="141"/>
        <v>0</v>
      </c>
      <c r="O133" s="59">
        <f t="shared" si="142"/>
        <v>0</v>
      </c>
      <c r="P133" s="60">
        <f t="shared" si="143"/>
        <v>0</v>
      </c>
      <c r="Q133" s="61">
        <f t="shared" si="144"/>
        <v>0</v>
      </c>
      <c r="R133" s="58">
        <f t="shared" si="145"/>
        <v>0</v>
      </c>
      <c r="S133" s="61">
        <f t="shared" si="146"/>
        <v>0</v>
      </c>
      <c r="T133" s="58">
        <f t="shared" si="147"/>
        <v>0</v>
      </c>
      <c r="U133" s="181"/>
      <c r="V133" s="137"/>
      <c r="W133" s="138"/>
      <c r="X133" s="139"/>
      <c r="Y133" s="139"/>
      <c r="Z133" s="139"/>
      <c r="AA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39"/>
      <c r="BN133" s="139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</row>
    <row r="134" spans="2:82">
      <c r="B134" s="65" t="str">
        <f>IF(C134&lt;&gt;0,COUNTA($C$7:C134)," ")</f>
        <v xml:space="preserve"> </v>
      </c>
      <c r="C134" s="177"/>
      <c r="D134" s="73" t="str">
        <f>IF(C134=0," ",VLOOKUP(WEEKDAY(C134),WeekDays!$B$6:$C$12,COLUMNS(WeekDays!$B$6:$C$12)))</f>
        <v xml:space="preserve"> </v>
      </c>
      <c r="E134" s="200"/>
      <c r="F134" s="46"/>
      <c r="G134" s="46"/>
      <c r="H134" s="49"/>
      <c r="I134" s="51"/>
      <c r="J134" s="188"/>
      <c r="K134" s="123" t="str">
        <f t="shared" si="138"/>
        <v xml:space="preserve"> </v>
      </c>
      <c r="L134" s="193" t="str">
        <f t="shared" si="139"/>
        <v xml:space="preserve"> </v>
      </c>
      <c r="M134" s="57">
        <f t="shared" si="140"/>
        <v>0</v>
      </c>
      <c r="N134" s="58">
        <f t="shared" si="141"/>
        <v>0</v>
      </c>
      <c r="O134" s="59">
        <f t="shared" si="142"/>
        <v>0</v>
      </c>
      <c r="P134" s="60">
        <f t="shared" si="143"/>
        <v>0</v>
      </c>
      <c r="Q134" s="61">
        <f t="shared" si="144"/>
        <v>0</v>
      </c>
      <c r="R134" s="58">
        <f t="shared" si="145"/>
        <v>0</v>
      </c>
      <c r="S134" s="61">
        <f t="shared" si="146"/>
        <v>0</v>
      </c>
      <c r="T134" s="58">
        <f t="shared" si="147"/>
        <v>0</v>
      </c>
      <c r="U134" s="181"/>
      <c r="V134" s="137"/>
      <c r="W134" s="138"/>
      <c r="X134" s="139"/>
      <c r="Y134" s="139"/>
      <c r="Z134" s="139"/>
      <c r="AA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39"/>
      <c r="BN134" s="139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</row>
    <row r="135" spans="2:82">
      <c r="B135" s="65" t="str">
        <f>IF(C135&lt;&gt;0,COUNTA($C$7:C135)," ")</f>
        <v xml:space="preserve"> </v>
      </c>
      <c r="C135" s="177"/>
      <c r="D135" s="73" t="str">
        <f>IF(C135=0," ",VLOOKUP(WEEKDAY(C135),WeekDays!$B$6:$C$12,COLUMNS(WeekDays!$B$6:$C$12)))</f>
        <v xml:space="preserve"> </v>
      </c>
      <c r="E135" s="200"/>
      <c r="F135" s="46"/>
      <c r="G135" s="46"/>
      <c r="H135" s="49"/>
      <c r="I135" s="51"/>
      <c r="J135" s="188"/>
      <c r="K135" s="123" t="str">
        <f t="shared" si="138"/>
        <v xml:space="preserve"> </v>
      </c>
      <c r="L135" s="193" t="str">
        <f t="shared" si="139"/>
        <v xml:space="preserve"> </v>
      </c>
      <c r="M135" s="57">
        <f t="shared" si="140"/>
        <v>0</v>
      </c>
      <c r="N135" s="58">
        <f t="shared" si="141"/>
        <v>0</v>
      </c>
      <c r="O135" s="59">
        <f t="shared" si="142"/>
        <v>0</v>
      </c>
      <c r="P135" s="60">
        <f t="shared" si="143"/>
        <v>0</v>
      </c>
      <c r="Q135" s="61">
        <f t="shared" si="144"/>
        <v>0</v>
      </c>
      <c r="R135" s="58">
        <f t="shared" si="145"/>
        <v>0</v>
      </c>
      <c r="S135" s="61">
        <f t="shared" si="146"/>
        <v>0</v>
      </c>
      <c r="T135" s="58">
        <f t="shared" si="147"/>
        <v>0</v>
      </c>
      <c r="U135" s="181"/>
      <c r="V135" s="137"/>
      <c r="W135" s="138"/>
      <c r="X135" s="139"/>
      <c r="Y135" s="139"/>
      <c r="Z135" s="139"/>
      <c r="AA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</row>
    <row r="136" spans="2:82">
      <c r="B136" s="65" t="str">
        <f>IF(C136&lt;&gt;0,COUNTA($C$7:C136)," ")</f>
        <v xml:space="preserve"> </v>
      </c>
      <c r="C136" s="177"/>
      <c r="D136" s="73" t="str">
        <f>IF(C136=0," ",VLOOKUP(WEEKDAY(C136),WeekDays!$B$6:$C$12,COLUMNS(WeekDays!$B$6:$C$12)))</f>
        <v xml:space="preserve"> </v>
      </c>
      <c r="E136" s="200"/>
      <c r="F136" s="46"/>
      <c r="G136" s="46"/>
      <c r="H136" s="49"/>
      <c r="I136" s="51"/>
      <c r="J136" s="188"/>
      <c r="K136" s="123" t="str">
        <f t="shared" si="138"/>
        <v xml:space="preserve"> </v>
      </c>
      <c r="L136" s="193" t="str">
        <f t="shared" si="139"/>
        <v xml:space="preserve"> </v>
      </c>
      <c r="M136" s="57">
        <f t="shared" si="140"/>
        <v>0</v>
      </c>
      <c r="N136" s="58">
        <f t="shared" si="141"/>
        <v>0</v>
      </c>
      <c r="O136" s="59">
        <f t="shared" si="142"/>
        <v>0</v>
      </c>
      <c r="P136" s="60">
        <f t="shared" si="143"/>
        <v>0</v>
      </c>
      <c r="Q136" s="61">
        <f t="shared" si="144"/>
        <v>0</v>
      </c>
      <c r="R136" s="58">
        <f t="shared" si="145"/>
        <v>0</v>
      </c>
      <c r="S136" s="61">
        <f t="shared" si="146"/>
        <v>0</v>
      </c>
      <c r="T136" s="58">
        <f t="shared" si="147"/>
        <v>0</v>
      </c>
      <c r="U136" s="181"/>
      <c r="V136" s="137"/>
      <c r="W136" s="138"/>
      <c r="X136" s="139"/>
      <c r="Y136" s="139"/>
      <c r="Z136" s="139"/>
      <c r="AA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</row>
    <row r="137" spans="2:82">
      <c r="B137" s="65" t="str">
        <f>IF(C137&lt;&gt;0,COUNTA($C$7:C137)," ")</f>
        <v xml:space="preserve"> </v>
      </c>
      <c r="C137" s="177"/>
      <c r="D137" s="73" t="str">
        <f>IF(C137=0," ",VLOOKUP(WEEKDAY(C137),WeekDays!$B$6:$C$12,COLUMNS(WeekDays!$B$6:$C$12)))</f>
        <v xml:space="preserve"> </v>
      </c>
      <c r="E137" s="200"/>
      <c r="F137" s="46"/>
      <c r="G137" s="46"/>
      <c r="H137" s="49"/>
      <c r="I137" s="51"/>
      <c r="J137" s="188"/>
      <c r="K137" s="123" t="str">
        <f t="shared" si="138"/>
        <v xml:space="preserve"> </v>
      </c>
      <c r="L137" s="193" t="str">
        <f t="shared" si="139"/>
        <v xml:space="preserve"> </v>
      </c>
      <c r="M137" s="57">
        <f t="shared" si="140"/>
        <v>0</v>
      </c>
      <c r="N137" s="58">
        <f t="shared" si="141"/>
        <v>0</v>
      </c>
      <c r="O137" s="59">
        <f t="shared" si="142"/>
        <v>0</v>
      </c>
      <c r="P137" s="60">
        <f t="shared" si="143"/>
        <v>0</v>
      </c>
      <c r="Q137" s="61">
        <f t="shared" si="144"/>
        <v>0</v>
      </c>
      <c r="R137" s="58">
        <f t="shared" si="145"/>
        <v>0</v>
      </c>
      <c r="S137" s="61">
        <f t="shared" si="146"/>
        <v>0</v>
      </c>
      <c r="T137" s="58">
        <f t="shared" si="147"/>
        <v>0</v>
      </c>
      <c r="U137" s="181"/>
      <c r="V137" s="137"/>
      <c r="W137" s="138"/>
      <c r="X137" s="139"/>
      <c r="Y137" s="139"/>
      <c r="Z137" s="139"/>
      <c r="AA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</row>
    <row r="138" spans="2:82">
      <c r="B138" s="65" t="str">
        <f>IF(C138&lt;&gt;0,COUNTA($C$7:C138)," ")</f>
        <v xml:space="preserve"> </v>
      </c>
      <c r="C138" s="177"/>
      <c r="D138" s="73" t="str">
        <f>IF(C138=0," ",VLOOKUP(WEEKDAY(C138),WeekDays!$B$6:$C$12,COLUMNS(WeekDays!$B$6:$C$12)))</f>
        <v xml:space="preserve"> </v>
      </c>
      <c r="E138" s="200"/>
      <c r="F138" s="46"/>
      <c r="G138" s="46"/>
      <c r="H138" s="49"/>
      <c r="I138" s="51"/>
      <c r="J138" s="188"/>
      <c r="K138" s="123" t="str">
        <f t="shared" si="138"/>
        <v xml:space="preserve"> </v>
      </c>
      <c r="L138" s="193" t="str">
        <f t="shared" si="139"/>
        <v xml:space="preserve"> </v>
      </c>
      <c r="M138" s="57">
        <f t="shared" si="140"/>
        <v>0</v>
      </c>
      <c r="N138" s="58">
        <f t="shared" si="141"/>
        <v>0</v>
      </c>
      <c r="O138" s="59">
        <f t="shared" si="142"/>
        <v>0</v>
      </c>
      <c r="P138" s="60">
        <f t="shared" si="143"/>
        <v>0</v>
      </c>
      <c r="Q138" s="61">
        <f t="shared" si="144"/>
        <v>0</v>
      </c>
      <c r="R138" s="58">
        <f t="shared" si="145"/>
        <v>0</v>
      </c>
      <c r="S138" s="61">
        <f t="shared" si="146"/>
        <v>0</v>
      </c>
      <c r="T138" s="58">
        <f t="shared" si="147"/>
        <v>0</v>
      </c>
      <c r="U138" s="181"/>
      <c r="V138" s="137"/>
      <c r="W138" s="138"/>
      <c r="X138" s="139"/>
      <c r="Y138" s="139"/>
      <c r="Z138" s="139"/>
      <c r="AA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39"/>
      <c r="BN138" s="139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</row>
    <row r="139" spans="2:82">
      <c r="B139" s="65" t="str">
        <f>IF(C139&lt;&gt;0,COUNTA($C$7:C139)," ")</f>
        <v xml:space="preserve"> </v>
      </c>
      <c r="C139" s="177"/>
      <c r="D139" s="73" t="str">
        <f>IF(C139=0," ",VLOOKUP(WEEKDAY(C139),WeekDays!$B$6:$C$12,COLUMNS(WeekDays!$B$6:$C$12)))</f>
        <v xml:space="preserve"> </v>
      </c>
      <c r="E139" s="200"/>
      <c r="F139" s="46"/>
      <c r="G139" s="46"/>
      <c r="H139" s="49"/>
      <c r="I139" s="51"/>
      <c r="J139" s="188"/>
      <c r="K139" s="123" t="str">
        <f t="shared" si="138"/>
        <v xml:space="preserve"> </v>
      </c>
      <c r="L139" s="193" t="str">
        <f t="shared" si="139"/>
        <v xml:space="preserve"> </v>
      </c>
      <c r="M139" s="57">
        <f t="shared" si="140"/>
        <v>0</v>
      </c>
      <c r="N139" s="58">
        <f t="shared" si="141"/>
        <v>0</v>
      </c>
      <c r="O139" s="59">
        <f t="shared" si="142"/>
        <v>0</v>
      </c>
      <c r="P139" s="60">
        <f t="shared" si="143"/>
        <v>0</v>
      </c>
      <c r="Q139" s="61">
        <f t="shared" si="144"/>
        <v>0</v>
      </c>
      <c r="R139" s="58">
        <f t="shared" si="145"/>
        <v>0</v>
      </c>
      <c r="S139" s="61">
        <f t="shared" si="146"/>
        <v>0</v>
      </c>
      <c r="T139" s="58">
        <f t="shared" si="147"/>
        <v>0</v>
      </c>
      <c r="U139" s="181"/>
      <c r="V139" s="137"/>
      <c r="W139" s="138"/>
      <c r="X139" s="139"/>
      <c r="Y139" s="139"/>
      <c r="Z139" s="139"/>
      <c r="AA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39"/>
      <c r="BN139" s="139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</row>
    <row r="140" spans="2:82">
      <c r="B140" s="65" t="str">
        <f>IF(C140&lt;&gt;0,COUNTA($C$7:C140)," ")</f>
        <v xml:space="preserve"> </v>
      </c>
      <c r="C140" s="177"/>
      <c r="D140" s="73" t="str">
        <f>IF(C140=0," ",VLOOKUP(WEEKDAY(C140),WeekDays!$B$6:$C$12,COLUMNS(WeekDays!$B$6:$C$12)))</f>
        <v xml:space="preserve"> </v>
      </c>
      <c r="E140" s="200"/>
      <c r="F140" s="46"/>
      <c r="G140" s="46"/>
      <c r="H140" s="49"/>
      <c r="I140" s="51"/>
      <c r="J140" s="188"/>
      <c r="K140" s="123" t="str">
        <f t="shared" si="138"/>
        <v xml:space="preserve"> </v>
      </c>
      <c r="L140" s="193" t="str">
        <f t="shared" si="139"/>
        <v xml:space="preserve"> </v>
      </c>
      <c r="M140" s="57">
        <f t="shared" si="140"/>
        <v>0</v>
      </c>
      <c r="N140" s="58">
        <f t="shared" si="141"/>
        <v>0</v>
      </c>
      <c r="O140" s="59">
        <f t="shared" si="142"/>
        <v>0</v>
      </c>
      <c r="P140" s="60">
        <f t="shared" si="143"/>
        <v>0</v>
      </c>
      <c r="Q140" s="61">
        <f t="shared" si="144"/>
        <v>0</v>
      </c>
      <c r="R140" s="58">
        <f t="shared" si="145"/>
        <v>0</v>
      </c>
      <c r="S140" s="61">
        <f t="shared" si="146"/>
        <v>0</v>
      </c>
      <c r="T140" s="58">
        <f t="shared" si="147"/>
        <v>0</v>
      </c>
      <c r="U140" s="181"/>
      <c r="V140" s="137"/>
      <c r="W140" s="138"/>
      <c r="X140" s="139"/>
      <c r="Y140" s="139"/>
      <c r="Z140" s="139"/>
      <c r="AA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39"/>
      <c r="BN140" s="139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</row>
    <row r="141" spans="2:82">
      <c r="B141" s="65" t="str">
        <f>IF(C141&lt;&gt;0,COUNTA($C$7:C141)," ")</f>
        <v xml:space="preserve"> </v>
      </c>
      <c r="C141" s="177"/>
      <c r="D141" s="73" t="str">
        <f>IF(C141=0," ",VLOOKUP(WEEKDAY(C141),WeekDays!$B$6:$C$12,COLUMNS(WeekDays!$B$6:$C$12)))</f>
        <v xml:space="preserve"> </v>
      </c>
      <c r="E141" s="200"/>
      <c r="F141" s="46"/>
      <c r="G141" s="46"/>
      <c r="H141" s="49"/>
      <c r="I141" s="51"/>
      <c r="J141" s="188"/>
      <c r="K141" s="123" t="str">
        <f t="shared" si="138"/>
        <v xml:space="preserve"> </v>
      </c>
      <c r="L141" s="193" t="str">
        <f t="shared" si="139"/>
        <v xml:space="preserve"> </v>
      </c>
      <c r="M141" s="57">
        <f t="shared" si="140"/>
        <v>0</v>
      </c>
      <c r="N141" s="58">
        <f t="shared" si="141"/>
        <v>0</v>
      </c>
      <c r="O141" s="59">
        <f t="shared" si="142"/>
        <v>0</v>
      </c>
      <c r="P141" s="60">
        <f t="shared" si="143"/>
        <v>0</v>
      </c>
      <c r="Q141" s="61">
        <f t="shared" si="144"/>
        <v>0</v>
      </c>
      <c r="R141" s="58">
        <f t="shared" si="145"/>
        <v>0</v>
      </c>
      <c r="S141" s="61">
        <f t="shared" si="146"/>
        <v>0</v>
      </c>
      <c r="T141" s="58">
        <f t="shared" si="147"/>
        <v>0</v>
      </c>
      <c r="U141" s="181"/>
      <c r="V141" s="137"/>
      <c r="W141" s="138"/>
      <c r="X141" s="139"/>
      <c r="Y141" s="139"/>
      <c r="Z141" s="139"/>
      <c r="AA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39"/>
      <c r="BN141" s="139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</row>
    <row r="142" spans="2:82">
      <c r="B142" s="65" t="str">
        <f>IF(C142&lt;&gt;0,COUNTA($C$7:C142)," ")</f>
        <v xml:space="preserve"> </v>
      </c>
      <c r="C142" s="177"/>
      <c r="D142" s="73" t="str">
        <f>IF(C142=0," ",VLOOKUP(WEEKDAY(C142),WeekDays!$B$6:$C$12,COLUMNS(WeekDays!$B$6:$C$12)))</f>
        <v xml:space="preserve"> </v>
      </c>
      <c r="E142" s="200"/>
      <c r="F142" s="46"/>
      <c r="G142" s="46"/>
      <c r="H142" s="49"/>
      <c r="I142" s="51"/>
      <c r="J142" s="188"/>
      <c r="K142" s="123" t="str">
        <f t="shared" si="138"/>
        <v xml:space="preserve"> </v>
      </c>
      <c r="L142" s="193" t="str">
        <f t="shared" si="139"/>
        <v xml:space="preserve"> </v>
      </c>
      <c r="M142" s="57">
        <f t="shared" si="140"/>
        <v>0</v>
      </c>
      <c r="N142" s="58">
        <f t="shared" si="141"/>
        <v>0</v>
      </c>
      <c r="O142" s="59">
        <f t="shared" si="142"/>
        <v>0</v>
      </c>
      <c r="P142" s="60">
        <f t="shared" si="143"/>
        <v>0</v>
      </c>
      <c r="Q142" s="61">
        <f t="shared" si="144"/>
        <v>0</v>
      </c>
      <c r="R142" s="58">
        <f t="shared" si="145"/>
        <v>0</v>
      </c>
      <c r="S142" s="61">
        <f t="shared" si="146"/>
        <v>0</v>
      </c>
      <c r="T142" s="58">
        <f t="shared" si="147"/>
        <v>0</v>
      </c>
      <c r="U142" s="181"/>
      <c r="V142" s="137"/>
      <c r="W142" s="138"/>
      <c r="X142" s="139"/>
      <c r="Y142" s="139"/>
      <c r="Z142" s="139"/>
      <c r="AA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39"/>
      <c r="BN142" s="139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</row>
    <row r="143" spans="2:82">
      <c r="B143" s="65" t="str">
        <f>IF(C143&lt;&gt;0,COUNTA($C$7:C143)," ")</f>
        <v xml:space="preserve"> </v>
      </c>
      <c r="C143" s="177"/>
      <c r="D143" s="73" t="str">
        <f>IF(C143=0," ",VLOOKUP(WEEKDAY(C143),WeekDays!$B$6:$C$12,COLUMNS(WeekDays!$B$6:$C$12)))</f>
        <v xml:space="preserve"> </v>
      </c>
      <c r="E143" s="200"/>
      <c r="F143" s="46"/>
      <c r="G143" s="46"/>
      <c r="H143" s="49"/>
      <c r="I143" s="51"/>
      <c r="J143" s="188"/>
      <c r="K143" s="123" t="str">
        <f t="shared" si="138"/>
        <v xml:space="preserve"> </v>
      </c>
      <c r="L143" s="193" t="str">
        <f t="shared" si="139"/>
        <v xml:space="preserve"> </v>
      </c>
      <c r="M143" s="57">
        <f t="shared" si="140"/>
        <v>0</v>
      </c>
      <c r="N143" s="58">
        <f t="shared" si="141"/>
        <v>0</v>
      </c>
      <c r="O143" s="59">
        <f t="shared" si="142"/>
        <v>0</v>
      </c>
      <c r="P143" s="60">
        <f t="shared" si="143"/>
        <v>0</v>
      </c>
      <c r="Q143" s="61">
        <f t="shared" si="144"/>
        <v>0</v>
      </c>
      <c r="R143" s="58">
        <f t="shared" si="145"/>
        <v>0</v>
      </c>
      <c r="S143" s="61">
        <f t="shared" si="146"/>
        <v>0</v>
      </c>
      <c r="T143" s="58">
        <f t="shared" si="147"/>
        <v>0</v>
      </c>
      <c r="U143" s="181"/>
      <c r="V143" s="137"/>
      <c r="W143" s="138"/>
      <c r="X143" s="139"/>
      <c r="Y143" s="139"/>
      <c r="Z143" s="139"/>
      <c r="AA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39"/>
      <c r="BN143" s="139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</row>
    <row r="144" spans="2:82">
      <c r="B144" s="65" t="str">
        <f>IF(C144&lt;&gt;0,COUNTA($C$7:C144)," ")</f>
        <v xml:space="preserve"> </v>
      </c>
      <c r="C144" s="177"/>
      <c r="D144" s="73" t="str">
        <f>IF(C144=0," ",VLOOKUP(WEEKDAY(C144),WeekDays!$B$6:$C$12,COLUMNS(WeekDays!$B$6:$C$12)))</f>
        <v xml:space="preserve"> </v>
      </c>
      <c r="E144" s="200"/>
      <c r="F144" s="46"/>
      <c r="G144" s="46"/>
      <c r="H144" s="49"/>
      <c r="I144" s="51"/>
      <c r="J144" s="188"/>
      <c r="K144" s="123" t="str">
        <f t="shared" si="138"/>
        <v xml:space="preserve"> </v>
      </c>
      <c r="L144" s="193" t="str">
        <f t="shared" si="139"/>
        <v xml:space="preserve"> </v>
      </c>
      <c r="M144" s="57">
        <f t="shared" si="140"/>
        <v>0</v>
      </c>
      <c r="N144" s="58">
        <f t="shared" si="141"/>
        <v>0</v>
      </c>
      <c r="O144" s="59">
        <f t="shared" si="142"/>
        <v>0</v>
      </c>
      <c r="P144" s="60">
        <f t="shared" si="143"/>
        <v>0</v>
      </c>
      <c r="Q144" s="61">
        <f t="shared" si="144"/>
        <v>0</v>
      </c>
      <c r="R144" s="58">
        <f t="shared" si="145"/>
        <v>0</v>
      </c>
      <c r="S144" s="61">
        <f t="shared" si="146"/>
        <v>0</v>
      </c>
      <c r="T144" s="58">
        <f t="shared" si="147"/>
        <v>0</v>
      </c>
      <c r="U144" s="181"/>
      <c r="V144" s="137"/>
      <c r="W144" s="138"/>
      <c r="X144" s="139"/>
      <c r="Y144" s="139"/>
      <c r="Z144" s="139"/>
      <c r="AA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39"/>
      <c r="BN144" s="139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</row>
    <row r="145" spans="2:82">
      <c r="B145" s="65" t="str">
        <f>IF(C145&lt;&gt;0,COUNTA($C$7:C145)," ")</f>
        <v xml:space="preserve"> </v>
      </c>
      <c r="C145" s="177"/>
      <c r="D145" s="73" t="str">
        <f>IF(C145=0," ",VLOOKUP(WEEKDAY(C145),WeekDays!$B$6:$C$12,COLUMNS(WeekDays!$B$6:$C$12)))</f>
        <v xml:space="preserve"> </v>
      </c>
      <c r="E145" s="200"/>
      <c r="F145" s="46"/>
      <c r="G145" s="46"/>
      <c r="H145" s="49"/>
      <c r="I145" s="51"/>
      <c r="J145" s="188"/>
      <c r="K145" s="123" t="str">
        <f t="shared" si="138"/>
        <v xml:space="preserve"> </v>
      </c>
      <c r="L145" s="193" t="str">
        <f t="shared" si="139"/>
        <v xml:space="preserve"> </v>
      </c>
      <c r="M145" s="57">
        <f t="shared" si="140"/>
        <v>0</v>
      </c>
      <c r="N145" s="58">
        <f t="shared" si="141"/>
        <v>0</v>
      </c>
      <c r="O145" s="59">
        <f t="shared" si="142"/>
        <v>0</v>
      </c>
      <c r="P145" s="60">
        <f t="shared" si="143"/>
        <v>0</v>
      </c>
      <c r="Q145" s="61">
        <f t="shared" si="144"/>
        <v>0</v>
      </c>
      <c r="R145" s="58">
        <f t="shared" si="145"/>
        <v>0</v>
      </c>
      <c r="S145" s="61">
        <f t="shared" si="146"/>
        <v>0</v>
      </c>
      <c r="T145" s="58">
        <f t="shared" si="147"/>
        <v>0</v>
      </c>
      <c r="U145" s="181"/>
      <c r="V145" s="137"/>
      <c r="W145" s="138"/>
      <c r="X145" s="139"/>
      <c r="Y145" s="139"/>
      <c r="Z145" s="139"/>
      <c r="AA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39"/>
      <c r="BN145" s="139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</row>
    <row r="146" spans="2:82">
      <c r="B146" s="65" t="str">
        <f>IF(C146&lt;&gt;0,COUNTA($C$7:C146)," ")</f>
        <v xml:space="preserve"> </v>
      </c>
      <c r="C146" s="177"/>
      <c r="D146" s="73" t="str">
        <f>IF(C146=0," ",VLOOKUP(WEEKDAY(C146),WeekDays!$B$6:$C$12,COLUMNS(WeekDays!$B$6:$C$12)))</f>
        <v xml:space="preserve"> </v>
      </c>
      <c r="E146" s="200"/>
      <c r="F146" s="46"/>
      <c r="G146" s="46"/>
      <c r="H146" s="49"/>
      <c r="I146" s="51"/>
      <c r="J146" s="188"/>
      <c r="K146" s="123" t="str">
        <f t="shared" si="138"/>
        <v xml:space="preserve"> </v>
      </c>
      <c r="L146" s="193" t="str">
        <f t="shared" si="139"/>
        <v xml:space="preserve"> </v>
      </c>
      <c r="M146" s="57">
        <f t="shared" si="140"/>
        <v>0</v>
      </c>
      <c r="N146" s="58">
        <f t="shared" si="141"/>
        <v>0</v>
      </c>
      <c r="O146" s="59">
        <f t="shared" si="142"/>
        <v>0</v>
      </c>
      <c r="P146" s="60">
        <f t="shared" si="143"/>
        <v>0</v>
      </c>
      <c r="Q146" s="61">
        <f t="shared" si="144"/>
        <v>0</v>
      </c>
      <c r="R146" s="58">
        <f t="shared" si="145"/>
        <v>0</v>
      </c>
      <c r="S146" s="61">
        <f t="shared" si="146"/>
        <v>0</v>
      </c>
      <c r="T146" s="58">
        <f t="shared" si="147"/>
        <v>0</v>
      </c>
      <c r="U146" s="181"/>
      <c r="V146" s="137"/>
      <c r="W146" s="138"/>
      <c r="X146" s="139"/>
      <c r="Y146" s="139"/>
      <c r="Z146" s="139"/>
      <c r="AA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39"/>
      <c r="BN146" s="139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</row>
    <row r="147" spans="2:82">
      <c r="B147" s="65" t="str">
        <f>IF(C147&lt;&gt;0,COUNTA($C$7:C147)," ")</f>
        <v xml:space="preserve"> </v>
      </c>
      <c r="C147" s="177"/>
      <c r="D147" s="73" t="str">
        <f>IF(C147=0," ",VLOOKUP(WEEKDAY(C147),WeekDays!$B$6:$C$12,COLUMNS(WeekDays!$B$6:$C$12)))</f>
        <v xml:space="preserve"> </v>
      </c>
      <c r="E147" s="200"/>
      <c r="F147" s="46"/>
      <c r="G147" s="46"/>
      <c r="H147" s="49"/>
      <c r="I147" s="51"/>
      <c r="J147" s="188"/>
      <c r="K147" s="123" t="str">
        <f t="shared" si="138"/>
        <v xml:space="preserve"> </v>
      </c>
      <c r="L147" s="193" t="str">
        <f t="shared" si="139"/>
        <v xml:space="preserve"> </v>
      </c>
      <c r="M147" s="57">
        <f t="shared" si="140"/>
        <v>0</v>
      </c>
      <c r="N147" s="58">
        <f t="shared" si="141"/>
        <v>0</v>
      </c>
      <c r="O147" s="59">
        <f t="shared" si="142"/>
        <v>0</v>
      </c>
      <c r="P147" s="60">
        <f t="shared" si="143"/>
        <v>0</v>
      </c>
      <c r="Q147" s="61">
        <f t="shared" si="144"/>
        <v>0</v>
      </c>
      <c r="R147" s="58">
        <f t="shared" si="145"/>
        <v>0</v>
      </c>
      <c r="S147" s="61">
        <f t="shared" si="146"/>
        <v>0</v>
      </c>
      <c r="T147" s="58">
        <f t="shared" si="147"/>
        <v>0</v>
      </c>
      <c r="U147" s="181"/>
      <c r="V147" s="137"/>
      <c r="W147" s="138"/>
      <c r="X147" s="139"/>
      <c r="Y147" s="139"/>
      <c r="Z147" s="139"/>
      <c r="AA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39"/>
      <c r="BN147" s="139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</row>
    <row r="148" spans="2:82">
      <c r="B148" s="65" t="str">
        <f>IF(C148&lt;&gt;0,COUNTA($C$7:C148)," ")</f>
        <v xml:space="preserve"> </v>
      </c>
      <c r="C148" s="177"/>
      <c r="D148" s="73" t="str">
        <f>IF(C148=0," ",VLOOKUP(WEEKDAY(C148),WeekDays!$B$6:$C$12,COLUMNS(WeekDays!$B$6:$C$12)))</f>
        <v xml:space="preserve"> </v>
      </c>
      <c r="E148" s="200"/>
      <c r="F148" s="46"/>
      <c r="G148" s="46"/>
      <c r="H148" s="49"/>
      <c r="I148" s="51"/>
      <c r="J148" s="188"/>
      <c r="K148" s="123" t="str">
        <f t="shared" si="138"/>
        <v xml:space="preserve"> </v>
      </c>
      <c r="L148" s="193" t="str">
        <f t="shared" si="139"/>
        <v xml:space="preserve"> </v>
      </c>
      <c r="M148" s="57">
        <f t="shared" si="140"/>
        <v>0</v>
      </c>
      <c r="N148" s="58">
        <f t="shared" si="141"/>
        <v>0</v>
      </c>
      <c r="O148" s="59">
        <f t="shared" si="142"/>
        <v>0</v>
      </c>
      <c r="P148" s="60">
        <f t="shared" si="143"/>
        <v>0</v>
      </c>
      <c r="Q148" s="61">
        <f t="shared" si="144"/>
        <v>0</v>
      </c>
      <c r="R148" s="58">
        <f t="shared" si="145"/>
        <v>0</v>
      </c>
      <c r="S148" s="61">
        <f t="shared" si="146"/>
        <v>0</v>
      </c>
      <c r="T148" s="58">
        <f t="shared" si="147"/>
        <v>0</v>
      </c>
      <c r="U148" s="181"/>
      <c r="V148" s="137"/>
      <c r="W148" s="138"/>
      <c r="X148" s="139"/>
      <c r="Y148" s="139"/>
      <c r="Z148" s="139"/>
      <c r="AA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39"/>
      <c r="BN148" s="139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</row>
    <row r="149" spans="2:82">
      <c r="B149" s="65" t="str">
        <f>IF(C149&lt;&gt;0,COUNTA($C$7:C149)," ")</f>
        <v xml:space="preserve"> </v>
      </c>
      <c r="C149" s="177"/>
      <c r="D149" s="73" t="str">
        <f>IF(C149=0," ",VLOOKUP(WEEKDAY(C149),WeekDays!$B$6:$C$12,COLUMNS(WeekDays!$B$6:$C$12)))</f>
        <v xml:space="preserve"> </v>
      </c>
      <c r="E149" s="200"/>
      <c r="F149" s="46"/>
      <c r="G149" s="46"/>
      <c r="H149" s="49"/>
      <c r="I149" s="51"/>
      <c r="J149" s="188"/>
      <c r="K149" s="123" t="str">
        <f t="shared" si="138"/>
        <v xml:space="preserve"> </v>
      </c>
      <c r="L149" s="193" t="str">
        <f t="shared" si="139"/>
        <v xml:space="preserve"> </v>
      </c>
      <c r="M149" s="57">
        <f t="shared" si="140"/>
        <v>0</v>
      </c>
      <c r="N149" s="58">
        <f t="shared" si="141"/>
        <v>0</v>
      </c>
      <c r="O149" s="59">
        <f t="shared" si="142"/>
        <v>0</v>
      </c>
      <c r="P149" s="60">
        <f t="shared" si="143"/>
        <v>0</v>
      </c>
      <c r="Q149" s="61">
        <f t="shared" si="144"/>
        <v>0</v>
      </c>
      <c r="R149" s="58">
        <f t="shared" si="145"/>
        <v>0</v>
      </c>
      <c r="S149" s="61">
        <f t="shared" si="146"/>
        <v>0</v>
      </c>
      <c r="T149" s="58">
        <f t="shared" si="147"/>
        <v>0</v>
      </c>
      <c r="U149" s="181"/>
      <c r="V149" s="137"/>
      <c r="W149" s="138"/>
      <c r="X149" s="139"/>
      <c r="Y149" s="139"/>
      <c r="Z149" s="139"/>
      <c r="AA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39"/>
      <c r="BN149" s="139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</row>
    <row r="150" spans="2:82">
      <c r="B150" s="65" t="str">
        <f>IF(C150&lt;&gt;0,COUNTA($C$7:C150)," ")</f>
        <v xml:space="preserve"> </v>
      </c>
      <c r="C150" s="177"/>
      <c r="D150" s="73" t="str">
        <f>IF(C150=0," ",VLOOKUP(WEEKDAY(C150),WeekDays!$B$6:$C$12,COLUMNS(WeekDays!$B$6:$C$12)))</f>
        <v xml:space="preserve"> </v>
      </c>
      <c r="E150" s="200"/>
      <c r="F150" s="46"/>
      <c r="G150" s="46"/>
      <c r="H150" s="49"/>
      <c r="I150" s="51"/>
      <c r="J150" s="188"/>
      <c r="K150" s="123" t="str">
        <f t="shared" si="138"/>
        <v xml:space="preserve"> </v>
      </c>
      <c r="L150" s="193" t="str">
        <f t="shared" si="139"/>
        <v xml:space="preserve"> </v>
      </c>
      <c r="M150" s="57">
        <f t="shared" si="140"/>
        <v>0</v>
      </c>
      <c r="N150" s="58">
        <f t="shared" si="141"/>
        <v>0</v>
      </c>
      <c r="O150" s="59">
        <f t="shared" si="142"/>
        <v>0</v>
      </c>
      <c r="P150" s="60">
        <f t="shared" si="143"/>
        <v>0</v>
      </c>
      <c r="Q150" s="61">
        <f t="shared" si="144"/>
        <v>0</v>
      </c>
      <c r="R150" s="58">
        <f t="shared" si="145"/>
        <v>0</v>
      </c>
      <c r="S150" s="61">
        <f t="shared" si="146"/>
        <v>0</v>
      </c>
      <c r="T150" s="58">
        <f t="shared" si="147"/>
        <v>0</v>
      </c>
      <c r="U150" s="181"/>
      <c r="V150" s="137"/>
      <c r="W150" s="138"/>
      <c r="X150" s="139"/>
      <c r="Y150" s="139"/>
      <c r="Z150" s="139"/>
      <c r="AA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</row>
    <row r="151" spans="2:82">
      <c r="B151" s="65" t="str">
        <f>IF(C151&lt;&gt;0,COUNTA($C$7:C151)," ")</f>
        <v xml:space="preserve"> </v>
      </c>
      <c r="C151" s="177"/>
      <c r="D151" s="73" t="str">
        <f>IF(C151=0," ",VLOOKUP(WEEKDAY(C151),WeekDays!$B$6:$C$12,COLUMNS(WeekDays!$B$6:$C$12)))</f>
        <v xml:space="preserve"> </v>
      </c>
      <c r="E151" s="200"/>
      <c r="F151" s="46"/>
      <c r="G151" s="46"/>
      <c r="H151" s="49"/>
      <c r="I151" s="51"/>
      <c r="J151" s="188"/>
      <c r="K151" s="123" t="str">
        <f t="shared" si="138"/>
        <v xml:space="preserve"> </v>
      </c>
      <c r="L151" s="193" t="str">
        <f t="shared" si="139"/>
        <v xml:space="preserve"> </v>
      </c>
      <c r="M151" s="57">
        <f t="shared" si="140"/>
        <v>0</v>
      </c>
      <c r="N151" s="58">
        <f t="shared" si="141"/>
        <v>0</v>
      </c>
      <c r="O151" s="59">
        <f t="shared" si="142"/>
        <v>0</v>
      </c>
      <c r="P151" s="60">
        <f t="shared" si="143"/>
        <v>0</v>
      </c>
      <c r="Q151" s="61">
        <f t="shared" si="144"/>
        <v>0</v>
      </c>
      <c r="R151" s="58">
        <f t="shared" si="145"/>
        <v>0</v>
      </c>
      <c r="S151" s="61">
        <f t="shared" si="146"/>
        <v>0</v>
      </c>
      <c r="T151" s="58">
        <f t="shared" si="147"/>
        <v>0</v>
      </c>
      <c r="U151" s="181"/>
      <c r="V151" s="137"/>
      <c r="W151" s="138"/>
      <c r="X151" s="139"/>
      <c r="Y151" s="139"/>
      <c r="Z151" s="139"/>
      <c r="AA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39"/>
      <c r="BN151" s="139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</row>
    <row r="152" spans="2:82">
      <c r="B152" s="65" t="str">
        <f>IF(C152&lt;&gt;0,COUNTA($C$7:C152)," ")</f>
        <v xml:space="preserve"> </v>
      </c>
      <c r="C152" s="177"/>
      <c r="D152" s="73" t="str">
        <f>IF(C152=0," ",VLOOKUP(WEEKDAY(C152),WeekDays!$B$6:$C$12,COLUMNS(WeekDays!$B$6:$C$12)))</f>
        <v xml:space="preserve"> </v>
      </c>
      <c r="E152" s="200"/>
      <c r="F152" s="46"/>
      <c r="G152" s="46"/>
      <c r="H152" s="49"/>
      <c r="I152" s="51"/>
      <c r="J152" s="188"/>
      <c r="K152" s="123" t="str">
        <f t="shared" si="138"/>
        <v xml:space="preserve"> </v>
      </c>
      <c r="L152" s="193" t="str">
        <f t="shared" si="139"/>
        <v xml:space="preserve"> </v>
      </c>
      <c r="M152" s="57">
        <f t="shared" si="140"/>
        <v>0</v>
      </c>
      <c r="N152" s="58">
        <f t="shared" si="141"/>
        <v>0</v>
      </c>
      <c r="O152" s="59">
        <f t="shared" si="142"/>
        <v>0</v>
      </c>
      <c r="P152" s="60">
        <f t="shared" si="143"/>
        <v>0</v>
      </c>
      <c r="Q152" s="61">
        <f t="shared" si="144"/>
        <v>0</v>
      </c>
      <c r="R152" s="58">
        <f t="shared" si="145"/>
        <v>0</v>
      </c>
      <c r="S152" s="61">
        <f t="shared" si="146"/>
        <v>0</v>
      </c>
      <c r="T152" s="58">
        <f t="shared" si="147"/>
        <v>0</v>
      </c>
      <c r="U152" s="181"/>
      <c r="V152" s="137"/>
      <c r="W152" s="138"/>
      <c r="X152" s="139"/>
      <c r="Y152" s="139"/>
      <c r="Z152" s="139"/>
      <c r="AA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39"/>
      <c r="BN152" s="139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</row>
    <row r="153" spans="2:82">
      <c r="B153" s="65" t="str">
        <f>IF(C153&lt;&gt;0,COUNTA($C$7:C153)," ")</f>
        <v xml:space="preserve"> </v>
      </c>
      <c r="C153" s="177"/>
      <c r="D153" s="73" t="str">
        <f>IF(C153=0," ",VLOOKUP(WEEKDAY(C153),WeekDays!$B$6:$C$12,COLUMNS(WeekDays!$B$6:$C$12)))</f>
        <v xml:space="preserve"> </v>
      </c>
      <c r="E153" s="200"/>
      <c r="F153" s="46"/>
      <c r="G153" s="46"/>
      <c r="H153" s="49"/>
      <c r="I153" s="51"/>
      <c r="J153" s="188"/>
      <c r="K153" s="123" t="str">
        <f t="shared" si="138"/>
        <v xml:space="preserve"> </v>
      </c>
      <c r="L153" s="193" t="str">
        <f t="shared" si="139"/>
        <v xml:space="preserve"> </v>
      </c>
      <c r="M153" s="57">
        <f t="shared" si="140"/>
        <v>0</v>
      </c>
      <c r="N153" s="58">
        <f t="shared" si="141"/>
        <v>0</v>
      </c>
      <c r="O153" s="59">
        <f t="shared" si="142"/>
        <v>0</v>
      </c>
      <c r="P153" s="60">
        <f t="shared" si="143"/>
        <v>0</v>
      </c>
      <c r="Q153" s="61">
        <f t="shared" si="144"/>
        <v>0</v>
      </c>
      <c r="R153" s="58">
        <f t="shared" si="145"/>
        <v>0</v>
      </c>
      <c r="S153" s="61">
        <f t="shared" si="146"/>
        <v>0</v>
      </c>
      <c r="T153" s="58">
        <f t="shared" si="147"/>
        <v>0</v>
      </c>
      <c r="U153" s="181"/>
      <c r="V153" s="137"/>
      <c r="W153" s="138"/>
      <c r="X153" s="139"/>
      <c r="Y153" s="139"/>
      <c r="Z153" s="139"/>
      <c r="AA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39"/>
      <c r="BN153" s="139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</row>
    <row r="154" spans="2:82">
      <c r="B154" s="65" t="str">
        <f>IF(C154&lt;&gt;0,COUNTA($C$7:C154)," ")</f>
        <v xml:space="preserve"> </v>
      </c>
      <c r="C154" s="177"/>
      <c r="D154" s="73" t="str">
        <f>IF(C154=0," ",VLOOKUP(WEEKDAY(C154),WeekDays!$B$6:$C$12,COLUMNS(WeekDays!$B$6:$C$12)))</f>
        <v xml:space="preserve"> </v>
      </c>
      <c r="E154" s="200"/>
      <c r="F154" s="46"/>
      <c r="G154" s="46"/>
      <c r="H154" s="49"/>
      <c r="I154" s="51"/>
      <c r="J154" s="188"/>
      <c r="K154" s="123" t="str">
        <f t="shared" si="138"/>
        <v xml:space="preserve"> </v>
      </c>
      <c r="L154" s="193" t="str">
        <f t="shared" si="139"/>
        <v xml:space="preserve"> </v>
      </c>
      <c r="M154" s="57">
        <f t="shared" si="140"/>
        <v>0</v>
      </c>
      <c r="N154" s="58">
        <f t="shared" si="141"/>
        <v>0</v>
      </c>
      <c r="O154" s="59">
        <f t="shared" si="142"/>
        <v>0</v>
      </c>
      <c r="P154" s="60">
        <f t="shared" si="143"/>
        <v>0</v>
      </c>
      <c r="Q154" s="61">
        <f t="shared" si="144"/>
        <v>0</v>
      </c>
      <c r="R154" s="58">
        <f t="shared" si="145"/>
        <v>0</v>
      </c>
      <c r="S154" s="61">
        <f t="shared" si="146"/>
        <v>0</v>
      </c>
      <c r="T154" s="58">
        <f t="shared" si="147"/>
        <v>0</v>
      </c>
      <c r="U154" s="181"/>
      <c r="V154" s="137"/>
      <c r="W154" s="138"/>
      <c r="X154" s="139"/>
      <c r="Y154" s="139"/>
      <c r="Z154" s="139"/>
      <c r="AA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39"/>
      <c r="BN154" s="139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</row>
    <row r="155" spans="2:82">
      <c r="B155" s="65" t="str">
        <f>IF(C155&lt;&gt;0,COUNTA($C$7:C155)," ")</f>
        <v xml:space="preserve"> </v>
      </c>
      <c r="C155" s="177"/>
      <c r="D155" s="73" t="str">
        <f>IF(C155=0," ",VLOOKUP(WEEKDAY(C155),WeekDays!$B$6:$C$12,COLUMNS(WeekDays!$B$6:$C$12)))</f>
        <v xml:space="preserve"> </v>
      </c>
      <c r="E155" s="200"/>
      <c r="F155" s="46"/>
      <c r="G155" s="46"/>
      <c r="H155" s="49"/>
      <c r="I155" s="51"/>
      <c r="J155" s="188"/>
      <c r="K155" s="123" t="str">
        <f t="shared" si="138"/>
        <v xml:space="preserve"> </v>
      </c>
      <c r="L155" s="193" t="str">
        <f t="shared" si="139"/>
        <v xml:space="preserve"> </v>
      </c>
      <c r="M155" s="57">
        <f t="shared" si="140"/>
        <v>0</v>
      </c>
      <c r="N155" s="58">
        <f t="shared" si="141"/>
        <v>0</v>
      </c>
      <c r="O155" s="59">
        <f t="shared" si="142"/>
        <v>0</v>
      </c>
      <c r="P155" s="60">
        <f t="shared" si="143"/>
        <v>0</v>
      </c>
      <c r="Q155" s="61">
        <f t="shared" si="144"/>
        <v>0</v>
      </c>
      <c r="R155" s="58">
        <f t="shared" si="145"/>
        <v>0</v>
      </c>
      <c r="S155" s="61">
        <f t="shared" si="146"/>
        <v>0</v>
      </c>
      <c r="T155" s="58">
        <f t="shared" si="147"/>
        <v>0</v>
      </c>
      <c r="U155" s="181"/>
      <c r="V155" s="137"/>
      <c r="W155" s="138"/>
      <c r="X155" s="139"/>
      <c r="Y155" s="139"/>
      <c r="Z155" s="139"/>
      <c r="AA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39"/>
      <c r="BN155" s="139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</row>
    <row r="156" spans="2:82">
      <c r="B156" s="65" t="str">
        <f>IF(C156&lt;&gt;0,COUNTA($C$7:C156)," ")</f>
        <v xml:space="preserve"> </v>
      </c>
      <c r="C156" s="177"/>
      <c r="D156" s="73" t="str">
        <f>IF(C156=0," ",VLOOKUP(WEEKDAY(C156),WeekDays!$B$6:$C$12,COLUMNS(WeekDays!$B$6:$C$12)))</f>
        <v xml:space="preserve"> </v>
      </c>
      <c r="E156" s="200"/>
      <c r="F156" s="46"/>
      <c r="G156" s="46"/>
      <c r="H156" s="49"/>
      <c r="I156" s="51"/>
      <c r="J156" s="188"/>
      <c r="K156" s="123" t="str">
        <f t="shared" si="138"/>
        <v xml:space="preserve"> </v>
      </c>
      <c r="L156" s="193" t="str">
        <f t="shared" si="139"/>
        <v xml:space="preserve"> </v>
      </c>
      <c r="M156" s="57">
        <f t="shared" si="140"/>
        <v>0</v>
      </c>
      <c r="N156" s="58">
        <f t="shared" si="141"/>
        <v>0</v>
      </c>
      <c r="O156" s="59">
        <f t="shared" si="142"/>
        <v>0</v>
      </c>
      <c r="P156" s="60">
        <f t="shared" si="143"/>
        <v>0</v>
      </c>
      <c r="Q156" s="61">
        <f t="shared" si="144"/>
        <v>0</v>
      </c>
      <c r="R156" s="58">
        <f t="shared" si="145"/>
        <v>0</v>
      </c>
      <c r="S156" s="61">
        <f t="shared" si="146"/>
        <v>0</v>
      </c>
      <c r="T156" s="58">
        <f t="shared" si="147"/>
        <v>0</v>
      </c>
      <c r="U156" s="181"/>
      <c r="V156" s="137"/>
      <c r="W156" s="138"/>
      <c r="X156" s="139"/>
      <c r="Y156" s="139"/>
      <c r="Z156" s="139"/>
      <c r="AA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39"/>
      <c r="BN156" s="139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</row>
    <row r="157" spans="2:82">
      <c r="B157" s="65" t="str">
        <f>IF(C157&lt;&gt;0,COUNTA($C$7:C157)," ")</f>
        <v xml:space="preserve"> </v>
      </c>
      <c r="C157" s="177"/>
      <c r="D157" s="73" t="str">
        <f>IF(C157=0," ",VLOOKUP(WEEKDAY(C157),WeekDays!$B$6:$C$12,COLUMNS(WeekDays!$B$6:$C$12)))</f>
        <v xml:space="preserve"> </v>
      </c>
      <c r="E157" s="200"/>
      <c r="F157" s="46"/>
      <c r="G157" s="46"/>
      <c r="H157" s="49"/>
      <c r="I157" s="51"/>
      <c r="J157" s="188"/>
      <c r="K157" s="123" t="str">
        <f t="shared" si="138"/>
        <v xml:space="preserve"> </v>
      </c>
      <c r="L157" s="193" t="str">
        <f t="shared" si="139"/>
        <v xml:space="preserve"> </v>
      </c>
      <c r="M157" s="57">
        <f t="shared" si="140"/>
        <v>0</v>
      </c>
      <c r="N157" s="58">
        <f t="shared" si="141"/>
        <v>0</v>
      </c>
      <c r="O157" s="59">
        <f t="shared" si="142"/>
        <v>0</v>
      </c>
      <c r="P157" s="60">
        <f t="shared" si="143"/>
        <v>0</v>
      </c>
      <c r="Q157" s="61">
        <f t="shared" si="144"/>
        <v>0</v>
      </c>
      <c r="R157" s="58">
        <f t="shared" si="145"/>
        <v>0</v>
      </c>
      <c r="S157" s="61">
        <f t="shared" si="146"/>
        <v>0</v>
      </c>
      <c r="T157" s="58">
        <f t="shared" si="147"/>
        <v>0</v>
      </c>
      <c r="U157" s="181"/>
      <c r="V157" s="137"/>
      <c r="W157" s="138"/>
      <c r="X157" s="139"/>
      <c r="Y157" s="139"/>
      <c r="Z157" s="139"/>
      <c r="AA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39"/>
      <c r="BN157" s="139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</row>
    <row r="158" spans="2:82">
      <c r="B158" s="65" t="str">
        <f>IF(C158&lt;&gt;0,COUNTA($C$7:C158)," ")</f>
        <v xml:space="preserve"> </v>
      </c>
      <c r="C158" s="177"/>
      <c r="D158" s="73" t="str">
        <f>IF(C158=0," ",VLOOKUP(WEEKDAY(C158),WeekDays!$B$6:$C$12,COLUMNS(WeekDays!$B$6:$C$12)))</f>
        <v xml:space="preserve"> </v>
      </c>
      <c r="E158" s="200"/>
      <c r="F158" s="46"/>
      <c r="G158" s="46"/>
      <c r="H158" s="49"/>
      <c r="I158" s="51"/>
      <c r="J158" s="188"/>
      <c r="K158" s="123" t="str">
        <f t="shared" si="138"/>
        <v xml:space="preserve"> </v>
      </c>
      <c r="L158" s="193" t="str">
        <f t="shared" si="139"/>
        <v xml:space="preserve"> </v>
      </c>
      <c r="M158" s="57">
        <f t="shared" si="140"/>
        <v>0</v>
      </c>
      <c r="N158" s="58">
        <f t="shared" si="141"/>
        <v>0</v>
      </c>
      <c r="O158" s="59">
        <f t="shared" si="142"/>
        <v>0</v>
      </c>
      <c r="P158" s="60">
        <f t="shared" si="143"/>
        <v>0</v>
      </c>
      <c r="Q158" s="61">
        <f t="shared" si="144"/>
        <v>0</v>
      </c>
      <c r="R158" s="58">
        <f t="shared" si="145"/>
        <v>0</v>
      </c>
      <c r="S158" s="61">
        <f t="shared" si="146"/>
        <v>0</v>
      </c>
      <c r="T158" s="58">
        <f t="shared" si="147"/>
        <v>0</v>
      </c>
      <c r="U158" s="181"/>
      <c r="V158" s="137"/>
      <c r="W158" s="138"/>
      <c r="X158" s="139"/>
      <c r="Y158" s="139"/>
      <c r="Z158" s="139"/>
      <c r="AA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39"/>
      <c r="BN158" s="139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</row>
    <row r="159" spans="2:82">
      <c r="B159" s="65" t="str">
        <f>IF(C159&lt;&gt;0,COUNTA($C$7:C159)," ")</f>
        <v xml:space="preserve"> </v>
      </c>
      <c r="C159" s="177"/>
      <c r="D159" s="73" t="str">
        <f>IF(C159=0," ",VLOOKUP(WEEKDAY(C159),WeekDays!$B$6:$C$12,COLUMNS(WeekDays!$B$6:$C$12)))</f>
        <v xml:space="preserve"> </v>
      </c>
      <c r="E159" s="200"/>
      <c r="F159" s="46"/>
      <c r="G159" s="46"/>
      <c r="H159" s="49"/>
      <c r="I159" s="51"/>
      <c r="J159" s="188"/>
      <c r="K159" s="123" t="str">
        <f t="shared" si="138"/>
        <v xml:space="preserve"> </v>
      </c>
      <c r="L159" s="193" t="str">
        <f t="shared" si="139"/>
        <v xml:space="preserve"> </v>
      </c>
      <c r="M159" s="57">
        <f t="shared" si="140"/>
        <v>0</v>
      </c>
      <c r="N159" s="58">
        <f t="shared" si="141"/>
        <v>0</v>
      </c>
      <c r="O159" s="59">
        <f t="shared" si="142"/>
        <v>0</v>
      </c>
      <c r="P159" s="60">
        <f t="shared" si="143"/>
        <v>0</v>
      </c>
      <c r="Q159" s="61">
        <f t="shared" si="144"/>
        <v>0</v>
      </c>
      <c r="R159" s="58">
        <f t="shared" si="145"/>
        <v>0</v>
      </c>
      <c r="S159" s="61">
        <f t="shared" si="146"/>
        <v>0</v>
      </c>
      <c r="T159" s="58">
        <f t="shared" si="147"/>
        <v>0</v>
      </c>
      <c r="U159" s="181"/>
      <c r="V159" s="137"/>
      <c r="W159" s="138"/>
      <c r="X159" s="139"/>
      <c r="Y159" s="139"/>
      <c r="Z159" s="139"/>
      <c r="AA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39"/>
      <c r="BN159" s="139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</row>
    <row r="160" spans="2:82">
      <c r="B160" s="65" t="str">
        <f>IF(C160&lt;&gt;0,COUNTA($C$7:C160)," ")</f>
        <v xml:space="preserve"> </v>
      </c>
      <c r="C160" s="177"/>
      <c r="D160" s="73" t="str">
        <f>IF(C160=0," ",VLOOKUP(WEEKDAY(C160),WeekDays!$B$6:$C$12,COLUMNS(WeekDays!$B$6:$C$12)))</f>
        <v xml:space="preserve"> </v>
      </c>
      <c r="E160" s="200"/>
      <c r="F160" s="46"/>
      <c r="G160" s="46"/>
      <c r="H160" s="49"/>
      <c r="I160" s="51"/>
      <c r="J160" s="188"/>
      <c r="K160" s="123" t="str">
        <f t="shared" si="138"/>
        <v xml:space="preserve"> </v>
      </c>
      <c r="L160" s="193" t="str">
        <f t="shared" si="139"/>
        <v xml:space="preserve"> </v>
      </c>
      <c r="M160" s="57">
        <f t="shared" si="140"/>
        <v>0</v>
      </c>
      <c r="N160" s="58">
        <f t="shared" si="141"/>
        <v>0</v>
      </c>
      <c r="O160" s="59">
        <f t="shared" si="142"/>
        <v>0</v>
      </c>
      <c r="P160" s="60">
        <f t="shared" si="143"/>
        <v>0</v>
      </c>
      <c r="Q160" s="61">
        <f t="shared" si="144"/>
        <v>0</v>
      </c>
      <c r="R160" s="58">
        <f t="shared" si="145"/>
        <v>0</v>
      </c>
      <c r="S160" s="61">
        <f t="shared" si="146"/>
        <v>0</v>
      </c>
      <c r="T160" s="58">
        <f t="shared" si="147"/>
        <v>0</v>
      </c>
      <c r="U160" s="181"/>
      <c r="V160" s="137"/>
      <c r="W160" s="138"/>
      <c r="X160" s="139"/>
      <c r="Y160" s="139"/>
      <c r="Z160" s="139"/>
      <c r="AA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39"/>
      <c r="BN160" s="139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</row>
    <row r="161" spans="2:82">
      <c r="B161" s="65" t="str">
        <f>IF(C161&lt;&gt;0,COUNTA($C$7:C161)," ")</f>
        <v xml:space="preserve"> </v>
      </c>
      <c r="C161" s="177"/>
      <c r="D161" s="73" t="str">
        <f>IF(C161=0," ",VLOOKUP(WEEKDAY(C161),WeekDays!$B$6:$C$12,COLUMNS(WeekDays!$B$6:$C$12)))</f>
        <v xml:space="preserve"> </v>
      </c>
      <c r="E161" s="200"/>
      <c r="F161" s="46"/>
      <c r="G161" s="46"/>
      <c r="H161" s="49"/>
      <c r="I161" s="51"/>
      <c r="J161" s="188"/>
      <c r="K161" s="123" t="str">
        <f t="shared" si="138"/>
        <v xml:space="preserve"> </v>
      </c>
      <c r="L161" s="193" t="str">
        <f t="shared" si="139"/>
        <v xml:space="preserve"> </v>
      </c>
      <c r="M161" s="57">
        <f t="shared" si="140"/>
        <v>0</v>
      </c>
      <c r="N161" s="58">
        <f t="shared" si="141"/>
        <v>0</v>
      </c>
      <c r="O161" s="59">
        <f t="shared" si="142"/>
        <v>0</v>
      </c>
      <c r="P161" s="60">
        <f t="shared" si="143"/>
        <v>0</v>
      </c>
      <c r="Q161" s="61">
        <f t="shared" si="144"/>
        <v>0</v>
      </c>
      <c r="R161" s="58">
        <f t="shared" si="145"/>
        <v>0</v>
      </c>
      <c r="S161" s="61">
        <f t="shared" si="146"/>
        <v>0</v>
      </c>
      <c r="T161" s="58">
        <f t="shared" si="147"/>
        <v>0</v>
      </c>
      <c r="U161" s="181"/>
      <c r="V161" s="137"/>
      <c r="W161" s="138"/>
      <c r="X161" s="139"/>
      <c r="Y161" s="139"/>
      <c r="Z161" s="139"/>
      <c r="AA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39"/>
      <c r="BN161" s="139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</row>
    <row r="162" spans="2:82">
      <c r="B162" s="65" t="str">
        <f>IF(C162&lt;&gt;0,COUNTA($C$7:C162)," ")</f>
        <v xml:space="preserve"> </v>
      </c>
      <c r="C162" s="177"/>
      <c r="D162" s="73" t="str">
        <f>IF(C162=0," ",VLOOKUP(WEEKDAY(C162),WeekDays!$B$6:$C$12,COLUMNS(WeekDays!$B$6:$C$12)))</f>
        <v xml:space="preserve"> </v>
      </c>
      <c r="E162" s="200"/>
      <c r="F162" s="46"/>
      <c r="G162" s="46"/>
      <c r="H162" s="49"/>
      <c r="I162" s="51"/>
      <c r="J162" s="188"/>
      <c r="K162" s="123" t="str">
        <f t="shared" si="138"/>
        <v xml:space="preserve"> </v>
      </c>
      <c r="L162" s="193" t="str">
        <f t="shared" si="139"/>
        <v xml:space="preserve"> </v>
      </c>
      <c r="M162" s="57">
        <f t="shared" si="140"/>
        <v>0</v>
      </c>
      <c r="N162" s="58">
        <f t="shared" si="141"/>
        <v>0</v>
      </c>
      <c r="O162" s="59">
        <f t="shared" si="142"/>
        <v>0</v>
      </c>
      <c r="P162" s="60">
        <f t="shared" si="143"/>
        <v>0</v>
      </c>
      <c r="Q162" s="61">
        <f t="shared" si="144"/>
        <v>0</v>
      </c>
      <c r="R162" s="58">
        <f t="shared" si="145"/>
        <v>0</v>
      </c>
      <c r="S162" s="61">
        <f t="shared" si="146"/>
        <v>0</v>
      </c>
      <c r="T162" s="58">
        <f t="shared" si="147"/>
        <v>0</v>
      </c>
      <c r="U162" s="181"/>
      <c r="V162" s="137"/>
      <c r="W162" s="138"/>
      <c r="X162" s="139"/>
      <c r="Y162" s="139"/>
      <c r="Z162" s="139"/>
      <c r="AA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39"/>
      <c r="BN162" s="139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</row>
    <row r="163" spans="2:82">
      <c r="B163" s="65" t="str">
        <f>IF(C163&lt;&gt;0,COUNTA($C$7:C163)," ")</f>
        <v xml:space="preserve"> </v>
      </c>
      <c r="C163" s="177"/>
      <c r="D163" s="73" t="str">
        <f>IF(C163=0," ",VLOOKUP(WEEKDAY(C163),WeekDays!$B$6:$C$12,COLUMNS(WeekDays!$B$6:$C$12)))</f>
        <v xml:space="preserve"> </v>
      </c>
      <c r="E163" s="200"/>
      <c r="F163" s="46"/>
      <c r="G163" s="46"/>
      <c r="H163" s="49"/>
      <c r="I163" s="51"/>
      <c r="J163" s="188"/>
      <c r="K163" s="123" t="str">
        <f t="shared" si="138"/>
        <v xml:space="preserve"> </v>
      </c>
      <c r="L163" s="193" t="str">
        <f t="shared" si="139"/>
        <v xml:space="preserve"> </v>
      </c>
      <c r="M163" s="57">
        <f t="shared" si="140"/>
        <v>0</v>
      </c>
      <c r="N163" s="58">
        <f t="shared" si="141"/>
        <v>0</v>
      </c>
      <c r="O163" s="59">
        <f t="shared" si="142"/>
        <v>0</v>
      </c>
      <c r="P163" s="60">
        <f t="shared" si="143"/>
        <v>0</v>
      </c>
      <c r="Q163" s="61">
        <f t="shared" si="144"/>
        <v>0</v>
      </c>
      <c r="R163" s="58">
        <f t="shared" si="145"/>
        <v>0</v>
      </c>
      <c r="S163" s="61">
        <f t="shared" si="146"/>
        <v>0</v>
      </c>
      <c r="T163" s="58">
        <f t="shared" si="147"/>
        <v>0</v>
      </c>
      <c r="U163" s="181"/>
      <c r="V163" s="137"/>
      <c r="W163" s="138"/>
      <c r="X163" s="139"/>
      <c r="Y163" s="139"/>
      <c r="Z163" s="139"/>
      <c r="AA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39"/>
      <c r="BN163" s="139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</row>
    <row r="164" spans="2:82">
      <c r="B164" s="65" t="str">
        <f>IF(C164&lt;&gt;0,COUNTA($C$7:C164)," ")</f>
        <v xml:space="preserve"> </v>
      </c>
      <c r="C164" s="177"/>
      <c r="D164" s="73" t="str">
        <f>IF(C164=0," ",VLOOKUP(WEEKDAY(C164),WeekDays!$B$6:$C$12,COLUMNS(WeekDays!$B$6:$C$12)))</f>
        <v xml:space="preserve"> </v>
      </c>
      <c r="E164" s="200"/>
      <c r="F164" s="46"/>
      <c r="G164" s="46"/>
      <c r="H164" s="49"/>
      <c r="I164" s="51"/>
      <c r="J164" s="188"/>
      <c r="K164" s="123" t="str">
        <f t="shared" si="138"/>
        <v xml:space="preserve"> </v>
      </c>
      <c r="L164" s="193" t="str">
        <f t="shared" si="139"/>
        <v xml:space="preserve"> </v>
      </c>
      <c r="M164" s="57">
        <f t="shared" si="140"/>
        <v>0</v>
      </c>
      <c r="N164" s="58">
        <f t="shared" si="141"/>
        <v>0</v>
      </c>
      <c r="O164" s="59">
        <f t="shared" si="142"/>
        <v>0</v>
      </c>
      <c r="P164" s="60">
        <f t="shared" si="143"/>
        <v>0</v>
      </c>
      <c r="Q164" s="61">
        <f t="shared" si="144"/>
        <v>0</v>
      </c>
      <c r="R164" s="58">
        <f t="shared" si="145"/>
        <v>0</v>
      </c>
      <c r="S164" s="61">
        <f t="shared" si="146"/>
        <v>0</v>
      </c>
      <c r="T164" s="58">
        <f t="shared" si="147"/>
        <v>0</v>
      </c>
      <c r="U164" s="181"/>
      <c r="V164" s="137"/>
      <c r="W164" s="138"/>
      <c r="X164" s="139"/>
      <c r="Y164" s="139"/>
      <c r="Z164" s="139"/>
      <c r="AA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39"/>
      <c r="BN164" s="139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</row>
    <row r="165" spans="2:82">
      <c r="B165" s="65" t="str">
        <f>IF(C165&lt;&gt;0,COUNTA($C$7:C165)," ")</f>
        <v xml:space="preserve"> </v>
      </c>
      <c r="C165" s="177"/>
      <c r="D165" s="73" t="str">
        <f>IF(C165=0," ",VLOOKUP(WEEKDAY(C165),WeekDays!$B$6:$C$12,COLUMNS(WeekDays!$B$6:$C$12)))</f>
        <v xml:space="preserve"> </v>
      </c>
      <c r="E165" s="200"/>
      <c r="F165" s="46"/>
      <c r="G165" s="46"/>
      <c r="H165" s="49"/>
      <c r="I165" s="51"/>
      <c r="J165" s="188"/>
      <c r="K165" s="123" t="str">
        <f t="shared" si="138"/>
        <v xml:space="preserve"> </v>
      </c>
      <c r="L165" s="193" t="str">
        <f t="shared" si="139"/>
        <v xml:space="preserve"> </v>
      </c>
      <c r="M165" s="57">
        <f t="shared" si="140"/>
        <v>0</v>
      </c>
      <c r="N165" s="58">
        <f t="shared" si="141"/>
        <v>0</v>
      </c>
      <c r="O165" s="59">
        <f t="shared" si="142"/>
        <v>0</v>
      </c>
      <c r="P165" s="60">
        <f t="shared" si="143"/>
        <v>0</v>
      </c>
      <c r="Q165" s="61">
        <f t="shared" si="144"/>
        <v>0</v>
      </c>
      <c r="R165" s="58">
        <f t="shared" si="145"/>
        <v>0</v>
      </c>
      <c r="S165" s="61">
        <f t="shared" si="146"/>
        <v>0</v>
      </c>
      <c r="T165" s="58">
        <f t="shared" si="147"/>
        <v>0</v>
      </c>
      <c r="U165" s="181"/>
      <c r="V165" s="137"/>
      <c r="W165" s="138"/>
      <c r="X165" s="139"/>
      <c r="Y165" s="139"/>
      <c r="Z165" s="139"/>
      <c r="AA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39"/>
      <c r="BN165" s="139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</row>
    <row r="166" spans="2:82">
      <c r="B166" s="65" t="str">
        <f>IF(C166&lt;&gt;0,COUNTA($C$7:C166)," ")</f>
        <v xml:space="preserve"> </v>
      </c>
      <c r="C166" s="177"/>
      <c r="D166" s="73" t="str">
        <f>IF(C166=0," ",VLOOKUP(WEEKDAY(C166),WeekDays!$B$6:$C$12,COLUMNS(WeekDays!$B$6:$C$12)))</f>
        <v xml:space="preserve"> </v>
      </c>
      <c r="E166" s="200"/>
      <c r="F166" s="46"/>
      <c r="G166" s="46"/>
      <c r="H166" s="49"/>
      <c r="I166" s="51"/>
      <c r="J166" s="188"/>
      <c r="K166" s="123" t="str">
        <f t="shared" si="138"/>
        <v xml:space="preserve"> </v>
      </c>
      <c r="L166" s="193" t="str">
        <f t="shared" si="139"/>
        <v xml:space="preserve"> </v>
      </c>
      <c r="M166" s="57">
        <f t="shared" si="140"/>
        <v>0</v>
      </c>
      <c r="N166" s="58">
        <f t="shared" si="141"/>
        <v>0</v>
      </c>
      <c r="O166" s="59">
        <f t="shared" si="142"/>
        <v>0</v>
      </c>
      <c r="P166" s="60">
        <f t="shared" si="143"/>
        <v>0</v>
      </c>
      <c r="Q166" s="61">
        <f t="shared" si="144"/>
        <v>0</v>
      </c>
      <c r="R166" s="58">
        <f t="shared" si="145"/>
        <v>0</v>
      </c>
      <c r="S166" s="61">
        <f t="shared" si="146"/>
        <v>0</v>
      </c>
      <c r="T166" s="58">
        <f t="shared" si="147"/>
        <v>0</v>
      </c>
      <c r="U166" s="181"/>
      <c r="V166" s="137"/>
      <c r="W166" s="138"/>
      <c r="X166" s="139"/>
      <c r="Y166" s="139"/>
      <c r="Z166" s="139"/>
      <c r="AA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39"/>
      <c r="BN166" s="139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</row>
    <row r="167" spans="2:82">
      <c r="B167" s="65" t="str">
        <f>IF(C167&lt;&gt;0,COUNTA($C$7:C167)," ")</f>
        <v xml:space="preserve"> </v>
      </c>
      <c r="C167" s="177"/>
      <c r="D167" s="73" t="str">
        <f>IF(C167=0," ",VLOOKUP(WEEKDAY(C167),WeekDays!$B$6:$C$12,COLUMNS(WeekDays!$B$6:$C$12)))</f>
        <v xml:space="preserve"> </v>
      </c>
      <c r="E167" s="200"/>
      <c r="F167" s="46"/>
      <c r="G167" s="46"/>
      <c r="H167" s="49"/>
      <c r="I167" s="51"/>
      <c r="J167" s="188"/>
      <c r="K167" s="123" t="str">
        <f t="shared" si="138"/>
        <v xml:space="preserve"> </v>
      </c>
      <c r="L167" s="193" t="str">
        <f t="shared" si="139"/>
        <v xml:space="preserve"> </v>
      </c>
      <c r="M167" s="57">
        <f t="shared" si="140"/>
        <v>0</v>
      </c>
      <c r="N167" s="58">
        <f t="shared" si="141"/>
        <v>0</v>
      </c>
      <c r="O167" s="59">
        <f t="shared" si="142"/>
        <v>0</v>
      </c>
      <c r="P167" s="60">
        <f t="shared" si="143"/>
        <v>0</v>
      </c>
      <c r="Q167" s="61">
        <f t="shared" si="144"/>
        <v>0</v>
      </c>
      <c r="R167" s="58">
        <f t="shared" si="145"/>
        <v>0</v>
      </c>
      <c r="S167" s="61">
        <f t="shared" si="146"/>
        <v>0</v>
      </c>
      <c r="T167" s="58">
        <f t="shared" si="147"/>
        <v>0</v>
      </c>
      <c r="U167" s="181"/>
      <c r="V167" s="137"/>
      <c r="W167" s="138"/>
      <c r="X167" s="139"/>
      <c r="Y167" s="139"/>
      <c r="Z167" s="139"/>
      <c r="AA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39"/>
      <c r="BN167" s="139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</row>
    <row r="168" spans="2:82">
      <c r="B168" s="65" t="str">
        <f>IF(C168&lt;&gt;0,COUNTA($C$7:C168)," ")</f>
        <v xml:space="preserve"> </v>
      </c>
      <c r="C168" s="177"/>
      <c r="D168" s="73" t="str">
        <f>IF(C168=0," ",VLOOKUP(WEEKDAY(C168),WeekDays!$B$6:$C$12,COLUMNS(WeekDays!$B$6:$C$12)))</f>
        <v xml:space="preserve"> </v>
      </c>
      <c r="E168" s="200"/>
      <c r="F168" s="46"/>
      <c r="G168" s="46"/>
      <c r="H168" s="49"/>
      <c r="I168" s="51"/>
      <c r="J168" s="188"/>
      <c r="K168" s="123" t="str">
        <f t="shared" si="138"/>
        <v xml:space="preserve"> </v>
      </c>
      <c r="L168" s="193" t="str">
        <f t="shared" si="139"/>
        <v xml:space="preserve"> </v>
      </c>
      <c r="M168" s="57">
        <f t="shared" si="140"/>
        <v>0</v>
      </c>
      <c r="N168" s="58">
        <f t="shared" si="141"/>
        <v>0</v>
      </c>
      <c r="O168" s="59">
        <f t="shared" si="142"/>
        <v>0</v>
      </c>
      <c r="P168" s="60">
        <f t="shared" si="143"/>
        <v>0</v>
      </c>
      <c r="Q168" s="61">
        <f t="shared" si="144"/>
        <v>0</v>
      </c>
      <c r="R168" s="58">
        <f t="shared" si="145"/>
        <v>0</v>
      </c>
      <c r="S168" s="61">
        <f t="shared" si="146"/>
        <v>0</v>
      </c>
      <c r="T168" s="58">
        <f t="shared" si="147"/>
        <v>0</v>
      </c>
      <c r="U168" s="181"/>
      <c r="V168" s="137"/>
      <c r="W168" s="138"/>
      <c r="X168" s="139"/>
      <c r="Y168" s="139"/>
      <c r="Z168" s="139"/>
      <c r="AA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39"/>
      <c r="BN168" s="139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</row>
    <row r="169" spans="2:82">
      <c r="B169" s="65" t="str">
        <f>IF(C169&lt;&gt;0,COUNTA($C$7:C169)," ")</f>
        <v xml:space="preserve"> </v>
      </c>
      <c r="C169" s="177"/>
      <c r="D169" s="73" t="str">
        <f>IF(C169=0," ",VLOOKUP(WEEKDAY(C169),WeekDays!$B$6:$C$12,COLUMNS(WeekDays!$B$6:$C$12)))</f>
        <v xml:space="preserve"> </v>
      </c>
      <c r="E169" s="200"/>
      <c r="F169" s="46"/>
      <c r="G169" s="46"/>
      <c r="H169" s="49"/>
      <c r="I169" s="51"/>
      <c r="J169" s="188"/>
      <c r="K169" s="123" t="str">
        <f t="shared" si="138"/>
        <v xml:space="preserve"> </v>
      </c>
      <c r="L169" s="193" t="str">
        <f t="shared" si="139"/>
        <v xml:space="preserve"> </v>
      </c>
      <c r="M169" s="57">
        <f t="shared" si="140"/>
        <v>0</v>
      </c>
      <c r="N169" s="58">
        <f t="shared" si="141"/>
        <v>0</v>
      </c>
      <c r="O169" s="59">
        <f t="shared" si="142"/>
        <v>0</v>
      </c>
      <c r="P169" s="60">
        <f t="shared" si="143"/>
        <v>0</v>
      </c>
      <c r="Q169" s="61">
        <f t="shared" si="144"/>
        <v>0</v>
      </c>
      <c r="R169" s="58">
        <f t="shared" si="145"/>
        <v>0</v>
      </c>
      <c r="S169" s="61">
        <f t="shared" si="146"/>
        <v>0</v>
      </c>
      <c r="T169" s="58">
        <f t="shared" si="147"/>
        <v>0</v>
      </c>
      <c r="U169" s="181"/>
      <c r="V169" s="137"/>
      <c r="W169" s="138"/>
      <c r="X169" s="139"/>
      <c r="Y169" s="139"/>
      <c r="Z169" s="139"/>
      <c r="AA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39"/>
      <c r="BN169" s="139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</row>
    <row r="170" spans="2:82">
      <c r="B170" s="65" t="str">
        <f>IF(C170&lt;&gt;0,COUNTA($C$7:C170)," ")</f>
        <v xml:space="preserve"> </v>
      </c>
      <c r="C170" s="177"/>
      <c r="D170" s="73" t="str">
        <f>IF(C170=0," ",VLOOKUP(WEEKDAY(C170),WeekDays!$B$6:$C$12,COLUMNS(WeekDays!$B$6:$C$12)))</f>
        <v xml:space="preserve"> </v>
      </c>
      <c r="E170" s="200"/>
      <c r="F170" s="46"/>
      <c r="G170" s="46"/>
      <c r="H170" s="49"/>
      <c r="I170" s="51"/>
      <c r="J170" s="188"/>
      <c r="K170" s="123" t="str">
        <f t="shared" si="138"/>
        <v xml:space="preserve"> </v>
      </c>
      <c r="L170" s="193" t="str">
        <f t="shared" si="139"/>
        <v xml:space="preserve"> </v>
      </c>
      <c r="M170" s="57">
        <f t="shared" si="140"/>
        <v>0</v>
      </c>
      <c r="N170" s="58">
        <f t="shared" si="141"/>
        <v>0</v>
      </c>
      <c r="O170" s="59">
        <f t="shared" si="142"/>
        <v>0</v>
      </c>
      <c r="P170" s="60">
        <f t="shared" si="143"/>
        <v>0</v>
      </c>
      <c r="Q170" s="61">
        <f t="shared" si="144"/>
        <v>0</v>
      </c>
      <c r="R170" s="58">
        <f t="shared" si="145"/>
        <v>0</v>
      </c>
      <c r="S170" s="61">
        <f t="shared" si="146"/>
        <v>0</v>
      </c>
      <c r="T170" s="58">
        <f t="shared" si="147"/>
        <v>0</v>
      </c>
      <c r="U170" s="181"/>
      <c r="V170" s="137"/>
      <c r="W170" s="138"/>
      <c r="X170" s="139"/>
      <c r="Y170" s="139"/>
      <c r="Z170" s="139"/>
      <c r="AA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39"/>
      <c r="BN170" s="139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</row>
    <row r="171" spans="2:82">
      <c r="B171" s="65" t="str">
        <f>IF(C171&lt;&gt;0,COUNTA($C$7:C171)," ")</f>
        <v xml:space="preserve"> </v>
      </c>
      <c r="C171" s="177"/>
      <c r="D171" s="73" t="str">
        <f>IF(C171=0," ",VLOOKUP(WEEKDAY(C171),WeekDays!$B$6:$C$12,COLUMNS(WeekDays!$B$6:$C$12)))</f>
        <v xml:space="preserve"> </v>
      </c>
      <c r="E171" s="200"/>
      <c r="F171" s="46"/>
      <c r="G171" s="46"/>
      <c r="H171" s="49"/>
      <c r="I171" s="51"/>
      <c r="J171" s="188"/>
      <c r="K171" s="123" t="str">
        <f t="shared" si="138"/>
        <v xml:space="preserve"> </v>
      </c>
      <c r="L171" s="193" t="str">
        <f t="shared" si="139"/>
        <v xml:space="preserve"> </v>
      </c>
      <c r="M171" s="57">
        <f t="shared" si="140"/>
        <v>0</v>
      </c>
      <c r="N171" s="58">
        <f t="shared" si="141"/>
        <v>0</v>
      </c>
      <c r="O171" s="59">
        <f t="shared" si="142"/>
        <v>0</v>
      </c>
      <c r="P171" s="60">
        <f t="shared" si="143"/>
        <v>0</v>
      </c>
      <c r="Q171" s="61">
        <f t="shared" si="144"/>
        <v>0</v>
      </c>
      <c r="R171" s="58">
        <f t="shared" si="145"/>
        <v>0</v>
      </c>
      <c r="S171" s="61">
        <f t="shared" si="146"/>
        <v>0</v>
      </c>
      <c r="T171" s="58">
        <f t="shared" si="147"/>
        <v>0</v>
      </c>
      <c r="U171" s="181"/>
      <c r="V171" s="137"/>
      <c r="W171" s="138"/>
      <c r="X171" s="139"/>
      <c r="Y171" s="139"/>
      <c r="Z171" s="139"/>
      <c r="AA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39"/>
      <c r="BN171" s="139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</row>
    <row r="172" spans="2:82">
      <c r="B172" s="65" t="str">
        <f>IF(C172&lt;&gt;0,COUNTA($C$7:C172)," ")</f>
        <v xml:space="preserve"> </v>
      </c>
      <c r="C172" s="177"/>
      <c r="D172" s="73" t="str">
        <f>IF(C172=0," ",VLOOKUP(WEEKDAY(C172),WeekDays!$B$6:$C$12,COLUMNS(WeekDays!$B$6:$C$12)))</f>
        <v xml:space="preserve"> </v>
      </c>
      <c r="E172" s="200"/>
      <c r="F172" s="46"/>
      <c r="G172" s="46"/>
      <c r="H172" s="49"/>
      <c r="I172" s="51"/>
      <c r="J172" s="188"/>
      <c r="K172" s="123" t="str">
        <f t="shared" si="138"/>
        <v xml:space="preserve"> </v>
      </c>
      <c r="L172" s="193" t="str">
        <f t="shared" si="139"/>
        <v xml:space="preserve"> </v>
      </c>
      <c r="M172" s="57">
        <f t="shared" si="140"/>
        <v>0</v>
      </c>
      <c r="N172" s="58">
        <f t="shared" si="141"/>
        <v>0</v>
      </c>
      <c r="O172" s="59">
        <f t="shared" si="142"/>
        <v>0</v>
      </c>
      <c r="P172" s="60">
        <f t="shared" si="143"/>
        <v>0</v>
      </c>
      <c r="Q172" s="61">
        <f t="shared" si="144"/>
        <v>0</v>
      </c>
      <c r="R172" s="58">
        <f t="shared" si="145"/>
        <v>0</v>
      </c>
      <c r="S172" s="61">
        <f t="shared" si="146"/>
        <v>0</v>
      </c>
      <c r="T172" s="58">
        <f t="shared" si="147"/>
        <v>0</v>
      </c>
      <c r="U172" s="181"/>
      <c r="V172" s="137"/>
      <c r="W172" s="138"/>
      <c r="X172" s="139"/>
      <c r="Y172" s="139"/>
      <c r="Z172" s="139"/>
      <c r="AA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39"/>
      <c r="BN172" s="139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</row>
    <row r="173" spans="2:82">
      <c r="B173" s="65" t="str">
        <f>IF(C173&lt;&gt;0,COUNTA($C$7:C173)," ")</f>
        <v xml:space="preserve"> </v>
      </c>
      <c r="C173" s="177"/>
      <c r="D173" s="73" t="str">
        <f>IF(C173=0," ",VLOOKUP(WEEKDAY(C173),WeekDays!$B$6:$C$12,COLUMNS(WeekDays!$B$6:$C$12)))</f>
        <v xml:space="preserve"> </v>
      </c>
      <c r="E173" s="200"/>
      <c r="F173" s="46"/>
      <c r="G173" s="46"/>
      <c r="H173" s="49"/>
      <c r="I173" s="51"/>
      <c r="J173" s="188"/>
      <c r="K173" s="123" t="str">
        <f t="shared" si="138"/>
        <v xml:space="preserve"> </v>
      </c>
      <c r="L173" s="193" t="str">
        <f t="shared" si="139"/>
        <v xml:space="preserve"> </v>
      </c>
      <c r="M173" s="57">
        <f t="shared" si="140"/>
        <v>0</v>
      </c>
      <c r="N173" s="58">
        <f t="shared" si="141"/>
        <v>0</v>
      </c>
      <c r="O173" s="59">
        <f t="shared" si="142"/>
        <v>0</v>
      </c>
      <c r="P173" s="60">
        <f t="shared" si="143"/>
        <v>0</v>
      </c>
      <c r="Q173" s="61">
        <f t="shared" si="144"/>
        <v>0</v>
      </c>
      <c r="R173" s="58">
        <f t="shared" si="145"/>
        <v>0</v>
      </c>
      <c r="S173" s="61">
        <f t="shared" si="146"/>
        <v>0</v>
      </c>
      <c r="T173" s="58">
        <f t="shared" si="147"/>
        <v>0</v>
      </c>
      <c r="U173" s="181"/>
      <c r="V173" s="137"/>
      <c r="W173" s="138"/>
      <c r="X173" s="139"/>
      <c r="Y173" s="139"/>
      <c r="Z173" s="139"/>
      <c r="AA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39"/>
      <c r="BN173" s="139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</row>
    <row r="174" spans="2:82">
      <c r="B174" s="65" t="str">
        <f>IF(C174&lt;&gt;0,COUNTA($C$7:C174)," ")</f>
        <v xml:space="preserve"> </v>
      </c>
      <c r="C174" s="177"/>
      <c r="D174" s="73" t="str">
        <f>IF(C174=0," ",VLOOKUP(WEEKDAY(C174),WeekDays!$B$6:$C$12,COLUMNS(WeekDays!$B$6:$C$12)))</f>
        <v xml:space="preserve"> </v>
      </c>
      <c r="E174" s="200"/>
      <c r="F174" s="46"/>
      <c r="G174" s="46"/>
      <c r="H174" s="49"/>
      <c r="I174" s="51"/>
      <c r="J174" s="188"/>
      <c r="K174" s="123" t="str">
        <f t="shared" si="138"/>
        <v xml:space="preserve"> </v>
      </c>
      <c r="L174" s="193" t="str">
        <f t="shared" si="139"/>
        <v xml:space="preserve"> </v>
      </c>
      <c r="M174" s="57">
        <f t="shared" si="140"/>
        <v>0</v>
      </c>
      <c r="N174" s="58">
        <f t="shared" si="141"/>
        <v>0</v>
      </c>
      <c r="O174" s="59">
        <f t="shared" si="142"/>
        <v>0</v>
      </c>
      <c r="P174" s="60">
        <f t="shared" si="143"/>
        <v>0</v>
      </c>
      <c r="Q174" s="61">
        <f t="shared" si="144"/>
        <v>0</v>
      </c>
      <c r="R174" s="58">
        <f t="shared" si="145"/>
        <v>0</v>
      </c>
      <c r="S174" s="61">
        <f t="shared" si="146"/>
        <v>0</v>
      </c>
      <c r="T174" s="58">
        <f t="shared" si="147"/>
        <v>0</v>
      </c>
      <c r="U174" s="181"/>
      <c r="V174" s="137"/>
      <c r="W174" s="138"/>
      <c r="X174" s="139"/>
      <c r="Y174" s="139"/>
      <c r="Z174" s="139"/>
      <c r="AA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39"/>
      <c r="BN174" s="139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</row>
    <row r="175" spans="2:82">
      <c r="B175" s="65" t="str">
        <f>IF(C175&lt;&gt;0,COUNTA($C$7:C175)," ")</f>
        <v xml:space="preserve"> </v>
      </c>
      <c r="C175" s="177"/>
      <c r="D175" s="73" t="str">
        <f>IF(C175=0," ",VLOOKUP(WEEKDAY(C175),WeekDays!$B$6:$C$12,COLUMNS(WeekDays!$B$6:$C$12)))</f>
        <v xml:space="preserve"> </v>
      </c>
      <c r="E175" s="200"/>
      <c r="F175" s="46"/>
      <c r="G175" s="46"/>
      <c r="H175" s="49"/>
      <c r="I175" s="51"/>
      <c r="J175" s="188"/>
      <c r="K175" s="123" t="str">
        <f t="shared" si="138"/>
        <v xml:space="preserve"> </v>
      </c>
      <c r="L175" s="193" t="str">
        <f t="shared" si="139"/>
        <v xml:space="preserve"> </v>
      </c>
      <c r="M175" s="57">
        <f t="shared" si="140"/>
        <v>0</v>
      </c>
      <c r="N175" s="58">
        <f t="shared" si="141"/>
        <v>0</v>
      </c>
      <c r="O175" s="59">
        <f t="shared" si="142"/>
        <v>0</v>
      </c>
      <c r="P175" s="60">
        <f t="shared" si="143"/>
        <v>0</v>
      </c>
      <c r="Q175" s="61">
        <f t="shared" si="144"/>
        <v>0</v>
      </c>
      <c r="R175" s="58">
        <f t="shared" si="145"/>
        <v>0</v>
      </c>
      <c r="S175" s="61">
        <f t="shared" si="146"/>
        <v>0</v>
      </c>
      <c r="T175" s="58">
        <f t="shared" si="147"/>
        <v>0</v>
      </c>
      <c r="U175" s="181"/>
      <c r="V175" s="137"/>
      <c r="W175" s="138"/>
      <c r="X175" s="139"/>
      <c r="Y175" s="139"/>
      <c r="Z175" s="139"/>
      <c r="AA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39"/>
      <c r="BN175" s="139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</row>
    <row r="176" spans="2:82">
      <c r="B176" s="65" t="str">
        <f>IF(C176&lt;&gt;0,COUNTA($C$7:C176)," ")</f>
        <v xml:space="preserve"> </v>
      </c>
      <c r="C176" s="177"/>
      <c r="D176" s="73" t="str">
        <f>IF(C176=0," ",VLOOKUP(WEEKDAY(C176),WeekDays!$B$6:$C$12,COLUMNS(WeekDays!$B$6:$C$12)))</f>
        <v xml:space="preserve"> </v>
      </c>
      <c r="E176" s="200"/>
      <c r="F176" s="46"/>
      <c r="G176" s="46"/>
      <c r="H176" s="49"/>
      <c r="I176" s="51"/>
      <c r="J176" s="188"/>
      <c r="K176" s="123" t="str">
        <f t="shared" si="138"/>
        <v xml:space="preserve"> </v>
      </c>
      <c r="L176" s="193" t="str">
        <f t="shared" si="139"/>
        <v xml:space="preserve"> </v>
      </c>
      <c r="M176" s="57">
        <f t="shared" si="140"/>
        <v>0</v>
      </c>
      <c r="N176" s="58">
        <f t="shared" si="141"/>
        <v>0</v>
      </c>
      <c r="O176" s="59">
        <f t="shared" si="142"/>
        <v>0</v>
      </c>
      <c r="P176" s="60">
        <f t="shared" si="143"/>
        <v>0</v>
      </c>
      <c r="Q176" s="61">
        <f t="shared" si="144"/>
        <v>0</v>
      </c>
      <c r="R176" s="58">
        <f t="shared" si="145"/>
        <v>0</v>
      </c>
      <c r="S176" s="61">
        <f t="shared" si="146"/>
        <v>0</v>
      </c>
      <c r="T176" s="58">
        <f t="shared" si="147"/>
        <v>0</v>
      </c>
      <c r="U176" s="181"/>
      <c r="V176" s="137"/>
      <c r="W176" s="138"/>
      <c r="X176" s="139"/>
      <c r="Y176" s="139"/>
      <c r="Z176" s="139"/>
      <c r="AA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39"/>
      <c r="BN176" s="139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</row>
    <row r="177" spans="2:82">
      <c r="B177" s="65" t="str">
        <f>IF(C177&lt;&gt;0,COUNTA($C$7:C177)," ")</f>
        <v xml:space="preserve"> </v>
      </c>
      <c r="C177" s="177"/>
      <c r="D177" s="73" t="str">
        <f>IF(C177=0," ",VLOOKUP(WEEKDAY(C177),WeekDays!$B$6:$C$12,COLUMNS(WeekDays!$B$6:$C$12)))</f>
        <v xml:space="preserve"> </v>
      </c>
      <c r="E177" s="200"/>
      <c r="F177" s="46"/>
      <c r="G177" s="46"/>
      <c r="H177" s="49"/>
      <c r="I177" s="51"/>
      <c r="J177" s="188"/>
      <c r="K177" s="123" t="str">
        <f t="shared" si="138"/>
        <v xml:space="preserve"> </v>
      </c>
      <c r="L177" s="193" t="str">
        <f t="shared" si="139"/>
        <v xml:space="preserve"> </v>
      </c>
      <c r="M177" s="57">
        <f t="shared" si="140"/>
        <v>0</v>
      </c>
      <c r="N177" s="58">
        <f t="shared" si="141"/>
        <v>0</v>
      </c>
      <c r="O177" s="59">
        <f t="shared" si="142"/>
        <v>0</v>
      </c>
      <c r="P177" s="60">
        <f t="shared" si="143"/>
        <v>0</v>
      </c>
      <c r="Q177" s="61">
        <f t="shared" si="144"/>
        <v>0</v>
      </c>
      <c r="R177" s="58">
        <f t="shared" si="145"/>
        <v>0</v>
      </c>
      <c r="S177" s="61">
        <f t="shared" si="146"/>
        <v>0</v>
      </c>
      <c r="T177" s="58">
        <f t="shared" si="147"/>
        <v>0</v>
      </c>
      <c r="U177" s="181"/>
      <c r="V177" s="137"/>
      <c r="W177" s="138"/>
      <c r="X177" s="139"/>
      <c r="Y177" s="139"/>
      <c r="Z177" s="139"/>
      <c r="AA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39"/>
      <c r="BN177" s="139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</row>
    <row r="178" spans="2:82">
      <c r="B178" s="65" t="str">
        <f>IF(C178&lt;&gt;0,COUNTA($C$7:C178)," ")</f>
        <v xml:space="preserve"> </v>
      </c>
      <c r="C178" s="177"/>
      <c r="D178" s="73" t="str">
        <f>IF(C178=0," ",VLOOKUP(WEEKDAY(C178),WeekDays!$B$6:$C$12,COLUMNS(WeekDays!$B$6:$C$12)))</f>
        <v xml:space="preserve"> </v>
      </c>
      <c r="E178" s="200"/>
      <c r="F178" s="46"/>
      <c r="G178" s="46"/>
      <c r="H178" s="49"/>
      <c r="I178" s="51"/>
      <c r="J178" s="188"/>
      <c r="K178" s="123" t="str">
        <f t="shared" si="138"/>
        <v xml:space="preserve"> </v>
      </c>
      <c r="L178" s="193" t="str">
        <f t="shared" si="139"/>
        <v xml:space="preserve"> </v>
      </c>
      <c r="M178" s="57">
        <f t="shared" si="140"/>
        <v>0</v>
      </c>
      <c r="N178" s="58">
        <f t="shared" si="141"/>
        <v>0</v>
      </c>
      <c r="O178" s="59">
        <f t="shared" si="142"/>
        <v>0</v>
      </c>
      <c r="P178" s="60">
        <f t="shared" si="143"/>
        <v>0</v>
      </c>
      <c r="Q178" s="61">
        <f t="shared" si="144"/>
        <v>0</v>
      </c>
      <c r="R178" s="58">
        <f t="shared" si="145"/>
        <v>0</v>
      </c>
      <c r="S178" s="61">
        <f t="shared" si="146"/>
        <v>0</v>
      </c>
      <c r="T178" s="58">
        <f t="shared" si="147"/>
        <v>0</v>
      </c>
      <c r="U178" s="181"/>
      <c r="V178" s="137"/>
      <c r="W178" s="138"/>
      <c r="X178" s="139"/>
      <c r="Y178" s="139"/>
      <c r="Z178" s="139"/>
      <c r="AA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39"/>
      <c r="BN178" s="139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</row>
    <row r="179" spans="2:82">
      <c r="B179" s="65" t="str">
        <f>IF(C179&lt;&gt;0,COUNTA($C$7:C179)," ")</f>
        <v xml:space="preserve"> </v>
      </c>
      <c r="C179" s="177"/>
      <c r="D179" s="73" t="str">
        <f>IF(C179=0," ",VLOOKUP(WEEKDAY(C179),WeekDays!$B$6:$C$12,COLUMNS(WeekDays!$B$6:$C$12)))</f>
        <v xml:space="preserve"> </v>
      </c>
      <c r="E179" s="200"/>
      <c r="F179" s="46"/>
      <c r="G179" s="46"/>
      <c r="H179" s="49"/>
      <c r="I179" s="51"/>
      <c r="J179" s="188"/>
      <c r="K179" s="123" t="str">
        <f t="shared" si="138"/>
        <v xml:space="preserve"> </v>
      </c>
      <c r="L179" s="193" t="str">
        <f t="shared" si="139"/>
        <v xml:space="preserve"> </v>
      </c>
      <c r="M179" s="57">
        <f t="shared" si="140"/>
        <v>0</v>
      </c>
      <c r="N179" s="58">
        <f t="shared" si="141"/>
        <v>0</v>
      </c>
      <c r="O179" s="59">
        <f t="shared" si="142"/>
        <v>0</v>
      </c>
      <c r="P179" s="60">
        <f t="shared" si="143"/>
        <v>0</v>
      </c>
      <c r="Q179" s="61">
        <f t="shared" si="144"/>
        <v>0</v>
      </c>
      <c r="R179" s="58">
        <f t="shared" si="145"/>
        <v>0</v>
      </c>
      <c r="S179" s="61">
        <f t="shared" si="146"/>
        <v>0</v>
      </c>
      <c r="T179" s="58">
        <f t="shared" si="147"/>
        <v>0</v>
      </c>
      <c r="U179" s="181"/>
      <c r="V179" s="137"/>
      <c r="W179" s="138"/>
      <c r="X179" s="139"/>
      <c r="Y179" s="139"/>
      <c r="Z179" s="139"/>
      <c r="AA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</row>
    <row r="180" spans="2:82">
      <c r="B180" s="65" t="str">
        <f>IF(C180&lt;&gt;0,COUNTA($C$7:C180)," ")</f>
        <v xml:space="preserve"> </v>
      </c>
      <c r="C180" s="177"/>
      <c r="D180" s="73" t="str">
        <f>IF(C180=0," ",VLOOKUP(WEEKDAY(C180),WeekDays!$B$6:$C$12,COLUMNS(WeekDays!$B$6:$C$12)))</f>
        <v xml:space="preserve"> </v>
      </c>
      <c r="E180" s="200"/>
      <c r="F180" s="46"/>
      <c r="G180" s="46"/>
      <c r="H180" s="49"/>
      <c r="I180" s="51"/>
      <c r="J180" s="188"/>
      <c r="K180" s="123" t="str">
        <f t="shared" si="138"/>
        <v xml:space="preserve"> </v>
      </c>
      <c r="L180" s="193" t="str">
        <f t="shared" si="139"/>
        <v xml:space="preserve"> </v>
      </c>
      <c r="M180" s="57">
        <f t="shared" si="140"/>
        <v>0</v>
      </c>
      <c r="N180" s="58">
        <f t="shared" si="141"/>
        <v>0</v>
      </c>
      <c r="O180" s="59">
        <f t="shared" si="142"/>
        <v>0</v>
      </c>
      <c r="P180" s="60">
        <f t="shared" si="143"/>
        <v>0</v>
      </c>
      <c r="Q180" s="61">
        <f t="shared" si="144"/>
        <v>0</v>
      </c>
      <c r="R180" s="58">
        <f t="shared" si="145"/>
        <v>0</v>
      </c>
      <c r="S180" s="61">
        <f t="shared" si="146"/>
        <v>0</v>
      </c>
      <c r="T180" s="58">
        <f t="shared" si="147"/>
        <v>0</v>
      </c>
      <c r="U180" s="181"/>
      <c r="V180" s="137"/>
      <c r="W180" s="138"/>
      <c r="X180" s="139"/>
      <c r="Y180" s="139"/>
      <c r="Z180" s="139"/>
      <c r="AA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39"/>
      <c r="BN180" s="139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</row>
    <row r="181" spans="2:82">
      <c r="B181" s="65" t="str">
        <f>IF(C181&lt;&gt;0,COUNTA($C$7:C181)," ")</f>
        <v xml:space="preserve"> </v>
      </c>
      <c r="C181" s="177"/>
      <c r="D181" s="73" t="str">
        <f>IF(C181=0," ",VLOOKUP(WEEKDAY(C181),WeekDays!$B$6:$C$12,COLUMNS(WeekDays!$B$6:$C$12)))</f>
        <v xml:space="preserve"> </v>
      </c>
      <c r="E181" s="200"/>
      <c r="F181" s="46"/>
      <c r="G181" s="46"/>
      <c r="H181" s="49"/>
      <c r="I181" s="51"/>
      <c r="J181" s="188"/>
      <c r="K181" s="123" t="str">
        <f t="shared" si="138"/>
        <v xml:space="preserve"> </v>
      </c>
      <c r="L181" s="193" t="str">
        <f t="shared" si="139"/>
        <v xml:space="preserve"> </v>
      </c>
      <c r="M181" s="57">
        <f t="shared" si="140"/>
        <v>0</v>
      </c>
      <c r="N181" s="58">
        <f t="shared" si="141"/>
        <v>0</v>
      </c>
      <c r="O181" s="59">
        <f t="shared" si="142"/>
        <v>0</v>
      </c>
      <c r="P181" s="60">
        <f t="shared" si="143"/>
        <v>0</v>
      </c>
      <c r="Q181" s="61">
        <f t="shared" si="144"/>
        <v>0</v>
      </c>
      <c r="R181" s="58">
        <f t="shared" si="145"/>
        <v>0</v>
      </c>
      <c r="S181" s="61">
        <f t="shared" si="146"/>
        <v>0</v>
      </c>
      <c r="T181" s="58">
        <f t="shared" si="147"/>
        <v>0</v>
      </c>
      <c r="U181" s="181"/>
      <c r="V181" s="137"/>
      <c r="W181" s="138"/>
      <c r="X181" s="139"/>
      <c r="Y181" s="139"/>
      <c r="Z181" s="139"/>
      <c r="AA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39"/>
      <c r="BN181" s="139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</row>
    <row r="182" spans="2:82">
      <c r="B182" s="65" t="str">
        <f>IF(C182&lt;&gt;0,COUNTA($C$7:C182)," ")</f>
        <v xml:space="preserve"> </v>
      </c>
      <c r="C182" s="177"/>
      <c r="D182" s="73" t="str">
        <f>IF(C182=0," ",VLOOKUP(WEEKDAY(C182),WeekDays!$B$6:$C$12,COLUMNS(WeekDays!$B$6:$C$12)))</f>
        <v xml:space="preserve"> </v>
      </c>
      <c r="E182" s="200"/>
      <c r="F182" s="46"/>
      <c r="G182" s="46"/>
      <c r="H182" s="49"/>
      <c r="I182" s="51"/>
      <c r="J182" s="188"/>
      <c r="K182" s="123" t="str">
        <f t="shared" si="138"/>
        <v xml:space="preserve"> </v>
      </c>
      <c r="L182" s="193" t="str">
        <f t="shared" si="139"/>
        <v xml:space="preserve"> </v>
      </c>
      <c r="M182" s="57">
        <f t="shared" si="140"/>
        <v>0</v>
      </c>
      <c r="N182" s="58">
        <f t="shared" si="141"/>
        <v>0</v>
      </c>
      <c r="O182" s="59">
        <f t="shared" si="142"/>
        <v>0</v>
      </c>
      <c r="P182" s="60">
        <f t="shared" si="143"/>
        <v>0</v>
      </c>
      <c r="Q182" s="61">
        <f t="shared" si="144"/>
        <v>0</v>
      </c>
      <c r="R182" s="58">
        <f t="shared" si="145"/>
        <v>0</v>
      </c>
      <c r="S182" s="61">
        <f t="shared" si="146"/>
        <v>0</v>
      </c>
      <c r="T182" s="58">
        <f t="shared" si="147"/>
        <v>0</v>
      </c>
      <c r="U182" s="181"/>
      <c r="V182" s="137"/>
      <c r="W182" s="138"/>
      <c r="X182" s="139"/>
      <c r="Y182" s="139"/>
      <c r="Z182" s="139"/>
      <c r="AA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</row>
    <row r="183" spans="2:82">
      <c r="B183" s="65" t="str">
        <f>IF(C183&lt;&gt;0,COUNTA($C$7:C183)," ")</f>
        <v xml:space="preserve"> </v>
      </c>
      <c r="C183" s="177"/>
      <c r="D183" s="73" t="str">
        <f>IF(C183=0," ",VLOOKUP(WEEKDAY(C183),WeekDays!$B$6:$C$12,COLUMNS(WeekDays!$B$6:$C$12)))</f>
        <v xml:space="preserve"> </v>
      </c>
      <c r="E183" s="200"/>
      <c r="F183" s="46"/>
      <c r="G183" s="46"/>
      <c r="H183" s="49"/>
      <c r="I183" s="51"/>
      <c r="J183" s="188"/>
      <c r="K183" s="123" t="str">
        <f t="shared" si="138"/>
        <v xml:space="preserve"> </v>
      </c>
      <c r="L183" s="193" t="str">
        <f t="shared" si="139"/>
        <v xml:space="preserve"> </v>
      </c>
      <c r="M183" s="57">
        <f t="shared" si="140"/>
        <v>0</v>
      </c>
      <c r="N183" s="58">
        <f t="shared" si="141"/>
        <v>0</v>
      </c>
      <c r="O183" s="59">
        <f t="shared" si="142"/>
        <v>0</v>
      </c>
      <c r="P183" s="60">
        <f t="shared" si="143"/>
        <v>0</v>
      </c>
      <c r="Q183" s="61">
        <f t="shared" si="144"/>
        <v>0</v>
      </c>
      <c r="R183" s="58">
        <f t="shared" si="145"/>
        <v>0</v>
      </c>
      <c r="S183" s="61">
        <f t="shared" si="146"/>
        <v>0</v>
      </c>
      <c r="T183" s="58">
        <f t="shared" si="147"/>
        <v>0</v>
      </c>
      <c r="U183" s="181"/>
      <c r="V183" s="137"/>
      <c r="W183" s="138"/>
      <c r="X183" s="139"/>
      <c r="Y183" s="139"/>
      <c r="Z183" s="139"/>
      <c r="AA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39"/>
      <c r="BN183" s="139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</row>
    <row r="184" spans="2:82">
      <c r="B184" s="65" t="str">
        <f>IF(C184&lt;&gt;0,COUNTA($C$7:C184)," ")</f>
        <v xml:space="preserve"> </v>
      </c>
      <c r="C184" s="177"/>
      <c r="D184" s="73" t="str">
        <f>IF(C184=0," ",VLOOKUP(WEEKDAY(C184),WeekDays!$B$6:$C$12,COLUMNS(WeekDays!$B$6:$C$12)))</f>
        <v xml:space="preserve"> </v>
      </c>
      <c r="E184" s="200"/>
      <c r="F184" s="46"/>
      <c r="G184" s="46"/>
      <c r="H184" s="49"/>
      <c r="I184" s="51"/>
      <c r="J184" s="188"/>
      <c r="K184" s="123" t="str">
        <f t="shared" si="138"/>
        <v xml:space="preserve"> </v>
      </c>
      <c r="L184" s="193" t="str">
        <f t="shared" si="139"/>
        <v xml:space="preserve"> </v>
      </c>
      <c r="M184" s="57">
        <f t="shared" si="140"/>
        <v>0</v>
      </c>
      <c r="N184" s="58">
        <f t="shared" si="141"/>
        <v>0</v>
      </c>
      <c r="O184" s="59">
        <f t="shared" si="142"/>
        <v>0</v>
      </c>
      <c r="P184" s="60">
        <f t="shared" si="143"/>
        <v>0</v>
      </c>
      <c r="Q184" s="61">
        <f t="shared" si="144"/>
        <v>0</v>
      </c>
      <c r="R184" s="58">
        <f t="shared" si="145"/>
        <v>0</v>
      </c>
      <c r="S184" s="61">
        <f t="shared" si="146"/>
        <v>0</v>
      </c>
      <c r="T184" s="58">
        <f t="shared" si="147"/>
        <v>0</v>
      </c>
      <c r="U184" s="181"/>
      <c r="V184" s="137"/>
      <c r="W184" s="138"/>
      <c r="X184" s="139"/>
      <c r="Y184" s="139"/>
      <c r="Z184" s="139"/>
      <c r="AA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39"/>
      <c r="BN184" s="139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</row>
    <row r="185" spans="2:82">
      <c r="B185" s="65" t="str">
        <f>IF(C185&lt;&gt;0,COUNTA($C$7:C185)," ")</f>
        <v xml:space="preserve"> </v>
      </c>
      <c r="C185" s="177"/>
      <c r="D185" s="73" t="str">
        <f>IF(C185=0," ",VLOOKUP(WEEKDAY(C185),WeekDays!$B$6:$C$12,COLUMNS(WeekDays!$B$6:$C$12)))</f>
        <v xml:space="preserve"> </v>
      </c>
      <c r="E185" s="200"/>
      <c r="F185" s="46"/>
      <c r="G185" s="46"/>
      <c r="H185" s="49"/>
      <c r="I185" s="51"/>
      <c r="J185" s="188"/>
      <c r="K185" s="123" t="str">
        <f t="shared" si="138"/>
        <v xml:space="preserve"> </v>
      </c>
      <c r="L185" s="193" t="str">
        <f t="shared" si="139"/>
        <v xml:space="preserve"> </v>
      </c>
      <c r="M185" s="57">
        <f t="shared" si="140"/>
        <v>0</v>
      </c>
      <c r="N185" s="58">
        <f t="shared" si="141"/>
        <v>0</v>
      </c>
      <c r="O185" s="59">
        <f t="shared" si="142"/>
        <v>0</v>
      </c>
      <c r="P185" s="60">
        <f t="shared" si="143"/>
        <v>0</v>
      </c>
      <c r="Q185" s="61">
        <f t="shared" si="144"/>
        <v>0</v>
      </c>
      <c r="R185" s="58">
        <f t="shared" si="145"/>
        <v>0</v>
      </c>
      <c r="S185" s="61">
        <f t="shared" si="146"/>
        <v>0</v>
      </c>
      <c r="T185" s="58">
        <f t="shared" si="147"/>
        <v>0</v>
      </c>
      <c r="U185" s="181"/>
      <c r="V185" s="137"/>
      <c r="W185" s="138"/>
      <c r="X185" s="139"/>
      <c r="Y185" s="139"/>
      <c r="Z185" s="139"/>
      <c r="AA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39"/>
      <c r="BN185" s="139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</row>
    <row r="186" spans="2:82">
      <c r="B186" s="65" t="str">
        <f>IF(C186&lt;&gt;0,COUNTA($C$7:C186)," ")</f>
        <v xml:space="preserve"> </v>
      </c>
      <c r="C186" s="177"/>
      <c r="D186" s="73" t="str">
        <f>IF(C186=0," ",VLOOKUP(WEEKDAY(C186),WeekDays!$B$6:$C$12,COLUMNS(WeekDays!$B$6:$C$12)))</f>
        <v xml:space="preserve"> </v>
      </c>
      <c r="E186" s="200"/>
      <c r="F186" s="46"/>
      <c r="G186" s="46"/>
      <c r="H186" s="49"/>
      <c r="I186" s="51"/>
      <c r="J186" s="188"/>
      <c r="K186" s="123" t="str">
        <f t="shared" si="138"/>
        <v xml:space="preserve"> </v>
      </c>
      <c r="L186" s="193" t="str">
        <f t="shared" si="139"/>
        <v xml:space="preserve"> </v>
      </c>
      <c r="M186" s="57">
        <f t="shared" si="140"/>
        <v>0</v>
      </c>
      <c r="N186" s="58">
        <f t="shared" si="141"/>
        <v>0</v>
      </c>
      <c r="O186" s="59">
        <f t="shared" si="142"/>
        <v>0</v>
      </c>
      <c r="P186" s="60">
        <f t="shared" si="143"/>
        <v>0</v>
      </c>
      <c r="Q186" s="61">
        <f t="shared" si="144"/>
        <v>0</v>
      </c>
      <c r="R186" s="58">
        <f t="shared" si="145"/>
        <v>0</v>
      </c>
      <c r="S186" s="61">
        <f t="shared" si="146"/>
        <v>0</v>
      </c>
      <c r="T186" s="58">
        <f t="shared" si="147"/>
        <v>0</v>
      </c>
      <c r="U186" s="181"/>
      <c r="V186" s="137"/>
      <c r="W186" s="138"/>
      <c r="X186" s="139"/>
      <c r="Y186" s="139"/>
      <c r="Z186" s="139"/>
      <c r="AA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39"/>
      <c r="BN186" s="139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</row>
    <row r="187" spans="2:82">
      <c r="B187" s="65" t="str">
        <f>IF(C187&lt;&gt;0,COUNTA($C$7:C187)," ")</f>
        <v xml:space="preserve"> </v>
      </c>
      <c r="C187" s="177"/>
      <c r="D187" s="73" t="str">
        <f>IF(C187=0," ",VLOOKUP(WEEKDAY(C187),WeekDays!$B$6:$C$12,COLUMNS(WeekDays!$B$6:$C$12)))</f>
        <v xml:space="preserve"> </v>
      </c>
      <c r="E187" s="200"/>
      <c r="F187" s="46"/>
      <c r="G187" s="46"/>
      <c r="H187" s="49"/>
      <c r="I187" s="51"/>
      <c r="J187" s="188"/>
      <c r="K187" s="123" t="str">
        <f t="shared" si="138"/>
        <v xml:space="preserve"> </v>
      </c>
      <c r="L187" s="193" t="str">
        <f t="shared" si="139"/>
        <v xml:space="preserve"> </v>
      </c>
      <c r="M187" s="57">
        <f t="shared" si="140"/>
        <v>0</v>
      </c>
      <c r="N187" s="58">
        <f t="shared" si="141"/>
        <v>0</v>
      </c>
      <c r="O187" s="59">
        <f t="shared" si="142"/>
        <v>0</v>
      </c>
      <c r="P187" s="60">
        <f t="shared" si="143"/>
        <v>0</v>
      </c>
      <c r="Q187" s="61">
        <f t="shared" si="144"/>
        <v>0</v>
      </c>
      <c r="R187" s="58">
        <f t="shared" si="145"/>
        <v>0</v>
      </c>
      <c r="S187" s="61">
        <f t="shared" si="146"/>
        <v>0</v>
      </c>
      <c r="T187" s="58">
        <f t="shared" si="147"/>
        <v>0</v>
      </c>
      <c r="U187" s="181"/>
      <c r="V187" s="137"/>
      <c r="W187" s="138"/>
      <c r="X187" s="139"/>
      <c r="Y187" s="139"/>
      <c r="Z187" s="139"/>
      <c r="AA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39"/>
      <c r="BN187" s="139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</row>
    <row r="188" spans="2:82">
      <c r="B188" s="65" t="str">
        <f>IF(C188&lt;&gt;0,COUNTA($C$7:C188)," ")</f>
        <v xml:space="preserve"> </v>
      </c>
      <c r="C188" s="177"/>
      <c r="D188" s="73" t="str">
        <f>IF(C188=0," ",VLOOKUP(WEEKDAY(C188),WeekDays!$B$6:$C$12,COLUMNS(WeekDays!$B$6:$C$12)))</f>
        <v xml:space="preserve"> </v>
      </c>
      <c r="E188" s="200"/>
      <c r="F188" s="46"/>
      <c r="G188" s="46"/>
      <c r="H188" s="49"/>
      <c r="I188" s="51"/>
      <c r="J188" s="188"/>
      <c r="K188" s="123" t="str">
        <f t="shared" si="138"/>
        <v xml:space="preserve"> </v>
      </c>
      <c r="L188" s="193" t="str">
        <f t="shared" si="139"/>
        <v xml:space="preserve"> </v>
      </c>
      <c r="M188" s="57">
        <f t="shared" si="140"/>
        <v>0</v>
      </c>
      <c r="N188" s="58">
        <f t="shared" si="141"/>
        <v>0</v>
      </c>
      <c r="O188" s="59">
        <f t="shared" si="142"/>
        <v>0</v>
      </c>
      <c r="P188" s="60">
        <f t="shared" si="143"/>
        <v>0</v>
      </c>
      <c r="Q188" s="61">
        <f t="shared" si="144"/>
        <v>0</v>
      </c>
      <c r="R188" s="58">
        <f t="shared" si="145"/>
        <v>0</v>
      </c>
      <c r="S188" s="61">
        <f t="shared" si="146"/>
        <v>0</v>
      </c>
      <c r="T188" s="58">
        <f t="shared" si="147"/>
        <v>0</v>
      </c>
      <c r="U188" s="181"/>
      <c r="V188" s="137"/>
      <c r="W188" s="138"/>
      <c r="X188" s="139"/>
      <c r="Y188" s="139"/>
      <c r="Z188" s="139"/>
      <c r="AA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39"/>
      <c r="BN188" s="139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</row>
    <row r="189" spans="2:82">
      <c r="B189" s="65" t="str">
        <f>IF(C189&lt;&gt;0,COUNTA($C$7:C189)," ")</f>
        <v xml:space="preserve"> </v>
      </c>
      <c r="C189" s="177"/>
      <c r="D189" s="73" t="str">
        <f>IF(C189=0," ",VLOOKUP(WEEKDAY(C189),WeekDays!$B$6:$C$12,COLUMNS(WeekDays!$B$6:$C$12)))</f>
        <v xml:space="preserve"> </v>
      </c>
      <c r="E189" s="200"/>
      <c r="F189" s="46"/>
      <c r="G189" s="46"/>
      <c r="H189" s="49"/>
      <c r="I189" s="51"/>
      <c r="J189" s="188"/>
      <c r="K189" s="123" t="str">
        <f t="shared" si="138"/>
        <v xml:space="preserve"> </v>
      </c>
      <c r="L189" s="193" t="str">
        <f t="shared" si="139"/>
        <v xml:space="preserve"> </v>
      </c>
      <c r="M189" s="57">
        <f t="shared" si="140"/>
        <v>0</v>
      </c>
      <c r="N189" s="58">
        <f t="shared" si="141"/>
        <v>0</v>
      </c>
      <c r="O189" s="59">
        <f t="shared" si="142"/>
        <v>0</v>
      </c>
      <c r="P189" s="60">
        <f t="shared" si="143"/>
        <v>0</v>
      </c>
      <c r="Q189" s="61">
        <f t="shared" si="144"/>
        <v>0</v>
      </c>
      <c r="R189" s="58">
        <f t="shared" si="145"/>
        <v>0</v>
      </c>
      <c r="S189" s="61">
        <f t="shared" si="146"/>
        <v>0</v>
      </c>
      <c r="T189" s="58">
        <f t="shared" si="147"/>
        <v>0</v>
      </c>
      <c r="U189" s="181"/>
      <c r="V189" s="137"/>
      <c r="W189" s="138"/>
      <c r="X189" s="139"/>
      <c r="Y189" s="139"/>
      <c r="Z189" s="139"/>
      <c r="AA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39"/>
      <c r="BN189" s="139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</row>
    <row r="190" spans="2:82">
      <c r="B190" s="65" t="str">
        <f>IF(C190&lt;&gt;0,COUNTA($C$7:C190)," ")</f>
        <v xml:space="preserve"> </v>
      </c>
      <c r="C190" s="177"/>
      <c r="D190" s="73" t="str">
        <f>IF(C190=0," ",VLOOKUP(WEEKDAY(C190),WeekDays!$B$6:$C$12,COLUMNS(WeekDays!$B$6:$C$12)))</f>
        <v xml:space="preserve"> </v>
      </c>
      <c r="E190" s="200"/>
      <c r="F190" s="46"/>
      <c r="G190" s="46"/>
      <c r="H190" s="49"/>
      <c r="I190" s="51"/>
      <c r="J190" s="188"/>
      <c r="K190" s="123" t="str">
        <f t="shared" si="138"/>
        <v xml:space="preserve"> </v>
      </c>
      <c r="L190" s="193" t="str">
        <f t="shared" si="139"/>
        <v xml:space="preserve"> </v>
      </c>
      <c r="M190" s="57">
        <f t="shared" si="140"/>
        <v>0</v>
      </c>
      <c r="N190" s="58">
        <f t="shared" si="141"/>
        <v>0</v>
      </c>
      <c r="O190" s="59">
        <f t="shared" si="142"/>
        <v>0</v>
      </c>
      <c r="P190" s="60">
        <f t="shared" si="143"/>
        <v>0</v>
      </c>
      <c r="Q190" s="61">
        <f t="shared" si="144"/>
        <v>0</v>
      </c>
      <c r="R190" s="58">
        <f t="shared" si="145"/>
        <v>0</v>
      </c>
      <c r="S190" s="61">
        <f t="shared" si="146"/>
        <v>0</v>
      </c>
      <c r="T190" s="58">
        <f t="shared" si="147"/>
        <v>0</v>
      </c>
      <c r="U190" s="181"/>
      <c r="V190" s="137"/>
      <c r="W190" s="138"/>
      <c r="X190" s="139"/>
      <c r="Y190" s="139"/>
      <c r="Z190" s="139"/>
      <c r="AA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39"/>
      <c r="BN190" s="139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</row>
    <row r="191" spans="2:82">
      <c r="B191" s="65" t="str">
        <f>IF(C191&lt;&gt;0,COUNTA($C$7:C191)," ")</f>
        <v xml:space="preserve"> </v>
      </c>
      <c r="C191" s="177"/>
      <c r="D191" s="73" t="str">
        <f>IF(C191=0," ",VLOOKUP(WEEKDAY(C191),WeekDays!$B$6:$C$12,COLUMNS(WeekDays!$B$6:$C$12)))</f>
        <v xml:space="preserve"> </v>
      </c>
      <c r="E191" s="200"/>
      <c r="F191" s="46"/>
      <c r="G191" s="46"/>
      <c r="H191" s="49"/>
      <c r="I191" s="51"/>
      <c r="J191" s="188"/>
      <c r="K191" s="123" t="str">
        <f t="shared" si="138"/>
        <v xml:space="preserve"> </v>
      </c>
      <c r="L191" s="193" t="str">
        <f t="shared" si="139"/>
        <v xml:space="preserve"> </v>
      </c>
      <c r="M191" s="57">
        <f t="shared" si="140"/>
        <v>0</v>
      </c>
      <c r="N191" s="58">
        <f t="shared" si="141"/>
        <v>0</v>
      </c>
      <c r="O191" s="59">
        <f t="shared" si="142"/>
        <v>0</v>
      </c>
      <c r="P191" s="60">
        <f t="shared" si="143"/>
        <v>0</v>
      </c>
      <c r="Q191" s="61">
        <f t="shared" si="144"/>
        <v>0</v>
      </c>
      <c r="R191" s="58">
        <f t="shared" si="145"/>
        <v>0</v>
      </c>
      <c r="S191" s="61">
        <f t="shared" si="146"/>
        <v>0</v>
      </c>
      <c r="T191" s="58">
        <f t="shared" si="147"/>
        <v>0</v>
      </c>
      <c r="U191" s="181"/>
      <c r="V191" s="137"/>
      <c r="W191" s="138"/>
      <c r="X191" s="139"/>
      <c r="Y191" s="139"/>
      <c r="Z191" s="139"/>
      <c r="AA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39"/>
      <c r="BN191" s="139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</row>
    <row r="192" spans="2:82">
      <c r="B192" s="65" t="str">
        <f>IF(C192&lt;&gt;0,COUNTA($C$7:C192)," ")</f>
        <v xml:space="preserve"> </v>
      </c>
      <c r="C192" s="177"/>
      <c r="D192" s="73" t="str">
        <f>IF(C192=0," ",VLOOKUP(WEEKDAY(C192),WeekDays!$B$6:$C$12,COLUMNS(WeekDays!$B$6:$C$12)))</f>
        <v xml:space="preserve"> </v>
      </c>
      <c r="E192" s="200"/>
      <c r="F192" s="46"/>
      <c r="G192" s="46"/>
      <c r="H192" s="49"/>
      <c r="I192" s="51"/>
      <c r="J192" s="188"/>
      <c r="K192" s="123" t="str">
        <f t="shared" si="138"/>
        <v xml:space="preserve"> </v>
      </c>
      <c r="L192" s="193" t="str">
        <f t="shared" si="139"/>
        <v xml:space="preserve"> </v>
      </c>
      <c r="M192" s="57">
        <f t="shared" si="140"/>
        <v>0</v>
      </c>
      <c r="N192" s="58">
        <f t="shared" si="141"/>
        <v>0</v>
      </c>
      <c r="O192" s="59">
        <f t="shared" si="142"/>
        <v>0</v>
      </c>
      <c r="P192" s="60">
        <f t="shared" si="143"/>
        <v>0</v>
      </c>
      <c r="Q192" s="61">
        <f t="shared" si="144"/>
        <v>0</v>
      </c>
      <c r="R192" s="58">
        <f t="shared" si="145"/>
        <v>0</v>
      </c>
      <c r="S192" s="61">
        <f t="shared" si="146"/>
        <v>0</v>
      </c>
      <c r="T192" s="58">
        <f t="shared" si="147"/>
        <v>0</v>
      </c>
      <c r="U192" s="181"/>
      <c r="V192" s="137"/>
      <c r="W192" s="138"/>
      <c r="X192" s="139"/>
      <c r="Y192" s="139"/>
      <c r="Z192" s="139"/>
      <c r="AA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39"/>
      <c r="BN192" s="139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</row>
    <row r="193" spans="2:82">
      <c r="B193" s="65" t="str">
        <f>IF(C193&lt;&gt;0,COUNTA($C$7:C193)," ")</f>
        <v xml:space="preserve"> </v>
      </c>
      <c r="C193" s="177"/>
      <c r="D193" s="73" t="str">
        <f>IF(C193=0," ",VLOOKUP(WEEKDAY(C193),WeekDays!$B$6:$C$12,COLUMNS(WeekDays!$B$6:$C$12)))</f>
        <v xml:space="preserve"> </v>
      </c>
      <c r="E193" s="200"/>
      <c r="F193" s="46"/>
      <c r="G193" s="46"/>
      <c r="H193" s="49"/>
      <c r="I193" s="51"/>
      <c r="J193" s="188"/>
      <c r="K193" s="123" t="str">
        <f t="shared" ref="K193:K256" si="148">IF(OR(B193=0,B193&gt;COUNT($G$7:$G$868))," ",IF(G193&gt;I193,3,IF(G193&lt;I193,0,1)))</f>
        <v xml:space="preserve"> </v>
      </c>
      <c r="L193" s="193" t="str">
        <f t="shared" ref="L193:L256" si="149">IF(OR(B193=0,B193&gt;COUNT($G$7:$G$868))," ",IF(I193&gt;G193,3,IF(I193&lt;G193,0,1)))</f>
        <v xml:space="preserve"> </v>
      </c>
      <c r="M193" s="57">
        <f t="shared" ref="M193:M256" si="150">I193</f>
        <v>0</v>
      </c>
      <c r="N193" s="58">
        <f t="shared" ref="N193:N256" si="151">G193</f>
        <v>0</v>
      </c>
      <c r="O193" s="59">
        <f t="shared" ref="O193:O256" si="152">IF(G193&gt;I193,1,0)</f>
        <v>0</v>
      </c>
      <c r="P193" s="60">
        <f t="shared" ref="P193:P256" si="153">IF(I193&gt;G193,1,0)</f>
        <v>0</v>
      </c>
      <c r="Q193" s="61">
        <f t="shared" ref="Q193:Q256" si="154">IF(G193&lt;I193,1,0)</f>
        <v>0</v>
      </c>
      <c r="R193" s="58">
        <f t="shared" ref="R193:R256" si="155">IF(I193&lt;G193,1,0)</f>
        <v>0</v>
      </c>
      <c r="S193" s="61">
        <f t="shared" ref="S193:S256" si="156">IF(AND(G193="",I193=""),0,IF(G193=I193,1,0))</f>
        <v>0</v>
      </c>
      <c r="T193" s="58">
        <f t="shared" ref="T193:T256" si="157">IF(AND(G193="",I193=""),0,IF(I193=G193,1,0))</f>
        <v>0</v>
      </c>
      <c r="U193" s="181"/>
      <c r="V193" s="137"/>
      <c r="W193" s="138"/>
      <c r="X193" s="139"/>
      <c r="Y193" s="139"/>
      <c r="Z193" s="139"/>
      <c r="AA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39"/>
      <c r="BN193" s="139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</row>
    <row r="194" spans="2:82">
      <c r="B194" s="65" t="str">
        <f>IF(C194&lt;&gt;0,COUNTA($C$7:C194)," ")</f>
        <v xml:space="preserve"> </v>
      </c>
      <c r="C194" s="177"/>
      <c r="D194" s="73" t="str">
        <f>IF(C194=0," ",VLOOKUP(WEEKDAY(C194),WeekDays!$B$6:$C$12,COLUMNS(WeekDays!$B$6:$C$12)))</f>
        <v xml:space="preserve"> </v>
      </c>
      <c r="E194" s="200"/>
      <c r="F194" s="46"/>
      <c r="G194" s="46"/>
      <c r="H194" s="49"/>
      <c r="I194" s="51"/>
      <c r="J194" s="188"/>
      <c r="K194" s="123" t="str">
        <f t="shared" si="148"/>
        <v xml:space="preserve"> </v>
      </c>
      <c r="L194" s="193" t="str">
        <f t="shared" si="149"/>
        <v xml:space="preserve"> </v>
      </c>
      <c r="M194" s="57">
        <f t="shared" si="150"/>
        <v>0</v>
      </c>
      <c r="N194" s="58">
        <f t="shared" si="151"/>
        <v>0</v>
      </c>
      <c r="O194" s="59">
        <f t="shared" si="152"/>
        <v>0</v>
      </c>
      <c r="P194" s="60">
        <f t="shared" si="153"/>
        <v>0</v>
      </c>
      <c r="Q194" s="61">
        <f t="shared" si="154"/>
        <v>0</v>
      </c>
      <c r="R194" s="58">
        <f t="shared" si="155"/>
        <v>0</v>
      </c>
      <c r="S194" s="61">
        <f t="shared" si="156"/>
        <v>0</v>
      </c>
      <c r="T194" s="58">
        <f t="shared" si="157"/>
        <v>0</v>
      </c>
      <c r="U194" s="181"/>
      <c r="V194" s="137"/>
      <c r="W194" s="138"/>
      <c r="X194" s="139"/>
      <c r="Y194" s="139"/>
      <c r="Z194" s="139"/>
      <c r="AA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39"/>
      <c r="BN194" s="139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</row>
    <row r="195" spans="2:82">
      <c r="B195" s="65" t="str">
        <f>IF(C195&lt;&gt;0,COUNTA($C$7:C195)," ")</f>
        <v xml:space="preserve"> </v>
      </c>
      <c r="C195" s="177"/>
      <c r="D195" s="73" t="str">
        <f>IF(C195=0," ",VLOOKUP(WEEKDAY(C195),WeekDays!$B$6:$C$12,COLUMNS(WeekDays!$B$6:$C$12)))</f>
        <v xml:space="preserve"> </v>
      </c>
      <c r="E195" s="200"/>
      <c r="F195" s="46"/>
      <c r="G195" s="46"/>
      <c r="H195" s="49"/>
      <c r="I195" s="51"/>
      <c r="J195" s="188"/>
      <c r="K195" s="123" t="str">
        <f t="shared" si="148"/>
        <v xml:space="preserve"> </v>
      </c>
      <c r="L195" s="193" t="str">
        <f t="shared" si="149"/>
        <v xml:space="preserve"> </v>
      </c>
      <c r="M195" s="57">
        <f t="shared" si="150"/>
        <v>0</v>
      </c>
      <c r="N195" s="58">
        <f t="shared" si="151"/>
        <v>0</v>
      </c>
      <c r="O195" s="59">
        <f t="shared" si="152"/>
        <v>0</v>
      </c>
      <c r="P195" s="60">
        <f t="shared" si="153"/>
        <v>0</v>
      </c>
      <c r="Q195" s="61">
        <f t="shared" si="154"/>
        <v>0</v>
      </c>
      <c r="R195" s="58">
        <f t="shared" si="155"/>
        <v>0</v>
      </c>
      <c r="S195" s="61">
        <f t="shared" si="156"/>
        <v>0</v>
      </c>
      <c r="T195" s="58">
        <f t="shared" si="157"/>
        <v>0</v>
      </c>
      <c r="U195" s="181"/>
      <c r="V195" s="137"/>
      <c r="W195" s="138"/>
      <c r="X195" s="139"/>
      <c r="Y195" s="139"/>
      <c r="Z195" s="139"/>
      <c r="AA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39"/>
      <c r="BN195" s="139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</row>
    <row r="196" spans="2:82">
      <c r="B196" s="65" t="str">
        <f>IF(C196&lt;&gt;0,COUNTA($C$7:C196)," ")</f>
        <v xml:space="preserve"> </v>
      </c>
      <c r="C196" s="177"/>
      <c r="D196" s="73" t="str">
        <f>IF(C196=0," ",VLOOKUP(WEEKDAY(C196),WeekDays!$B$6:$C$12,COLUMNS(WeekDays!$B$6:$C$12)))</f>
        <v xml:space="preserve"> </v>
      </c>
      <c r="E196" s="200"/>
      <c r="F196" s="46"/>
      <c r="G196" s="46"/>
      <c r="H196" s="49"/>
      <c r="I196" s="51"/>
      <c r="J196" s="188"/>
      <c r="K196" s="123" t="str">
        <f t="shared" si="148"/>
        <v xml:space="preserve"> </v>
      </c>
      <c r="L196" s="193" t="str">
        <f t="shared" si="149"/>
        <v xml:space="preserve"> </v>
      </c>
      <c r="M196" s="57">
        <f t="shared" si="150"/>
        <v>0</v>
      </c>
      <c r="N196" s="58">
        <f t="shared" si="151"/>
        <v>0</v>
      </c>
      <c r="O196" s="59">
        <f t="shared" si="152"/>
        <v>0</v>
      </c>
      <c r="P196" s="60">
        <f t="shared" si="153"/>
        <v>0</v>
      </c>
      <c r="Q196" s="61">
        <f t="shared" si="154"/>
        <v>0</v>
      </c>
      <c r="R196" s="58">
        <f t="shared" si="155"/>
        <v>0</v>
      </c>
      <c r="S196" s="61">
        <f t="shared" si="156"/>
        <v>0</v>
      </c>
      <c r="T196" s="58">
        <f t="shared" si="157"/>
        <v>0</v>
      </c>
      <c r="U196" s="181"/>
      <c r="V196" s="137"/>
      <c r="W196" s="138"/>
      <c r="X196" s="139"/>
      <c r="Y196" s="139"/>
      <c r="Z196" s="139"/>
      <c r="AA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39"/>
      <c r="BN196" s="139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</row>
    <row r="197" spans="2:82">
      <c r="B197" s="65" t="str">
        <f>IF(C197&lt;&gt;0,COUNTA($C$7:C197)," ")</f>
        <v xml:space="preserve"> </v>
      </c>
      <c r="C197" s="177"/>
      <c r="D197" s="73" t="str">
        <f>IF(C197=0," ",VLOOKUP(WEEKDAY(C197),WeekDays!$B$6:$C$12,COLUMNS(WeekDays!$B$6:$C$12)))</f>
        <v xml:space="preserve"> </v>
      </c>
      <c r="E197" s="200"/>
      <c r="F197" s="46"/>
      <c r="G197" s="46"/>
      <c r="H197" s="49"/>
      <c r="I197" s="51"/>
      <c r="J197" s="188"/>
      <c r="K197" s="123" t="str">
        <f t="shared" si="148"/>
        <v xml:space="preserve"> </v>
      </c>
      <c r="L197" s="193" t="str">
        <f t="shared" si="149"/>
        <v xml:space="preserve"> </v>
      </c>
      <c r="M197" s="57">
        <f t="shared" si="150"/>
        <v>0</v>
      </c>
      <c r="N197" s="58">
        <f t="shared" si="151"/>
        <v>0</v>
      </c>
      <c r="O197" s="59">
        <f t="shared" si="152"/>
        <v>0</v>
      </c>
      <c r="P197" s="60">
        <f t="shared" si="153"/>
        <v>0</v>
      </c>
      <c r="Q197" s="61">
        <f t="shared" si="154"/>
        <v>0</v>
      </c>
      <c r="R197" s="58">
        <f t="shared" si="155"/>
        <v>0</v>
      </c>
      <c r="S197" s="61">
        <f t="shared" si="156"/>
        <v>0</v>
      </c>
      <c r="T197" s="58">
        <f t="shared" si="157"/>
        <v>0</v>
      </c>
      <c r="U197" s="181"/>
      <c r="V197" s="137"/>
      <c r="W197" s="138"/>
      <c r="X197" s="139"/>
      <c r="Y197" s="139"/>
      <c r="Z197" s="139"/>
      <c r="AA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39"/>
      <c r="BN197" s="139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</row>
    <row r="198" spans="2:82">
      <c r="B198" s="65" t="str">
        <f>IF(C198&lt;&gt;0,COUNTA($C$7:C198)," ")</f>
        <v xml:space="preserve"> </v>
      </c>
      <c r="C198" s="177"/>
      <c r="D198" s="73" t="str">
        <f>IF(C198=0," ",VLOOKUP(WEEKDAY(C198),WeekDays!$B$6:$C$12,COLUMNS(WeekDays!$B$6:$C$12)))</f>
        <v xml:space="preserve"> </v>
      </c>
      <c r="E198" s="200"/>
      <c r="F198" s="46"/>
      <c r="G198" s="46"/>
      <c r="H198" s="49"/>
      <c r="I198" s="51"/>
      <c r="J198" s="188"/>
      <c r="K198" s="123" t="str">
        <f t="shared" si="148"/>
        <v xml:space="preserve"> </v>
      </c>
      <c r="L198" s="193" t="str">
        <f t="shared" si="149"/>
        <v xml:space="preserve"> </v>
      </c>
      <c r="M198" s="57">
        <f t="shared" si="150"/>
        <v>0</v>
      </c>
      <c r="N198" s="58">
        <f t="shared" si="151"/>
        <v>0</v>
      </c>
      <c r="O198" s="59">
        <f t="shared" si="152"/>
        <v>0</v>
      </c>
      <c r="P198" s="60">
        <f t="shared" si="153"/>
        <v>0</v>
      </c>
      <c r="Q198" s="61">
        <f t="shared" si="154"/>
        <v>0</v>
      </c>
      <c r="R198" s="58">
        <f t="shared" si="155"/>
        <v>0</v>
      </c>
      <c r="S198" s="61">
        <f t="shared" si="156"/>
        <v>0</v>
      </c>
      <c r="T198" s="58">
        <f t="shared" si="157"/>
        <v>0</v>
      </c>
      <c r="U198" s="181"/>
      <c r="V198" s="137"/>
      <c r="W198" s="138"/>
      <c r="X198" s="139"/>
      <c r="Y198" s="139"/>
      <c r="Z198" s="139"/>
      <c r="AA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39"/>
      <c r="BN198" s="139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</row>
    <row r="199" spans="2:82">
      <c r="B199" s="65" t="str">
        <f>IF(C199&lt;&gt;0,COUNTA($C$7:C199)," ")</f>
        <v xml:space="preserve"> </v>
      </c>
      <c r="C199" s="177"/>
      <c r="D199" s="73" t="str">
        <f>IF(C199=0," ",VLOOKUP(WEEKDAY(C199),WeekDays!$B$6:$C$12,COLUMNS(WeekDays!$B$6:$C$12)))</f>
        <v xml:space="preserve"> </v>
      </c>
      <c r="E199" s="200"/>
      <c r="F199" s="46"/>
      <c r="G199" s="46"/>
      <c r="H199" s="49"/>
      <c r="I199" s="51"/>
      <c r="J199" s="188"/>
      <c r="K199" s="123" t="str">
        <f t="shared" si="148"/>
        <v xml:space="preserve"> </v>
      </c>
      <c r="L199" s="193" t="str">
        <f t="shared" si="149"/>
        <v xml:space="preserve"> </v>
      </c>
      <c r="M199" s="57">
        <f t="shared" si="150"/>
        <v>0</v>
      </c>
      <c r="N199" s="58">
        <f t="shared" si="151"/>
        <v>0</v>
      </c>
      <c r="O199" s="59">
        <f t="shared" si="152"/>
        <v>0</v>
      </c>
      <c r="P199" s="60">
        <f t="shared" si="153"/>
        <v>0</v>
      </c>
      <c r="Q199" s="61">
        <f t="shared" si="154"/>
        <v>0</v>
      </c>
      <c r="R199" s="58">
        <f t="shared" si="155"/>
        <v>0</v>
      </c>
      <c r="S199" s="61">
        <f t="shared" si="156"/>
        <v>0</v>
      </c>
      <c r="T199" s="58">
        <f t="shared" si="157"/>
        <v>0</v>
      </c>
      <c r="U199" s="181"/>
      <c r="V199" s="137"/>
      <c r="W199" s="138"/>
      <c r="X199" s="139"/>
      <c r="Y199" s="139"/>
      <c r="Z199" s="139"/>
      <c r="AA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39"/>
      <c r="BN199" s="139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</row>
    <row r="200" spans="2:82">
      <c r="B200" s="65" t="str">
        <f>IF(C200&lt;&gt;0,COUNTA($C$7:C200)," ")</f>
        <v xml:space="preserve"> </v>
      </c>
      <c r="C200" s="177"/>
      <c r="D200" s="73" t="str">
        <f>IF(C200=0," ",VLOOKUP(WEEKDAY(C200),WeekDays!$B$6:$C$12,COLUMNS(WeekDays!$B$6:$C$12)))</f>
        <v xml:space="preserve"> </v>
      </c>
      <c r="E200" s="200"/>
      <c r="F200" s="46"/>
      <c r="G200" s="46"/>
      <c r="H200" s="49"/>
      <c r="I200" s="51"/>
      <c r="J200" s="188"/>
      <c r="K200" s="123" t="str">
        <f t="shared" si="148"/>
        <v xml:space="preserve"> </v>
      </c>
      <c r="L200" s="193" t="str">
        <f t="shared" si="149"/>
        <v xml:space="preserve"> </v>
      </c>
      <c r="M200" s="57">
        <f t="shared" si="150"/>
        <v>0</v>
      </c>
      <c r="N200" s="58">
        <f t="shared" si="151"/>
        <v>0</v>
      </c>
      <c r="O200" s="59">
        <f t="shared" si="152"/>
        <v>0</v>
      </c>
      <c r="P200" s="60">
        <f t="shared" si="153"/>
        <v>0</v>
      </c>
      <c r="Q200" s="61">
        <f t="shared" si="154"/>
        <v>0</v>
      </c>
      <c r="R200" s="58">
        <f t="shared" si="155"/>
        <v>0</v>
      </c>
      <c r="S200" s="61">
        <f t="shared" si="156"/>
        <v>0</v>
      </c>
      <c r="T200" s="58">
        <f t="shared" si="157"/>
        <v>0</v>
      </c>
      <c r="U200" s="181"/>
      <c r="V200" s="137"/>
      <c r="W200" s="138"/>
      <c r="X200" s="139"/>
      <c r="Y200" s="139"/>
      <c r="Z200" s="139"/>
      <c r="AA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39"/>
      <c r="BN200" s="139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</row>
    <row r="201" spans="2:82">
      <c r="B201" s="65" t="str">
        <f>IF(C201&lt;&gt;0,COUNTA($C$7:C201)," ")</f>
        <v xml:space="preserve"> </v>
      </c>
      <c r="C201" s="177"/>
      <c r="D201" s="73" t="str">
        <f>IF(C201=0," ",VLOOKUP(WEEKDAY(C201),WeekDays!$B$6:$C$12,COLUMNS(WeekDays!$B$6:$C$12)))</f>
        <v xml:space="preserve"> </v>
      </c>
      <c r="E201" s="200"/>
      <c r="F201" s="46"/>
      <c r="G201" s="46"/>
      <c r="H201" s="49"/>
      <c r="I201" s="51"/>
      <c r="J201" s="188"/>
      <c r="K201" s="123" t="str">
        <f t="shared" si="148"/>
        <v xml:space="preserve"> </v>
      </c>
      <c r="L201" s="193" t="str">
        <f t="shared" si="149"/>
        <v xml:space="preserve"> </v>
      </c>
      <c r="M201" s="57">
        <f t="shared" si="150"/>
        <v>0</v>
      </c>
      <c r="N201" s="58">
        <f t="shared" si="151"/>
        <v>0</v>
      </c>
      <c r="O201" s="59">
        <f t="shared" si="152"/>
        <v>0</v>
      </c>
      <c r="P201" s="60">
        <f t="shared" si="153"/>
        <v>0</v>
      </c>
      <c r="Q201" s="61">
        <f t="shared" si="154"/>
        <v>0</v>
      </c>
      <c r="R201" s="58">
        <f t="shared" si="155"/>
        <v>0</v>
      </c>
      <c r="S201" s="61">
        <f t="shared" si="156"/>
        <v>0</v>
      </c>
      <c r="T201" s="58">
        <f t="shared" si="157"/>
        <v>0</v>
      </c>
      <c r="U201" s="181"/>
      <c r="V201" s="137"/>
      <c r="W201" s="138"/>
      <c r="X201" s="139"/>
      <c r="Y201" s="139"/>
      <c r="Z201" s="139"/>
      <c r="AA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39"/>
      <c r="BN201" s="139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</row>
    <row r="202" spans="2:82">
      <c r="B202" s="65" t="str">
        <f>IF(C202&lt;&gt;0,COUNTA($C$7:C202)," ")</f>
        <v xml:space="preserve"> </v>
      </c>
      <c r="C202" s="177"/>
      <c r="D202" s="73" t="str">
        <f>IF(C202=0," ",VLOOKUP(WEEKDAY(C202),WeekDays!$B$6:$C$12,COLUMNS(WeekDays!$B$6:$C$12)))</f>
        <v xml:space="preserve"> </v>
      </c>
      <c r="E202" s="200"/>
      <c r="F202" s="46"/>
      <c r="G202" s="46"/>
      <c r="H202" s="49"/>
      <c r="I202" s="51"/>
      <c r="J202" s="188"/>
      <c r="K202" s="123" t="str">
        <f t="shared" si="148"/>
        <v xml:space="preserve"> </v>
      </c>
      <c r="L202" s="193" t="str">
        <f t="shared" si="149"/>
        <v xml:space="preserve"> </v>
      </c>
      <c r="M202" s="57">
        <f t="shared" si="150"/>
        <v>0</v>
      </c>
      <c r="N202" s="58">
        <f t="shared" si="151"/>
        <v>0</v>
      </c>
      <c r="O202" s="59">
        <f t="shared" si="152"/>
        <v>0</v>
      </c>
      <c r="P202" s="60">
        <f t="shared" si="153"/>
        <v>0</v>
      </c>
      <c r="Q202" s="61">
        <f t="shared" si="154"/>
        <v>0</v>
      </c>
      <c r="R202" s="58">
        <f t="shared" si="155"/>
        <v>0</v>
      </c>
      <c r="S202" s="61">
        <f t="shared" si="156"/>
        <v>0</v>
      </c>
      <c r="T202" s="58">
        <f t="shared" si="157"/>
        <v>0</v>
      </c>
      <c r="U202" s="181"/>
      <c r="V202" s="137"/>
      <c r="W202" s="138"/>
      <c r="X202" s="139"/>
      <c r="Y202" s="139"/>
      <c r="Z202" s="139"/>
      <c r="AA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39"/>
      <c r="BN202" s="139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</row>
    <row r="203" spans="2:82">
      <c r="B203" s="65" t="str">
        <f>IF(C203&lt;&gt;0,COUNTA($C$7:C203)," ")</f>
        <v xml:space="preserve"> </v>
      </c>
      <c r="C203" s="177"/>
      <c r="D203" s="73" t="str">
        <f>IF(C203=0," ",VLOOKUP(WEEKDAY(C203),WeekDays!$B$6:$C$12,COLUMNS(WeekDays!$B$6:$C$12)))</f>
        <v xml:space="preserve"> </v>
      </c>
      <c r="E203" s="200"/>
      <c r="F203" s="46"/>
      <c r="G203" s="46"/>
      <c r="H203" s="49"/>
      <c r="I203" s="51"/>
      <c r="J203" s="188"/>
      <c r="K203" s="123" t="str">
        <f t="shared" si="148"/>
        <v xml:space="preserve"> </v>
      </c>
      <c r="L203" s="193" t="str">
        <f t="shared" si="149"/>
        <v xml:space="preserve"> </v>
      </c>
      <c r="M203" s="57">
        <f t="shared" si="150"/>
        <v>0</v>
      </c>
      <c r="N203" s="58">
        <f t="shared" si="151"/>
        <v>0</v>
      </c>
      <c r="O203" s="59">
        <f t="shared" si="152"/>
        <v>0</v>
      </c>
      <c r="P203" s="60">
        <f t="shared" si="153"/>
        <v>0</v>
      </c>
      <c r="Q203" s="61">
        <f t="shared" si="154"/>
        <v>0</v>
      </c>
      <c r="R203" s="58">
        <f t="shared" si="155"/>
        <v>0</v>
      </c>
      <c r="S203" s="61">
        <f t="shared" si="156"/>
        <v>0</v>
      </c>
      <c r="T203" s="58">
        <f t="shared" si="157"/>
        <v>0</v>
      </c>
      <c r="U203" s="181"/>
      <c r="V203" s="137"/>
      <c r="W203" s="138"/>
      <c r="X203" s="139"/>
      <c r="Y203" s="139"/>
      <c r="Z203" s="139"/>
      <c r="AA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39"/>
      <c r="BN203" s="139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</row>
    <row r="204" spans="2:82">
      <c r="B204" s="65" t="str">
        <f>IF(C204&lt;&gt;0,COUNTA($C$7:C204)," ")</f>
        <v xml:space="preserve"> </v>
      </c>
      <c r="C204" s="177"/>
      <c r="D204" s="73" t="str">
        <f>IF(C204=0," ",VLOOKUP(WEEKDAY(C204),WeekDays!$B$6:$C$12,COLUMNS(WeekDays!$B$6:$C$12)))</f>
        <v xml:space="preserve"> </v>
      </c>
      <c r="E204" s="200"/>
      <c r="F204" s="46"/>
      <c r="G204" s="46"/>
      <c r="H204" s="49"/>
      <c r="I204" s="51"/>
      <c r="J204" s="188"/>
      <c r="K204" s="123" t="str">
        <f t="shared" si="148"/>
        <v xml:space="preserve"> </v>
      </c>
      <c r="L204" s="193" t="str">
        <f t="shared" si="149"/>
        <v xml:space="preserve"> </v>
      </c>
      <c r="M204" s="57">
        <f t="shared" si="150"/>
        <v>0</v>
      </c>
      <c r="N204" s="58">
        <f t="shared" si="151"/>
        <v>0</v>
      </c>
      <c r="O204" s="59">
        <f t="shared" si="152"/>
        <v>0</v>
      </c>
      <c r="P204" s="60">
        <f t="shared" si="153"/>
        <v>0</v>
      </c>
      <c r="Q204" s="61">
        <f t="shared" si="154"/>
        <v>0</v>
      </c>
      <c r="R204" s="58">
        <f t="shared" si="155"/>
        <v>0</v>
      </c>
      <c r="S204" s="61">
        <f t="shared" si="156"/>
        <v>0</v>
      </c>
      <c r="T204" s="58">
        <f t="shared" si="157"/>
        <v>0</v>
      </c>
      <c r="U204" s="181"/>
      <c r="V204" s="137"/>
      <c r="W204" s="138"/>
      <c r="X204" s="139"/>
      <c r="Y204" s="139"/>
      <c r="Z204" s="139"/>
      <c r="AA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39"/>
      <c r="BN204" s="139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</row>
    <row r="205" spans="2:82">
      <c r="B205" s="65" t="str">
        <f>IF(C205&lt;&gt;0,COUNTA($C$7:C205)," ")</f>
        <v xml:space="preserve"> </v>
      </c>
      <c r="C205" s="177"/>
      <c r="D205" s="73" t="str">
        <f>IF(C205=0," ",VLOOKUP(WEEKDAY(C205),WeekDays!$B$6:$C$12,COLUMNS(WeekDays!$B$6:$C$12)))</f>
        <v xml:space="preserve"> </v>
      </c>
      <c r="E205" s="200"/>
      <c r="F205" s="46"/>
      <c r="G205" s="46"/>
      <c r="H205" s="49"/>
      <c r="I205" s="51"/>
      <c r="J205" s="188"/>
      <c r="K205" s="123" t="str">
        <f t="shared" si="148"/>
        <v xml:space="preserve"> </v>
      </c>
      <c r="L205" s="193" t="str">
        <f t="shared" si="149"/>
        <v xml:space="preserve"> </v>
      </c>
      <c r="M205" s="57">
        <f t="shared" si="150"/>
        <v>0</v>
      </c>
      <c r="N205" s="58">
        <f t="shared" si="151"/>
        <v>0</v>
      </c>
      <c r="O205" s="59">
        <f t="shared" si="152"/>
        <v>0</v>
      </c>
      <c r="P205" s="60">
        <f t="shared" si="153"/>
        <v>0</v>
      </c>
      <c r="Q205" s="61">
        <f t="shared" si="154"/>
        <v>0</v>
      </c>
      <c r="R205" s="58">
        <f t="shared" si="155"/>
        <v>0</v>
      </c>
      <c r="S205" s="61">
        <f t="shared" si="156"/>
        <v>0</v>
      </c>
      <c r="T205" s="58">
        <f t="shared" si="157"/>
        <v>0</v>
      </c>
      <c r="U205" s="181"/>
      <c r="V205" s="137"/>
      <c r="W205" s="138"/>
      <c r="X205" s="139"/>
      <c r="Y205" s="139"/>
      <c r="Z205" s="139"/>
      <c r="AA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39"/>
      <c r="BN205" s="139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</row>
    <row r="206" spans="2:82">
      <c r="B206" s="65" t="str">
        <f>IF(C206&lt;&gt;0,COUNTA($C$7:C206)," ")</f>
        <v xml:space="preserve"> </v>
      </c>
      <c r="C206" s="177"/>
      <c r="D206" s="73" t="str">
        <f>IF(C206=0," ",VLOOKUP(WEEKDAY(C206),WeekDays!$B$6:$C$12,COLUMNS(WeekDays!$B$6:$C$12)))</f>
        <v xml:space="preserve"> </v>
      </c>
      <c r="E206" s="200"/>
      <c r="F206" s="46"/>
      <c r="G206" s="46"/>
      <c r="H206" s="49"/>
      <c r="I206" s="51"/>
      <c r="J206" s="188"/>
      <c r="K206" s="123" t="str">
        <f t="shared" si="148"/>
        <v xml:space="preserve"> </v>
      </c>
      <c r="L206" s="193" t="str">
        <f t="shared" si="149"/>
        <v xml:space="preserve"> </v>
      </c>
      <c r="M206" s="57">
        <f t="shared" si="150"/>
        <v>0</v>
      </c>
      <c r="N206" s="58">
        <f t="shared" si="151"/>
        <v>0</v>
      </c>
      <c r="O206" s="59">
        <f t="shared" si="152"/>
        <v>0</v>
      </c>
      <c r="P206" s="60">
        <f t="shared" si="153"/>
        <v>0</v>
      </c>
      <c r="Q206" s="61">
        <f t="shared" si="154"/>
        <v>0</v>
      </c>
      <c r="R206" s="58">
        <f t="shared" si="155"/>
        <v>0</v>
      </c>
      <c r="S206" s="61">
        <f t="shared" si="156"/>
        <v>0</v>
      </c>
      <c r="T206" s="58">
        <f t="shared" si="157"/>
        <v>0</v>
      </c>
      <c r="U206" s="181"/>
      <c r="V206" s="137"/>
      <c r="W206" s="138"/>
      <c r="X206" s="139"/>
      <c r="Y206" s="139"/>
      <c r="Z206" s="139"/>
      <c r="AA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39"/>
      <c r="BN206" s="139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</row>
    <row r="207" spans="2:82">
      <c r="B207" s="65" t="str">
        <f>IF(C207&lt;&gt;0,COUNTA($C$7:C207)," ")</f>
        <v xml:space="preserve"> </v>
      </c>
      <c r="C207" s="177"/>
      <c r="D207" s="73" t="str">
        <f>IF(C207=0," ",VLOOKUP(WEEKDAY(C207),WeekDays!$B$6:$C$12,COLUMNS(WeekDays!$B$6:$C$12)))</f>
        <v xml:space="preserve"> </v>
      </c>
      <c r="E207" s="200"/>
      <c r="F207" s="46"/>
      <c r="G207" s="46"/>
      <c r="H207" s="49"/>
      <c r="I207" s="51"/>
      <c r="J207" s="188"/>
      <c r="K207" s="123" t="str">
        <f t="shared" si="148"/>
        <v xml:space="preserve"> </v>
      </c>
      <c r="L207" s="193" t="str">
        <f t="shared" si="149"/>
        <v xml:space="preserve"> </v>
      </c>
      <c r="M207" s="57">
        <f t="shared" si="150"/>
        <v>0</v>
      </c>
      <c r="N207" s="58">
        <f t="shared" si="151"/>
        <v>0</v>
      </c>
      <c r="O207" s="59">
        <f t="shared" si="152"/>
        <v>0</v>
      </c>
      <c r="P207" s="60">
        <f t="shared" si="153"/>
        <v>0</v>
      </c>
      <c r="Q207" s="61">
        <f t="shared" si="154"/>
        <v>0</v>
      </c>
      <c r="R207" s="58">
        <f t="shared" si="155"/>
        <v>0</v>
      </c>
      <c r="S207" s="61">
        <f t="shared" si="156"/>
        <v>0</v>
      </c>
      <c r="T207" s="58">
        <f t="shared" si="157"/>
        <v>0</v>
      </c>
      <c r="U207" s="181"/>
      <c r="V207" s="137"/>
      <c r="W207" s="138"/>
      <c r="X207" s="139"/>
      <c r="Y207" s="139"/>
      <c r="Z207" s="139"/>
      <c r="AA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39"/>
      <c r="BN207" s="139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</row>
    <row r="208" spans="2:82">
      <c r="B208" s="65" t="str">
        <f>IF(C208&lt;&gt;0,COUNTA($C$7:C208)," ")</f>
        <v xml:space="preserve"> </v>
      </c>
      <c r="C208" s="177"/>
      <c r="D208" s="73" t="str">
        <f>IF(C208=0," ",VLOOKUP(WEEKDAY(C208),WeekDays!$B$6:$C$12,COLUMNS(WeekDays!$B$6:$C$12)))</f>
        <v xml:space="preserve"> </v>
      </c>
      <c r="E208" s="200"/>
      <c r="F208" s="46"/>
      <c r="G208" s="46"/>
      <c r="H208" s="49"/>
      <c r="I208" s="51"/>
      <c r="J208" s="188"/>
      <c r="K208" s="123" t="str">
        <f t="shared" si="148"/>
        <v xml:space="preserve"> </v>
      </c>
      <c r="L208" s="193" t="str">
        <f t="shared" si="149"/>
        <v xml:space="preserve"> </v>
      </c>
      <c r="M208" s="57">
        <f t="shared" si="150"/>
        <v>0</v>
      </c>
      <c r="N208" s="58">
        <f t="shared" si="151"/>
        <v>0</v>
      </c>
      <c r="O208" s="59">
        <f t="shared" si="152"/>
        <v>0</v>
      </c>
      <c r="P208" s="60">
        <f t="shared" si="153"/>
        <v>0</v>
      </c>
      <c r="Q208" s="61">
        <f t="shared" si="154"/>
        <v>0</v>
      </c>
      <c r="R208" s="58">
        <f t="shared" si="155"/>
        <v>0</v>
      </c>
      <c r="S208" s="61">
        <f t="shared" si="156"/>
        <v>0</v>
      </c>
      <c r="T208" s="58">
        <f t="shared" si="157"/>
        <v>0</v>
      </c>
      <c r="U208" s="181"/>
      <c r="V208" s="137"/>
      <c r="W208" s="138"/>
      <c r="X208" s="139"/>
      <c r="Y208" s="139"/>
      <c r="Z208" s="139"/>
      <c r="AA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39"/>
      <c r="BN208" s="139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</row>
    <row r="209" spans="2:82">
      <c r="B209" s="65" t="str">
        <f>IF(C209&lt;&gt;0,COUNTA($C$7:C209)," ")</f>
        <v xml:space="preserve"> </v>
      </c>
      <c r="C209" s="177"/>
      <c r="D209" s="73" t="str">
        <f>IF(C209=0," ",VLOOKUP(WEEKDAY(C209),WeekDays!$B$6:$C$12,COLUMNS(WeekDays!$B$6:$C$12)))</f>
        <v xml:space="preserve"> </v>
      </c>
      <c r="E209" s="200"/>
      <c r="F209" s="46"/>
      <c r="G209" s="46"/>
      <c r="H209" s="49"/>
      <c r="I209" s="51"/>
      <c r="J209" s="188"/>
      <c r="K209" s="123" t="str">
        <f t="shared" si="148"/>
        <v xml:space="preserve"> </v>
      </c>
      <c r="L209" s="193" t="str">
        <f t="shared" si="149"/>
        <v xml:space="preserve"> </v>
      </c>
      <c r="M209" s="57">
        <f t="shared" si="150"/>
        <v>0</v>
      </c>
      <c r="N209" s="58">
        <f t="shared" si="151"/>
        <v>0</v>
      </c>
      <c r="O209" s="59">
        <f t="shared" si="152"/>
        <v>0</v>
      </c>
      <c r="P209" s="60">
        <f t="shared" si="153"/>
        <v>0</v>
      </c>
      <c r="Q209" s="61">
        <f t="shared" si="154"/>
        <v>0</v>
      </c>
      <c r="R209" s="58">
        <f t="shared" si="155"/>
        <v>0</v>
      </c>
      <c r="S209" s="61">
        <f t="shared" si="156"/>
        <v>0</v>
      </c>
      <c r="T209" s="58">
        <f t="shared" si="157"/>
        <v>0</v>
      </c>
      <c r="U209" s="181"/>
      <c r="V209" s="137"/>
      <c r="W209" s="138"/>
      <c r="X209" s="139"/>
      <c r="Y209" s="139"/>
      <c r="Z209" s="139"/>
      <c r="AA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39"/>
      <c r="BN209" s="139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</row>
    <row r="210" spans="2:82">
      <c r="B210" s="65" t="str">
        <f>IF(C210&lt;&gt;0,COUNTA($C$7:C210)," ")</f>
        <v xml:space="preserve"> </v>
      </c>
      <c r="C210" s="177"/>
      <c r="D210" s="73" t="str">
        <f>IF(C210=0," ",VLOOKUP(WEEKDAY(C210),WeekDays!$B$6:$C$12,COLUMNS(WeekDays!$B$6:$C$12)))</f>
        <v xml:space="preserve"> </v>
      </c>
      <c r="E210" s="200"/>
      <c r="F210" s="46"/>
      <c r="G210" s="46"/>
      <c r="H210" s="49"/>
      <c r="I210" s="51"/>
      <c r="J210" s="188"/>
      <c r="K210" s="123" t="str">
        <f t="shared" si="148"/>
        <v xml:space="preserve"> </v>
      </c>
      <c r="L210" s="193" t="str">
        <f t="shared" si="149"/>
        <v xml:space="preserve"> </v>
      </c>
      <c r="M210" s="57">
        <f t="shared" si="150"/>
        <v>0</v>
      </c>
      <c r="N210" s="58">
        <f t="shared" si="151"/>
        <v>0</v>
      </c>
      <c r="O210" s="59">
        <f t="shared" si="152"/>
        <v>0</v>
      </c>
      <c r="P210" s="60">
        <f t="shared" si="153"/>
        <v>0</v>
      </c>
      <c r="Q210" s="61">
        <f t="shared" si="154"/>
        <v>0</v>
      </c>
      <c r="R210" s="58">
        <f t="shared" si="155"/>
        <v>0</v>
      </c>
      <c r="S210" s="61">
        <f t="shared" si="156"/>
        <v>0</v>
      </c>
      <c r="T210" s="58">
        <f t="shared" si="157"/>
        <v>0</v>
      </c>
      <c r="U210" s="181"/>
      <c r="V210" s="137"/>
      <c r="W210" s="138"/>
      <c r="X210" s="139"/>
      <c r="Y210" s="139"/>
      <c r="Z210" s="139"/>
      <c r="AA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39"/>
      <c r="BN210" s="139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</row>
    <row r="211" spans="2:82">
      <c r="B211" s="65" t="str">
        <f>IF(C211&lt;&gt;0,COUNTA($C$7:C211)," ")</f>
        <v xml:space="preserve"> </v>
      </c>
      <c r="C211" s="177"/>
      <c r="D211" s="73" t="str">
        <f>IF(C211=0," ",VLOOKUP(WEEKDAY(C211),WeekDays!$B$6:$C$12,COLUMNS(WeekDays!$B$6:$C$12)))</f>
        <v xml:space="preserve"> </v>
      </c>
      <c r="E211" s="200"/>
      <c r="F211" s="46"/>
      <c r="G211" s="46"/>
      <c r="H211" s="49"/>
      <c r="I211" s="51"/>
      <c r="J211" s="188"/>
      <c r="K211" s="123" t="str">
        <f t="shared" si="148"/>
        <v xml:space="preserve"> </v>
      </c>
      <c r="L211" s="193" t="str">
        <f t="shared" si="149"/>
        <v xml:space="preserve"> </v>
      </c>
      <c r="M211" s="57">
        <f t="shared" si="150"/>
        <v>0</v>
      </c>
      <c r="N211" s="58">
        <f t="shared" si="151"/>
        <v>0</v>
      </c>
      <c r="O211" s="59">
        <f t="shared" si="152"/>
        <v>0</v>
      </c>
      <c r="P211" s="60">
        <f t="shared" si="153"/>
        <v>0</v>
      </c>
      <c r="Q211" s="61">
        <f t="shared" si="154"/>
        <v>0</v>
      </c>
      <c r="R211" s="58">
        <f t="shared" si="155"/>
        <v>0</v>
      </c>
      <c r="S211" s="61">
        <f t="shared" si="156"/>
        <v>0</v>
      </c>
      <c r="T211" s="58">
        <f t="shared" si="157"/>
        <v>0</v>
      </c>
      <c r="U211" s="181"/>
      <c r="V211" s="137"/>
      <c r="W211" s="138"/>
      <c r="X211" s="139"/>
      <c r="Y211" s="139"/>
      <c r="Z211" s="139"/>
      <c r="AA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39"/>
      <c r="BN211" s="139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</row>
    <row r="212" spans="2:82">
      <c r="B212" s="65" t="str">
        <f>IF(C212&lt;&gt;0,COUNTA($C$7:C212)," ")</f>
        <v xml:space="preserve"> </v>
      </c>
      <c r="C212" s="177"/>
      <c r="D212" s="73" t="str">
        <f>IF(C212=0," ",VLOOKUP(WEEKDAY(C212),WeekDays!$B$6:$C$12,COLUMNS(WeekDays!$B$6:$C$12)))</f>
        <v xml:space="preserve"> </v>
      </c>
      <c r="E212" s="200"/>
      <c r="F212" s="46"/>
      <c r="G212" s="46"/>
      <c r="H212" s="49"/>
      <c r="I212" s="51"/>
      <c r="J212" s="188"/>
      <c r="K212" s="123" t="str">
        <f t="shared" si="148"/>
        <v xml:space="preserve"> </v>
      </c>
      <c r="L212" s="193" t="str">
        <f t="shared" si="149"/>
        <v xml:space="preserve"> </v>
      </c>
      <c r="M212" s="57">
        <f t="shared" si="150"/>
        <v>0</v>
      </c>
      <c r="N212" s="58">
        <f t="shared" si="151"/>
        <v>0</v>
      </c>
      <c r="O212" s="59">
        <f t="shared" si="152"/>
        <v>0</v>
      </c>
      <c r="P212" s="60">
        <f t="shared" si="153"/>
        <v>0</v>
      </c>
      <c r="Q212" s="61">
        <f t="shared" si="154"/>
        <v>0</v>
      </c>
      <c r="R212" s="58">
        <f t="shared" si="155"/>
        <v>0</v>
      </c>
      <c r="S212" s="61">
        <f t="shared" si="156"/>
        <v>0</v>
      </c>
      <c r="T212" s="58">
        <f t="shared" si="157"/>
        <v>0</v>
      </c>
      <c r="U212" s="181"/>
      <c r="V212" s="137"/>
      <c r="W212" s="138"/>
      <c r="X212" s="139"/>
      <c r="Y212" s="139"/>
      <c r="Z212" s="139"/>
      <c r="AA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39"/>
      <c r="BN212" s="139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</row>
    <row r="213" spans="2:82">
      <c r="B213" s="65" t="str">
        <f>IF(C213&lt;&gt;0,COUNTA($C$7:C213)," ")</f>
        <v xml:space="preserve"> </v>
      </c>
      <c r="C213" s="177"/>
      <c r="D213" s="73" t="str">
        <f>IF(C213=0," ",VLOOKUP(WEEKDAY(C213),WeekDays!$B$6:$C$12,COLUMNS(WeekDays!$B$6:$C$12)))</f>
        <v xml:space="preserve"> </v>
      </c>
      <c r="E213" s="200"/>
      <c r="F213" s="46"/>
      <c r="G213" s="46"/>
      <c r="H213" s="49"/>
      <c r="I213" s="51"/>
      <c r="J213" s="188"/>
      <c r="K213" s="123" t="str">
        <f t="shared" si="148"/>
        <v xml:space="preserve"> </v>
      </c>
      <c r="L213" s="193" t="str">
        <f t="shared" si="149"/>
        <v xml:space="preserve"> </v>
      </c>
      <c r="M213" s="57">
        <f t="shared" si="150"/>
        <v>0</v>
      </c>
      <c r="N213" s="58">
        <f t="shared" si="151"/>
        <v>0</v>
      </c>
      <c r="O213" s="59">
        <f t="shared" si="152"/>
        <v>0</v>
      </c>
      <c r="P213" s="60">
        <f t="shared" si="153"/>
        <v>0</v>
      </c>
      <c r="Q213" s="61">
        <f t="shared" si="154"/>
        <v>0</v>
      </c>
      <c r="R213" s="58">
        <f t="shared" si="155"/>
        <v>0</v>
      </c>
      <c r="S213" s="61">
        <f t="shared" si="156"/>
        <v>0</v>
      </c>
      <c r="T213" s="58">
        <f t="shared" si="157"/>
        <v>0</v>
      </c>
      <c r="U213" s="181"/>
      <c r="V213" s="137"/>
      <c r="W213" s="138"/>
      <c r="X213" s="139"/>
      <c r="Y213" s="139"/>
      <c r="Z213" s="139"/>
      <c r="AA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39"/>
      <c r="BN213" s="139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</row>
    <row r="214" spans="2:82">
      <c r="B214" s="65" t="str">
        <f>IF(C214&lt;&gt;0,COUNTA($C$7:C214)," ")</f>
        <v xml:space="preserve"> </v>
      </c>
      <c r="C214" s="177"/>
      <c r="D214" s="73" t="str">
        <f>IF(C214=0," ",VLOOKUP(WEEKDAY(C214),WeekDays!$B$6:$C$12,COLUMNS(WeekDays!$B$6:$C$12)))</f>
        <v xml:space="preserve"> </v>
      </c>
      <c r="E214" s="200"/>
      <c r="F214" s="46"/>
      <c r="G214" s="46"/>
      <c r="H214" s="49"/>
      <c r="I214" s="51"/>
      <c r="J214" s="188"/>
      <c r="K214" s="123" t="str">
        <f t="shared" si="148"/>
        <v xml:space="preserve"> </v>
      </c>
      <c r="L214" s="193" t="str">
        <f t="shared" si="149"/>
        <v xml:space="preserve"> </v>
      </c>
      <c r="M214" s="57">
        <f t="shared" si="150"/>
        <v>0</v>
      </c>
      <c r="N214" s="58">
        <f t="shared" si="151"/>
        <v>0</v>
      </c>
      <c r="O214" s="59">
        <f t="shared" si="152"/>
        <v>0</v>
      </c>
      <c r="P214" s="60">
        <f t="shared" si="153"/>
        <v>0</v>
      </c>
      <c r="Q214" s="61">
        <f t="shared" si="154"/>
        <v>0</v>
      </c>
      <c r="R214" s="58">
        <f t="shared" si="155"/>
        <v>0</v>
      </c>
      <c r="S214" s="61">
        <f t="shared" si="156"/>
        <v>0</v>
      </c>
      <c r="T214" s="58">
        <f t="shared" si="157"/>
        <v>0</v>
      </c>
      <c r="U214" s="181"/>
      <c r="V214" s="137"/>
      <c r="W214" s="138"/>
      <c r="X214" s="139"/>
      <c r="Y214" s="139"/>
      <c r="Z214" s="139"/>
      <c r="AA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39"/>
      <c r="BN214" s="139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</row>
    <row r="215" spans="2:82">
      <c r="B215" s="65" t="str">
        <f>IF(C215&lt;&gt;0,COUNTA($C$7:C215)," ")</f>
        <v xml:space="preserve"> </v>
      </c>
      <c r="C215" s="177"/>
      <c r="D215" s="73" t="str">
        <f>IF(C215=0," ",VLOOKUP(WEEKDAY(C215),WeekDays!$B$6:$C$12,COLUMNS(WeekDays!$B$6:$C$12)))</f>
        <v xml:space="preserve"> </v>
      </c>
      <c r="E215" s="200"/>
      <c r="F215" s="46"/>
      <c r="G215" s="46"/>
      <c r="H215" s="49"/>
      <c r="I215" s="51"/>
      <c r="J215" s="188"/>
      <c r="K215" s="123" t="str">
        <f t="shared" si="148"/>
        <v xml:space="preserve"> </v>
      </c>
      <c r="L215" s="193" t="str">
        <f t="shared" si="149"/>
        <v xml:space="preserve"> </v>
      </c>
      <c r="M215" s="57">
        <f t="shared" si="150"/>
        <v>0</v>
      </c>
      <c r="N215" s="58">
        <f t="shared" si="151"/>
        <v>0</v>
      </c>
      <c r="O215" s="59">
        <f t="shared" si="152"/>
        <v>0</v>
      </c>
      <c r="P215" s="60">
        <f t="shared" si="153"/>
        <v>0</v>
      </c>
      <c r="Q215" s="61">
        <f t="shared" si="154"/>
        <v>0</v>
      </c>
      <c r="R215" s="58">
        <f t="shared" si="155"/>
        <v>0</v>
      </c>
      <c r="S215" s="61">
        <f t="shared" si="156"/>
        <v>0</v>
      </c>
      <c r="T215" s="58">
        <f t="shared" si="157"/>
        <v>0</v>
      </c>
      <c r="U215" s="181"/>
      <c r="V215" s="137"/>
      <c r="W215" s="138"/>
      <c r="X215" s="139"/>
      <c r="Y215" s="139"/>
      <c r="Z215" s="139"/>
      <c r="AA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39"/>
      <c r="BN215" s="139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</row>
    <row r="216" spans="2:82">
      <c r="B216" s="65" t="str">
        <f>IF(C216&lt;&gt;0,COUNTA($C$7:C216)," ")</f>
        <v xml:space="preserve"> </v>
      </c>
      <c r="C216" s="177"/>
      <c r="D216" s="73" t="str">
        <f>IF(C216=0," ",VLOOKUP(WEEKDAY(C216),WeekDays!$B$6:$C$12,COLUMNS(WeekDays!$B$6:$C$12)))</f>
        <v xml:space="preserve"> </v>
      </c>
      <c r="E216" s="200"/>
      <c r="F216" s="46"/>
      <c r="G216" s="46"/>
      <c r="H216" s="49"/>
      <c r="I216" s="51"/>
      <c r="J216" s="188"/>
      <c r="K216" s="123" t="str">
        <f t="shared" si="148"/>
        <v xml:space="preserve"> </v>
      </c>
      <c r="L216" s="193" t="str">
        <f t="shared" si="149"/>
        <v xml:space="preserve"> </v>
      </c>
      <c r="M216" s="57">
        <f t="shared" si="150"/>
        <v>0</v>
      </c>
      <c r="N216" s="58">
        <f t="shared" si="151"/>
        <v>0</v>
      </c>
      <c r="O216" s="59">
        <f t="shared" si="152"/>
        <v>0</v>
      </c>
      <c r="P216" s="60">
        <f t="shared" si="153"/>
        <v>0</v>
      </c>
      <c r="Q216" s="61">
        <f t="shared" si="154"/>
        <v>0</v>
      </c>
      <c r="R216" s="58">
        <f t="shared" si="155"/>
        <v>0</v>
      </c>
      <c r="S216" s="61">
        <f t="shared" si="156"/>
        <v>0</v>
      </c>
      <c r="T216" s="58">
        <f t="shared" si="157"/>
        <v>0</v>
      </c>
      <c r="U216" s="181"/>
      <c r="V216" s="137"/>
      <c r="W216" s="138"/>
      <c r="X216" s="139"/>
      <c r="Y216" s="139"/>
      <c r="Z216" s="139"/>
      <c r="AA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39"/>
      <c r="BN216" s="139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</row>
    <row r="217" spans="2:82">
      <c r="B217" s="65" t="str">
        <f>IF(C217&lt;&gt;0,COUNTA($C$7:C217)," ")</f>
        <v xml:space="preserve"> </v>
      </c>
      <c r="C217" s="177"/>
      <c r="D217" s="73" t="str">
        <f>IF(C217=0," ",VLOOKUP(WEEKDAY(C217),WeekDays!$B$6:$C$12,COLUMNS(WeekDays!$B$6:$C$12)))</f>
        <v xml:space="preserve"> </v>
      </c>
      <c r="E217" s="200"/>
      <c r="F217" s="46"/>
      <c r="G217" s="46"/>
      <c r="H217" s="49"/>
      <c r="I217" s="51"/>
      <c r="J217" s="188"/>
      <c r="K217" s="123" t="str">
        <f t="shared" si="148"/>
        <v xml:space="preserve"> </v>
      </c>
      <c r="L217" s="193" t="str">
        <f t="shared" si="149"/>
        <v xml:space="preserve"> </v>
      </c>
      <c r="M217" s="57">
        <f t="shared" si="150"/>
        <v>0</v>
      </c>
      <c r="N217" s="58">
        <f t="shared" si="151"/>
        <v>0</v>
      </c>
      <c r="O217" s="59">
        <f t="shared" si="152"/>
        <v>0</v>
      </c>
      <c r="P217" s="60">
        <f t="shared" si="153"/>
        <v>0</v>
      </c>
      <c r="Q217" s="61">
        <f t="shared" si="154"/>
        <v>0</v>
      </c>
      <c r="R217" s="58">
        <f t="shared" si="155"/>
        <v>0</v>
      </c>
      <c r="S217" s="61">
        <f t="shared" si="156"/>
        <v>0</v>
      </c>
      <c r="T217" s="58">
        <f t="shared" si="157"/>
        <v>0</v>
      </c>
      <c r="U217" s="181"/>
      <c r="V217" s="137"/>
      <c r="W217" s="138"/>
      <c r="X217" s="139"/>
      <c r="Y217" s="139"/>
      <c r="Z217" s="139"/>
      <c r="AA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39"/>
      <c r="BN217" s="139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</row>
    <row r="218" spans="2:82">
      <c r="B218" s="65" t="str">
        <f>IF(C218&lt;&gt;0,COUNTA($C$7:C218)," ")</f>
        <v xml:space="preserve"> </v>
      </c>
      <c r="C218" s="177"/>
      <c r="D218" s="73" t="str">
        <f>IF(C218=0," ",VLOOKUP(WEEKDAY(C218),WeekDays!$B$6:$C$12,COLUMNS(WeekDays!$B$6:$C$12)))</f>
        <v xml:space="preserve"> </v>
      </c>
      <c r="E218" s="200"/>
      <c r="F218" s="46"/>
      <c r="G218" s="46"/>
      <c r="H218" s="49"/>
      <c r="I218" s="51"/>
      <c r="J218" s="188"/>
      <c r="K218" s="123" t="str">
        <f t="shared" si="148"/>
        <v xml:space="preserve"> </v>
      </c>
      <c r="L218" s="193" t="str">
        <f t="shared" si="149"/>
        <v xml:space="preserve"> </v>
      </c>
      <c r="M218" s="57">
        <f t="shared" si="150"/>
        <v>0</v>
      </c>
      <c r="N218" s="58">
        <f t="shared" si="151"/>
        <v>0</v>
      </c>
      <c r="O218" s="59">
        <f t="shared" si="152"/>
        <v>0</v>
      </c>
      <c r="P218" s="60">
        <f t="shared" si="153"/>
        <v>0</v>
      </c>
      <c r="Q218" s="61">
        <f t="shared" si="154"/>
        <v>0</v>
      </c>
      <c r="R218" s="58">
        <f t="shared" si="155"/>
        <v>0</v>
      </c>
      <c r="S218" s="61">
        <f t="shared" si="156"/>
        <v>0</v>
      </c>
      <c r="T218" s="58">
        <f t="shared" si="157"/>
        <v>0</v>
      </c>
      <c r="U218" s="181"/>
      <c r="V218" s="137"/>
      <c r="W218" s="138"/>
      <c r="X218" s="139"/>
      <c r="Y218" s="139"/>
      <c r="Z218" s="139"/>
      <c r="AA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39"/>
      <c r="BN218" s="139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</row>
    <row r="219" spans="2:82">
      <c r="B219" s="65" t="str">
        <f>IF(C219&lt;&gt;0,COUNTA($C$7:C219)," ")</f>
        <v xml:space="preserve"> </v>
      </c>
      <c r="C219" s="177"/>
      <c r="D219" s="73" t="str">
        <f>IF(C219=0," ",VLOOKUP(WEEKDAY(C219),WeekDays!$B$6:$C$12,COLUMNS(WeekDays!$B$6:$C$12)))</f>
        <v xml:space="preserve"> </v>
      </c>
      <c r="E219" s="200"/>
      <c r="F219" s="46"/>
      <c r="G219" s="46"/>
      <c r="H219" s="49"/>
      <c r="I219" s="51"/>
      <c r="J219" s="188"/>
      <c r="K219" s="123" t="str">
        <f t="shared" si="148"/>
        <v xml:space="preserve"> </v>
      </c>
      <c r="L219" s="193" t="str">
        <f t="shared" si="149"/>
        <v xml:space="preserve"> </v>
      </c>
      <c r="M219" s="57">
        <f t="shared" si="150"/>
        <v>0</v>
      </c>
      <c r="N219" s="58">
        <f t="shared" si="151"/>
        <v>0</v>
      </c>
      <c r="O219" s="59">
        <f t="shared" si="152"/>
        <v>0</v>
      </c>
      <c r="P219" s="60">
        <f t="shared" si="153"/>
        <v>0</v>
      </c>
      <c r="Q219" s="61">
        <f t="shared" si="154"/>
        <v>0</v>
      </c>
      <c r="R219" s="58">
        <f t="shared" si="155"/>
        <v>0</v>
      </c>
      <c r="S219" s="61">
        <f t="shared" si="156"/>
        <v>0</v>
      </c>
      <c r="T219" s="58">
        <f t="shared" si="157"/>
        <v>0</v>
      </c>
      <c r="U219" s="181"/>
      <c r="V219" s="137"/>
      <c r="W219" s="138"/>
      <c r="X219" s="139"/>
      <c r="Y219" s="139"/>
      <c r="Z219" s="139"/>
      <c r="AA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39"/>
      <c r="BN219" s="139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</row>
    <row r="220" spans="2:82">
      <c r="B220" s="65" t="str">
        <f>IF(C220&lt;&gt;0,COUNTA($C$7:C220)," ")</f>
        <v xml:space="preserve"> </v>
      </c>
      <c r="C220" s="177"/>
      <c r="D220" s="73" t="str">
        <f>IF(C220=0," ",VLOOKUP(WEEKDAY(C220),WeekDays!$B$6:$C$12,COLUMNS(WeekDays!$B$6:$C$12)))</f>
        <v xml:space="preserve"> </v>
      </c>
      <c r="E220" s="200"/>
      <c r="F220" s="46"/>
      <c r="G220" s="46"/>
      <c r="H220" s="49"/>
      <c r="I220" s="51"/>
      <c r="J220" s="188"/>
      <c r="K220" s="123" t="str">
        <f t="shared" si="148"/>
        <v xml:space="preserve"> </v>
      </c>
      <c r="L220" s="193" t="str">
        <f t="shared" si="149"/>
        <v xml:space="preserve"> </v>
      </c>
      <c r="M220" s="57">
        <f t="shared" si="150"/>
        <v>0</v>
      </c>
      <c r="N220" s="58">
        <f t="shared" si="151"/>
        <v>0</v>
      </c>
      <c r="O220" s="59">
        <f t="shared" si="152"/>
        <v>0</v>
      </c>
      <c r="P220" s="60">
        <f t="shared" si="153"/>
        <v>0</v>
      </c>
      <c r="Q220" s="61">
        <f t="shared" si="154"/>
        <v>0</v>
      </c>
      <c r="R220" s="58">
        <f t="shared" si="155"/>
        <v>0</v>
      </c>
      <c r="S220" s="61">
        <f t="shared" si="156"/>
        <v>0</v>
      </c>
      <c r="T220" s="58">
        <f t="shared" si="157"/>
        <v>0</v>
      </c>
      <c r="U220" s="181"/>
      <c r="V220" s="137"/>
      <c r="W220" s="138"/>
      <c r="X220" s="139"/>
      <c r="Y220" s="139"/>
      <c r="Z220" s="139"/>
      <c r="AA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39"/>
      <c r="BN220" s="139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</row>
    <row r="221" spans="2:82">
      <c r="B221" s="65" t="str">
        <f>IF(C221&lt;&gt;0,COUNTA($C$7:C221)," ")</f>
        <v xml:space="preserve"> </v>
      </c>
      <c r="C221" s="177"/>
      <c r="D221" s="73" t="str">
        <f>IF(C221=0," ",VLOOKUP(WEEKDAY(C221),WeekDays!$B$6:$C$12,COLUMNS(WeekDays!$B$6:$C$12)))</f>
        <v xml:space="preserve"> </v>
      </c>
      <c r="E221" s="200"/>
      <c r="F221" s="46"/>
      <c r="G221" s="46"/>
      <c r="H221" s="49"/>
      <c r="I221" s="51"/>
      <c r="J221" s="188"/>
      <c r="K221" s="123" t="str">
        <f t="shared" si="148"/>
        <v xml:space="preserve"> </v>
      </c>
      <c r="L221" s="193" t="str">
        <f t="shared" si="149"/>
        <v xml:space="preserve"> </v>
      </c>
      <c r="M221" s="57">
        <f t="shared" si="150"/>
        <v>0</v>
      </c>
      <c r="N221" s="58">
        <f t="shared" si="151"/>
        <v>0</v>
      </c>
      <c r="O221" s="59">
        <f t="shared" si="152"/>
        <v>0</v>
      </c>
      <c r="P221" s="60">
        <f t="shared" si="153"/>
        <v>0</v>
      </c>
      <c r="Q221" s="61">
        <f t="shared" si="154"/>
        <v>0</v>
      </c>
      <c r="R221" s="58">
        <f t="shared" si="155"/>
        <v>0</v>
      </c>
      <c r="S221" s="61">
        <f t="shared" si="156"/>
        <v>0</v>
      </c>
      <c r="T221" s="58">
        <f t="shared" si="157"/>
        <v>0</v>
      </c>
      <c r="U221" s="181"/>
      <c r="V221" s="137"/>
      <c r="W221" s="138"/>
      <c r="X221" s="139"/>
      <c r="Y221" s="139"/>
      <c r="Z221" s="139"/>
      <c r="AA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39"/>
      <c r="BN221" s="139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</row>
    <row r="222" spans="2:82">
      <c r="B222" s="65" t="str">
        <f>IF(C222&lt;&gt;0,COUNTA($C$7:C222)," ")</f>
        <v xml:space="preserve"> </v>
      </c>
      <c r="C222" s="177"/>
      <c r="D222" s="73" t="str">
        <f>IF(C222=0," ",VLOOKUP(WEEKDAY(C222),WeekDays!$B$6:$C$12,COLUMNS(WeekDays!$B$6:$C$12)))</f>
        <v xml:space="preserve"> </v>
      </c>
      <c r="E222" s="200"/>
      <c r="F222" s="46"/>
      <c r="G222" s="46"/>
      <c r="H222" s="49"/>
      <c r="I222" s="51"/>
      <c r="J222" s="188"/>
      <c r="K222" s="123" t="str">
        <f t="shared" si="148"/>
        <v xml:space="preserve"> </v>
      </c>
      <c r="L222" s="193" t="str">
        <f t="shared" si="149"/>
        <v xml:space="preserve"> </v>
      </c>
      <c r="M222" s="57">
        <f t="shared" si="150"/>
        <v>0</v>
      </c>
      <c r="N222" s="58">
        <f t="shared" si="151"/>
        <v>0</v>
      </c>
      <c r="O222" s="59">
        <f t="shared" si="152"/>
        <v>0</v>
      </c>
      <c r="P222" s="60">
        <f t="shared" si="153"/>
        <v>0</v>
      </c>
      <c r="Q222" s="61">
        <f t="shared" si="154"/>
        <v>0</v>
      </c>
      <c r="R222" s="58">
        <f t="shared" si="155"/>
        <v>0</v>
      </c>
      <c r="S222" s="61">
        <f t="shared" si="156"/>
        <v>0</v>
      </c>
      <c r="T222" s="58">
        <f t="shared" si="157"/>
        <v>0</v>
      </c>
      <c r="U222" s="181"/>
      <c r="V222" s="137"/>
      <c r="W222" s="138"/>
      <c r="X222" s="139"/>
      <c r="Y222" s="139"/>
      <c r="Z222" s="139"/>
      <c r="AA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39"/>
      <c r="BN222" s="139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</row>
    <row r="223" spans="2:82">
      <c r="B223" s="65" t="str">
        <f>IF(C223&lt;&gt;0,COUNTA($C$7:C223)," ")</f>
        <v xml:space="preserve"> </v>
      </c>
      <c r="C223" s="177"/>
      <c r="D223" s="73" t="str">
        <f>IF(C223=0," ",VLOOKUP(WEEKDAY(C223),WeekDays!$B$6:$C$12,COLUMNS(WeekDays!$B$6:$C$12)))</f>
        <v xml:space="preserve"> </v>
      </c>
      <c r="E223" s="200"/>
      <c r="F223" s="46"/>
      <c r="G223" s="46"/>
      <c r="H223" s="49"/>
      <c r="I223" s="51"/>
      <c r="J223" s="188"/>
      <c r="K223" s="123" t="str">
        <f t="shared" si="148"/>
        <v xml:space="preserve"> </v>
      </c>
      <c r="L223" s="193" t="str">
        <f t="shared" si="149"/>
        <v xml:space="preserve"> </v>
      </c>
      <c r="M223" s="57">
        <f t="shared" si="150"/>
        <v>0</v>
      </c>
      <c r="N223" s="58">
        <f t="shared" si="151"/>
        <v>0</v>
      </c>
      <c r="O223" s="59">
        <f t="shared" si="152"/>
        <v>0</v>
      </c>
      <c r="P223" s="60">
        <f t="shared" si="153"/>
        <v>0</v>
      </c>
      <c r="Q223" s="61">
        <f t="shared" si="154"/>
        <v>0</v>
      </c>
      <c r="R223" s="58">
        <f t="shared" si="155"/>
        <v>0</v>
      </c>
      <c r="S223" s="61">
        <f t="shared" si="156"/>
        <v>0</v>
      </c>
      <c r="T223" s="58">
        <f t="shared" si="157"/>
        <v>0</v>
      </c>
      <c r="U223" s="181"/>
      <c r="V223" s="137"/>
      <c r="W223" s="138"/>
      <c r="X223" s="139"/>
      <c r="Y223" s="139"/>
      <c r="Z223" s="139"/>
      <c r="AA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39"/>
      <c r="BN223" s="139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</row>
    <row r="224" spans="2:82">
      <c r="B224" s="65" t="str">
        <f>IF(C224&lt;&gt;0,COUNTA($C$7:C224)," ")</f>
        <v xml:space="preserve"> </v>
      </c>
      <c r="C224" s="177"/>
      <c r="D224" s="73" t="str">
        <f>IF(C224=0," ",VLOOKUP(WEEKDAY(C224),WeekDays!$B$6:$C$12,COLUMNS(WeekDays!$B$6:$C$12)))</f>
        <v xml:space="preserve"> </v>
      </c>
      <c r="E224" s="200"/>
      <c r="F224" s="46"/>
      <c r="G224" s="46"/>
      <c r="H224" s="49"/>
      <c r="I224" s="51"/>
      <c r="J224" s="188"/>
      <c r="K224" s="123" t="str">
        <f t="shared" si="148"/>
        <v xml:space="preserve"> </v>
      </c>
      <c r="L224" s="193" t="str">
        <f t="shared" si="149"/>
        <v xml:space="preserve"> </v>
      </c>
      <c r="M224" s="57">
        <f t="shared" si="150"/>
        <v>0</v>
      </c>
      <c r="N224" s="58">
        <f t="shared" si="151"/>
        <v>0</v>
      </c>
      <c r="O224" s="59">
        <f t="shared" si="152"/>
        <v>0</v>
      </c>
      <c r="P224" s="60">
        <f t="shared" si="153"/>
        <v>0</v>
      </c>
      <c r="Q224" s="61">
        <f t="shared" si="154"/>
        <v>0</v>
      </c>
      <c r="R224" s="58">
        <f t="shared" si="155"/>
        <v>0</v>
      </c>
      <c r="S224" s="61">
        <f t="shared" si="156"/>
        <v>0</v>
      </c>
      <c r="T224" s="58">
        <f t="shared" si="157"/>
        <v>0</v>
      </c>
      <c r="U224" s="181"/>
      <c r="V224" s="137"/>
      <c r="W224" s="138"/>
      <c r="X224" s="139"/>
      <c r="Y224" s="139"/>
      <c r="Z224" s="139"/>
      <c r="AA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39"/>
      <c r="BN224" s="139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</row>
    <row r="225" spans="2:82">
      <c r="B225" s="65" t="str">
        <f>IF(C225&lt;&gt;0,COUNTA($C$7:C225)," ")</f>
        <v xml:space="preserve"> </v>
      </c>
      <c r="C225" s="177"/>
      <c r="D225" s="73" t="str">
        <f>IF(C225=0," ",VLOOKUP(WEEKDAY(C225),WeekDays!$B$6:$C$12,COLUMNS(WeekDays!$B$6:$C$12)))</f>
        <v xml:space="preserve"> </v>
      </c>
      <c r="E225" s="200"/>
      <c r="F225" s="46"/>
      <c r="G225" s="46"/>
      <c r="H225" s="49"/>
      <c r="I225" s="51"/>
      <c r="J225" s="188"/>
      <c r="K225" s="123" t="str">
        <f t="shared" si="148"/>
        <v xml:space="preserve"> </v>
      </c>
      <c r="L225" s="193" t="str">
        <f t="shared" si="149"/>
        <v xml:space="preserve"> </v>
      </c>
      <c r="M225" s="57">
        <f t="shared" si="150"/>
        <v>0</v>
      </c>
      <c r="N225" s="58">
        <f t="shared" si="151"/>
        <v>0</v>
      </c>
      <c r="O225" s="59">
        <f t="shared" si="152"/>
        <v>0</v>
      </c>
      <c r="P225" s="60">
        <f t="shared" si="153"/>
        <v>0</v>
      </c>
      <c r="Q225" s="61">
        <f t="shared" si="154"/>
        <v>0</v>
      </c>
      <c r="R225" s="58">
        <f t="shared" si="155"/>
        <v>0</v>
      </c>
      <c r="S225" s="61">
        <f t="shared" si="156"/>
        <v>0</v>
      </c>
      <c r="T225" s="58">
        <f t="shared" si="157"/>
        <v>0</v>
      </c>
      <c r="U225" s="181"/>
      <c r="V225" s="137"/>
      <c r="W225" s="138"/>
      <c r="X225" s="139"/>
      <c r="Y225" s="139"/>
      <c r="Z225" s="139"/>
      <c r="AA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39"/>
      <c r="BN225" s="139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</row>
    <row r="226" spans="2:82">
      <c r="B226" s="65" t="str">
        <f>IF(C226&lt;&gt;0,COUNTA($C$7:C226)," ")</f>
        <v xml:space="preserve"> </v>
      </c>
      <c r="C226" s="177"/>
      <c r="D226" s="73" t="str">
        <f>IF(C226=0," ",VLOOKUP(WEEKDAY(C226),WeekDays!$B$6:$C$12,COLUMNS(WeekDays!$B$6:$C$12)))</f>
        <v xml:space="preserve"> </v>
      </c>
      <c r="E226" s="200"/>
      <c r="F226" s="46"/>
      <c r="G226" s="46"/>
      <c r="H226" s="49"/>
      <c r="I226" s="51"/>
      <c r="J226" s="188"/>
      <c r="K226" s="123" t="str">
        <f t="shared" si="148"/>
        <v xml:space="preserve"> </v>
      </c>
      <c r="L226" s="193" t="str">
        <f t="shared" si="149"/>
        <v xml:space="preserve"> </v>
      </c>
      <c r="M226" s="57">
        <f t="shared" si="150"/>
        <v>0</v>
      </c>
      <c r="N226" s="58">
        <f t="shared" si="151"/>
        <v>0</v>
      </c>
      <c r="O226" s="59">
        <f t="shared" si="152"/>
        <v>0</v>
      </c>
      <c r="P226" s="60">
        <f t="shared" si="153"/>
        <v>0</v>
      </c>
      <c r="Q226" s="61">
        <f t="shared" si="154"/>
        <v>0</v>
      </c>
      <c r="R226" s="58">
        <f t="shared" si="155"/>
        <v>0</v>
      </c>
      <c r="S226" s="61">
        <f t="shared" si="156"/>
        <v>0</v>
      </c>
      <c r="T226" s="58">
        <f t="shared" si="157"/>
        <v>0</v>
      </c>
      <c r="U226" s="181"/>
      <c r="V226" s="137"/>
      <c r="W226" s="138"/>
      <c r="X226" s="139"/>
      <c r="Y226" s="139"/>
      <c r="Z226" s="139"/>
      <c r="AA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39"/>
      <c r="BN226" s="139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</row>
    <row r="227" spans="2:82">
      <c r="B227" s="65" t="str">
        <f>IF(C227&lt;&gt;0,COUNTA($C$7:C227)," ")</f>
        <v xml:space="preserve"> </v>
      </c>
      <c r="C227" s="177"/>
      <c r="D227" s="73" t="str">
        <f>IF(C227=0," ",VLOOKUP(WEEKDAY(C227),WeekDays!$B$6:$C$12,COLUMNS(WeekDays!$B$6:$C$12)))</f>
        <v xml:space="preserve"> </v>
      </c>
      <c r="E227" s="200"/>
      <c r="F227" s="46"/>
      <c r="G227" s="46"/>
      <c r="H227" s="49"/>
      <c r="I227" s="51"/>
      <c r="J227" s="188"/>
      <c r="K227" s="123" t="str">
        <f t="shared" si="148"/>
        <v xml:space="preserve"> </v>
      </c>
      <c r="L227" s="193" t="str">
        <f t="shared" si="149"/>
        <v xml:space="preserve"> </v>
      </c>
      <c r="M227" s="57">
        <f t="shared" si="150"/>
        <v>0</v>
      </c>
      <c r="N227" s="58">
        <f t="shared" si="151"/>
        <v>0</v>
      </c>
      <c r="O227" s="59">
        <f t="shared" si="152"/>
        <v>0</v>
      </c>
      <c r="P227" s="60">
        <f t="shared" si="153"/>
        <v>0</v>
      </c>
      <c r="Q227" s="61">
        <f t="shared" si="154"/>
        <v>0</v>
      </c>
      <c r="R227" s="58">
        <f t="shared" si="155"/>
        <v>0</v>
      </c>
      <c r="S227" s="61">
        <f t="shared" si="156"/>
        <v>0</v>
      </c>
      <c r="T227" s="58">
        <f t="shared" si="157"/>
        <v>0</v>
      </c>
      <c r="U227" s="181"/>
      <c r="V227" s="137"/>
      <c r="W227" s="138"/>
      <c r="X227" s="139"/>
      <c r="Y227" s="139"/>
      <c r="Z227" s="139"/>
      <c r="AA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39"/>
      <c r="BN227" s="139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</row>
    <row r="228" spans="2:82">
      <c r="B228" s="65" t="str">
        <f>IF(C228&lt;&gt;0,COUNTA($C$7:C228)," ")</f>
        <v xml:space="preserve"> </v>
      </c>
      <c r="C228" s="177"/>
      <c r="D228" s="73" t="str">
        <f>IF(C228=0," ",VLOOKUP(WEEKDAY(C228),WeekDays!$B$6:$C$12,COLUMNS(WeekDays!$B$6:$C$12)))</f>
        <v xml:space="preserve"> </v>
      </c>
      <c r="E228" s="200"/>
      <c r="F228" s="46"/>
      <c r="G228" s="46"/>
      <c r="H228" s="49"/>
      <c r="I228" s="51"/>
      <c r="J228" s="188"/>
      <c r="K228" s="123" t="str">
        <f t="shared" si="148"/>
        <v xml:space="preserve"> </v>
      </c>
      <c r="L228" s="193" t="str">
        <f t="shared" si="149"/>
        <v xml:space="preserve"> </v>
      </c>
      <c r="M228" s="57">
        <f t="shared" si="150"/>
        <v>0</v>
      </c>
      <c r="N228" s="58">
        <f t="shared" si="151"/>
        <v>0</v>
      </c>
      <c r="O228" s="59">
        <f t="shared" si="152"/>
        <v>0</v>
      </c>
      <c r="P228" s="60">
        <f t="shared" si="153"/>
        <v>0</v>
      </c>
      <c r="Q228" s="61">
        <f t="shared" si="154"/>
        <v>0</v>
      </c>
      <c r="R228" s="58">
        <f t="shared" si="155"/>
        <v>0</v>
      </c>
      <c r="S228" s="61">
        <f t="shared" si="156"/>
        <v>0</v>
      </c>
      <c r="T228" s="58">
        <f t="shared" si="157"/>
        <v>0</v>
      </c>
      <c r="U228" s="181"/>
      <c r="V228" s="137"/>
      <c r="W228" s="138"/>
      <c r="X228" s="139"/>
      <c r="Y228" s="139"/>
      <c r="Z228" s="139"/>
      <c r="AA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39"/>
      <c r="BN228" s="139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</row>
    <row r="229" spans="2:82">
      <c r="B229" s="65" t="str">
        <f>IF(C229&lt;&gt;0,COUNTA($C$7:C229)," ")</f>
        <v xml:space="preserve"> </v>
      </c>
      <c r="C229" s="177"/>
      <c r="D229" s="73" t="str">
        <f>IF(C229=0," ",VLOOKUP(WEEKDAY(C229),WeekDays!$B$6:$C$12,COLUMNS(WeekDays!$B$6:$C$12)))</f>
        <v xml:space="preserve"> </v>
      </c>
      <c r="E229" s="200"/>
      <c r="F229" s="46"/>
      <c r="G229" s="46"/>
      <c r="H229" s="49"/>
      <c r="I229" s="51"/>
      <c r="J229" s="188"/>
      <c r="K229" s="123" t="str">
        <f t="shared" si="148"/>
        <v xml:space="preserve"> </v>
      </c>
      <c r="L229" s="193" t="str">
        <f t="shared" si="149"/>
        <v xml:space="preserve"> </v>
      </c>
      <c r="M229" s="57">
        <f t="shared" si="150"/>
        <v>0</v>
      </c>
      <c r="N229" s="58">
        <f t="shared" si="151"/>
        <v>0</v>
      </c>
      <c r="O229" s="59">
        <f t="shared" si="152"/>
        <v>0</v>
      </c>
      <c r="P229" s="60">
        <f t="shared" si="153"/>
        <v>0</v>
      </c>
      <c r="Q229" s="61">
        <f t="shared" si="154"/>
        <v>0</v>
      </c>
      <c r="R229" s="58">
        <f t="shared" si="155"/>
        <v>0</v>
      </c>
      <c r="S229" s="61">
        <f t="shared" si="156"/>
        <v>0</v>
      </c>
      <c r="T229" s="58">
        <f t="shared" si="157"/>
        <v>0</v>
      </c>
      <c r="U229" s="181"/>
      <c r="V229" s="137"/>
      <c r="W229" s="138"/>
      <c r="X229" s="139"/>
      <c r="Y229" s="139"/>
      <c r="Z229" s="139"/>
      <c r="AA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39"/>
      <c r="BN229" s="139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</row>
    <row r="230" spans="2:82">
      <c r="B230" s="65" t="str">
        <f>IF(C230&lt;&gt;0,COUNTA($C$7:C230)," ")</f>
        <v xml:space="preserve"> </v>
      </c>
      <c r="C230" s="177"/>
      <c r="D230" s="73" t="str">
        <f>IF(C230=0," ",VLOOKUP(WEEKDAY(C230),WeekDays!$B$6:$C$12,COLUMNS(WeekDays!$B$6:$C$12)))</f>
        <v xml:space="preserve"> </v>
      </c>
      <c r="E230" s="200"/>
      <c r="F230" s="46"/>
      <c r="G230" s="46"/>
      <c r="H230" s="49"/>
      <c r="I230" s="51"/>
      <c r="J230" s="188"/>
      <c r="K230" s="123" t="str">
        <f t="shared" si="148"/>
        <v xml:space="preserve"> </v>
      </c>
      <c r="L230" s="193" t="str">
        <f t="shared" si="149"/>
        <v xml:space="preserve"> </v>
      </c>
      <c r="M230" s="57">
        <f t="shared" si="150"/>
        <v>0</v>
      </c>
      <c r="N230" s="58">
        <f t="shared" si="151"/>
        <v>0</v>
      </c>
      <c r="O230" s="59">
        <f t="shared" si="152"/>
        <v>0</v>
      </c>
      <c r="P230" s="60">
        <f t="shared" si="153"/>
        <v>0</v>
      </c>
      <c r="Q230" s="61">
        <f t="shared" si="154"/>
        <v>0</v>
      </c>
      <c r="R230" s="58">
        <f t="shared" si="155"/>
        <v>0</v>
      </c>
      <c r="S230" s="61">
        <f t="shared" si="156"/>
        <v>0</v>
      </c>
      <c r="T230" s="58">
        <f t="shared" si="157"/>
        <v>0</v>
      </c>
      <c r="U230" s="181"/>
      <c r="V230" s="137"/>
      <c r="W230" s="138"/>
      <c r="X230" s="139"/>
      <c r="Y230" s="139"/>
      <c r="Z230" s="139"/>
      <c r="AA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</row>
    <row r="231" spans="2:82">
      <c r="B231" s="65" t="str">
        <f>IF(C231&lt;&gt;0,COUNTA($C$7:C231)," ")</f>
        <v xml:space="preserve"> </v>
      </c>
      <c r="C231" s="177"/>
      <c r="D231" s="73" t="str">
        <f>IF(C231=0," ",VLOOKUP(WEEKDAY(C231),WeekDays!$B$6:$C$12,COLUMNS(WeekDays!$B$6:$C$12)))</f>
        <v xml:space="preserve"> </v>
      </c>
      <c r="E231" s="200"/>
      <c r="F231" s="46"/>
      <c r="G231" s="46"/>
      <c r="H231" s="49"/>
      <c r="I231" s="51"/>
      <c r="J231" s="188"/>
      <c r="K231" s="123" t="str">
        <f t="shared" si="148"/>
        <v xml:space="preserve"> </v>
      </c>
      <c r="L231" s="193" t="str">
        <f t="shared" si="149"/>
        <v xml:space="preserve"> </v>
      </c>
      <c r="M231" s="57">
        <f t="shared" si="150"/>
        <v>0</v>
      </c>
      <c r="N231" s="58">
        <f t="shared" si="151"/>
        <v>0</v>
      </c>
      <c r="O231" s="59">
        <f t="shared" si="152"/>
        <v>0</v>
      </c>
      <c r="P231" s="60">
        <f t="shared" si="153"/>
        <v>0</v>
      </c>
      <c r="Q231" s="61">
        <f t="shared" si="154"/>
        <v>0</v>
      </c>
      <c r="R231" s="58">
        <f t="shared" si="155"/>
        <v>0</v>
      </c>
      <c r="S231" s="61">
        <f t="shared" si="156"/>
        <v>0</v>
      </c>
      <c r="T231" s="58">
        <f t="shared" si="157"/>
        <v>0</v>
      </c>
      <c r="U231" s="181"/>
      <c r="V231" s="137"/>
      <c r="W231" s="138"/>
      <c r="X231" s="139"/>
      <c r="Y231" s="139"/>
      <c r="Z231" s="139"/>
      <c r="AA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39"/>
      <c r="BN231" s="139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</row>
    <row r="232" spans="2:82">
      <c r="B232" s="65" t="str">
        <f>IF(C232&lt;&gt;0,COUNTA($C$7:C232)," ")</f>
        <v xml:space="preserve"> </v>
      </c>
      <c r="C232" s="177"/>
      <c r="D232" s="73" t="str">
        <f>IF(C232=0," ",VLOOKUP(WEEKDAY(C232),WeekDays!$B$6:$C$12,COLUMNS(WeekDays!$B$6:$C$12)))</f>
        <v xml:space="preserve"> </v>
      </c>
      <c r="E232" s="200"/>
      <c r="F232" s="46"/>
      <c r="G232" s="46"/>
      <c r="H232" s="49"/>
      <c r="I232" s="51"/>
      <c r="J232" s="188"/>
      <c r="K232" s="123" t="str">
        <f t="shared" si="148"/>
        <v xml:space="preserve"> </v>
      </c>
      <c r="L232" s="193" t="str">
        <f t="shared" si="149"/>
        <v xml:space="preserve"> </v>
      </c>
      <c r="M232" s="57">
        <f t="shared" si="150"/>
        <v>0</v>
      </c>
      <c r="N232" s="58">
        <f t="shared" si="151"/>
        <v>0</v>
      </c>
      <c r="O232" s="59">
        <f t="shared" si="152"/>
        <v>0</v>
      </c>
      <c r="P232" s="60">
        <f t="shared" si="153"/>
        <v>0</v>
      </c>
      <c r="Q232" s="61">
        <f t="shared" si="154"/>
        <v>0</v>
      </c>
      <c r="R232" s="58">
        <f t="shared" si="155"/>
        <v>0</v>
      </c>
      <c r="S232" s="61">
        <f t="shared" si="156"/>
        <v>0</v>
      </c>
      <c r="T232" s="58">
        <f t="shared" si="157"/>
        <v>0</v>
      </c>
      <c r="U232" s="181"/>
      <c r="V232" s="137"/>
      <c r="W232" s="138"/>
      <c r="X232" s="139"/>
      <c r="Y232" s="139"/>
      <c r="Z232" s="139"/>
      <c r="AA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39"/>
      <c r="BN232" s="139"/>
      <c r="BO232" s="139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39"/>
      <c r="CB232" s="139"/>
      <c r="CC232" s="139"/>
      <c r="CD232" s="139"/>
    </row>
    <row r="233" spans="2:82">
      <c r="B233" s="65" t="str">
        <f>IF(C233&lt;&gt;0,COUNTA($C$7:C233)," ")</f>
        <v xml:space="preserve"> </v>
      </c>
      <c r="C233" s="177"/>
      <c r="D233" s="73" t="str">
        <f>IF(C233=0," ",VLOOKUP(WEEKDAY(C233),WeekDays!$B$6:$C$12,COLUMNS(WeekDays!$B$6:$C$12)))</f>
        <v xml:space="preserve"> </v>
      </c>
      <c r="E233" s="200"/>
      <c r="F233" s="46"/>
      <c r="G233" s="46"/>
      <c r="H233" s="49"/>
      <c r="I233" s="51"/>
      <c r="J233" s="188"/>
      <c r="K233" s="123" t="str">
        <f t="shared" si="148"/>
        <v xml:space="preserve"> </v>
      </c>
      <c r="L233" s="193" t="str">
        <f t="shared" si="149"/>
        <v xml:space="preserve"> </v>
      </c>
      <c r="M233" s="57">
        <f t="shared" si="150"/>
        <v>0</v>
      </c>
      <c r="N233" s="58">
        <f t="shared" si="151"/>
        <v>0</v>
      </c>
      <c r="O233" s="59">
        <f t="shared" si="152"/>
        <v>0</v>
      </c>
      <c r="P233" s="60">
        <f t="shared" si="153"/>
        <v>0</v>
      </c>
      <c r="Q233" s="61">
        <f t="shared" si="154"/>
        <v>0</v>
      </c>
      <c r="R233" s="58">
        <f t="shared" si="155"/>
        <v>0</v>
      </c>
      <c r="S233" s="61">
        <f t="shared" si="156"/>
        <v>0</v>
      </c>
      <c r="T233" s="58">
        <f t="shared" si="157"/>
        <v>0</v>
      </c>
      <c r="U233" s="181"/>
      <c r="V233" s="137"/>
      <c r="W233" s="138"/>
      <c r="X233" s="139"/>
      <c r="Y233" s="139"/>
      <c r="Z233" s="139"/>
      <c r="AA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39"/>
      <c r="BN233" s="139"/>
      <c r="BO233" s="139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39"/>
      <c r="CB233" s="139"/>
      <c r="CC233" s="139"/>
      <c r="CD233" s="139"/>
    </row>
    <row r="234" spans="2:82">
      <c r="B234" s="65" t="str">
        <f>IF(C234&lt;&gt;0,COUNTA($C$7:C234)," ")</f>
        <v xml:space="preserve"> </v>
      </c>
      <c r="C234" s="177"/>
      <c r="D234" s="73" t="str">
        <f>IF(C234=0," ",VLOOKUP(WEEKDAY(C234),WeekDays!$B$6:$C$12,COLUMNS(WeekDays!$B$6:$C$12)))</f>
        <v xml:space="preserve"> </v>
      </c>
      <c r="E234" s="200"/>
      <c r="F234" s="46"/>
      <c r="G234" s="46"/>
      <c r="H234" s="49"/>
      <c r="I234" s="51"/>
      <c r="J234" s="188"/>
      <c r="K234" s="123" t="str">
        <f t="shared" si="148"/>
        <v xml:space="preserve"> </v>
      </c>
      <c r="L234" s="193" t="str">
        <f t="shared" si="149"/>
        <v xml:space="preserve"> </v>
      </c>
      <c r="M234" s="57">
        <f t="shared" si="150"/>
        <v>0</v>
      </c>
      <c r="N234" s="58">
        <f t="shared" si="151"/>
        <v>0</v>
      </c>
      <c r="O234" s="59">
        <f t="shared" si="152"/>
        <v>0</v>
      </c>
      <c r="P234" s="60">
        <f t="shared" si="153"/>
        <v>0</v>
      </c>
      <c r="Q234" s="61">
        <f t="shared" si="154"/>
        <v>0</v>
      </c>
      <c r="R234" s="58">
        <f t="shared" si="155"/>
        <v>0</v>
      </c>
      <c r="S234" s="61">
        <f t="shared" si="156"/>
        <v>0</v>
      </c>
      <c r="T234" s="58">
        <f t="shared" si="157"/>
        <v>0</v>
      </c>
      <c r="U234" s="181"/>
      <c r="V234" s="137"/>
      <c r="W234" s="138"/>
      <c r="X234" s="139"/>
      <c r="Y234" s="139"/>
      <c r="Z234" s="139"/>
      <c r="AA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39"/>
      <c r="BN234" s="139"/>
      <c r="BO234" s="139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39"/>
      <c r="CB234" s="139"/>
      <c r="CC234" s="139"/>
      <c r="CD234" s="139"/>
    </row>
    <row r="235" spans="2:82">
      <c r="B235" s="65" t="str">
        <f>IF(C235&lt;&gt;0,COUNTA($C$7:C235)," ")</f>
        <v xml:space="preserve"> </v>
      </c>
      <c r="C235" s="177"/>
      <c r="D235" s="73" t="str">
        <f>IF(C235=0," ",VLOOKUP(WEEKDAY(C235),WeekDays!$B$6:$C$12,COLUMNS(WeekDays!$B$6:$C$12)))</f>
        <v xml:space="preserve"> </v>
      </c>
      <c r="E235" s="200"/>
      <c r="F235" s="46"/>
      <c r="G235" s="46"/>
      <c r="H235" s="49"/>
      <c r="I235" s="51"/>
      <c r="J235" s="188"/>
      <c r="K235" s="123" t="str">
        <f t="shared" si="148"/>
        <v xml:space="preserve"> </v>
      </c>
      <c r="L235" s="193" t="str">
        <f t="shared" si="149"/>
        <v xml:space="preserve"> </v>
      </c>
      <c r="M235" s="57">
        <f t="shared" si="150"/>
        <v>0</v>
      </c>
      <c r="N235" s="58">
        <f t="shared" si="151"/>
        <v>0</v>
      </c>
      <c r="O235" s="59">
        <f t="shared" si="152"/>
        <v>0</v>
      </c>
      <c r="P235" s="60">
        <f t="shared" si="153"/>
        <v>0</v>
      </c>
      <c r="Q235" s="61">
        <f t="shared" si="154"/>
        <v>0</v>
      </c>
      <c r="R235" s="58">
        <f t="shared" si="155"/>
        <v>0</v>
      </c>
      <c r="S235" s="61">
        <f t="shared" si="156"/>
        <v>0</v>
      </c>
      <c r="T235" s="58">
        <f t="shared" si="157"/>
        <v>0</v>
      </c>
      <c r="U235" s="181"/>
      <c r="V235" s="137"/>
      <c r="W235" s="138"/>
      <c r="X235" s="139"/>
      <c r="Y235" s="139"/>
      <c r="Z235" s="139"/>
      <c r="AA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39"/>
      <c r="BN235" s="139"/>
      <c r="BO235" s="139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39"/>
      <c r="CB235" s="139"/>
      <c r="CC235" s="139"/>
      <c r="CD235" s="139"/>
    </row>
    <row r="236" spans="2:82">
      <c r="B236" s="65" t="str">
        <f>IF(C236&lt;&gt;0,COUNTA($C$7:C236)," ")</f>
        <v xml:space="preserve"> </v>
      </c>
      <c r="C236" s="177"/>
      <c r="D236" s="73" t="str">
        <f>IF(C236=0," ",VLOOKUP(WEEKDAY(C236),WeekDays!$B$6:$C$12,COLUMNS(WeekDays!$B$6:$C$12)))</f>
        <v xml:space="preserve"> </v>
      </c>
      <c r="E236" s="200"/>
      <c r="F236" s="46"/>
      <c r="G236" s="46"/>
      <c r="H236" s="49"/>
      <c r="I236" s="51"/>
      <c r="J236" s="188"/>
      <c r="K236" s="123" t="str">
        <f t="shared" si="148"/>
        <v xml:space="preserve"> </v>
      </c>
      <c r="L236" s="193" t="str">
        <f t="shared" si="149"/>
        <v xml:space="preserve"> </v>
      </c>
      <c r="M236" s="57">
        <f t="shared" si="150"/>
        <v>0</v>
      </c>
      <c r="N236" s="58">
        <f t="shared" si="151"/>
        <v>0</v>
      </c>
      <c r="O236" s="59">
        <f t="shared" si="152"/>
        <v>0</v>
      </c>
      <c r="P236" s="60">
        <f t="shared" si="153"/>
        <v>0</v>
      </c>
      <c r="Q236" s="61">
        <f t="shared" si="154"/>
        <v>0</v>
      </c>
      <c r="R236" s="58">
        <f t="shared" si="155"/>
        <v>0</v>
      </c>
      <c r="S236" s="61">
        <f t="shared" si="156"/>
        <v>0</v>
      </c>
      <c r="T236" s="58">
        <f t="shared" si="157"/>
        <v>0</v>
      </c>
      <c r="U236" s="181"/>
      <c r="V236" s="137"/>
      <c r="W236" s="138"/>
      <c r="X236" s="139"/>
      <c r="Y236" s="139"/>
      <c r="Z236" s="139"/>
      <c r="AA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39"/>
      <c r="BN236" s="139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</row>
    <row r="237" spans="2:82">
      <c r="B237" s="65" t="str">
        <f>IF(C237&lt;&gt;0,COUNTA($C$7:C237)," ")</f>
        <v xml:space="preserve"> </v>
      </c>
      <c r="C237" s="177"/>
      <c r="D237" s="73" t="str">
        <f>IF(C237=0," ",VLOOKUP(WEEKDAY(C237),WeekDays!$B$6:$C$12,COLUMNS(WeekDays!$B$6:$C$12)))</f>
        <v xml:space="preserve"> </v>
      </c>
      <c r="E237" s="200"/>
      <c r="F237" s="46"/>
      <c r="G237" s="46"/>
      <c r="H237" s="49"/>
      <c r="I237" s="51"/>
      <c r="J237" s="188"/>
      <c r="K237" s="123" t="str">
        <f t="shared" si="148"/>
        <v xml:space="preserve"> </v>
      </c>
      <c r="L237" s="193" t="str">
        <f t="shared" si="149"/>
        <v xml:space="preserve"> </v>
      </c>
      <c r="M237" s="57">
        <f t="shared" si="150"/>
        <v>0</v>
      </c>
      <c r="N237" s="58">
        <f t="shared" si="151"/>
        <v>0</v>
      </c>
      <c r="O237" s="59">
        <f t="shared" si="152"/>
        <v>0</v>
      </c>
      <c r="P237" s="60">
        <f t="shared" si="153"/>
        <v>0</v>
      </c>
      <c r="Q237" s="61">
        <f t="shared" si="154"/>
        <v>0</v>
      </c>
      <c r="R237" s="58">
        <f t="shared" si="155"/>
        <v>0</v>
      </c>
      <c r="S237" s="61">
        <f t="shared" si="156"/>
        <v>0</v>
      </c>
      <c r="T237" s="58">
        <f t="shared" si="157"/>
        <v>0</v>
      </c>
      <c r="U237" s="181"/>
      <c r="V237" s="137"/>
      <c r="W237" s="138"/>
      <c r="X237" s="139"/>
      <c r="Y237" s="139"/>
      <c r="Z237" s="139"/>
      <c r="AA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39"/>
      <c r="BN237" s="139"/>
      <c r="BO237" s="139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39"/>
      <c r="CB237" s="139"/>
      <c r="CC237" s="139"/>
      <c r="CD237" s="139"/>
    </row>
    <row r="238" spans="2:82">
      <c r="B238" s="65" t="str">
        <f>IF(C238&lt;&gt;0,COUNTA($C$7:C238)," ")</f>
        <v xml:space="preserve"> </v>
      </c>
      <c r="C238" s="177"/>
      <c r="D238" s="73" t="str">
        <f>IF(C238=0," ",VLOOKUP(WEEKDAY(C238),WeekDays!$B$6:$C$12,COLUMNS(WeekDays!$B$6:$C$12)))</f>
        <v xml:space="preserve"> </v>
      </c>
      <c r="E238" s="200"/>
      <c r="F238" s="46"/>
      <c r="G238" s="46"/>
      <c r="H238" s="49"/>
      <c r="I238" s="51"/>
      <c r="J238" s="188"/>
      <c r="K238" s="123" t="str">
        <f t="shared" si="148"/>
        <v xml:space="preserve"> </v>
      </c>
      <c r="L238" s="193" t="str">
        <f t="shared" si="149"/>
        <v xml:space="preserve"> </v>
      </c>
      <c r="M238" s="57">
        <f t="shared" si="150"/>
        <v>0</v>
      </c>
      <c r="N238" s="58">
        <f t="shared" si="151"/>
        <v>0</v>
      </c>
      <c r="O238" s="59">
        <f t="shared" si="152"/>
        <v>0</v>
      </c>
      <c r="P238" s="60">
        <f t="shared" si="153"/>
        <v>0</v>
      </c>
      <c r="Q238" s="61">
        <f t="shared" si="154"/>
        <v>0</v>
      </c>
      <c r="R238" s="58">
        <f t="shared" si="155"/>
        <v>0</v>
      </c>
      <c r="S238" s="61">
        <f t="shared" si="156"/>
        <v>0</v>
      </c>
      <c r="T238" s="58">
        <f t="shared" si="157"/>
        <v>0</v>
      </c>
      <c r="U238" s="181"/>
      <c r="V238" s="137"/>
      <c r="W238" s="138"/>
      <c r="X238" s="139"/>
      <c r="Y238" s="139"/>
      <c r="Z238" s="139"/>
      <c r="AA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39"/>
      <c r="BN238" s="139"/>
      <c r="BO238" s="139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39"/>
      <c r="CB238" s="139"/>
      <c r="CC238" s="139"/>
      <c r="CD238" s="139"/>
    </row>
    <row r="239" spans="2:82">
      <c r="B239" s="65" t="str">
        <f>IF(C239&lt;&gt;0,COUNTA($C$7:C239)," ")</f>
        <v xml:space="preserve"> </v>
      </c>
      <c r="C239" s="177"/>
      <c r="D239" s="73" t="str">
        <f>IF(C239=0," ",VLOOKUP(WEEKDAY(C239),WeekDays!$B$6:$C$12,COLUMNS(WeekDays!$B$6:$C$12)))</f>
        <v xml:space="preserve"> </v>
      </c>
      <c r="E239" s="200"/>
      <c r="F239" s="46"/>
      <c r="G239" s="46"/>
      <c r="H239" s="49"/>
      <c r="I239" s="51"/>
      <c r="J239" s="188"/>
      <c r="K239" s="123" t="str">
        <f t="shared" si="148"/>
        <v xml:space="preserve"> </v>
      </c>
      <c r="L239" s="193" t="str">
        <f t="shared" si="149"/>
        <v xml:space="preserve"> </v>
      </c>
      <c r="M239" s="57">
        <f t="shared" si="150"/>
        <v>0</v>
      </c>
      <c r="N239" s="58">
        <f t="shared" si="151"/>
        <v>0</v>
      </c>
      <c r="O239" s="59">
        <f t="shared" si="152"/>
        <v>0</v>
      </c>
      <c r="P239" s="60">
        <f t="shared" si="153"/>
        <v>0</v>
      </c>
      <c r="Q239" s="61">
        <f t="shared" si="154"/>
        <v>0</v>
      </c>
      <c r="R239" s="58">
        <f t="shared" si="155"/>
        <v>0</v>
      </c>
      <c r="S239" s="61">
        <f t="shared" si="156"/>
        <v>0</v>
      </c>
      <c r="T239" s="58">
        <f t="shared" si="157"/>
        <v>0</v>
      </c>
      <c r="U239" s="181"/>
      <c r="V239" s="137"/>
      <c r="W239" s="138"/>
      <c r="X239" s="139"/>
      <c r="Y239" s="139"/>
      <c r="Z239" s="139"/>
      <c r="AA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39"/>
      <c r="BN239" s="139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39"/>
    </row>
    <row r="240" spans="2:82">
      <c r="B240" s="65" t="str">
        <f>IF(C240&lt;&gt;0,COUNTA($C$7:C240)," ")</f>
        <v xml:space="preserve"> </v>
      </c>
      <c r="C240" s="177"/>
      <c r="D240" s="73" t="str">
        <f>IF(C240=0," ",VLOOKUP(WEEKDAY(C240),WeekDays!$B$6:$C$12,COLUMNS(WeekDays!$B$6:$C$12)))</f>
        <v xml:space="preserve"> </v>
      </c>
      <c r="E240" s="200"/>
      <c r="F240" s="46"/>
      <c r="G240" s="46"/>
      <c r="H240" s="49"/>
      <c r="I240" s="51"/>
      <c r="J240" s="188"/>
      <c r="K240" s="123" t="str">
        <f t="shared" si="148"/>
        <v xml:space="preserve"> </v>
      </c>
      <c r="L240" s="193" t="str">
        <f t="shared" si="149"/>
        <v xml:space="preserve"> </v>
      </c>
      <c r="M240" s="57">
        <f t="shared" si="150"/>
        <v>0</v>
      </c>
      <c r="N240" s="58">
        <f t="shared" si="151"/>
        <v>0</v>
      </c>
      <c r="O240" s="59">
        <f t="shared" si="152"/>
        <v>0</v>
      </c>
      <c r="P240" s="60">
        <f t="shared" si="153"/>
        <v>0</v>
      </c>
      <c r="Q240" s="61">
        <f t="shared" si="154"/>
        <v>0</v>
      </c>
      <c r="R240" s="58">
        <f t="shared" si="155"/>
        <v>0</v>
      </c>
      <c r="S240" s="61">
        <f t="shared" si="156"/>
        <v>0</v>
      </c>
      <c r="T240" s="58">
        <f t="shared" si="157"/>
        <v>0</v>
      </c>
      <c r="U240" s="181"/>
      <c r="V240" s="137"/>
      <c r="W240" s="138"/>
      <c r="X240" s="139"/>
      <c r="Y240" s="139"/>
      <c r="Z240" s="139"/>
      <c r="AA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39"/>
      <c r="BN240" s="139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</row>
    <row r="241" spans="2:82">
      <c r="B241" s="65" t="str">
        <f>IF(C241&lt;&gt;0,COUNTA($C$7:C241)," ")</f>
        <v xml:space="preserve"> </v>
      </c>
      <c r="C241" s="177"/>
      <c r="D241" s="73" t="str">
        <f>IF(C241=0," ",VLOOKUP(WEEKDAY(C241),WeekDays!$B$6:$C$12,COLUMNS(WeekDays!$B$6:$C$12)))</f>
        <v xml:space="preserve"> </v>
      </c>
      <c r="E241" s="200"/>
      <c r="F241" s="46"/>
      <c r="G241" s="46"/>
      <c r="H241" s="49"/>
      <c r="I241" s="51"/>
      <c r="J241" s="188"/>
      <c r="K241" s="123" t="str">
        <f t="shared" si="148"/>
        <v xml:space="preserve"> </v>
      </c>
      <c r="L241" s="193" t="str">
        <f t="shared" si="149"/>
        <v xml:space="preserve"> </v>
      </c>
      <c r="M241" s="57">
        <f t="shared" si="150"/>
        <v>0</v>
      </c>
      <c r="N241" s="58">
        <f t="shared" si="151"/>
        <v>0</v>
      </c>
      <c r="O241" s="59">
        <f t="shared" si="152"/>
        <v>0</v>
      </c>
      <c r="P241" s="60">
        <f t="shared" si="153"/>
        <v>0</v>
      </c>
      <c r="Q241" s="61">
        <f t="shared" si="154"/>
        <v>0</v>
      </c>
      <c r="R241" s="58">
        <f t="shared" si="155"/>
        <v>0</v>
      </c>
      <c r="S241" s="61">
        <f t="shared" si="156"/>
        <v>0</v>
      </c>
      <c r="T241" s="58">
        <f t="shared" si="157"/>
        <v>0</v>
      </c>
      <c r="U241" s="181"/>
      <c r="V241" s="137"/>
      <c r="W241" s="138"/>
      <c r="X241" s="139"/>
      <c r="Y241" s="139"/>
      <c r="Z241" s="139"/>
      <c r="AA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39"/>
      <c r="BN241" s="139"/>
      <c r="BO241" s="139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</row>
    <row r="242" spans="2:82">
      <c r="B242" s="65" t="str">
        <f>IF(C242&lt;&gt;0,COUNTA($C$7:C242)," ")</f>
        <v xml:space="preserve"> </v>
      </c>
      <c r="C242" s="177"/>
      <c r="D242" s="73" t="str">
        <f>IF(C242=0," ",VLOOKUP(WEEKDAY(C242),WeekDays!$B$6:$C$12,COLUMNS(WeekDays!$B$6:$C$12)))</f>
        <v xml:space="preserve"> </v>
      </c>
      <c r="E242" s="200"/>
      <c r="F242" s="46"/>
      <c r="G242" s="46"/>
      <c r="H242" s="49"/>
      <c r="I242" s="51"/>
      <c r="J242" s="188"/>
      <c r="K242" s="123" t="str">
        <f t="shared" si="148"/>
        <v xml:space="preserve"> </v>
      </c>
      <c r="L242" s="193" t="str">
        <f t="shared" si="149"/>
        <v xml:space="preserve"> </v>
      </c>
      <c r="M242" s="57">
        <f t="shared" si="150"/>
        <v>0</v>
      </c>
      <c r="N242" s="58">
        <f t="shared" si="151"/>
        <v>0</v>
      </c>
      <c r="O242" s="59">
        <f t="shared" si="152"/>
        <v>0</v>
      </c>
      <c r="P242" s="60">
        <f t="shared" si="153"/>
        <v>0</v>
      </c>
      <c r="Q242" s="61">
        <f t="shared" si="154"/>
        <v>0</v>
      </c>
      <c r="R242" s="58">
        <f t="shared" si="155"/>
        <v>0</v>
      </c>
      <c r="S242" s="61">
        <f t="shared" si="156"/>
        <v>0</v>
      </c>
      <c r="T242" s="58">
        <f t="shared" si="157"/>
        <v>0</v>
      </c>
      <c r="U242" s="181"/>
      <c r="V242" s="137"/>
      <c r="W242" s="138"/>
      <c r="X242" s="139"/>
      <c r="Y242" s="139"/>
      <c r="Z242" s="139"/>
      <c r="AA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39"/>
      <c r="BN242" s="139"/>
      <c r="BO242" s="139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</row>
    <row r="243" spans="2:82">
      <c r="B243" s="65" t="str">
        <f>IF(C243&lt;&gt;0,COUNTA($C$7:C243)," ")</f>
        <v xml:space="preserve"> </v>
      </c>
      <c r="C243" s="177"/>
      <c r="D243" s="73" t="str">
        <f>IF(C243=0," ",VLOOKUP(WEEKDAY(C243),WeekDays!$B$6:$C$12,COLUMNS(WeekDays!$B$6:$C$12)))</f>
        <v xml:space="preserve"> </v>
      </c>
      <c r="E243" s="200"/>
      <c r="F243" s="46"/>
      <c r="G243" s="46"/>
      <c r="H243" s="49"/>
      <c r="I243" s="51"/>
      <c r="J243" s="188"/>
      <c r="K243" s="123" t="str">
        <f t="shared" si="148"/>
        <v xml:space="preserve"> </v>
      </c>
      <c r="L243" s="193" t="str">
        <f t="shared" si="149"/>
        <v xml:space="preserve"> </v>
      </c>
      <c r="M243" s="57">
        <f t="shared" si="150"/>
        <v>0</v>
      </c>
      <c r="N243" s="58">
        <f t="shared" si="151"/>
        <v>0</v>
      </c>
      <c r="O243" s="59">
        <f t="shared" si="152"/>
        <v>0</v>
      </c>
      <c r="P243" s="60">
        <f t="shared" si="153"/>
        <v>0</v>
      </c>
      <c r="Q243" s="61">
        <f t="shared" si="154"/>
        <v>0</v>
      </c>
      <c r="R243" s="58">
        <f t="shared" si="155"/>
        <v>0</v>
      </c>
      <c r="S243" s="61">
        <f t="shared" si="156"/>
        <v>0</v>
      </c>
      <c r="T243" s="58">
        <f t="shared" si="157"/>
        <v>0</v>
      </c>
      <c r="U243" s="181"/>
      <c r="V243" s="137"/>
      <c r="W243" s="138"/>
      <c r="X243" s="139"/>
      <c r="Y243" s="139"/>
      <c r="Z243" s="139"/>
      <c r="AA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139"/>
      <c r="BN243" s="139"/>
      <c r="BO243" s="139"/>
      <c r="BP243" s="139"/>
      <c r="BQ243" s="139"/>
      <c r="BR243" s="139"/>
      <c r="BS243" s="139"/>
      <c r="BT243" s="139"/>
      <c r="BU243" s="139"/>
      <c r="BV243" s="139"/>
      <c r="BW243" s="139"/>
      <c r="BX243" s="139"/>
      <c r="BY243" s="139"/>
      <c r="BZ243" s="139"/>
      <c r="CA243" s="139"/>
      <c r="CB243" s="139"/>
      <c r="CC243" s="139"/>
      <c r="CD243" s="139"/>
    </row>
    <row r="244" spans="2:82">
      <c r="B244" s="65" t="str">
        <f>IF(C244&lt;&gt;0,COUNTA($C$7:C244)," ")</f>
        <v xml:space="preserve"> </v>
      </c>
      <c r="C244" s="177"/>
      <c r="D244" s="73" t="str">
        <f>IF(C244=0," ",VLOOKUP(WEEKDAY(C244),WeekDays!$B$6:$C$12,COLUMNS(WeekDays!$B$6:$C$12)))</f>
        <v xml:space="preserve"> </v>
      </c>
      <c r="E244" s="200"/>
      <c r="F244" s="46"/>
      <c r="G244" s="46"/>
      <c r="H244" s="49"/>
      <c r="I244" s="51"/>
      <c r="J244" s="188"/>
      <c r="K244" s="123" t="str">
        <f t="shared" si="148"/>
        <v xml:space="preserve"> </v>
      </c>
      <c r="L244" s="193" t="str">
        <f t="shared" si="149"/>
        <v xml:space="preserve"> </v>
      </c>
      <c r="M244" s="57">
        <f t="shared" si="150"/>
        <v>0</v>
      </c>
      <c r="N244" s="58">
        <f t="shared" si="151"/>
        <v>0</v>
      </c>
      <c r="O244" s="59">
        <f t="shared" si="152"/>
        <v>0</v>
      </c>
      <c r="P244" s="60">
        <f t="shared" si="153"/>
        <v>0</v>
      </c>
      <c r="Q244" s="61">
        <f t="shared" si="154"/>
        <v>0</v>
      </c>
      <c r="R244" s="58">
        <f t="shared" si="155"/>
        <v>0</v>
      </c>
      <c r="S244" s="61">
        <f t="shared" si="156"/>
        <v>0</v>
      </c>
      <c r="T244" s="58">
        <f t="shared" si="157"/>
        <v>0</v>
      </c>
      <c r="U244" s="181"/>
      <c r="V244" s="137"/>
      <c r="W244" s="138"/>
      <c r="X244" s="139"/>
      <c r="Y244" s="139"/>
      <c r="Z244" s="139"/>
      <c r="AA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139"/>
      <c r="BN244" s="139"/>
      <c r="BO244" s="139"/>
      <c r="BP244" s="139"/>
      <c r="BQ244" s="139"/>
      <c r="BR244" s="139"/>
      <c r="BS244" s="139"/>
      <c r="BT244" s="139"/>
      <c r="BU244" s="139"/>
      <c r="BV244" s="139"/>
      <c r="BW244" s="139"/>
      <c r="BX244" s="139"/>
      <c r="BY244" s="139"/>
      <c r="BZ244" s="139"/>
      <c r="CA244" s="139"/>
      <c r="CB244" s="139"/>
      <c r="CC244" s="139"/>
      <c r="CD244" s="139"/>
    </row>
    <row r="245" spans="2:82">
      <c r="B245" s="65" t="str">
        <f>IF(C245&lt;&gt;0,COUNTA($C$7:C245)," ")</f>
        <v xml:space="preserve"> </v>
      </c>
      <c r="C245" s="177"/>
      <c r="D245" s="73" t="str">
        <f>IF(C245=0," ",VLOOKUP(WEEKDAY(C245),WeekDays!$B$6:$C$12,COLUMNS(WeekDays!$B$6:$C$12)))</f>
        <v xml:space="preserve"> </v>
      </c>
      <c r="E245" s="200"/>
      <c r="F245" s="46"/>
      <c r="G245" s="46"/>
      <c r="H245" s="49"/>
      <c r="I245" s="51"/>
      <c r="J245" s="188"/>
      <c r="K245" s="123" t="str">
        <f t="shared" si="148"/>
        <v xml:space="preserve"> </v>
      </c>
      <c r="L245" s="193" t="str">
        <f t="shared" si="149"/>
        <v xml:space="preserve"> </v>
      </c>
      <c r="M245" s="57">
        <f t="shared" si="150"/>
        <v>0</v>
      </c>
      <c r="N245" s="58">
        <f t="shared" si="151"/>
        <v>0</v>
      </c>
      <c r="O245" s="59">
        <f t="shared" si="152"/>
        <v>0</v>
      </c>
      <c r="P245" s="60">
        <f t="shared" si="153"/>
        <v>0</v>
      </c>
      <c r="Q245" s="61">
        <f t="shared" si="154"/>
        <v>0</v>
      </c>
      <c r="R245" s="58">
        <f t="shared" si="155"/>
        <v>0</v>
      </c>
      <c r="S245" s="61">
        <f t="shared" si="156"/>
        <v>0</v>
      </c>
      <c r="T245" s="58">
        <f t="shared" si="157"/>
        <v>0</v>
      </c>
      <c r="U245" s="181"/>
      <c r="V245" s="137"/>
      <c r="W245" s="138"/>
      <c r="X245" s="139"/>
      <c r="Y245" s="139"/>
      <c r="Z245" s="139"/>
      <c r="AA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139"/>
      <c r="BN245" s="139"/>
      <c r="BO245" s="139"/>
      <c r="BP245" s="139"/>
      <c r="BQ245" s="139"/>
      <c r="BR245" s="139"/>
      <c r="BS245" s="139"/>
      <c r="BT245" s="139"/>
      <c r="BU245" s="139"/>
      <c r="BV245" s="139"/>
      <c r="BW245" s="139"/>
      <c r="BX245" s="139"/>
      <c r="BY245" s="139"/>
      <c r="BZ245" s="139"/>
      <c r="CA245" s="139"/>
      <c r="CB245" s="139"/>
      <c r="CC245" s="139"/>
      <c r="CD245" s="139"/>
    </row>
    <row r="246" spans="2:82">
      <c r="B246" s="65" t="str">
        <f>IF(C246&lt;&gt;0,COUNTA($C$7:C246)," ")</f>
        <v xml:space="preserve"> </v>
      </c>
      <c r="C246" s="177"/>
      <c r="D246" s="73" t="str">
        <f>IF(C246=0," ",VLOOKUP(WEEKDAY(C246),WeekDays!$B$6:$C$12,COLUMNS(WeekDays!$B$6:$C$12)))</f>
        <v xml:space="preserve"> </v>
      </c>
      <c r="E246" s="200"/>
      <c r="F246" s="46"/>
      <c r="G246" s="46"/>
      <c r="H246" s="49"/>
      <c r="I246" s="51"/>
      <c r="J246" s="188"/>
      <c r="K246" s="123" t="str">
        <f t="shared" si="148"/>
        <v xml:space="preserve"> </v>
      </c>
      <c r="L246" s="193" t="str">
        <f t="shared" si="149"/>
        <v xml:space="preserve"> </v>
      </c>
      <c r="M246" s="57">
        <f t="shared" si="150"/>
        <v>0</v>
      </c>
      <c r="N246" s="58">
        <f t="shared" si="151"/>
        <v>0</v>
      </c>
      <c r="O246" s="59">
        <f t="shared" si="152"/>
        <v>0</v>
      </c>
      <c r="P246" s="60">
        <f t="shared" si="153"/>
        <v>0</v>
      </c>
      <c r="Q246" s="61">
        <f t="shared" si="154"/>
        <v>0</v>
      </c>
      <c r="R246" s="58">
        <f t="shared" si="155"/>
        <v>0</v>
      </c>
      <c r="S246" s="61">
        <f t="shared" si="156"/>
        <v>0</v>
      </c>
      <c r="T246" s="58">
        <f t="shared" si="157"/>
        <v>0</v>
      </c>
      <c r="U246" s="181"/>
      <c r="V246" s="137"/>
      <c r="W246" s="138"/>
      <c r="X246" s="139"/>
      <c r="Y246" s="139"/>
      <c r="Z246" s="139"/>
      <c r="AA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  <c r="BI246" s="139"/>
      <c r="BJ246" s="139"/>
      <c r="BK246" s="139"/>
      <c r="BL246" s="139"/>
      <c r="BM246" s="139"/>
      <c r="BN246" s="139"/>
      <c r="BO246" s="139"/>
      <c r="BP246" s="139"/>
      <c r="BQ246" s="139"/>
      <c r="BR246" s="139"/>
      <c r="BS246" s="139"/>
      <c r="BT246" s="139"/>
      <c r="BU246" s="139"/>
      <c r="BV246" s="139"/>
      <c r="BW246" s="139"/>
      <c r="BX246" s="139"/>
      <c r="BY246" s="139"/>
      <c r="BZ246" s="139"/>
      <c r="CA246" s="139"/>
      <c r="CB246" s="139"/>
      <c r="CC246" s="139"/>
      <c r="CD246" s="139"/>
    </row>
    <row r="247" spans="2:82">
      <c r="B247" s="65" t="str">
        <f>IF(C247&lt;&gt;0,COUNTA($C$7:C247)," ")</f>
        <v xml:space="preserve"> </v>
      </c>
      <c r="C247" s="177"/>
      <c r="D247" s="73" t="str">
        <f>IF(C247=0," ",VLOOKUP(WEEKDAY(C247),WeekDays!$B$6:$C$12,COLUMNS(WeekDays!$B$6:$C$12)))</f>
        <v xml:space="preserve"> </v>
      </c>
      <c r="E247" s="200"/>
      <c r="F247" s="46"/>
      <c r="G247" s="46"/>
      <c r="H247" s="49"/>
      <c r="I247" s="51"/>
      <c r="J247" s="188"/>
      <c r="K247" s="123" t="str">
        <f t="shared" si="148"/>
        <v xml:space="preserve"> </v>
      </c>
      <c r="L247" s="193" t="str">
        <f t="shared" si="149"/>
        <v xml:space="preserve"> </v>
      </c>
      <c r="M247" s="57">
        <f t="shared" si="150"/>
        <v>0</v>
      </c>
      <c r="N247" s="58">
        <f t="shared" si="151"/>
        <v>0</v>
      </c>
      <c r="O247" s="59">
        <f t="shared" si="152"/>
        <v>0</v>
      </c>
      <c r="P247" s="60">
        <f t="shared" si="153"/>
        <v>0</v>
      </c>
      <c r="Q247" s="61">
        <f t="shared" si="154"/>
        <v>0</v>
      </c>
      <c r="R247" s="58">
        <f t="shared" si="155"/>
        <v>0</v>
      </c>
      <c r="S247" s="61">
        <f t="shared" si="156"/>
        <v>0</v>
      </c>
      <c r="T247" s="58">
        <f t="shared" si="157"/>
        <v>0</v>
      </c>
      <c r="U247" s="181"/>
      <c r="V247" s="137"/>
      <c r="W247" s="138"/>
      <c r="X247" s="139"/>
      <c r="Y247" s="139"/>
      <c r="Z247" s="139"/>
      <c r="AA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39"/>
      <c r="BN247" s="139"/>
      <c r="BO247" s="139"/>
      <c r="BP247" s="139"/>
      <c r="BQ247" s="139"/>
      <c r="BR247" s="139"/>
      <c r="BS247" s="139"/>
      <c r="BT247" s="139"/>
      <c r="BU247" s="139"/>
      <c r="BV247" s="139"/>
      <c r="BW247" s="139"/>
      <c r="BX247" s="139"/>
      <c r="BY247" s="139"/>
      <c r="BZ247" s="139"/>
      <c r="CA247" s="139"/>
      <c r="CB247" s="139"/>
      <c r="CC247" s="139"/>
      <c r="CD247" s="139"/>
    </row>
    <row r="248" spans="2:82">
      <c r="B248" s="65" t="str">
        <f>IF(C248&lt;&gt;0,COUNTA($C$7:C248)," ")</f>
        <v xml:space="preserve"> </v>
      </c>
      <c r="C248" s="177"/>
      <c r="D248" s="73" t="str">
        <f>IF(C248=0," ",VLOOKUP(WEEKDAY(C248),WeekDays!$B$6:$C$12,COLUMNS(WeekDays!$B$6:$C$12)))</f>
        <v xml:space="preserve"> </v>
      </c>
      <c r="E248" s="200"/>
      <c r="F248" s="46"/>
      <c r="G248" s="46"/>
      <c r="H248" s="49"/>
      <c r="I248" s="51"/>
      <c r="J248" s="188"/>
      <c r="K248" s="123" t="str">
        <f t="shared" si="148"/>
        <v xml:space="preserve"> </v>
      </c>
      <c r="L248" s="193" t="str">
        <f t="shared" si="149"/>
        <v xml:space="preserve"> </v>
      </c>
      <c r="M248" s="57">
        <f t="shared" si="150"/>
        <v>0</v>
      </c>
      <c r="N248" s="58">
        <f t="shared" si="151"/>
        <v>0</v>
      </c>
      <c r="O248" s="59">
        <f t="shared" si="152"/>
        <v>0</v>
      </c>
      <c r="P248" s="60">
        <f t="shared" si="153"/>
        <v>0</v>
      </c>
      <c r="Q248" s="61">
        <f t="shared" si="154"/>
        <v>0</v>
      </c>
      <c r="R248" s="58">
        <f t="shared" si="155"/>
        <v>0</v>
      </c>
      <c r="S248" s="61">
        <f t="shared" si="156"/>
        <v>0</v>
      </c>
      <c r="T248" s="58">
        <f t="shared" si="157"/>
        <v>0</v>
      </c>
      <c r="U248" s="181"/>
      <c r="V248" s="137"/>
      <c r="W248" s="138"/>
      <c r="X248" s="139"/>
      <c r="Y248" s="139"/>
      <c r="Z248" s="139"/>
      <c r="AA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139"/>
      <c r="BN248" s="139"/>
      <c r="BO248" s="139"/>
      <c r="BP248" s="139"/>
      <c r="BQ248" s="139"/>
      <c r="BR248" s="139"/>
      <c r="BS248" s="139"/>
      <c r="BT248" s="139"/>
      <c r="BU248" s="139"/>
      <c r="BV248" s="139"/>
      <c r="BW248" s="139"/>
      <c r="BX248" s="139"/>
      <c r="BY248" s="139"/>
      <c r="BZ248" s="139"/>
      <c r="CA248" s="139"/>
      <c r="CB248" s="139"/>
      <c r="CC248" s="139"/>
      <c r="CD248" s="139"/>
    </row>
    <row r="249" spans="2:82">
      <c r="B249" s="65" t="str">
        <f>IF(C249&lt;&gt;0,COUNTA($C$7:C249)," ")</f>
        <v xml:space="preserve"> </v>
      </c>
      <c r="C249" s="177"/>
      <c r="D249" s="73" t="str">
        <f>IF(C249=0," ",VLOOKUP(WEEKDAY(C249),WeekDays!$B$6:$C$12,COLUMNS(WeekDays!$B$6:$C$12)))</f>
        <v xml:space="preserve"> </v>
      </c>
      <c r="E249" s="200"/>
      <c r="F249" s="46"/>
      <c r="G249" s="46"/>
      <c r="H249" s="49"/>
      <c r="I249" s="51"/>
      <c r="J249" s="188"/>
      <c r="K249" s="123" t="str">
        <f t="shared" si="148"/>
        <v xml:space="preserve"> </v>
      </c>
      <c r="L249" s="193" t="str">
        <f t="shared" si="149"/>
        <v xml:space="preserve"> </v>
      </c>
      <c r="M249" s="57">
        <f t="shared" si="150"/>
        <v>0</v>
      </c>
      <c r="N249" s="58">
        <f t="shared" si="151"/>
        <v>0</v>
      </c>
      <c r="O249" s="59">
        <f t="shared" si="152"/>
        <v>0</v>
      </c>
      <c r="P249" s="60">
        <f t="shared" si="153"/>
        <v>0</v>
      </c>
      <c r="Q249" s="61">
        <f t="shared" si="154"/>
        <v>0</v>
      </c>
      <c r="R249" s="58">
        <f t="shared" si="155"/>
        <v>0</v>
      </c>
      <c r="S249" s="61">
        <f t="shared" si="156"/>
        <v>0</v>
      </c>
      <c r="T249" s="58">
        <f t="shared" si="157"/>
        <v>0</v>
      </c>
      <c r="U249" s="181"/>
      <c r="V249" s="137"/>
      <c r="W249" s="138"/>
      <c r="X249" s="139"/>
      <c r="Y249" s="139"/>
      <c r="Z249" s="139"/>
      <c r="AA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39"/>
      <c r="BJ249" s="139"/>
      <c r="BK249" s="139"/>
      <c r="BL249" s="139"/>
      <c r="BM249" s="139"/>
      <c r="BN249" s="139"/>
      <c r="BO249" s="139"/>
      <c r="BP249" s="139"/>
      <c r="BQ249" s="139"/>
      <c r="BR249" s="139"/>
      <c r="BS249" s="139"/>
      <c r="BT249" s="139"/>
      <c r="BU249" s="139"/>
      <c r="BV249" s="139"/>
      <c r="BW249" s="139"/>
      <c r="BX249" s="139"/>
      <c r="BY249" s="139"/>
      <c r="BZ249" s="139"/>
      <c r="CA249" s="139"/>
      <c r="CB249" s="139"/>
      <c r="CC249" s="139"/>
      <c r="CD249" s="139"/>
    </row>
    <row r="250" spans="2:82">
      <c r="B250" s="65" t="str">
        <f>IF(C250&lt;&gt;0,COUNTA($C$7:C250)," ")</f>
        <v xml:space="preserve"> </v>
      </c>
      <c r="C250" s="177"/>
      <c r="D250" s="73" t="str">
        <f>IF(C250=0," ",VLOOKUP(WEEKDAY(C250),WeekDays!$B$6:$C$12,COLUMNS(WeekDays!$B$6:$C$12)))</f>
        <v xml:space="preserve"> </v>
      </c>
      <c r="E250" s="200"/>
      <c r="F250" s="46"/>
      <c r="G250" s="46"/>
      <c r="H250" s="49"/>
      <c r="I250" s="51"/>
      <c r="J250" s="188"/>
      <c r="K250" s="123" t="str">
        <f t="shared" si="148"/>
        <v xml:space="preserve"> </v>
      </c>
      <c r="L250" s="193" t="str">
        <f t="shared" si="149"/>
        <v xml:space="preserve"> </v>
      </c>
      <c r="M250" s="57">
        <f t="shared" si="150"/>
        <v>0</v>
      </c>
      <c r="N250" s="58">
        <f t="shared" si="151"/>
        <v>0</v>
      </c>
      <c r="O250" s="59">
        <f t="shared" si="152"/>
        <v>0</v>
      </c>
      <c r="P250" s="60">
        <f t="shared" si="153"/>
        <v>0</v>
      </c>
      <c r="Q250" s="61">
        <f t="shared" si="154"/>
        <v>0</v>
      </c>
      <c r="R250" s="58">
        <f t="shared" si="155"/>
        <v>0</v>
      </c>
      <c r="S250" s="61">
        <f t="shared" si="156"/>
        <v>0</v>
      </c>
      <c r="T250" s="58">
        <f t="shared" si="157"/>
        <v>0</v>
      </c>
      <c r="U250" s="181"/>
      <c r="V250" s="137"/>
      <c r="W250" s="138"/>
      <c r="X250" s="139"/>
      <c r="Y250" s="139"/>
      <c r="Z250" s="139"/>
      <c r="AA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  <c r="BI250" s="139"/>
      <c r="BJ250" s="139"/>
      <c r="BK250" s="139"/>
      <c r="BL250" s="139"/>
      <c r="BM250" s="139"/>
      <c r="BN250" s="139"/>
      <c r="BO250" s="139"/>
      <c r="BP250" s="139"/>
      <c r="BQ250" s="139"/>
      <c r="BR250" s="139"/>
      <c r="BS250" s="139"/>
      <c r="BT250" s="139"/>
      <c r="BU250" s="139"/>
      <c r="BV250" s="139"/>
      <c r="BW250" s="139"/>
      <c r="BX250" s="139"/>
      <c r="BY250" s="139"/>
      <c r="BZ250" s="139"/>
      <c r="CA250" s="139"/>
      <c r="CB250" s="139"/>
      <c r="CC250" s="139"/>
      <c r="CD250" s="139"/>
    </row>
    <row r="251" spans="2:82">
      <c r="B251" s="65" t="str">
        <f>IF(C251&lt;&gt;0,COUNTA($C$7:C251)," ")</f>
        <v xml:space="preserve"> </v>
      </c>
      <c r="C251" s="177"/>
      <c r="D251" s="73" t="str">
        <f>IF(C251=0," ",VLOOKUP(WEEKDAY(C251),WeekDays!$B$6:$C$12,COLUMNS(WeekDays!$B$6:$C$12)))</f>
        <v xml:space="preserve"> </v>
      </c>
      <c r="E251" s="200"/>
      <c r="F251" s="46"/>
      <c r="G251" s="46"/>
      <c r="H251" s="49"/>
      <c r="I251" s="51"/>
      <c r="J251" s="188"/>
      <c r="K251" s="123" t="str">
        <f t="shared" si="148"/>
        <v xml:space="preserve"> </v>
      </c>
      <c r="L251" s="193" t="str">
        <f t="shared" si="149"/>
        <v xml:space="preserve"> </v>
      </c>
      <c r="M251" s="57">
        <f t="shared" si="150"/>
        <v>0</v>
      </c>
      <c r="N251" s="58">
        <f t="shared" si="151"/>
        <v>0</v>
      </c>
      <c r="O251" s="59">
        <f t="shared" si="152"/>
        <v>0</v>
      </c>
      <c r="P251" s="60">
        <f t="shared" si="153"/>
        <v>0</v>
      </c>
      <c r="Q251" s="61">
        <f t="shared" si="154"/>
        <v>0</v>
      </c>
      <c r="R251" s="58">
        <f t="shared" si="155"/>
        <v>0</v>
      </c>
      <c r="S251" s="61">
        <f t="shared" si="156"/>
        <v>0</v>
      </c>
      <c r="T251" s="58">
        <f t="shared" si="157"/>
        <v>0</v>
      </c>
      <c r="U251" s="181"/>
      <c r="V251" s="137"/>
      <c r="W251" s="138"/>
      <c r="X251" s="139"/>
      <c r="Y251" s="139"/>
      <c r="Z251" s="139"/>
      <c r="AA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39"/>
      <c r="BN251" s="139"/>
      <c r="BO251" s="139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</row>
    <row r="252" spans="2:82">
      <c r="B252" s="65" t="str">
        <f>IF(C252&lt;&gt;0,COUNTA($C$7:C252)," ")</f>
        <v xml:space="preserve"> </v>
      </c>
      <c r="C252" s="177"/>
      <c r="D252" s="73" t="str">
        <f>IF(C252=0," ",VLOOKUP(WEEKDAY(C252),WeekDays!$B$6:$C$12,COLUMNS(WeekDays!$B$6:$C$12)))</f>
        <v xml:space="preserve"> </v>
      </c>
      <c r="E252" s="200"/>
      <c r="F252" s="46"/>
      <c r="G252" s="46"/>
      <c r="H252" s="49"/>
      <c r="I252" s="51"/>
      <c r="J252" s="188"/>
      <c r="K252" s="123" t="str">
        <f t="shared" si="148"/>
        <v xml:space="preserve"> </v>
      </c>
      <c r="L252" s="193" t="str">
        <f t="shared" si="149"/>
        <v xml:space="preserve"> </v>
      </c>
      <c r="M252" s="57">
        <f t="shared" si="150"/>
        <v>0</v>
      </c>
      <c r="N252" s="58">
        <f t="shared" si="151"/>
        <v>0</v>
      </c>
      <c r="O252" s="59">
        <f t="shared" si="152"/>
        <v>0</v>
      </c>
      <c r="P252" s="60">
        <f t="shared" si="153"/>
        <v>0</v>
      </c>
      <c r="Q252" s="61">
        <f t="shared" si="154"/>
        <v>0</v>
      </c>
      <c r="R252" s="58">
        <f t="shared" si="155"/>
        <v>0</v>
      </c>
      <c r="S252" s="61">
        <f t="shared" si="156"/>
        <v>0</v>
      </c>
      <c r="T252" s="58">
        <f t="shared" si="157"/>
        <v>0</v>
      </c>
      <c r="U252" s="181"/>
      <c r="V252" s="137"/>
      <c r="W252" s="138"/>
      <c r="X252" s="139"/>
      <c r="Y252" s="139"/>
      <c r="Z252" s="139"/>
      <c r="AA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39"/>
      <c r="BJ252" s="139"/>
      <c r="BK252" s="139"/>
      <c r="BL252" s="139"/>
      <c r="BM252" s="139"/>
      <c r="BN252" s="139"/>
      <c r="BO252" s="139"/>
      <c r="BP252" s="139"/>
      <c r="BQ252" s="139"/>
      <c r="BR252" s="139"/>
      <c r="BS252" s="139"/>
      <c r="BT252" s="139"/>
      <c r="BU252" s="139"/>
      <c r="BV252" s="139"/>
      <c r="BW252" s="139"/>
      <c r="BX252" s="139"/>
      <c r="BY252" s="139"/>
      <c r="BZ252" s="139"/>
      <c r="CA252" s="139"/>
      <c r="CB252" s="139"/>
      <c r="CC252" s="139"/>
      <c r="CD252" s="139"/>
    </row>
    <row r="253" spans="2:82">
      <c r="B253" s="65" t="str">
        <f>IF(C253&lt;&gt;0,COUNTA($C$7:C253)," ")</f>
        <v xml:space="preserve"> </v>
      </c>
      <c r="C253" s="177"/>
      <c r="D253" s="73" t="str">
        <f>IF(C253=0," ",VLOOKUP(WEEKDAY(C253),WeekDays!$B$6:$C$12,COLUMNS(WeekDays!$B$6:$C$12)))</f>
        <v xml:space="preserve"> </v>
      </c>
      <c r="E253" s="200"/>
      <c r="F253" s="46"/>
      <c r="G253" s="46"/>
      <c r="H253" s="49"/>
      <c r="I253" s="51"/>
      <c r="J253" s="188"/>
      <c r="K253" s="123" t="str">
        <f t="shared" si="148"/>
        <v xml:space="preserve"> </v>
      </c>
      <c r="L253" s="193" t="str">
        <f t="shared" si="149"/>
        <v xml:space="preserve"> </v>
      </c>
      <c r="M253" s="57">
        <f t="shared" si="150"/>
        <v>0</v>
      </c>
      <c r="N253" s="58">
        <f t="shared" si="151"/>
        <v>0</v>
      </c>
      <c r="O253" s="59">
        <f t="shared" si="152"/>
        <v>0</v>
      </c>
      <c r="P253" s="60">
        <f t="shared" si="153"/>
        <v>0</v>
      </c>
      <c r="Q253" s="61">
        <f t="shared" si="154"/>
        <v>0</v>
      </c>
      <c r="R253" s="58">
        <f t="shared" si="155"/>
        <v>0</v>
      </c>
      <c r="S253" s="61">
        <f t="shared" si="156"/>
        <v>0</v>
      </c>
      <c r="T253" s="58">
        <f t="shared" si="157"/>
        <v>0</v>
      </c>
      <c r="U253" s="181"/>
      <c r="V253" s="137"/>
      <c r="W253" s="138"/>
      <c r="X253" s="139"/>
      <c r="Y253" s="139"/>
      <c r="Z253" s="139"/>
      <c r="AA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139"/>
      <c r="BN253" s="139"/>
      <c r="BO253" s="139"/>
      <c r="BP253" s="139"/>
      <c r="BQ253" s="139"/>
      <c r="BR253" s="139"/>
      <c r="BS253" s="139"/>
      <c r="BT253" s="139"/>
      <c r="BU253" s="139"/>
      <c r="BV253" s="139"/>
      <c r="BW253" s="139"/>
      <c r="BX253" s="139"/>
      <c r="BY253" s="139"/>
      <c r="BZ253" s="139"/>
      <c r="CA253" s="139"/>
      <c r="CB253" s="139"/>
      <c r="CC253" s="139"/>
      <c r="CD253" s="139"/>
    </row>
    <row r="254" spans="2:82">
      <c r="B254" s="65" t="str">
        <f>IF(C254&lt;&gt;0,COUNTA($C$7:C254)," ")</f>
        <v xml:space="preserve"> </v>
      </c>
      <c r="C254" s="177"/>
      <c r="D254" s="73" t="str">
        <f>IF(C254=0," ",VLOOKUP(WEEKDAY(C254),WeekDays!$B$6:$C$12,COLUMNS(WeekDays!$B$6:$C$12)))</f>
        <v xml:space="preserve"> </v>
      </c>
      <c r="E254" s="200"/>
      <c r="F254" s="46"/>
      <c r="G254" s="46"/>
      <c r="H254" s="49"/>
      <c r="I254" s="51"/>
      <c r="J254" s="188"/>
      <c r="K254" s="123" t="str">
        <f t="shared" si="148"/>
        <v xml:space="preserve"> </v>
      </c>
      <c r="L254" s="193" t="str">
        <f t="shared" si="149"/>
        <v xml:space="preserve"> </v>
      </c>
      <c r="M254" s="57">
        <f t="shared" si="150"/>
        <v>0</v>
      </c>
      <c r="N254" s="58">
        <f t="shared" si="151"/>
        <v>0</v>
      </c>
      <c r="O254" s="59">
        <f t="shared" si="152"/>
        <v>0</v>
      </c>
      <c r="P254" s="60">
        <f t="shared" si="153"/>
        <v>0</v>
      </c>
      <c r="Q254" s="61">
        <f t="shared" si="154"/>
        <v>0</v>
      </c>
      <c r="R254" s="58">
        <f t="shared" si="155"/>
        <v>0</v>
      </c>
      <c r="S254" s="61">
        <f t="shared" si="156"/>
        <v>0</v>
      </c>
      <c r="T254" s="58">
        <f t="shared" si="157"/>
        <v>0</v>
      </c>
      <c r="U254" s="181"/>
      <c r="V254" s="137"/>
      <c r="W254" s="138"/>
      <c r="X254" s="139"/>
      <c r="Y254" s="139"/>
      <c r="Z254" s="139"/>
      <c r="AA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39"/>
      <c r="BN254" s="139"/>
      <c r="BO254" s="139"/>
      <c r="BP254" s="139"/>
      <c r="BQ254" s="139"/>
      <c r="BR254" s="139"/>
      <c r="BS254" s="139"/>
      <c r="BT254" s="139"/>
      <c r="BU254" s="139"/>
      <c r="BV254" s="139"/>
      <c r="BW254" s="139"/>
      <c r="BX254" s="139"/>
      <c r="BY254" s="139"/>
      <c r="BZ254" s="139"/>
      <c r="CA254" s="139"/>
      <c r="CB254" s="139"/>
      <c r="CC254" s="139"/>
      <c r="CD254" s="139"/>
    </row>
    <row r="255" spans="2:82">
      <c r="B255" s="65" t="str">
        <f>IF(C255&lt;&gt;0,COUNTA($C$7:C255)," ")</f>
        <v xml:space="preserve"> </v>
      </c>
      <c r="C255" s="177"/>
      <c r="D255" s="73" t="str">
        <f>IF(C255=0," ",VLOOKUP(WEEKDAY(C255),WeekDays!$B$6:$C$12,COLUMNS(WeekDays!$B$6:$C$12)))</f>
        <v xml:space="preserve"> </v>
      </c>
      <c r="E255" s="200"/>
      <c r="F255" s="46"/>
      <c r="G255" s="46"/>
      <c r="H255" s="49"/>
      <c r="I255" s="51"/>
      <c r="J255" s="188"/>
      <c r="K255" s="123" t="str">
        <f t="shared" si="148"/>
        <v xml:space="preserve"> </v>
      </c>
      <c r="L255" s="193" t="str">
        <f t="shared" si="149"/>
        <v xml:space="preserve"> </v>
      </c>
      <c r="M255" s="57">
        <f t="shared" si="150"/>
        <v>0</v>
      </c>
      <c r="N255" s="58">
        <f t="shared" si="151"/>
        <v>0</v>
      </c>
      <c r="O255" s="59">
        <f t="shared" si="152"/>
        <v>0</v>
      </c>
      <c r="P255" s="60">
        <f t="shared" si="153"/>
        <v>0</v>
      </c>
      <c r="Q255" s="61">
        <f t="shared" si="154"/>
        <v>0</v>
      </c>
      <c r="R255" s="58">
        <f t="shared" si="155"/>
        <v>0</v>
      </c>
      <c r="S255" s="61">
        <f t="shared" si="156"/>
        <v>0</v>
      </c>
      <c r="T255" s="58">
        <f t="shared" si="157"/>
        <v>0</v>
      </c>
      <c r="U255" s="181"/>
      <c r="V255" s="137"/>
      <c r="W255" s="138"/>
      <c r="X255" s="139"/>
      <c r="Y255" s="139"/>
      <c r="Z255" s="139"/>
      <c r="AA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139"/>
      <c r="BN255" s="139"/>
      <c r="BO255" s="139"/>
      <c r="BP255" s="139"/>
      <c r="BQ255" s="139"/>
      <c r="BR255" s="139"/>
      <c r="BS255" s="139"/>
      <c r="BT255" s="139"/>
      <c r="BU255" s="139"/>
      <c r="BV255" s="139"/>
      <c r="BW255" s="139"/>
      <c r="BX255" s="139"/>
      <c r="BY255" s="139"/>
      <c r="BZ255" s="139"/>
      <c r="CA255" s="139"/>
      <c r="CB255" s="139"/>
      <c r="CC255" s="139"/>
      <c r="CD255" s="139"/>
    </row>
    <row r="256" spans="2:82">
      <c r="B256" s="65" t="str">
        <f>IF(C256&lt;&gt;0,COUNTA($C$7:C256)," ")</f>
        <v xml:space="preserve"> </v>
      </c>
      <c r="C256" s="177"/>
      <c r="D256" s="73" t="str">
        <f>IF(C256=0," ",VLOOKUP(WEEKDAY(C256),WeekDays!$B$6:$C$12,COLUMNS(WeekDays!$B$6:$C$12)))</f>
        <v xml:space="preserve"> </v>
      </c>
      <c r="E256" s="200"/>
      <c r="F256" s="46"/>
      <c r="G256" s="46"/>
      <c r="H256" s="49"/>
      <c r="I256" s="51"/>
      <c r="J256" s="188"/>
      <c r="K256" s="123" t="str">
        <f t="shared" si="148"/>
        <v xml:space="preserve"> </v>
      </c>
      <c r="L256" s="193" t="str">
        <f t="shared" si="149"/>
        <v xml:space="preserve"> </v>
      </c>
      <c r="M256" s="57">
        <f t="shared" si="150"/>
        <v>0</v>
      </c>
      <c r="N256" s="58">
        <f t="shared" si="151"/>
        <v>0</v>
      </c>
      <c r="O256" s="59">
        <f t="shared" si="152"/>
        <v>0</v>
      </c>
      <c r="P256" s="60">
        <f t="shared" si="153"/>
        <v>0</v>
      </c>
      <c r="Q256" s="61">
        <f t="shared" si="154"/>
        <v>0</v>
      </c>
      <c r="R256" s="58">
        <f t="shared" si="155"/>
        <v>0</v>
      </c>
      <c r="S256" s="61">
        <f t="shared" si="156"/>
        <v>0</v>
      </c>
      <c r="T256" s="58">
        <f t="shared" si="157"/>
        <v>0</v>
      </c>
      <c r="U256" s="181"/>
      <c r="V256" s="137"/>
      <c r="W256" s="138"/>
      <c r="X256" s="139"/>
      <c r="Y256" s="139"/>
      <c r="Z256" s="139"/>
      <c r="AA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  <c r="BI256" s="139"/>
      <c r="BJ256" s="139"/>
      <c r="BK256" s="139"/>
      <c r="BL256" s="139"/>
      <c r="BM256" s="139"/>
      <c r="BN256" s="139"/>
      <c r="BO256" s="139"/>
      <c r="BP256" s="139"/>
      <c r="BQ256" s="139"/>
      <c r="BR256" s="139"/>
      <c r="BS256" s="139"/>
      <c r="BT256" s="139"/>
      <c r="BU256" s="139"/>
      <c r="BV256" s="139"/>
      <c r="BW256" s="139"/>
      <c r="BX256" s="139"/>
      <c r="BY256" s="139"/>
      <c r="BZ256" s="139"/>
      <c r="CA256" s="139"/>
      <c r="CB256" s="139"/>
      <c r="CC256" s="139"/>
      <c r="CD256" s="139"/>
    </row>
    <row r="257" spans="2:82">
      <c r="B257" s="65" t="str">
        <f>IF(C257&lt;&gt;0,COUNTA($C$7:C257)," ")</f>
        <v xml:space="preserve"> </v>
      </c>
      <c r="C257" s="177"/>
      <c r="D257" s="73" t="str">
        <f>IF(C257=0," ",VLOOKUP(WEEKDAY(C257),WeekDays!$B$6:$C$12,COLUMNS(WeekDays!$B$6:$C$12)))</f>
        <v xml:space="preserve"> </v>
      </c>
      <c r="E257" s="200"/>
      <c r="F257" s="46"/>
      <c r="G257" s="46"/>
      <c r="H257" s="49"/>
      <c r="I257" s="51"/>
      <c r="J257" s="188"/>
      <c r="K257" s="123" t="str">
        <f t="shared" ref="K257:K320" si="158">IF(OR(B257=0,B257&gt;COUNT($G$7:$G$868))," ",IF(G257&gt;I257,3,IF(G257&lt;I257,0,1)))</f>
        <v xml:space="preserve"> </v>
      </c>
      <c r="L257" s="193" t="str">
        <f t="shared" ref="L257:L320" si="159">IF(OR(B257=0,B257&gt;COUNT($G$7:$G$868))," ",IF(I257&gt;G257,3,IF(I257&lt;G257,0,1)))</f>
        <v xml:space="preserve"> </v>
      </c>
      <c r="M257" s="57">
        <f t="shared" ref="M257:M320" si="160">I257</f>
        <v>0</v>
      </c>
      <c r="N257" s="58">
        <f t="shared" ref="N257:N320" si="161">G257</f>
        <v>0</v>
      </c>
      <c r="O257" s="59">
        <f t="shared" ref="O257:O320" si="162">IF(G257&gt;I257,1,0)</f>
        <v>0</v>
      </c>
      <c r="P257" s="60">
        <f t="shared" ref="P257:P320" si="163">IF(I257&gt;G257,1,0)</f>
        <v>0</v>
      </c>
      <c r="Q257" s="61">
        <f t="shared" ref="Q257:Q320" si="164">IF(G257&lt;I257,1,0)</f>
        <v>0</v>
      </c>
      <c r="R257" s="58">
        <f t="shared" ref="R257:R320" si="165">IF(I257&lt;G257,1,0)</f>
        <v>0</v>
      </c>
      <c r="S257" s="61">
        <f t="shared" ref="S257:S320" si="166">IF(AND(G257="",I257=""),0,IF(G257=I257,1,0))</f>
        <v>0</v>
      </c>
      <c r="T257" s="58">
        <f t="shared" ref="T257:T320" si="167">IF(AND(G257="",I257=""),0,IF(I257=G257,1,0))</f>
        <v>0</v>
      </c>
      <c r="U257" s="181"/>
      <c r="V257" s="137"/>
      <c r="W257" s="138"/>
      <c r="X257" s="139"/>
      <c r="Y257" s="139"/>
      <c r="Z257" s="139"/>
      <c r="AA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139"/>
      <c r="BN257" s="139"/>
      <c r="BO257" s="139"/>
      <c r="BP257" s="139"/>
      <c r="BQ257" s="139"/>
      <c r="BR257" s="139"/>
      <c r="BS257" s="139"/>
      <c r="BT257" s="139"/>
      <c r="BU257" s="139"/>
      <c r="BV257" s="139"/>
      <c r="BW257" s="139"/>
      <c r="BX257" s="139"/>
      <c r="BY257" s="139"/>
      <c r="BZ257" s="139"/>
      <c r="CA257" s="139"/>
      <c r="CB257" s="139"/>
      <c r="CC257" s="139"/>
      <c r="CD257" s="139"/>
    </row>
    <row r="258" spans="2:82">
      <c r="B258" s="65" t="str">
        <f>IF(C258&lt;&gt;0,COUNTA($C$7:C258)," ")</f>
        <v xml:space="preserve"> </v>
      </c>
      <c r="C258" s="177"/>
      <c r="D258" s="73" t="str">
        <f>IF(C258=0," ",VLOOKUP(WEEKDAY(C258),WeekDays!$B$6:$C$12,COLUMNS(WeekDays!$B$6:$C$12)))</f>
        <v xml:space="preserve"> </v>
      </c>
      <c r="E258" s="200"/>
      <c r="F258" s="46"/>
      <c r="G258" s="46"/>
      <c r="H258" s="49"/>
      <c r="I258" s="51"/>
      <c r="J258" s="188"/>
      <c r="K258" s="123" t="str">
        <f t="shared" si="158"/>
        <v xml:space="preserve"> </v>
      </c>
      <c r="L258" s="193" t="str">
        <f t="shared" si="159"/>
        <v xml:space="preserve"> </v>
      </c>
      <c r="M258" s="57">
        <f t="shared" si="160"/>
        <v>0</v>
      </c>
      <c r="N258" s="58">
        <f t="shared" si="161"/>
        <v>0</v>
      </c>
      <c r="O258" s="59">
        <f t="shared" si="162"/>
        <v>0</v>
      </c>
      <c r="P258" s="60">
        <f t="shared" si="163"/>
        <v>0</v>
      </c>
      <c r="Q258" s="61">
        <f t="shared" si="164"/>
        <v>0</v>
      </c>
      <c r="R258" s="58">
        <f t="shared" si="165"/>
        <v>0</v>
      </c>
      <c r="S258" s="61">
        <f t="shared" si="166"/>
        <v>0</v>
      </c>
      <c r="T258" s="58">
        <f t="shared" si="167"/>
        <v>0</v>
      </c>
      <c r="U258" s="181"/>
      <c r="V258" s="137"/>
      <c r="W258" s="138"/>
      <c r="X258" s="139"/>
      <c r="Y258" s="139"/>
      <c r="Z258" s="139"/>
      <c r="AA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39"/>
      <c r="BJ258" s="139"/>
      <c r="BK258" s="139"/>
      <c r="BL258" s="139"/>
      <c r="BM258" s="139"/>
      <c r="BN258" s="139"/>
      <c r="BO258" s="139"/>
      <c r="BP258" s="139"/>
      <c r="BQ258" s="139"/>
      <c r="BR258" s="139"/>
      <c r="BS258" s="139"/>
      <c r="BT258" s="139"/>
      <c r="BU258" s="139"/>
      <c r="BV258" s="139"/>
      <c r="BW258" s="139"/>
      <c r="BX258" s="139"/>
      <c r="BY258" s="139"/>
      <c r="BZ258" s="139"/>
      <c r="CA258" s="139"/>
      <c r="CB258" s="139"/>
      <c r="CC258" s="139"/>
      <c r="CD258" s="139"/>
    </row>
    <row r="259" spans="2:82">
      <c r="B259" s="65" t="str">
        <f>IF(C259&lt;&gt;0,COUNTA($C$7:C259)," ")</f>
        <v xml:space="preserve"> </v>
      </c>
      <c r="C259" s="177"/>
      <c r="D259" s="73" t="str">
        <f>IF(C259=0," ",VLOOKUP(WEEKDAY(C259),WeekDays!$B$6:$C$12,COLUMNS(WeekDays!$B$6:$C$12)))</f>
        <v xml:space="preserve"> </v>
      </c>
      <c r="E259" s="200"/>
      <c r="F259" s="46"/>
      <c r="G259" s="46"/>
      <c r="H259" s="49"/>
      <c r="I259" s="51"/>
      <c r="J259" s="188"/>
      <c r="K259" s="123" t="str">
        <f t="shared" si="158"/>
        <v xml:space="preserve"> </v>
      </c>
      <c r="L259" s="193" t="str">
        <f t="shared" si="159"/>
        <v xml:space="preserve"> </v>
      </c>
      <c r="M259" s="57">
        <f t="shared" si="160"/>
        <v>0</v>
      </c>
      <c r="N259" s="58">
        <f t="shared" si="161"/>
        <v>0</v>
      </c>
      <c r="O259" s="59">
        <f t="shared" si="162"/>
        <v>0</v>
      </c>
      <c r="P259" s="60">
        <f t="shared" si="163"/>
        <v>0</v>
      </c>
      <c r="Q259" s="61">
        <f t="shared" si="164"/>
        <v>0</v>
      </c>
      <c r="R259" s="58">
        <f t="shared" si="165"/>
        <v>0</v>
      </c>
      <c r="S259" s="61">
        <f t="shared" si="166"/>
        <v>0</v>
      </c>
      <c r="T259" s="58">
        <f t="shared" si="167"/>
        <v>0</v>
      </c>
      <c r="U259" s="181"/>
      <c r="V259" s="137"/>
      <c r="W259" s="138"/>
      <c r="X259" s="139"/>
      <c r="Y259" s="139"/>
      <c r="Z259" s="139"/>
      <c r="AA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39"/>
      <c r="BN259" s="139"/>
      <c r="BO259" s="139"/>
      <c r="BP259" s="139"/>
      <c r="BQ259" s="139"/>
      <c r="BR259" s="139"/>
      <c r="BS259" s="139"/>
      <c r="BT259" s="139"/>
      <c r="BU259" s="139"/>
      <c r="BV259" s="139"/>
      <c r="BW259" s="139"/>
      <c r="BX259" s="139"/>
      <c r="BY259" s="139"/>
      <c r="BZ259" s="139"/>
      <c r="CA259" s="139"/>
      <c r="CB259" s="139"/>
      <c r="CC259" s="139"/>
      <c r="CD259" s="139"/>
    </row>
    <row r="260" spans="2:82">
      <c r="B260" s="65" t="str">
        <f>IF(C260&lt;&gt;0,COUNTA($C$7:C260)," ")</f>
        <v xml:space="preserve"> </v>
      </c>
      <c r="C260" s="177"/>
      <c r="D260" s="73" t="str">
        <f>IF(C260=0," ",VLOOKUP(WEEKDAY(C260),WeekDays!$B$6:$C$12,COLUMNS(WeekDays!$B$6:$C$12)))</f>
        <v xml:space="preserve"> </v>
      </c>
      <c r="E260" s="200"/>
      <c r="F260" s="46"/>
      <c r="G260" s="46"/>
      <c r="H260" s="49"/>
      <c r="I260" s="51"/>
      <c r="J260" s="188"/>
      <c r="K260" s="123" t="str">
        <f t="shared" si="158"/>
        <v xml:space="preserve"> </v>
      </c>
      <c r="L260" s="193" t="str">
        <f t="shared" si="159"/>
        <v xml:space="preserve"> </v>
      </c>
      <c r="M260" s="57">
        <f t="shared" si="160"/>
        <v>0</v>
      </c>
      <c r="N260" s="58">
        <f t="shared" si="161"/>
        <v>0</v>
      </c>
      <c r="O260" s="59">
        <f t="shared" si="162"/>
        <v>0</v>
      </c>
      <c r="P260" s="60">
        <f t="shared" si="163"/>
        <v>0</v>
      </c>
      <c r="Q260" s="61">
        <f t="shared" si="164"/>
        <v>0</v>
      </c>
      <c r="R260" s="58">
        <f t="shared" si="165"/>
        <v>0</v>
      </c>
      <c r="S260" s="61">
        <f t="shared" si="166"/>
        <v>0</v>
      </c>
      <c r="T260" s="58">
        <f t="shared" si="167"/>
        <v>0</v>
      </c>
      <c r="U260" s="181"/>
      <c r="V260" s="137"/>
      <c r="W260" s="138"/>
      <c r="X260" s="139"/>
      <c r="Y260" s="139"/>
      <c r="Z260" s="139"/>
      <c r="AA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139"/>
      <c r="BN260" s="139"/>
      <c r="BO260" s="139"/>
      <c r="BP260" s="139"/>
      <c r="BQ260" s="139"/>
      <c r="BR260" s="139"/>
      <c r="BS260" s="139"/>
      <c r="BT260" s="139"/>
      <c r="BU260" s="139"/>
      <c r="BV260" s="139"/>
      <c r="BW260" s="139"/>
      <c r="BX260" s="139"/>
      <c r="BY260" s="139"/>
      <c r="BZ260" s="139"/>
      <c r="CA260" s="139"/>
      <c r="CB260" s="139"/>
      <c r="CC260" s="139"/>
      <c r="CD260" s="139"/>
    </row>
    <row r="261" spans="2:82">
      <c r="B261" s="65" t="str">
        <f>IF(C261&lt;&gt;0,COUNTA($C$7:C261)," ")</f>
        <v xml:space="preserve"> </v>
      </c>
      <c r="C261" s="177"/>
      <c r="D261" s="73" t="str">
        <f>IF(C261=0," ",VLOOKUP(WEEKDAY(C261),WeekDays!$B$6:$C$12,COLUMNS(WeekDays!$B$6:$C$12)))</f>
        <v xml:space="preserve"> </v>
      </c>
      <c r="E261" s="200"/>
      <c r="F261" s="46"/>
      <c r="G261" s="46"/>
      <c r="H261" s="49"/>
      <c r="I261" s="51"/>
      <c r="J261" s="188"/>
      <c r="K261" s="123" t="str">
        <f t="shared" si="158"/>
        <v xml:space="preserve"> </v>
      </c>
      <c r="L261" s="193" t="str">
        <f t="shared" si="159"/>
        <v xml:space="preserve"> </v>
      </c>
      <c r="M261" s="57">
        <f t="shared" si="160"/>
        <v>0</v>
      </c>
      <c r="N261" s="58">
        <f t="shared" si="161"/>
        <v>0</v>
      </c>
      <c r="O261" s="59">
        <f t="shared" si="162"/>
        <v>0</v>
      </c>
      <c r="P261" s="60">
        <f t="shared" si="163"/>
        <v>0</v>
      </c>
      <c r="Q261" s="61">
        <f t="shared" si="164"/>
        <v>0</v>
      </c>
      <c r="R261" s="58">
        <f t="shared" si="165"/>
        <v>0</v>
      </c>
      <c r="S261" s="61">
        <f t="shared" si="166"/>
        <v>0</v>
      </c>
      <c r="T261" s="58">
        <f t="shared" si="167"/>
        <v>0</v>
      </c>
      <c r="U261" s="181"/>
      <c r="V261" s="137"/>
      <c r="W261" s="138"/>
      <c r="X261" s="139"/>
      <c r="Y261" s="139"/>
      <c r="Z261" s="139"/>
      <c r="AA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39"/>
      <c r="BJ261" s="139"/>
      <c r="BK261" s="139"/>
      <c r="BL261" s="139"/>
      <c r="BM261" s="139"/>
      <c r="BN261" s="139"/>
      <c r="BO261" s="139"/>
      <c r="BP261" s="139"/>
      <c r="BQ261" s="139"/>
      <c r="BR261" s="139"/>
      <c r="BS261" s="139"/>
      <c r="BT261" s="139"/>
      <c r="BU261" s="139"/>
      <c r="BV261" s="139"/>
      <c r="BW261" s="139"/>
      <c r="BX261" s="139"/>
      <c r="BY261" s="139"/>
      <c r="BZ261" s="139"/>
      <c r="CA261" s="139"/>
      <c r="CB261" s="139"/>
      <c r="CC261" s="139"/>
      <c r="CD261" s="139"/>
    </row>
    <row r="262" spans="2:82">
      <c r="B262" s="65" t="str">
        <f>IF(C262&lt;&gt;0,COUNTA($C$7:C262)," ")</f>
        <v xml:space="preserve"> </v>
      </c>
      <c r="C262" s="177"/>
      <c r="D262" s="73" t="str">
        <f>IF(C262=0," ",VLOOKUP(WEEKDAY(C262),WeekDays!$B$6:$C$12,COLUMNS(WeekDays!$B$6:$C$12)))</f>
        <v xml:space="preserve"> </v>
      </c>
      <c r="E262" s="200"/>
      <c r="F262" s="46"/>
      <c r="G262" s="46"/>
      <c r="H262" s="49"/>
      <c r="I262" s="51"/>
      <c r="J262" s="188"/>
      <c r="K262" s="123" t="str">
        <f t="shared" si="158"/>
        <v xml:space="preserve"> </v>
      </c>
      <c r="L262" s="193" t="str">
        <f t="shared" si="159"/>
        <v xml:space="preserve"> </v>
      </c>
      <c r="M262" s="57">
        <f t="shared" si="160"/>
        <v>0</v>
      </c>
      <c r="N262" s="58">
        <f t="shared" si="161"/>
        <v>0</v>
      </c>
      <c r="O262" s="59">
        <f t="shared" si="162"/>
        <v>0</v>
      </c>
      <c r="P262" s="60">
        <f t="shared" si="163"/>
        <v>0</v>
      </c>
      <c r="Q262" s="61">
        <f t="shared" si="164"/>
        <v>0</v>
      </c>
      <c r="R262" s="58">
        <f t="shared" si="165"/>
        <v>0</v>
      </c>
      <c r="S262" s="61">
        <f t="shared" si="166"/>
        <v>0</v>
      </c>
      <c r="T262" s="58">
        <f t="shared" si="167"/>
        <v>0</v>
      </c>
      <c r="U262" s="181"/>
      <c r="V262" s="137"/>
      <c r="W262" s="138"/>
      <c r="X262" s="139"/>
      <c r="Y262" s="139"/>
      <c r="Z262" s="139"/>
      <c r="AA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39"/>
      <c r="BN262" s="139"/>
      <c r="BO262" s="139"/>
      <c r="BP262" s="139"/>
      <c r="BQ262" s="139"/>
      <c r="BR262" s="139"/>
      <c r="BS262" s="139"/>
      <c r="BT262" s="139"/>
      <c r="BU262" s="139"/>
      <c r="BV262" s="139"/>
      <c r="BW262" s="139"/>
      <c r="BX262" s="139"/>
      <c r="BY262" s="139"/>
      <c r="BZ262" s="139"/>
      <c r="CA262" s="139"/>
      <c r="CB262" s="139"/>
      <c r="CC262" s="139"/>
      <c r="CD262" s="139"/>
    </row>
    <row r="263" spans="2:82">
      <c r="B263" s="65" t="str">
        <f>IF(C263&lt;&gt;0,COUNTA($C$7:C263)," ")</f>
        <v xml:space="preserve"> </v>
      </c>
      <c r="C263" s="177"/>
      <c r="D263" s="73" t="str">
        <f>IF(C263=0," ",VLOOKUP(WEEKDAY(C263),WeekDays!$B$6:$C$12,COLUMNS(WeekDays!$B$6:$C$12)))</f>
        <v xml:space="preserve"> </v>
      </c>
      <c r="E263" s="200"/>
      <c r="F263" s="46"/>
      <c r="G263" s="46"/>
      <c r="H263" s="49"/>
      <c r="I263" s="51"/>
      <c r="J263" s="188"/>
      <c r="K263" s="123" t="str">
        <f t="shared" si="158"/>
        <v xml:space="preserve"> </v>
      </c>
      <c r="L263" s="193" t="str">
        <f t="shared" si="159"/>
        <v xml:space="preserve"> </v>
      </c>
      <c r="M263" s="57">
        <f t="shared" si="160"/>
        <v>0</v>
      </c>
      <c r="N263" s="58">
        <f t="shared" si="161"/>
        <v>0</v>
      </c>
      <c r="O263" s="59">
        <f t="shared" si="162"/>
        <v>0</v>
      </c>
      <c r="P263" s="60">
        <f t="shared" si="163"/>
        <v>0</v>
      </c>
      <c r="Q263" s="61">
        <f t="shared" si="164"/>
        <v>0</v>
      </c>
      <c r="R263" s="58">
        <f t="shared" si="165"/>
        <v>0</v>
      </c>
      <c r="S263" s="61">
        <f t="shared" si="166"/>
        <v>0</v>
      </c>
      <c r="T263" s="58">
        <f t="shared" si="167"/>
        <v>0</v>
      </c>
      <c r="U263" s="181"/>
      <c r="V263" s="137"/>
      <c r="W263" s="138"/>
      <c r="X263" s="139"/>
      <c r="Y263" s="139"/>
      <c r="Z263" s="139"/>
      <c r="AA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/>
      <c r="BL263" s="139"/>
      <c r="BM263" s="139"/>
      <c r="BN263" s="139"/>
      <c r="BO263" s="139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</row>
    <row r="264" spans="2:82">
      <c r="B264" s="65" t="str">
        <f>IF(C264&lt;&gt;0,COUNTA($C$7:C264)," ")</f>
        <v xml:space="preserve"> </v>
      </c>
      <c r="C264" s="177"/>
      <c r="D264" s="73" t="str">
        <f>IF(C264=0," ",VLOOKUP(WEEKDAY(C264),WeekDays!$B$6:$C$12,COLUMNS(WeekDays!$B$6:$C$12)))</f>
        <v xml:space="preserve"> </v>
      </c>
      <c r="E264" s="200"/>
      <c r="F264" s="46"/>
      <c r="G264" s="46"/>
      <c r="H264" s="49"/>
      <c r="I264" s="51"/>
      <c r="J264" s="188"/>
      <c r="K264" s="123" t="str">
        <f t="shared" si="158"/>
        <v xml:space="preserve"> </v>
      </c>
      <c r="L264" s="193" t="str">
        <f t="shared" si="159"/>
        <v xml:space="preserve"> </v>
      </c>
      <c r="M264" s="57">
        <f t="shared" si="160"/>
        <v>0</v>
      </c>
      <c r="N264" s="58">
        <f t="shared" si="161"/>
        <v>0</v>
      </c>
      <c r="O264" s="59">
        <f t="shared" si="162"/>
        <v>0</v>
      </c>
      <c r="P264" s="60">
        <f t="shared" si="163"/>
        <v>0</v>
      </c>
      <c r="Q264" s="61">
        <f t="shared" si="164"/>
        <v>0</v>
      </c>
      <c r="R264" s="58">
        <f t="shared" si="165"/>
        <v>0</v>
      </c>
      <c r="S264" s="61">
        <f t="shared" si="166"/>
        <v>0</v>
      </c>
      <c r="T264" s="58">
        <f t="shared" si="167"/>
        <v>0</v>
      </c>
      <c r="U264" s="181"/>
      <c r="V264" s="137"/>
      <c r="W264" s="138"/>
      <c r="X264" s="139"/>
      <c r="Y264" s="139"/>
      <c r="Z264" s="139"/>
      <c r="AA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  <c r="BI264" s="139"/>
      <c r="BJ264" s="139"/>
      <c r="BK264" s="139"/>
      <c r="BL264" s="139"/>
      <c r="BM264" s="139"/>
      <c r="BN264" s="139"/>
      <c r="BO264" s="139"/>
      <c r="BP264" s="139"/>
      <c r="BQ264" s="139"/>
      <c r="BR264" s="139"/>
      <c r="BS264" s="139"/>
      <c r="BT264" s="139"/>
      <c r="BU264" s="139"/>
      <c r="BV264" s="139"/>
      <c r="BW264" s="139"/>
      <c r="BX264" s="139"/>
      <c r="BY264" s="139"/>
      <c r="BZ264" s="139"/>
      <c r="CA264" s="139"/>
      <c r="CB264" s="139"/>
      <c r="CC264" s="139"/>
      <c r="CD264" s="139"/>
    </row>
    <row r="265" spans="2:82">
      <c r="B265" s="65" t="str">
        <f>IF(C265&lt;&gt;0,COUNTA($C$7:C265)," ")</f>
        <v xml:space="preserve"> </v>
      </c>
      <c r="C265" s="177"/>
      <c r="D265" s="73" t="str">
        <f>IF(C265=0," ",VLOOKUP(WEEKDAY(C265),WeekDays!$B$6:$C$12,COLUMNS(WeekDays!$B$6:$C$12)))</f>
        <v xml:space="preserve"> </v>
      </c>
      <c r="E265" s="200"/>
      <c r="F265" s="46"/>
      <c r="G265" s="46"/>
      <c r="H265" s="49"/>
      <c r="I265" s="51"/>
      <c r="J265" s="188"/>
      <c r="K265" s="123" t="str">
        <f t="shared" si="158"/>
        <v xml:space="preserve"> </v>
      </c>
      <c r="L265" s="193" t="str">
        <f t="shared" si="159"/>
        <v xml:space="preserve"> </v>
      </c>
      <c r="M265" s="57">
        <f t="shared" si="160"/>
        <v>0</v>
      </c>
      <c r="N265" s="58">
        <f t="shared" si="161"/>
        <v>0</v>
      </c>
      <c r="O265" s="59">
        <f t="shared" si="162"/>
        <v>0</v>
      </c>
      <c r="P265" s="60">
        <f t="shared" si="163"/>
        <v>0</v>
      </c>
      <c r="Q265" s="61">
        <f t="shared" si="164"/>
        <v>0</v>
      </c>
      <c r="R265" s="58">
        <f t="shared" si="165"/>
        <v>0</v>
      </c>
      <c r="S265" s="61">
        <f t="shared" si="166"/>
        <v>0</v>
      </c>
      <c r="T265" s="58">
        <f t="shared" si="167"/>
        <v>0</v>
      </c>
      <c r="U265" s="181"/>
      <c r="V265" s="137"/>
      <c r="W265" s="138"/>
      <c r="X265" s="139"/>
      <c r="Y265" s="139"/>
      <c r="Z265" s="139"/>
      <c r="AA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  <c r="BI265" s="139"/>
      <c r="BJ265" s="139"/>
      <c r="BK265" s="139"/>
      <c r="BL265" s="139"/>
      <c r="BM265" s="139"/>
      <c r="BN265" s="139"/>
      <c r="BO265" s="139"/>
      <c r="BP265" s="139"/>
      <c r="BQ265" s="139"/>
      <c r="BR265" s="139"/>
      <c r="BS265" s="139"/>
      <c r="BT265" s="139"/>
      <c r="BU265" s="139"/>
      <c r="BV265" s="139"/>
      <c r="BW265" s="139"/>
      <c r="BX265" s="139"/>
      <c r="BY265" s="139"/>
      <c r="BZ265" s="139"/>
      <c r="CA265" s="139"/>
      <c r="CB265" s="139"/>
      <c r="CC265" s="139"/>
      <c r="CD265" s="139"/>
    </row>
    <row r="266" spans="2:82">
      <c r="B266" s="65" t="str">
        <f>IF(C266&lt;&gt;0,COUNTA($C$7:C266)," ")</f>
        <v xml:space="preserve"> </v>
      </c>
      <c r="C266" s="177"/>
      <c r="D266" s="73" t="str">
        <f>IF(C266=0," ",VLOOKUP(WEEKDAY(C266),WeekDays!$B$6:$C$12,COLUMNS(WeekDays!$B$6:$C$12)))</f>
        <v xml:space="preserve"> </v>
      </c>
      <c r="E266" s="200"/>
      <c r="F266" s="46"/>
      <c r="G266" s="46"/>
      <c r="H266" s="49"/>
      <c r="I266" s="51"/>
      <c r="J266" s="188"/>
      <c r="K266" s="123" t="str">
        <f t="shared" si="158"/>
        <v xml:space="preserve"> </v>
      </c>
      <c r="L266" s="193" t="str">
        <f t="shared" si="159"/>
        <v xml:space="preserve"> </v>
      </c>
      <c r="M266" s="57">
        <f t="shared" si="160"/>
        <v>0</v>
      </c>
      <c r="N266" s="58">
        <f t="shared" si="161"/>
        <v>0</v>
      </c>
      <c r="O266" s="59">
        <f t="shared" si="162"/>
        <v>0</v>
      </c>
      <c r="P266" s="60">
        <f t="shared" si="163"/>
        <v>0</v>
      </c>
      <c r="Q266" s="61">
        <f t="shared" si="164"/>
        <v>0</v>
      </c>
      <c r="R266" s="58">
        <f t="shared" si="165"/>
        <v>0</v>
      </c>
      <c r="S266" s="61">
        <f t="shared" si="166"/>
        <v>0</v>
      </c>
      <c r="T266" s="58">
        <f t="shared" si="167"/>
        <v>0</v>
      </c>
      <c r="U266" s="181"/>
      <c r="V266" s="137"/>
      <c r="W266" s="138"/>
      <c r="X266" s="139"/>
      <c r="Y266" s="139"/>
      <c r="Z266" s="139"/>
      <c r="AA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39"/>
      <c r="BJ266" s="139"/>
      <c r="BK266" s="139"/>
      <c r="BL266" s="139"/>
      <c r="BM266" s="139"/>
      <c r="BN266" s="139"/>
      <c r="BO266" s="139"/>
      <c r="BP266" s="139"/>
      <c r="BQ266" s="139"/>
      <c r="BR266" s="139"/>
      <c r="BS266" s="139"/>
      <c r="BT266" s="139"/>
      <c r="BU266" s="139"/>
      <c r="BV266" s="139"/>
      <c r="BW266" s="139"/>
      <c r="BX266" s="139"/>
      <c r="BY266" s="139"/>
      <c r="BZ266" s="139"/>
      <c r="CA266" s="139"/>
      <c r="CB266" s="139"/>
      <c r="CC266" s="139"/>
      <c r="CD266" s="139"/>
    </row>
    <row r="267" spans="2:82">
      <c r="B267" s="65" t="str">
        <f>IF(C267&lt;&gt;0,COUNTA($C$7:C267)," ")</f>
        <v xml:space="preserve"> </v>
      </c>
      <c r="C267" s="177"/>
      <c r="D267" s="73" t="str">
        <f>IF(C267=0," ",VLOOKUP(WEEKDAY(C267),WeekDays!$B$6:$C$12,COLUMNS(WeekDays!$B$6:$C$12)))</f>
        <v xml:space="preserve"> </v>
      </c>
      <c r="E267" s="200"/>
      <c r="F267" s="46"/>
      <c r="G267" s="46"/>
      <c r="H267" s="49"/>
      <c r="I267" s="51"/>
      <c r="J267" s="188"/>
      <c r="K267" s="123" t="str">
        <f t="shared" si="158"/>
        <v xml:space="preserve"> </v>
      </c>
      <c r="L267" s="193" t="str">
        <f t="shared" si="159"/>
        <v xml:space="preserve"> </v>
      </c>
      <c r="M267" s="57">
        <f t="shared" si="160"/>
        <v>0</v>
      </c>
      <c r="N267" s="58">
        <f t="shared" si="161"/>
        <v>0</v>
      </c>
      <c r="O267" s="59">
        <f t="shared" si="162"/>
        <v>0</v>
      </c>
      <c r="P267" s="60">
        <f t="shared" si="163"/>
        <v>0</v>
      </c>
      <c r="Q267" s="61">
        <f t="shared" si="164"/>
        <v>0</v>
      </c>
      <c r="R267" s="58">
        <f t="shared" si="165"/>
        <v>0</v>
      </c>
      <c r="S267" s="61">
        <f t="shared" si="166"/>
        <v>0</v>
      </c>
      <c r="T267" s="58">
        <f t="shared" si="167"/>
        <v>0</v>
      </c>
      <c r="U267" s="181"/>
      <c r="V267" s="137"/>
      <c r="W267" s="138"/>
      <c r="X267" s="139"/>
      <c r="Y267" s="139"/>
      <c r="Z267" s="139"/>
      <c r="AA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/>
      <c r="BE267" s="139"/>
      <c r="BF267" s="139"/>
      <c r="BG267" s="139"/>
      <c r="BH267" s="139"/>
      <c r="BI267" s="139"/>
      <c r="BJ267" s="139"/>
      <c r="BK267" s="139"/>
      <c r="BL267" s="139"/>
      <c r="BM267" s="139"/>
      <c r="BN267" s="139"/>
      <c r="BO267" s="139"/>
      <c r="BP267" s="139"/>
      <c r="BQ267" s="139"/>
      <c r="BR267" s="139"/>
      <c r="BS267" s="139"/>
      <c r="BT267" s="139"/>
      <c r="BU267" s="139"/>
      <c r="BV267" s="139"/>
      <c r="BW267" s="139"/>
      <c r="BX267" s="139"/>
      <c r="BY267" s="139"/>
      <c r="BZ267" s="139"/>
      <c r="CA267" s="139"/>
      <c r="CB267" s="139"/>
      <c r="CC267" s="139"/>
      <c r="CD267" s="139"/>
    </row>
    <row r="268" spans="2:82">
      <c r="B268" s="65" t="str">
        <f>IF(C268&lt;&gt;0,COUNTA($C$7:C268)," ")</f>
        <v xml:space="preserve"> </v>
      </c>
      <c r="C268" s="177"/>
      <c r="D268" s="73" t="str">
        <f>IF(C268=0," ",VLOOKUP(WEEKDAY(C268),WeekDays!$B$6:$C$12,COLUMNS(WeekDays!$B$6:$C$12)))</f>
        <v xml:space="preserve"> </v>
      </c>
      <c r="E268" s="200"/>
      <c r="F268" s="46"/>
      <c r="G268" s="46"/>
      <c r="H268" s="49"/>
      <c r="I268" s="51"/>
      <c r="J268" s="188"/>
      <c r="K268" s="123" t="str">
        <f t="shared" si="158"/>
        <v xml:space="preserve"> </v>
      </c>
      <c r="L268" s="193" t="str">
        <f t="shared" si="159"/>
        <v xml:space="preserve"> </v>
      </c>
      <c r="M268" s="57">
        <f t="shared" si="160"/>
        <v>0</v>
      </c>
      <c r="N268" s="58">
        <f t="shared" si="161"/>
        <v>0</v>
      </c>
      <c r="O268" s="59">
        <f t="shared" si="162"/>
        <v>0</v>
      </c>
      <c r="P268" s="60">
        <f t="shared" si="163"/>
        <v>0</v>
      </c>
      <c r="Q268" s="61">
        <f t="shared" si="164"/>
        <v>0</v>
      </c>
      <c r="R268" s="58">
        <f t="shared" si="165"/>
        <v>0</v>
      </c>
      <c r="S268" s="61">
        <f t="shared" si="166"/>
        <v>0</v>
      </c>
      <c r="T268" s="58">
        <f t="shared" si="167"/>
        <v>0</v>
      </c>
      <c r="U268" s="181"/>
      <c r="V268" s="137"/>
      <c r="W268" s="138"/>
      <c r="X268" s="139"/>
      <c r="Y268" s="139"/>
      <c r="Z268" s="139"/>
      <c r="AA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9"/>
      <c r="BE268" s="139"/>
      <c r="BF268" s="139"/>
      <c r="BG268" s="139"/>
      <c r="BH268" s="139"/>
      <c r="BI268" s="139"/>
      <c r="BJ268" s="139"/>
      <c r="BK268" s="139"/>
      <c r="BL268" s="139"/>
      <c r="BM268" s="139"/>
      <c r="BN268" s="139"/>
      <c r="BO268" s="139"/>
      <c r="BP268" s="139"/>
      <c r="BQ268" s="139"/>
      <c r="BR268" s="139"/>
      <c r="BS268" s="139"/>
      <c r="BT268" s="139"/>
      <c r="BU268" s="139"/>
      <c r="BV268" s="139"/>
      <c r="BW268" s="139"/>
      <c r="BX268" s="139"/>
      <c r="BY268" s="139"/>
      <c r="BZ268" s="139"/>
      <c r="CA268" s="139"/>
      <c r="CB268" s="139"/>
      <c r="CC268" s="139"/>
      <c r="CD268" s="139"/>
    </row>
    <row r="269" spans="2:82">
      <c r="B269" s="65" t="str">
        <f>IF(C269&lt;&gt;0,COUNTA($C$7:C269)," ")</f>
        <v xml:space="preserve"> </v>
      </c>
      <c r="C269" s="177"/>
      <c r="D269" s="73" t="str">
        <f>IF(C269=0," ",VLOOKUP(WEEKDAY(C269),WeekDays!$B$6:$C$12,COLUMNS(WeekDays!$B$6:$C$12)))</f>
        <v xml:space="preserve"> </v>
      </c>
      <c r="E269" s="200"/>
      <c r="F269" s="46"/>
      <c r="G269" s="46"/>
      <c r="H269" s="49"/>
      <c r="I269" s="51"/>
      <c r="J269" s="188"/>
      <c r="K269" s="123" t="str">
        <f t="shared" si="158"/>
        <v xml:space="preserve"> </v>
      </c>
      <c r="L269" s="193" t="str">
        <f t="shared" si="159"/>
        <v xml:space="preserve"> </v>
      </c>
      <c r="M269" s="57">
        <f t="shared" si="160"/>
        <v>0</v>
      </c>
      <c r="N269" s="58">
        <f t="shared" si="161"/>
        <v>0</v>
      </c>
      <c r="O269" s="59">
        <f t="shared" si="162"/>
        <v>0</v>
      </c>
      <c r="P269" s="60">
        <f t="shared" si="163"/>
        <v>0</v>
      </c>
      <c r="Q269" s="61">
        <f t="shared" si="164"/>
        <v>0</v>
      </c>
      <c r="R269" s="58">
        <f t="shared" si="165"/>
        <v>0</v>
      </c>
      <c r="S269" s="61">
        <f t="shared" si="166"/>
        <v>0</v>
      </c>
      <c r="T269" s="58">
        <f t="shared" si="167"/>
        <v>0</v>
      </c>
      <c r="U269" s="181"/>
      <c r="V269" s="137"/>
      <c r="W269" s="138"/>
      <c r="X269" s="139"/>
      <c r="Y269" s="139"/>
      <c r="Z269" s="139"/>
      <c r="AA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  <c r="BI269" s="139"/>
      <c r="BJ269" s="139"/>
      <c r="BK269" s="139"/>
      <c r="BL269" s="139"/>
      <c r="BM269" s="139"/>
      <c r="BN269" s="139"/>
      <c r="BO269" s="139"/>
      <c r="BP269" s="139"/>
      <c r="BQ269" s="139"/>
      <c r="BR269" s="139"/>
      <c r="BS269" s="139"/>
      <c r="BT269" s="139"/>
      <c r="BU269" s="139"/>
      <c r="BV269" s="139"/>
      <c r="BW269" s="139"/>
      <c r="BX269" s="139"/>
      <c r="BY269" s="139"/>
      <c r="BZ269" s="139"/>
      <c r="CA269" s="139"/>
      <c r="CB269" s="139"/>
      <c r="CC269" s="139"/>
      <c r="CD269" s="139"/>
    </row>
    <row r="270" spans="2:82">
      <c r="B270" s="65" t="str">
        <f>IF(C270&lt;&gt;0,COUNTA($C$7:C270)," ")</f>
        <v xml:space="preserve"> </v>
      </c>
      <c r="C270" s="177"/>
      <c r="D270" s="73" t="str">
        <f>IF(C270=0," ",VLOOKUP(WEEKDAY(C270),WeekDays!$B$6:$C$12,COLUMNS(WeekDays!$B$6:$C$12)))</f>
        <v xml:space="preserve"> </v>
      </c>
      <c r="E270" s="200"/>
      <c r="F270" s="46"/>
      <c r="G270" s="46"/>
      <c r="H270" s="49"/>
      <c r="I270" s="51"/>
      <c r="J270" s="188"/>
      <c r="K270" s="123" t="str">
        <f t="shared" si="158"/>
        <v xml:space="preserve"> </v>
      </c>
      <c r="L270" s="193" t="str">
        <f t="shared" si="159"/>
        <v xml:space="preserve"> </v>
      </c>
      <c r="M270" s="57">
        <f t="shared" si="160"/>
        <v>0</v>
      </c>
      <c r="N270" s="58">
        <f t="shared" si="161"/>
        <v>0</v>
      </c>
      <c r="O270" s="59">
        <f t="shared" si="162"/>
        <v>0</v>
      </c>
      <c r="P270" s="60">
        <f t="shared" si="163"/>
        <v>0</v>
      </c>
      <c r="Q270" s="61">
        <f t="shared" si="164"/>
        <v>0</v>
      </c>
      <c r="R270" s="58">
        <f t="shared" si="165"/>
        <v>0</v>
      </c>
      <c r="S270" s="61">
        <f t="shared" si="166"/>
        <v>0</v>
      </c>
      <c r="T270" s="58">
        <f t="shared" si="167"/>
        <v>0</v>
      </c>
      <c r="U270" s="181"/>
      <c r="V270" s="137"/>
      <c r="W270" s="138"/>
      <c r="X270" s="139"/>
      <c r="Y270" s="139"/>
      <c r="Z270" s="139"/>
      <c r="AA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  <c r="AR270" s="139"/>
      <c r="AS270" s="139"/>
      <c r="AT270" s="139"/>
      <c r="AU270" s="139"/>
      <c r="AV270" s="139"/>
      <c r="AW270" s="139"/>
      <c r="AX270" s="139"/>
      <c r="AY270" s="139"/>
      <c r="AZ270" s="139"/>
      <c r="BA270" s="139"/>
      <c r="BB270" s="139"/>
      <c r="BC270" s="139"/>
      <c r="BD270" s="139"/>
      <c r="BE270" s="139"/>
      <c r="BF270" s="139"/>
      <c r="BG270" s="139"/>
      <c r="BH270" s="139"/>
      <c r="BI270" s="139"/>
      <c r="BJ270" s="139"/>
      <c r="BK270" s="139"/>
      <c r="BL270" s="139"/>
      <c r="BM270" s="139"/>
      <c r="BN270" s="139"/>
      <c r="BO270" s="139"/>
      <c r="BP270" s="139"/>
      <c r="BQ270" s="139"/>
      <c r="BR270" s="139"/>
      <c r="BS270" s="139"/>
      <c r="BT270" s="139"/>
      <c r="BU270" s="139"/>
      <c r="BV270" s="139"/>
      <c r="BW270" s="139"/>
      <c r="BX270" s="139"/>
      <c r="BY270" s="139"/>
      <c r="BZ270" s="139"/>
      <c r="CA270" s="139"/>
      <c r="CB270" s="139"/>
      <c r="CC270" s="139"/>
      <c r="CD270" s="139"/>
    </row>
    <row r="271" spans="2:82">
      <c r="B271" s="65" t="str">
        <f>IF(C271&lt;&gt;0,COUNTA($C$7:C271)," ")</f>
        <v xml:space="preserve"> </v>
      </c>
      <c r="C271" s="177"/>
      <c r="D271" s="73" t="str">
        <f>IF(C271=0," ",VLOOKUP(WEEKDAY(C271),WeekDays!$B$6:$C$12,COLUMNS(WeekDays!$B$6:$C$12)))</f>
        <v xml:space="preserve"> </v>
      </c>
      <c r="E271" s="200"/>
      <c r="F271" s="46"/>
      <c r="G271" s="46"/>
      <c r="H271" s="49"/>
      <c r="I271" s="51"/>
      <c r="J271" s="188"/>
      <c r="K271" s="123" t="str">
        <f t="shared" si="158"/>
        <v xml:space="preserve"> </v>
      </c>
      <c r="L271" s="193" t="str">
        <f t="shared" si="159"/>
        <v xml:space="preserve"> </v>
      </c>
      <c r="M271" s="57">
        <f t="shared" si="160"/>
        <v>0</v>
      </c>
      <c r="N271" s="58">
        <f t="shared" si="161"/>
        <v>0</v>
      </c>
      <c r="O271" s="59">
        <f t="shared" si="162"/>
        <v>0</v>
      </c>
      <c r="P271" s="60">
        <f t="shared" si="163"/>
        <v>0</v>
      </c>
      <c r="Q271" s="61">
        <f t="shared" si="164"/>
        <v>0</v>
      </c>
      <c r="R271" s="58">
        <f t="shared" si="165"/>
        <v>0</v>
      </c>
      <c r="S271" s="61">
        <f t="shared" si="166"/>
        <v>0</v>
      </c>
      <c r="T271" s="58">
        <f t="shared" si="167"/>
        <v>0</v>
      </c>
      <c r="U271" s="181"/>
      <c r="V271" s="137"/>
      <c r="W271" s="138"/>
      <c r="X271" s="139"/>
      <c r="Y271" s="139"/>
      <c r="Z271" s="139"/>
      <c r="AA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  <c r="AR271" s="139"/>
      <c r="AS271" s="139"/>
      <c r="AT271" s="139"/>
      <c r="AU271" s="139"/>
      <c r="AV271" s="139"/>
      <c r="AW271" s="139"/>
      <c r="AX271" s="139"/>
      <c r="AY271" s="139"/>
      <c r="AZ271" s="139"/>
      <c r="BA271" s="139"/>
      <c r="BB271" s="139"/>
      <c r="BC271" s="139"/>
      <c r="BD271" s="139"/>
      <c r="BE271" s="139"/>
      <c r="BF271" s="139"/>
      <c r="BG271" s="139"/>
      <c r="BH271" s="139"/>
      <c r="BI271" s="139"/>
      <c r="BJ271" s="139"/>
      <c r="BK271" s="139"/>
      <c r="BL271" s="139"/>
      <c r="BM271" s="139"/>
      <c r="BN271" s="139"/>
      <c r="BO271" s="139"/>
      <c r="BP271" s="139"/>
      <c r="BQ271" s="139"/>
      <c r="BR271" s="139"/>
      <c r="BS271" s="139"/>
      <c r="BT271" s="139"/>
      <c r="BU271" s="139"/>
      <c r="BV271" s="139"/>
      <c r="BW271" s="139"/>
      <c r="BX271" s="139"/>
      <c r="BY271" s="139"/>
      <c r="BZ271" s="139"/>
      <c r="CA271" s="139"/>
      <c r="CB271" s="139"/>
      <c r="CC271" s="139"/>
      <c r="CD271" s="139"/>
    </row>
    <row r="272" spans="2:82">
      <c r="B272" s="65" t="str">
        <f>IF(C272&lt;&gt;0,COUNTA($C$7:C272)," ")</f>
        <v xml:space="preserve"> </v>
      </c>
      <c r="C272" s="177"/>
      <c r="D272" s="73" t="str">
        <f>IF(C272=0," ",VLOOKUP(WEEKDAY(C272),WeekDays!$B$6:$C$12,COLUMNS(WeekDays!$B$6:$C$12)))</f>
        <v xml:space="preserve"> </v>
      </c>
      <c r="E272" s="200"/>
      <c r="F272" s="46"/>
      <c r="G272" s="46"/>
      <c r="H272" s="49"/>
      <c r="I272" s="51"/>
      <c r="J272" s="188"/>
      <c r="K272" s="123" t="str">
        <f t="shared" si="158"/>
        <v xml:space="preserve"> </v>
      </c>
      <c r="L272" s="193" t="str">
        <f t="shared" si="159"/>
        <v xml:space="preserve"> </v>
      </c>
      <c r="M272" s="57">
        <f t="shared" si="160"/>
        <v>0</v>
      </c>
      <c r="N272" s="58">
        <f t="shared" si="161"/>
        <v>0</v>
      </c>
      <c r="O272" s="59">
        <f t="shared" si="162"/>
        <v>0</v>
      </c>
      <c r="P272" s="60">
        <f t="shared" si="163"/>
        <v>0</v>
      </c>
      <c r="Q272" s="61">
        <f t="shared" si="164"/>
        <v>0</v>
      </c>
      <c r="R272" s="58">
        <f t="shared" si="165"/>
        <v>0</v>
      </c>
      <c r="S272" s="61">
        <f t="shared" si="166"/>
        <v>0</v>
      </c>
      <c r="T272" s="58">
        <f t="shared" si="167"/>
        <v>0</v>
      </c>
      <c r="U272" s="181"/>
      <c r="V272" s="137"/>
      <c r="W272" s="138"/>
      <c r="X272" s="139"/>
      <c r="Y272" s="139"/>
      <c r="Z272" s="139"/>
      <c r="AA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  <c r="AR272" s="139"/>
      <c r="AS272" s="139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  <c r="BI272" s="139"/>
      <c r="BJ272" s="139"/>
      <c r="BK272" s="139"/>
      <c r="BL272" s="139"/>
      <c r="BM272" s="139"/>
      <c r="BN272" s="139"/>
      <c r="BO272" s="139"/>
      <c r="BP272" s="139"/>
      <c r="BQ272" s="139"/>
      <c r="BR272" s="139"/>
      <c r="BS272" s="139"/>
      <c r="BT272" s="139"/>
      <c r="BU272" s="139"/>
      <c r="BV272" s="139"/>
      <c r="BW272" s="139"/>
      <c r="BX272" s="139"/>
      <c r="BY272" s="139"/>
      <c r="BZ272" s="139"/>
      <c r="CA272" s="139"/>
      <c r="CB272" s="139"/>
      <c r="CC272" s="139"/>
      <c r="CD272" s="139"/>
    </row>
    <row r="273" spans="2:82">
      <c r="B273" s="65" t="str">
        <f>IF(C273&lt;&gt;0,COUNTA($C$7:C273)," ")</f>
        <v xml:space="preserve"> </v>
      </c>
      <c r="C273" s="177"/>
      <c r="D273" s="73" t="str">
        <f>IF(C273=0," ",VLOOKUP(WEEKDAY(C273),WeekDays!$B$6:$C$12,COLUMNS(WeekDays!$B$6:$C$12)))</f>
        <v xml:space="preserve"> </v>
      </c>
      <c r="E273" s="200"/>
      <c r="F273" s="46"/>
      <c r="G273" s="46"/>
      <c r="H273" s="49"/>
      <c r="I273" s="51"/>
      <c r="J273" s="188"/>
      <c r="K273" s="123" t="str">
        <f t="shared" si="158"/>
        <v xml:space="preserve"> </v>
      </c>
      <c r="L273" s="193" t="str">
        <f t="shared" si="159"/>
        <v xml:space="preserve"> </v>
      </c>
      <c r="M273" s="57">
        <f t="shared" si="160"/>
        <v>0</v>
      </c>
      <c r="N273" s="58">
        <f t="shared" si="161"/>
        <v>0</v>
      </c>
      <c r="O273" s="59">
        <f t="shared" si="162"/>
        <v>0</v>
      </c>
      <c r="P273" s="60">
        <f t="shared" si="163"/>
        <v>0</v>
      </c>
      <c r="Q273" s="61">
        <f t="shared" si="164"/>
        <v>0</v>
      </c>
      <c r="R273" s="58">
        <f t="shared" si="165"/>
        <v>0</v>
      </c>
      <c r="S273" s="61">
        <f t="shared" si="166"/>
        <v>0</v>
      </c>
      <c r="T273" s="58">
        <f t="shared" si="167"/>
        <v>0</v>
      </c>
      <c r="U273" s="181"/>
      <c r="V273" s="137"/>
      <c r="W273" s="138"/>
      <c r="X273" s="139"/>
      <c r="Y273" s="139"/>
      <c r="Z273" s="139"/>
      <c r="AA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39"/>
      <c r="AN273" s="139"/>
      <c r="AO273" s="139"/>
      <c r="AP273" s="139"/>
      <c r="AQ273" s="139"/>
      <c r="AR273" s="139"/>
      <c r="AS273" s="139"/>
      <c r="AT273" s="139"/>
      <c r="AU273" s="139"/>
      <c r="AV273" s="139"/>
      <c r="AW273" s="139"/>
      <c r="AX273" s="139"/>
      <c r="AY273" s="139"/>
      <c r="AZ273" s="139"/>
      <c r="BA273" s="139"/>
      <c r="BB273" s="139"/>
      <c r="BC273" s="139"/>
      <c r="BD273" s="139"/>
      <c r="BE273" s="139"/>
      <c r="BF273" s="139"/>
      <c r="BG273" s="139"/>
      <c r="BH273" s="139"/>
      <c r="BI273" s="139"/>
      <c r="BJ273" s="139"/>
      <c r="BK273" s="139"/>
      <c r="BL273" s="139"/>
      <c r="BM273" s="139"/>
      <c r="BN273" s="139"/>
      <c r="BO273" s="139"/>
      <c r="BP273" s="139"/>
      <c r="BQ273" s="139"/>
      <c r="BR273" s="139"/>
      <c r="BS273" s="139"/>
      <c r="BT273" s="139"/>
      <c r="BU273" s="139"/>
      <c r="BV273" s="139"/>
      <c r="BW273" s="139"/>
      <c r="BX273" s="139"/>
      <c r="BY273" s="139"/>
      <c r="BZ273" s="139"/>
      <c r="CA273" s="139"/>
      <c r="CB273" s="139"/>
      <c r="CC273" s="139"/>
      <c r="CD273" s="139"/>
    </row>
    <row r="274" spans="2:82">
      <c r="B274" s="65" t="str">
        <f>IF(C274&lt;&gt;0,COUNTA($C$7:C274)," ")</f>
        <v xml:space="preserve"> </v>
      </c>
      <c r="C274" s="177"/>
      <c r="D274" s="73" t="str">
        <f>IF(C274=0," ",VLOOKUP(WEEKDAY(C274),WeekDays!$B$6:$C$12,COLUMNS(WeekDays!$B$6:$C$12)))</f>
        <v xml:space="preserve"> </v>
      </c>
      <c r="E274" s="200"/>
      <c r="F274" s="46"/>
      <c r="G274" s="46"/>
      <c r="H274" s="49"/>
      <c r="I274" s="51"/>
      <c r="J274" s="188"/>
      <c r="K274" s="123" t="str">
        <f t="shared" si="158"/>
        <v xml:space="preserve"> </v>
      </c>
      <c r="L274" s="193" t="str">
        <f t="shared" si="159"/>
        <v xml:space="preserve"> </v>
      </c>
      <c r="M274" s="57">
        <f t="shared" si="160"/>
        <v>0</v>
      </c>
      <c r="N274" s="58">
        <f t="shared" si="161"/>
        <v>0</v>
      </c>
      <c r="O274" s="59">
        <f t="shared" si="162"/>
        <v>0</v>
      </c>
      <c r="P274" s="60">
        <f t="shared" si="163"/>
        <v>0</v>
      </c>
      <c r="Q274" s="61">
        <f t="shared" si="164"/>
        <v>0</v>
      </c>
      <c r="R274" s="58">
        <f t="shared" si="165"/>
        <v>0</v>
      </c>
      <c r="S274" s="61">
        <f t="shared" si="166"/>
        <v>0</v>
      </c>
      <c r="T274" s="58">
        <f t="shared" si="167"/>
        <v>0</v>
      </c>
      <c r="U274" s="181"/>
      <c r="V274" s="137"/>
      <c r="W274" s="138"/>
      <c r="X274" s="139"/>
      <c r="Y274" s="139"/>
      <c r="Z274" s="139"/>
      <c r="AA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39"/>
      <c r="BJ274" s="139"/>
      <c r="BK274" s="139"/>
      <c r="BL274" s="139"/>
      <c r="BM274" s="139"/>
      <c r="BN274" s="139"/>
      <c r="BO274" s="139"/>
      <c r="BP274" s="139"/>
      <c r="BQ274" s="139"/>
      <c r="BR274" s="139"/>
      <c r="BS274" s="139"/>
      <c r="BT274" s="139"/>
      <c r="BU274" s="139"/>
      <c r="BV274" s="139"/>
      <c r="BW274" s="139"/>
      <c r="BX274" s="139"/>
      <c r="BY274" s="139"/>
      <c r="BZ274" s="139"/>
      <c r="CA274" s="139"/>
      <c r="CB274" s="139"/>
      <c r="CC274" s="139"/>
      <c r="CD274" s="139"/>
    </row>
    <row r="275" spans="2:82">
      <c r="B275" s="65" t="str">
        <f>IF(C275&lt;&gt;0,COUNTA($C$7:C275)," ")</f>
        <v xml:space="preserve"> </v>
      </c>
      <c r="C275" s="177"/>
      <c r="D275" s="73" t="str">
        <f>IF(C275=0," ",VLOOKUP(WEEKDAY(C275),WeekDays!$B$6:$C$12,COLUMNS(WeekDays!$B$6:$C$12)))</f>
        <v xml:space="preserve"> </v>
      </c>
      <c r="E275" s="200"/>
      <c r="F275" s="46"/>
      <c r="G275" s="46"/>
      <c r="H275" s="49"/>
      <c r="I275" s="51"/>
      <c r="J275" s="188"/>
      <c r="K275" s="123" t="str">
        <f t="shared" si="158"/>
        <v xml:space="preserve"> </v>
      </c>
      <c r="L275" s="193" t="str">
        <f t="shared" si="159"/>
        <v xml:space="preserve"> </v>
      </c>
      <c r="M275" s="57">
        <f t="shared" si="160"/>
        <v>0</v>
      </c>
      <c r="N275" s="58">
        <f t="shared" si="161"/>
        <v>0</v>
      </c>
      <c r="O275" s="59">
        <f t="shared" si="162"/>
        <v>0</v>
      </c>
      <c r="P275" s="60">
        <f t="shared" si="163"/>
        <v>0</v>
      </c>
      <c r="Q275" s="61">
        <f t="shared" si="164"/>
        <v>0</v>
      </c>
      <c r="R275" s="58">
        <f t="shared" si="165"/>
        <v>0</v>
      </c>
      <c r="S275" s="61">
        <f t="shared" si="166"/>
        <v>0</v>
      </c>
      <c r="T275" s="58">
        <f t="shared" si="167"/>
        <v>0</v>
      </c>
      <c r="U275" s="181"/>
      <c r="V275" s="137"/>
      <c r="W275" s="138"/>
      <c r="X275" s="139"/>
      <c r="Y275" s="139"/>
      <c r="Z275" s="139"/>
      <c r="AA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/>
      <c r="BG275" s="139"/>
      <c r="BH275" s="139"/>
      <c r="BI275" s="139"/>
      <c r="BJ275" s="139"/>
      <c r="BK275" s="139"/>
      <c r="BL275" s="139"/>
      <c r="BM275" s="139"/>
      <c r="BN275" s="139"/>
      <c r="BO275" s="139"/>
      <c r="BP275" s="139"/>
      <c r="BQ275" s="139"/>
      <c r="BR275" s="139"/>
      <c r="BS275" s="139"/>
      <c r="BT275" s="139"/>
      <c r="BU275" s="139"/>
      <c r="BV275" s="139"/>
      <c r="BW275" s="139"/>
      <c r="BX275" s="139"/>
      <c r="BY275" s="139"/>
      <c r="BZ275" s="139"/>
      <c r="CA275" s="139"/>
      <c r="CB275" s="139"/>
      <c r="CC275" s="139"/>
      <c r="CD275" s="139"/>
    </row>
    <row r="276" spans="2:82">
      <c r="B276" s="65" t="str">
        <f>IF(C276&lt;&gt;0,COUNTA($C$7:C276)," ")</f>
        <v xml:space="preserve"> </v>
      </c>
      <c r="C276" s="177"/>
      <c r="D276" s="73" t="str">
        <f>IF(C276=0," ",VLOOKUP(WEEKDAY(C276),WeekDays!$B$6:$C$12,COLUMNS(WeekDays!$B$6:$C$12)))</f>
        <v xml:space="preserve"> </v>
      </c>
      <c r="E276" s="200"/>
      <c r="F276" s="46"/>
      <c r="G276" s="46"/>
      <c r="H276" s="49"/>
      <c r="I276" s="51"/>
      <c r="J276" s="188"/>
      <c r="K276" s="123" t="str">
        <f t="shared" si="158"/>
        <v xml:space="preserve"> </v>
      </c>
      <c r="L276" s="193" t="str">
        <f t="shared" si="159"/>
        <v xml:space="preserve"> </v>
      </c>
      <c r="M276" s="57">
        <f t="shared" si="160"/>
        <v>0</v>
      </c>
      <c r="N276" s="58">
        <f t="shared" si="161"/>
        <v>0</v>
      </c>
      <c r="O276" s="59">
        <f t="shared" si="162"/>
        <v>0</v>
      </c>
      <c r="P276" s="60">
        <f t="shared" si="163"/>
        <v>0</v>
      </c>
      <c r="Q276" s="61">
        <f t="shared" si="164"/>
        <v>0</v>
      </c>
      <c r="R276" s="58">
        <f t="shared" si="165"/>
        <v>0</v>
      </c>
      <c r="S276" s="61">
        <f t="shared" si="166"/>
        <v>0</v>
      </c>
      <c r="T276" s="58">
        <f t="shared" si="167"/>
        <v>0</v>
      </c>
      <c r="U276" s="181"/>
      <c r="V276" s="137"/>
      <c r="W276" s="138"/>
      <c r="X276" s="139"/>
      <c r="Y276" s="139"/>
      <c r="Z276" s="139"/>
      <c r="AA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/>
      <c r="AX276" s="139"/>
      <c r="AY276" s="139"/>
      <c r="AZ276" s="139"/>
      <c r="BA276" s="139"/>
      <c r="BB276" s="139"/>
      <c r="BC276" s="139"/>
      <c r="BD276" s="139"/>
      <c r="BE276" s="139"/>
      <c r="BF276" s="139"/>
      <c r="BG276" s="139"/>
      <c r="BH276" s="139"/>
      <c r="BI276" s="139"/>
      <c r="BJ276" s="139"/>
      <c r="BK276" s="139"/>
      <c r="BL276" s="139"/>
      <c r="BM276" s="139"/>
      <c r="BN276" s="139"/>
      <c r="BO276" s="139"/>
      <c r="BP276" s="139"/>
      <c r="BQ276" s="139"/>
      <c r="BR276" s="139"/>
      <c r="BS276" s="139"/>
      <c r="BT276" s="139"/>
      <c r="BU276" s="139"/>
      <c r="BV276" s="139"/>
      <c r="BW276" s="139"/>
      <c r="BX276" s="139"/>
      <c r="BY276" s="139"/>
      <c r="BZ276" s="139"/>
      <c r="CA276" s="139"/>
      <c r="CB276" s="139"/>
      <c r="CC276" s="139"/>
      <c r="CD276" s="139"/>
    </row>
    <row r="277" spans="2:82">
      <c r="B277" s="65" t="str">
        <f>IF(C277&lt;&gt;0,COUNTA($C$7:C277)," ")</f>
        <v xml:space="preserve"> </v>
      </c>
      <c r="C277" s="177"/>
      <c r="D277" s="73" t="str">
        <f>IF(C277=0," ",VLOOKUP(WEEKDAY(C277),WeekDays!$B$6:$C$12,COLUMNS(WeekDays!$B$6:$C$12)))</f>
        <v xml:space="preserve"> </v>
      </c>
      <c r="E277" s="200"/>
      <c r="F277" s="46"/>
      <c r="G277" s="46"/>
      <c r="H277" s="49"/>
      <c r="I277" s="51"/>
      <c r="J277" s="188"/>
      <c r="K277" s="123" t="str">
        <f t="shared" si="158"/>
        <v xml:space="preserve"> </v>
      </c>
      <c r="L277" s="193" t="str">
        <f t="shared" si="159"/>
        <v xml:space="preserve"> </v>
      </c>
      <c r="M277" s="57">
        <f t="shared" si="160"/>
        <v>0</v>
      </c>
      <c r="N277" s="58">
        <f t="shared" si="161"/>
        <v>0</v>
      </c>
      <c r="O277" s="59">
        <f t="shared" si="162"/>
        <v>0</v>
      </c>
      <c r="P277" s="60">
        <f t="shared" si="163"/>
        <v>0</v>
      </c>
      <c r="Q277" s="61">
        <f t="shared" si="164"/>
        <v>0</v>
      </c>
      <c r="R277" s="58">
        <f t="shared" si="165"/>
        <v>0</v>
      </c>
      <c r="S277" s="61">
        <f t="shared" si="166"/>
        <v>0</v>
      </c>
      <c r="T277" s="58">
        <f t="shared" si="167"/>
        <v>0</v>
      </c>
      <c r="U277" s="181"/>
      <c r="V277" s="137"/>
      <c r="W277" s="138"/>
      <c r="X277" s="139"/>
      <c r="Y277" s="139"/>
      <c r="Z277" s="139"/>
      <c r="AA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/>
      <c r="AO277" s="139"/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/>
      <c r="AZ277" s="139"/>
      <c r="BA277" s="139"/>
      <c r="BB277" s="139"/>
      <c r="BC277" s="139"/>
      <c r="BD277" s="139"/>
      <c r="BE277" s="139"/>
      <c r="BF277" s="139"/>
      <c r="BG277" s="139"/>
      <c r="BH277" s="139"/>
      <c r="BI277" s="139"/>
      <c r="BJ277" s="139"/>
      <c r="BK277" s="139"/>
      <c r="BL277" s="139"/>
      <c r="BM277" s="139"/>
      <c r="BN277" s="139"/>
      <c r="BO277" s="139"/>
      <c r="BP277" s="139"/>
      <c r="BQ277" s="139"/>
      <c r="BR277" s="139"/>
      <c r="BS277" s="139"/>
      <c r="BT277" s="139"/>
      <c r="BU277" s="139"/>
      <c r="BV277" s="139"/>
      <c r="BW277" s="139"/>
      <c r="BX277" s="139"/>
      <c r="BY277" s="139"/>
      <c r="BZ277" s="139"/>
      <c r="CA277" s="139"/>
      <c r="CB277" s="139"/>
      <c r="CC277" s="139"/>
      <c r="CD277" s="139"/>
    </row>
    <row r="278" spans="2:82">
      <c r="B278" s="65" t="str">
        <f>IF(C278&lt;&gt;0,COUNTA($C$7:C278)," ")</f>
        <v xml:space="preserve"> </v>
      </c>
      <c r="C278" s="177"/>
      <c r="D278" s="73" t="str">
        <f>IF(C278=0," ",VLOOKUP(WEEKDAY(C278),WeekDays!$B$6:$C$12,COLUMNS(WeekDays!$B$6:$C$12)))</f>
        <v xml:space="preserve"> </v>
      </c>
      <c r="E278" s="200"/>
      <c r="F278" s="46"/>
      <c r="G278" s="46"/>
      <c r="H278" s="49"/>
      <c r="I278" s="51"/>
      <c r="J278" s="188"/>
      <c r="K278" s="123" t="str">
        <f t="shared" si="158"/>
        <v xml:space="preserve"> </v>
      </c>
      <c r="L278" s="193" t="str">
        <f t="shared" si="159"/>
        <v xml:space="preserve"> </v>
      </c>
      <c r="M278" s="57">
        <f t="shared" si="160"/>
        <v>0</v>
      </c>
      <c r="N278" s="58">
        <f t="shared" si="161"/>
        <v>0</v>
      </c>
      <c r="O278" s="59">
        <f t="shared" si="162"/>
        <v>0</v>
      </c>
      <c r="P278" s="60">
        <f t="shared" si="163"/>
        <v>0</v>
      </c>
      <c r="Q278" s="61">
        <f t="shared" si="164"/>
        <v>0</v>
      </c>
      <c r="R278" s="58">
        <f t="shared" si="165"/>
        <v>0</v>
      </c>
      <c r="S278" s="61">
        <f t="shared" si="166"/>
        <v>0</v>
      </c>
      <c r="T278" s="58">
        <f t="shared" si="167"/>
        <v>0</v>
      </c>
      <c r="U278" s="181"/>
      <c r="V278" s="137"/>
      <c r="W278" s="138"/>
      <c r="X278" s="139"/>
      <c r="Y278" s="139"/>
      <c r="Z278" s="139"/>
      <c r="AA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/>
      <c r="AO278" s="139"/>
      <c r="AP278" s="139"/>
      <c r="AQ278" s="139"/>
      <c r="AR278" s="139"/>
      <c r="AS278" s="139"/>
      <c r="AT278" s="139"/>
      <c r="AU278" s="139"/>
      <c r="AV278" s="139"/>
      <c r="AW278" s="139"/>
      <c r="AX278" s="139"/>
      <c r="AY278" s="139"/>
      <c r="AZ278" s="139"/>
      <c r="BA278" s="139"/>
      <c r="BB278" s="139"/>
      <c r="BC278" s="139"/>
      <c r="BD278" s="139"/>
      <c r="BE278" s="139"/>
      <c r="BF278" s="139"/>
      <c r="BG278" s="139"/>
      <c r="BH278" s="139"/>
      <c r="BI278" s="139"/>
      <c r="BJ278" s="139"/>
      <c r="BK278" s="139"/>
      <c r="BL278" s="139"/>
      <c r="BM278" s="139"/>
      <c r="BN278" s="139"/>
      <c r="BO278" s="139"/>
      <c r="BP278" s="139"/>
      <c r="BQ278" s="139"/>
      <c r="BR278" s="139"/>
      <c r="BS278" s="139"/>
      <c r="BT278" s="139"/>
      <c r="BU278" s="139"/>
      <c r="BV278" s="139"/>
      <c r="BW278" s="139"/>
      <c r="BX278" s="139"/>
      <c r="BY278" s="139"/>
      <c r="BZ278" s="139"/>
      <c r="CA278" s="139"/>
      <c r="CB278" s="139"/>
      <c r="CC278" s="139"/>
      <c r="CD278" s="139"/>
    </row>
    <row r="279" spans="2:82">
      <c r="B279" s="65" t="str">
        <f>IF(C279&lt;&gt;0,COUNTA($C$7:C279)," ")</f>
        <v xml:space="preserve"> </v>
      </c>
      <c r="C279" s="177"/>
      <c r="D279" s="73" t="str">
        <f>IF(C279=0," ",VLOOKUP(WEEKDAY(C279),WeekDays!$B$6:$C$12,COLUMNS(WeekDays!$B$6:$C$12)))</f>
        <v xml:space="preserve"> </v>
      </c>
      <c r="E279" s="200"/>
      <c r="F279" s="46"/>
      <c r="G279" s="46"/>
      <c r="H279" s="49"/>
      <c r="I279" s="51"/>
      <c r="J279" s="188"/>
      <c r="K279" s="123" t="str">
        <f t="shared" si="158"/>
        <v xml:space="preserve"> </v>
      </c>
      <c r="L279" s="193" t="str">
        <f t="shared" si="159"/>
        <v xml:space="preserve"> </v>
      </c>
      <c r="M279" s="57">
        <f t="shared" si="160"/>
        <v>0</v>
      </c>
      <c r="N279" s="58">
        <f t="shared" si="161"/>
        <v>0</v>
      </c>
      <c r="O279" s="59">
        <f t="shared" si="162"/>
        <v>0</v>
      </c>
      <c r="P279" s="60">
        <f t="shared" si="163"/>
        <v>0</v>
      </c>
      <c r="Q279" s="61">
        <f t="shared" si="164"/>
        <v>0</v>
      </c>
      <c r="R279" s="58">
        <f t="shared" si="165"/>
        <v>0</v>
      </c>
      <c r="S279" s="61">
        <f t="shared" si="166"/>
        <v>0</v>
      </c>
      <c r="T279" s="58">
        <f t="shared" si="167"/>
        <v>0</v>
      </c>
      <c r="U279" s="181"/>
      <c r="V279" s="137"/>
      <c r="W279" s="138"/>
      <c r="X279" s="139"/>
      <c r="Y279" s="139"/>
      <c r="Z279" s="139"/>
      <c r="AA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  <c r="AY279" s="139"/>
      <c r="AZ279" s="139"/>
      <c r="BA279" s="139"/>
      <c r="BB279" s="139"/>
      <c r="BC279" s="139"/>
      <c r="BD279" s="139"/>
      <c r="BE279" s="139"/>
      <c r="BF279" s="139"/>
      <c r="BG279" s="139"/>
      <c r="BH279" s="139"/>
      <c r="BI279" s="139"/>
      <c r="BJ279" s="139"/>
      <c r="BK279" s="139"/>
      <c r="BL279" s="139"/>
      <c r="BM279" s="139"/>
      <c r="BN279" s="139"/>
      <c r="BO279" s="139"/>
      <c r="BP279" s="139"/>
      <c r="BQ279" s="139"/>
      <c r="BR279" s="139"/>
      <c r="BS279" s="139"/>
      <c r="BT279" s="139"/>
      <c r="BU279" s="139"/>
      <c r="BV279" s="139"/>
      <c r="BW279" s="139"/>
      <c r="BX279" s="139"/>
      <c r="BY279" s="139"/>
      <c r="BZ279" s="139"/>
      <c r="CA279" s="139"/>
      <c r="CB279" s="139"/>
      <c r="CC279" s="139"/>
      <c r="CD279" s="139"/>
    </row>
    <row r="280" spans="2:82">
      <c r="B280" s="65" t="str">
        <f>IF(C280&lt;&gt;0,COUNTA($C$7:C280)," ")</f>
        <v xml:space="preserve"> </v>
      </c>
      <c r="C280" s="177"/>
      <c r="D280" s="73" t="str">
        <f>IF(C280=0," ",VLOOKUP(WEEKDAY(C280),WeekDays!$B$6:$C$12,COLUMNS(WeekDays!$B$6:$C$12)))</f>
        <v xml:space="preserve"> </v>
      </c>
      <c r="E280" s="200"/>
      <c r="F280" s="46"/>
      <c r="G280" s="46"/>
      <c r="H280" s="49"/>
      <c r="I280" s="51"/>
      <c r="J280" s="188"/>
      <c r="K280" s="123" t="str">
        <f t="shared" si="158"/>
        <v xml:space="preserve"> </v>
      </c>
      <c r="L280" s="193" t="str">
        <f t="shared" si="159"/>
        <v xml:space="preserve"> </v>
      </c>
      <c r="M280" s="57">
        <f t="shared" si="160"/>
        <v>0</v>
      </c>
      <c r="N280" s="58">
        <f t="shared" si="161"/>
        <v>0</v>
      </c>
      <c r="O280" s="59">
        <f t="shared" si="162"/>
        <v>0</v>
      </c>
      <c r="P280" s="60">
        <f t="shared" si="163"/>
        <v>0</v>
      </c>
      <c r="Q280" s="61">
        <f t="shared" si="164"/>
        <v>0</v>
      </c>
      <c r="R280" s="58">
        <f t="shared" si="165"/>
        <v>0</v>
      </c>
      <c r="S280" s="61">
        <f t="shared" si="166"/>
        <v>0</v>
      </c>
      <c r="T280" s="58">
        <f t="shared" si="167"/>
        <v>0</v>
      </c>
      <c r="U280" s="181"/>
      <c r="V280" s="137"/>
      <c r="W280" s="138"/>
      <c r="X280" s="139"/>
      <c r="Y280" s="139"/>
      <c r="Z280" s="139"/>
      <c r="AA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/>
      <c r="BD280" s="139"/>
      <c r="BE280" s="139"/>
      <c r="BF280" s="139"/>
      <c r="BG280" s="139"/>
      <c r="BH280" s="139"/>
      <c r="BI280" s="139"/>
      <c r="BJ280" s="139"/>
      <c r="BK280" s="139"/>
      <c r="BL280" s="139"/>
      <c r="BM280" s="139"/>
      <c r="BN280" s="139"/>
      <c r="BO280" s="139"/>
      <c r="BP280" s="139"/>
      <c r="BQ280" s="139"/>
      <c r="BR280" s="139"/>
      <c r="BS280" s="139"/>
      <c r="BT280" s="139"/>
      <c r="BU280" s="139"/>
      <c r="BV280" s="139"/>
      <c r="BW280" s="139"/>
      <c r="BX280" s="139"/>
      <c r="BY280" s="139"/>
      <c r="BZ280" s="139"/>
      <c r="CA280" s="139"/>
      <c r="CB280" s="139"/>
      <c r="CC280" s="139"/>
      <c r="CD280" s="139"/>
    </row>
    <row r="281" spans="2:82">
      <c r="B281" s="65" t="str">
        <f>IF(C281&lt;&gt;0,COUNTA($C$7:C281)," ")</f>
        <v xml:space="preserve"> </v>
      </c>
      <c r="C281" s="177"/>
      <c r="D281" s="73" t="str">
        <f>IF(C281=0," ",VLOOKUP(WEEKDAY(C281),WeekDays!$B$6:$C$12,COLUMNS(WeekDays!$B$6:$C$12)))</f>
        <v xml:space="preserve"> </v>
      </c>
      <c r="E281" s="200"/>
      <c r="F281" s="46"/>
      <c r="G281" s="46"/>
      <c r="H281" s="49"/>
      <c r="I281" s="51"/>
      <c r="J281" s="188"/>
      <c r="K281" s="123" t="str">
        <f t="shared" si="158"/>
        <v xml:space="preserve"> </v>
      </c>
      <c r="L281" s="193" t="str">
        <f t="shared" si="159"/>
        <v xml:space="preserve"> </v>
      </c>
      <c r="M281" s="57">
        <f t="shared" si="160"/>
        <v>0</v>
      </c>
      <c r="N281" s="58">
        <f t="shared" si="161"/>
        <v>0</v>
      </c>
      <c r="O281" s="59">
        <f t="shared" si="162"/>
        <v>0</v>
      </c>
      <c r="P281" s="60">
        <f t="shared" si="163"/>
        <v>0</v>
      </c>
      <c r="Q281" s="61">
        <f t="shared" si="164"/>
        <v>0</v>
      </c>
      <c r="R281" s="58">
        <f t="shared" si="165"/>
        <v>0</v>
      </c>
      <c r="S281" s="61">
        <f t="shared" si="166"/>
        <v>0</v>
      </c>
      <c r="T281" s="58">
        <f t="shared" si="167"/>
        <v>0</v>
      </c>
      <c r="U281" s="181"/>
      <c r="V281" s="137"/>
      <c r="W281" s="138"/>
      <c r="X281" s="139"/>
      <c r="Y281" s="139"/>
      <c r="Z281" s="139"/>
      <c r="AA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39"/>
      <c r="BN281" s="139"/>
      <c r="BO281" s="139"/>
      <c r="BP281" s="139"/>
      <c r="BQ281" s="139"/>
      <c r="BR281" s="139"/>
      <c r="BS281" s="139"/>
      <c r="BT281" s="139"/>
      <c r="BU281" s="139"/>
      <c r="BV281" s="139"/>
      <c r="BW281" s="139"/>
      <c r="BX281" s="139"/>
      <c r="BY281" s="139"/>
      <c r="BZ281" s="139"/>
      <c r="CA281" s="139"/>
      <c r="CB281" s="139"/>
      <c r="CC281" s="139"/>
      <c r="CD281" s="139"/>
    </row>
    <row r="282" spans="2:82">
      <c r="B282" s="65" t="str">
        <f>IF(C282&lt;&gt;0,COUNTA($C$7:C282)," ")</f>
        <v xml:space="preserve"> </v>
      </c>
      <c r="C282" s="177"/>
      <c r="D282" s="73" t="str">
        <f>IF(C282=0," ",VLOOKUP(WEEKDAY(C282),WeekDays!$B$6:$C$12,COLUMNS(WeekDays!$B$6:$C$12)))</f>
        <v xml:space="preserve"> </v>
      </c>
      <c r="E282" s="200"/>
      <c r="F282" s="46"/>
      <c r="G282" s="46"/>
      <c r="H282" s="49"/>
      <c r="I282" s="51"/>
      <c r="J282" s="188"/>
      <c r="K282" s="123" t="str">
        <f t="shared" si="158"/>
        <v xml:space="preserve"> </v>
      </c>
      <c r="L282" s="193" t="str">
        <f t="shared" si="159"/>
        <v xml:space="preserve"> </v>
      </c>
      <c r="M282" s="57">
        <f t="shared" si="160"/>
        <v>0</v>
      </c>
      <c r="N282" s="58">
        <f t="shared" si="161"/>
        <v>0</v>
      </c>
      <c r="O282" s="59">
        <f t="shared" si="162"/>
        <v>0</v>
      </c>
      <c r="P282" s="60">
        <f t="shared" si="163"/>
        <v>0</v>
      </c>
      <c r="Q282" s="61">
        <f t="shared" si="164"/>
        <v>0</v>
      </c>
      <c r="R282" s="58">
        <f t="shared" si="165"/>
        <v>0</v>
      </c>
      <c r="S282" s="61">
        <f t="shared" si="166"/>
        <v>0</v>
      </c>
      <c r="T282" s="58">
        <f t="shared" si="167"/>
        <v>0</v>
      </c>
      <c r="U282" s="181"/>
      <c r="V282" s="137"/>
      <c r="W282" s="138"/>
      <c r="X282" s="139"/>
      <c r="Y282" s="139"/>
      <c r="Z282" s="139"/>
      <c r="AA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39"/>
      <c r="BD282" s="139"/>
      <c r="BE282" s="139"/>
      <c r="BF282" s="139"/>
      <c r="BG282" s="139"/>
      <c r="BH282" s="139"/>
      <c r="BI282" s="139"/>
      <c r="BJ282" s="139"/>
      <c r="BK282" s="139"/>
      <c r="BL282" s="139"/>
      <c r="BM282" s="139"/>
      <c r="BN282" s="139"/>
      <c r="BO282" s="139"/>
      <c r="BP282" s="139"/>
      <c r="BQ282" s="139"/>
      <c r="BR282" s="139"/>
      <c r="BS282" s="139"/>
      <c r="BT282" s="139"/>
      <c r="BU282" s="139"/>
      <c r="BV282" s="139"/>
      <c r="BW282" s="139"/>
      <c r="BX282" s="139"/>
      <c r="BY282" s="139"/>
      <c r="BZ282" s="139"/>
      <c r="CA282" s="139"/>
      <c r="CB282" s="139"/>
      <c r="CC282" s="139"/>
      <c r="CD282" s="139"/>
    </row>
    <row r="283" spans="2:82">
      <c r="B283" s="65" t="str">
        <f>IF(C283&lt;&gt;0,COUNTA($C$7:C283)," ")</f>
        <v xml:space="preserve"> </v>
      </c>
      <c r="C283" s="177"/>
      <c r="D283" s="73" t="str">
        <f>IF(C283=0," ",VLOOKUP(WEEKDAY(C283),WeekDays!$B$6:$C$12,COLUMNS(WeekDays!$B$6:$C$12)))</f>
        <v xml:space="preserve"> </v>
      </c>
      <c r="E283" s="200"/>
      <c r="F283" s="46"/>
      <c r="G283" s="46"/>
      <c r="H283" s="49"/>
      <c r="I283" s="51"/>
      <c r="J283" s="188"/>
      <c r="K283" s="123" t="str">
        <f t="shared" si="158"/>
        <v xml:space="preserve"> </v>
      </c>
      <c r="L283" s="193" t="str">
        <f t="shared" si="159"/>
        <v xml:space="preserve"> </v>
      </c>
      <c r="M283" s="57">
        <f t="shared" si="160"/>
        <v>0</v>
      </c>
      <c r="N283" s="58">
        <f t="shared" si="161"/>
        <v>0</v>
      </c>
      <c r="O283" s="59">
        <f t="shared" si="162"/>
        <v>0</v>
      </c>
      <c r="P283" s="60">
        <f t="shared" si="163"/>
        <v>0</v>
      </c>
      <c r="Q283" s="61">
        <f t="shared" si="164"/>
        <v>0</v>
      </c>
      <c r="R283" s="58">
        <f t="shared" si="165"/>
        <v>0</v>
      </c>
      <c r="S283" s="61">
        <f t="shared" si="166"/>
        <v>0</v>
      </c>
      <c r="T283" s="58">
        <f t="shared" si="167"/>
        <v>0</v>
      </c>
      <c r="U283" s="181"/>
      <c r="V283" s="137"/>
      <c r="W283" s="138"/>
      <c r="X283" s="139"/>
      <c r="Y283" s="139"/>
      <c r="Z283" s="139"/>
      <c r="AA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39"/>
      <c r="BD283" s="139"/>
      <c r="BE283" s="139"/>
      <c r="BF283" s="139"/>
      <c r="BG283" s="139"/>
      <c r="BH283" s="139"/>
      <c r="BI283" s="139"/>
      <c r="BJ283" s="139"/>
      <c r="BK283" s="139"/>
      <c r="BL283" s="139"/>
      <c r="BM283" s="139"/>
      <c r="BN283" s="139"/>
      <c r="BO283" s="139"/>
      <c r="BP283" s="139"/>
      <c r="BQ283" s="139"/>
      <c r="BR283" s="139"/>
      <c r="BS283" s="139"/>
      <c r="BT283" s="139"/>
      <c r="BU283" s="139"/>
      <c r="BV283" s="139"/>
      <c r="BW283" s="139"/>
      <c r="BX283" s="139"/>
      <c r="BY283" s="139"/>
      <c r="BZ283" s="139"/>
      <c r="CA283" s="139"/>
      <c r="CB283" s="139"/>
      <c r="CC283" s="139"/>
      <c r="CD283" s="139"/>
    </row>
    <row r="284" spans="2:82">
      <c r="B284" s="65" t="str">
        <f>IF(C284&lt;&gt;0,COUNTA($C$7:C284)," ")</f>
        <v xml:space="preserve"> </v>
      </c>
      <c r="C284" s="177"/>
      <c r="D284" s="73" t="str">
        <f>IF(C284=0," ",VLOOKUP(WEEKDAY(C284),WeekDays!$B$6:$C$12,COLUMNS(WeekDays!$B$6:$C$12)))</f>
        <v xml:space="preserve"> </v>
      </c>
      <c r="E284" s="200"/>
      <c r="F284" s="46"/>
      <c r="G284" s="46"/>
      <c r="H284" s="49"/>
      <c r="I284" s="51"/>
      <c r="J284" s="188"/>
      <c r="K284" s="123" t="str">
        <f t="shared" si="158"/>
        <v xml:space="preserve"> </v>
      </c>
      <c r="L284" s="193" t="str">
        <f t="shared" si="159"/>
        <v xml:space="preserve"> </v>
      </c>
      <c r="M284" s="57">
        <f t="shared" si="160"/>
        <v>0</v>
      </c>
      <c r="N284" s="58">
        <f t="shared" si="161"/>
        <v>0</v>
      </c>
      <c r="O284" s="59">
        <f t="shared" si="162"/>
        <v>0</v>
      </c>
      <c r="P284" s="60">
        <f t="shared" si="163"/>
        <v>0</v>
      </c>
      <c r="Q284" s="61">
        <f t="shared" si="164"/>
        <v>0</v>
      </c>
      <c r="R284" s="58">
        <f t="shared" si="165"/>
        <v>0</v>
      </c>
      <c r="S284" s="61">
        <f t="shared" si="166"/>
        <v>0</v>
      </c>
      <c r="T284" s="58">
        <f t="shared" si="167"/>
        <v>0</v>
      </c>
      <c r="U284" s="181"/>
      <c r="V284" s="137"/>
      <c r="W284" s="138"/>
      <c r="X284" s="139"/>
      <c r="Y284" s="139"/>
      <c r="Z284" s="139"/>
      <c r="AA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39"/>
      <c r="BN284" s="139"/>
      <c r="BO284" s="139"/>
      <c r="BP284" s="139"/>
      <c r="BQ284" s="139"/>
      <c r="BR284" s="139"/>
      <c r="BS284" s="139"/>
      <c r="BT284" s="139"/>
      <c r="BU284" s="139"/>
      <c r="BV284" s="139"/>
      <c r="BW284" s="139"/>
      <c r="BX284" s="139"/>
      <c r="BY284" s="139"/>
      <c r="BZ284" s="139"/>
      <c r="CA284" s="139"/>
      <c r="CB284" s="139"/>
      <c r="CC284" s="139"/>
      <c r="CD284" s="139"/>
    </row>
    <row r="285" spans="2:82">
      <c r="B285" s="65" t="str">
        <f>IF(C285&lt;&gt;0,COUNTA($C$7:C285)," ")</f>
        <v xml:space="preserve"> </v>
      </c>
      <c r="C285" s="177"/>
      <c r="D285" s="73" t="str">
        <f>IF(C285=0," ",VLOOKUP(WEEKDAY(C285),WeekDays!$B$6:$C$12,COLUMNS(WeekDays!$B$6:$C$12)))</f>
        <v xml:space="preserve"> </v>
      </c>
      <c r="E285" s="200"/>
      <c r="F285" s="46"/>
      <c r="G285" s="46"/>
      <c r="H285" s="49"/>
      <c r="I285" s="51"/>
      <c r="J285" s="188"/>
      <c r="K285" s="123" t="str">
        <f t="shared" si="158"/>
        <v xml:space="preserve"> </v>
      </c>
      <c r="L285" s="193" t="str">
        <f t="shared" si="159"/>
        <v xml:space="preserve"> </v>
      </c>
      <c r="M285" s="57">
        <f t="shared" si="160"/>
        <v>0</v>
      </c>
      <c r="N285" s="58">
        <f t="shared" si="161"/>
        <v>0</v>
      </c>
      <c r="O285" s="59">
        <f t="shared" si="162"/>
        <v>0</v>
      </c>
      <c r="P285" s="60">
        <f t="shared" si="163"/>
        <v>0</v>
      </c>
      <c r="Q285" s="61">
        <f t="shared" si="164"/>
        <v>0</v>
      </c>
      <c r="R285" s="58">
        <f t="shared" si="165"/>
        <v>0</v>
      </c>
      <c r="S285" s="61">
        <f t="shared" si="166"/>
        <v>0</v>
      </c>
      <c r="T285" s="58">
        <f t="shared" si="167"/>
        <v>0</v>
      </c>
      <c r="U285" s="181"/>
      <c r="V285" s="137"/>
      <c r="W285" s="138"/>
      <c r="X285" s="139"/>
      <c r="Y285" s="139"/>
      <c r="Z285" s="139"/>
      <c r="AA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/>
      <c r="BD285" s="139"/>
      <c r="BE285" s="139"/>
      <c r="BF285" s="139"/>
      <c r="BG285" s="139"/>
      <c r="BH285" s="139"/>
      <c r="BI285" s="139"/>
      <c r="BJ285" s="139"/>
      <c r="BK285" s="139"/>
      <c r="BL285" s="139"/>
      <c r="BM285" s="139"/>
      <c r="BN285" s="139"/>
      <c r="BO285" s="139"/>
      <c r="BP285" s="139"/>
      <c r="BQ285" s="139"/>
      <c r="BR285" s="139"/>
      <c r="BS285" s="139"/>
      <c r="BT285" s="139"/>
      <c r="BU285" s="139"/>
      <c r="BV285" s="139"/>
      <c r="BW285" s="139"/>
      <c r="BX285" s="139"/>
      <c r="BY285" s="139"/>
      <c r="BZ285" s="139"/>
      <c r="CA285" s="139"/>
      <c r="CB285" s="139"/>
      <c r="CC285" s="139"/>
      <c r="CD285" s="139"/>
    </row>
    <row r="286" spans="2:82">
      <c r="B286" s="65" t="str">
        <f>IF(C286&lt;&gt;0,COUNTA($C$7:C286)," ")</f>
        <v xml:space="preserve"> </v>
      </c>
      <c r="C286" s="177"/>
      <c r="D286" s="73" t="str">
        <f>IF(C286=0," ",VLOOKUP(WEEKDAY(C286),WeekDays!$B$6:$C$12,COLUMNS(WeekDays!$B$6:$C$12)))</f>
        <v xml:space="preserve"> </v>
      </c>
      <c r="E286" s="200"/>
      <c r="F286" s="46"/>
      <c r="G286" s="46"/>
      <c r="H286" s="49"/>
      <c r="I286" s="51"/>
      <c r="J286" s="188"/>
      <c r="K286" s="123" t="str">
        <f t="shared" si="158"/>
        <v xml:space="preserve"> </v>
      </c>
      <c r="L286" s="193" t="str">
        <f t="shared" si="159"/>
        <v xml:space="preserve"> </v>
      </c>
      <c r="M286" s="57">
        <f t="shared" si="160"/>
        <v>0</v>
      </c>
      <c r="N286" s="58">
        <f t="shared" si="161"/>
        <v>0</v>
      </c>
      <c r="O286" s="59">
        <f t="shared" si="162"/>
        <v>0</v>
      </c>
      <c r="P286" s="60">
        <f t="shared" si="163"/>
        <v>0</v>
      </c>
      <c r="Q286" s="61">
        <f t="shared" si="164"/>
        <v>0</v>
      </c>
      <c r="R286" s="58">
        <f t="shared" si="165"/>
        <v>0</v>
      </c>
      <c r="S286" s="61">
        <f t="shared" si="166"/>
        <v>0</v>
      </c>
      <c r="T286" s="58">
        <f t="shared" si="167"/>
        <v>0</v>
      </c>
      <c r="U286" s="181"/>
      <c r="V286" s="137"/>
      <c r="W286" s="138"/>
      <c r="X286" s="139"/>
      <c r="Y286" s="139"/>
      <c r="Z286" s="139"/>
      <c r="AA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  <c r="BI286" s="139"/>
      <c r="BJ286" s="139"/>
      <c r="BK286" s="139"/>
      <c r="BL286" s="139"/>
      <c r="BM286" s="139"/>
      <c r="BN286" s="139"/>
      <c r="BO286" s="139"/>
      <c r="BP286" s="139"/>
      <c r="BQ286" s="139"/>
      <c r="BR286" s="139"/>
      <c r="BS286" s="139"/>
      <c r="BT286" s="139"/>
      <c r="BU286" s="139"/>
      <c r="BV286" s="139"/>
      <c r="BW286" s="139"/>
      <c r="BX286" s="139"/>
      <c r="BY286" s="139"/>
      <c r="BZ286" s="139"/>
      <c r="CA286" s="139"/>
      <c r="CB286" s="139"/>
      <c r="CC286" s="139"/>
      <c r="CD286" s="139"/>
    </row>
    <row r="287" spans="2:82">
      <c r="B287" s="65" t="str">
        <f>IF(C287&lt;&gt;0,COUNTA($C$7:C287)," ")</f>
        <v xml:space="preserve"> </v>
      </c>
      <c r="C287" s="177"/>
      <c r="D287" s="73" t="str">
        <f>IF(C287=0," ",VLOOKUP(WEEKDAY(C287),WeekDays!$B$6:$C$12,COLUMNS(WeekDays!$B$6:$C$12)))</f>
        <v xml:space="preserve"> </v>
      </c>
      <c r="E287" s="200"/>
      <c r="F287" s="46"/>
      <c r="G287" s="46"/>
      <c r="H287" s="49"/>
      <c r="I287" s="51"/>
      <c r="J287" s="188"/>
      <c r="K287" s="123" t="str">
        <f t="shared" si="158"/>
        <v xml:space="preserve"> </v>
      </c>
      <c r="L287" s="193" t="str">
        <f t="shared" si="159"/>
        <v xml:space="preserve"> </v>
      </c>
      <c r="M287" s="57">
        <f t="shared" si="160"/>
        <v>0</v>
      </c>
      <c r="N287" s="58">
        <f t="shared" si="161"/>
        <v>0</v>
      </c>
      <c r="O287" s="59">
        <f t="shared" si="162"/>
        <v>0</v>
      </c>
      <c r="P287" s="60">
        <f t="shared" si="163"/>
        <v>0</v>
      </c>
      <c r="Q287" s="61">
        <f t="shared" si="164"/>
        <v>0</v>
      </c>
      <c r="R287" s="58">
        <f t="shared" si="165"/>
        <v>0</v>
      </c>
      <c r="S287" s="61">
        <f t="shared" si="166"/>
        <v>0</v>
      </c>
      <c r="T287" s="58">
        <f t="shared" si="167"/>
        <v>0</v>
      </c>
      <c r="U287" s="181"/>
      <c r="V287" s="137"/>
      <c r="W287" s="138"/>
      <c r="X287" s="139"/>
      <c r="Y287" s="139"/>
      <c r="Z287" s="139"/>
      <c r="AA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/>
      <c r="BG287" s="139"/>
      <c r="BH287" s="139"/>
      <c r="BI287" s="139"/>
      <c r="BJ287" s="139"/>
      <c r="BK287" s="139"/>
      <c r="BL287" s="139"/>
      <c r="BM287" s="139"/>
      <c r="BN287" s="139"/>
      <c r="BO287" s="139"/>
      <c r="BP287" s="139"/>
      <c r="BQ287" s="139"/>
      <c r="BR287" s="139"/>
      <c r="BS287" s="139"/>
      <c r="BT287" s="139"/>
      <c r="BU287" s="139"/>
      <c r="BV287" s="139"/>
      <c r="BW287" s="139"/>
      <c r="BX287" s="139"/>
      <c r="BY287" s="139"/>
      <c r="BZ287" s="139"/>
      <c r="CA287" s="139"/>
      <c r="CB287" s="139"/>
      <c r="CC287" s="139"/>
      <c r="CD287" s="139"/>
    </row>
    <row r="288" spans="2:82">
      <c r="B288" s="65" t="str">
        <f>IF(C288&lt;&gt;0,COUNTA($C$7:C288)," ")</f>
        <v xml:space="preserve"> </v>
      </c>
      <c r="C288" s="177"/>
      <c r="D288" s="73" t="str">
        <f>IF(C288=0," ",VLOOKUP(WEEKDAY(C288),WeekDays!$B$6:$C$12,COLUMNS(WeekDays!$B$6:$C$12)))</f>
        <v xml:space="preserve"> </v>
      </c>
      <c r="E288" s="200"/>
      <c r="F288" s="46"/>
      <c r="G288" s="46"/>
      <c r="H288" s="49"/>
      <c r="I288" s="51"/>
      <c r="J288" s="188"/>
      <c r="K288" s="123" t="str">
        <f t="shared" si="158"/>
        <v xml:space="preserve"> </v>
      </c>
      <c r="L288" s="193" t="str">
        <f t="shared" si="159"/>
        <v xml:space="preserve"> </v>
      </c>
      <c r="M288" s="57">
        <f t="shared" si="160"/>
        <v>0</v>
      </c>
      <c r="N288" s="58">
        <f t="shared" si="161"/>
        <v>0</v>
      </c>
      <c r="O288" s="59">
        <f t="shared" si="162"/>
        <v>0</v>
      </c>
      <c r="P288" s="60">
        <f t="shared" si="163"/>
        <v>0</v>
      </c>
      <c r="Q288" s="61">
        <f t="shared" si="164"/>
        <v>0</v>
      </c>
      <c r="R288" s="58">
        <f t="shared" si="165"/>
        <v>0</v>
      </c>
      <c r="S288" s="61">
        <f t="shared" si="166"/>
        <v>0</v>
      </c>
      <c r="T288" s="58">
        <f t="shared" si="167"/>
        <v>0</v>
      </c>
      <c r="U288" s="181"/>
      <c r="V288" s="137"/>
      <c r="W288" s="138"/>
      <c r="X288" s="139"/>
      <c r="Y288" s="139"/>
      <c r="Z288" s="139"/>
      <c r="AA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39"/>
      <c r="BD288" s="139"/>
      <c r="BE288" s="139"/>
      <c r="BF288" s="139"/>
      <c r="BG288" s="139"/>
      <c r="BH288" s="139"/>
      <c r="BI288" s="139"/>
      <c r="BJ288" s="139"/>
      <c r="BK288" s="139"/>
      <c r="BL288" s="139"/>
      <c r="BM288" s="139"/>
      <c r="BN288" s="139"/>
      <c r="BO288" s="139"/>
      <c r="BP288" s="139"/>
      <c r="BQ288" s="139"/>
      <c r="BR288" s="139"/>
      <c r="BS288" s="139"/>
      <c r="BT288" s="139"/>
      <c r="BU288" s="139"/>
      <c r="BV288" s="139"/>
      <c r="BW288" s="139"/>
      <c r="BX288" s="139"/>
      <c r="BY288" s="139"/>
      <c r="BZ288" s="139"/>
      <c r="CA288" s="139"/>
      <c r="CB288" s="139"/>
      <c r="CC288" s="139"/>
      <c r="CD288" s="139"/>
    </row>
    <row r="289" spans="2:82">
      <c r="B289" s="65" t="str">
        <f>IF(C289&lt;&gt;0,COUNTA($C$7:C289)," ")</f>
        <v xml:space="preserve"> </v>
      </c>
      <c r="C289" s="177"/>
      <c r="D289" s="73" t="str">
        <f>IF(C289=0," ",VLOOKUP(WEEKDAY(C289),WeekDays!$B$6:$C$12,COLUMNS(WeekDays!$B$6:$C$12)))</f>
        <v xml:space="preserve"> </v>
      </c>
      <c r="E289" s="200"/>
      <c r="F289" s="46"/>
      <c r="G289" s="46"/>
      <c r="H289" s="49"/>
      <c r="I289" s="51"/>
      <c r="J289" s="188"/>
      <c r="K289" s="123" t="str">
        <f t="shared" si="158"/>
        <v xml:space="preserve"> </v>
      </c>
      <c r="L289" s="193" t="str">
        <f t="shared" si="159"/>
        <v xml:space="preserve"> </v>
      </c>
      <c r="M289" s="57">
        <f t="shared" si="160"/>
        <v>0</v>
      </c>
      <c r="N289" s="58">
        <f t="shared" si="161"/>
        <v>0</v>
      </c>
      <c r="O289" s="59">
        <f t="shared" si="162"/>
        <v>0</v>
      </c>
      <c r="P289" s="60">
        <f t="shared" si="163"/>
        <v>0</v>
      </c>
      <c r="Q289" s="61">
        <f t="shared" si="164"/>
        <v>0</v>
      </c>
      <c r="R289" s="58">
        <f t="shared" si="165"/>
        <v>0</v>
      </c>
      <c r="S289" s="61">
        <f t="shared" si="166"/>
        <v>0</v>
      </c>
      <c r="T289" s="58">
        <f t="shared" si="167"/>
        <v>0</v>
      </c>
      <c r="U289" s="181"/>
      <c r="V289" s="137"/>
      <c r="W289" s="138"/>
      <c r="X289" s="139"/>
      <c r="Y289" s="139"/>
      <c r="Z289" s="139"/>
      <c r="AA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  <c r="BI289" s="139"/>
      <c r="BJ289" s="139"/>
      <c r="BK289" s="139"/>
      <c r="BL289" s="139"/>
      <c r="BM289" s="139"/>
      <c r="BN289" s="139"/>
      <c r="BO289" s="139"/>
      <c r="BP289" s="139"/>
      <c r="BQ289" s="139"/>
      <c r="BR289" s="139"/>
      <c r="BS289" s="139"/>
      <c r="BT289" s="139"/>
      <c r="BU289" s="139"/>
      <c r="BV289" s="139"/>
      <c r="BW289" s="139"/>
      <c r="BX289" s="139"/>
      <c r="BY289" s="139"/>
      <c r="BZ289" s="139"/>
      <c r="CA289" s="139"/>
      <c r="CB289" s="139"/>
      <c r="CC289" s="139"/>
      <c r="CD289" s="139"/>
    </row>
    <row r="290" spans="2:82">
      <c r="B290" s="65" t="str">
        <f>IF(C290&lt;&gt;0,COUNTA($C$7:C290)," ")</f>
        <v xml:space="preserve"> </v>
      </c>
      <c r="C290" s="177"/>
      <c r="D290" s="73" t="str">
        <f>IF(C290=0," ",VLOOKUP(WEEKDAY(C290),WeekDays!$B$6:$C$12,COLUMNS(WeekDays!$B$6:$C$12)))</f>
        <v xml:space="preserve"> </v>
      </c>
      <c r="E290" s="200"/>
      <c r="F290" s="46"/>
      <c r="G290" s="46"/>
      <c r="H290" s="49"/>
      <c r="I290" s="51"/>
      <c r="J290" s="188"/>
      <c r="K290" s="123" t="str">
        <f t="shared" si="158"/>
        <v xml:space="preserve"> </v>
      </c>
      <c r="L290" s="193" t="str">
        <f t="shared" si="159"/>
        <v xml:space="preserve"> </v>
      </c>
      <c r="M290" s="57">
        <f t="shared" si="160"/>
        <v>0</v>
      </c>
      <c r="N290" s="58">
        <f t="shared" si="161"/>
        <v>0</v>
      </c>
      <c r="O290" s="59">
        <f t="shared" si="162"/>
        <v>0</v>
      </c>
      <c r="P290" s="60">
        <f t="shared" si="163"/>
        <v>0</v>
      </c>
      <c r="Q290" s="61">
        <f t="shared" si="164"/>
        <v>0</v>
      </c>
      <c r="R290" s="58">
        <f t="shared" si="165"/>
        <v>0</v>
      </c>
      <c r="S290" s="61">
        <f t="shared" si="166"/>
        <v>0</v>
      </c>
      <c r="T290" s="58">
        <f t="shared" si="167"/>
        <v>0</v>
      </c>
      <c r="U290" s="181"/>
      <c r="V290" s="137"/>
      <c r="W290" s="138"/>
      <c r="X290" s="139"/>
      <c r="Y290" s="139"/>
      <c r="Z290" s="139"/>
      <c r="AA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/>
      <c r="BE290" s="139"/>
      <c r="BF290" s="139"/>
      <c r="BG290" s="139"/>
      <c r="BH290" s="139"/>
      <c r="BI290" s="139"/>
      <c r="BJ290" s="139"/>
      <c r="BK290" s="139"/>
      <c r="BL290" s="139"/>
      <c r="BM290" s="139"/>
      <c r="BN290" s="139"/>
      <c r="BO290" s="139"/>
      <c r="BP290" s="139"/>
      <c r="BQ290" s="139"/>
      <c r="BR290" s="139"/>
      <c r="BS290" s="139"/>
      <c r="BT290" s="139"/>
      <c r="BU290" s="139"/>
      <c r="BV290" s="139"/>
      <c r="BW290" s="139"/>
      <c r="BX290" s="139"/>
      <c r="BY290" s="139"/>
      <c r="BZ290" s="139"/>
      <c r="CA290" s="139"/>
      <c r="CB290" s="139"/>
      <c r="CC290" s="139"/>
      <c r="CD290" s="139"/>
    </row>
    <row r="291" spans="2:82">
      <c r="B291" s="65" t="str">
        <f>IF(C291&lt;&gt;0,COUNTA($C$7:C291)," ")</f>
        <v xml:space="preserve"> </v>
      </c>
      <c r="C291" s="177"/>
      <c r="D291" s="73" t="str">
        <f>IF(C291=0," ",VLOOKUP(WEEKDAY(C291),WeekDays!$B$6:$C$12,COLUMNS(WeekDays!$B$6:$C$12)))</f>
        <v xml:space="preserve"> </v>
      </c>
      <c r="E291" s="200"/>
      <c r="F291" s="46"/>
      <c r="G291" s="46"/>
      <c r="H291" s="49"/>
      <c r="I291" s="51"/>
      <c r="J291" s="188"/>
      <c r="K291" s="123" t="str">
        <f t="shared" si="158"/>
        <v xml:space="preserve"> </v>
      </c>
      <c r="L291" s="193" t="str">
        <f t="shared" si="159"/>
        <v xml:space="preserve"> </v>
      </c>
      <c r="M291" s="57">
        <f t="shared" si="160"/>
        <v>0</v>
      </c>
      <c r="N291" s="58">
        <f t="shared" si="161"/>
        <v>0</v>
      </c>
      <c r="O291" s="59">
        <f t="shared" si="162"/>
        <v>0</v>
      </c>
      <c r="P291" s="60">
        <f t="shared" si="163"/>
        <v>0</v>
      </c>
      <c r="Q291" s="61">
        <f t="shared" si="164"/>
        <v>0</v>
      </c>
      <c r="R291" s="58">
        <f t="shared" si="165"/>
        <v>0</v>
      </c>
      <c r="S291" s="61">
        <f t="shared" si="166"/>
        <v>0</v>
      </c>
      <c r="T291" s="58">
        <f t="shared" si="167"/>
        <v>0</v>
      </c>
      <c r="U291" s="181"/>
      <c r="V291" s="137"/>
      <c r="W291" s="138"/>
      <c r="X291" s="139"/>
      <c r="Y291" s="139"/>
      <c r="Z291" s="139"/>
      <c r="AA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39"/>
      <c r="BJ291" s="139"/>
      <c r="BK291" s="139"/>
      <c r="BL291" s="139"/>
      <c r="BM291" s="139"/>
      <c r="BN291" s="139"/>
      <c r="BO291" s="139"/>
      <c r="BP291" s="139"/>
      <c r="BQ291" s="139"/>
      <c r="BR291" s="139"/>
      <c r="BS291" s="139"/>
      <c r="BT291" s="139"/>
      <c r="BU291" s="139"/>
      <c r="BV291" s="139"/>
      <c r="BW291" s="139"/>
      <c r="BX291" s="139"/>
      <c r="BY291" s="139"/>
      <c r="BZ291" s="139"/>
      <c r="CA291" s="139"/>
      <c r="CB291" s="139"/>
      <c r="CC291" s="139"/>
      <c r="CD291" s="139"/>
    </row>
    <row r="292" spans="2:82">
      <c r="B292" s="65" t="str">
        <f>IF(C292&lt;&gt;0,COUNTA($C$7:C292)," ")</f>
        <v xml:space="preserve"> </v>
      </c>
      <c r="C292" s="177"/>
      <c r="D292" s="73" t="str">
        <f>IF(C292=0," ",VLOOKUP(WEEKDAY(C292),WeekDays!$B$6:$C$12,COLUMNS(WeekDays!$B$6:$C$12)))</f>
        <v xml:space="preserve"> </v>
      </c>
      <c r="E292" s="200"/>
      <c r="F292" s="46"/>
      <c r="G292" s="46"/>
      <c r="H292" s="49"/>
      <c r="I292" s="51"/>
      <c r="J292" s="188"/>
      <c r="K292" s="123" t="str">
        <f t="shared" si="158"/>
        <v xml:space="preserve"> </v>
      </c>
      <c r="L292" s="193" t="str">
        <f t="shared" si="159"/>
        <v xml:space="preserve"> </v>
      </c>
      <c r="M292" s="57">
        <f t="shared" si="160"/>
        <v>0</v>
      </c>
      <c r="N292" s="58">
        <f t="shared" si="161"/>
        <v>0</v>
      </c>
      <c r="O292" s="59">
        <f t="shared" si="162"/>
        <v>0</v>
      </c>
      <c r="P292" s="60">
        <f t="shared" si="163"/>
        <v>0</v>
      </c>
      <c r="Q292" s="61">
        <f t="shared" si="164"/>
        <v>0</v>
      </c>
      <c r="R292" s="58">
        <f t="shared" si="165"/>
        <v>0</v>
      </c>
      <c r="S292" s="61">
        <f t="shared" si="166"/>
        <v>0</v>
      </c>
      <c r="T292" s="58">
        <f t="shared" si="167"/>
        <v>0</v>
      </c>
      <c r="U292" s="181"/>
      <c r="V292" s="137"/>
      <c r="W292" s="138"/>
      <c r="X292" s="139"/>
      <c r="Y292" s="139"/>
      <c r="Z292" s="139"/>
      <c r="AA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39"/>
      <c r="BJ292" s="139"/>
      <c r="BK292" s="139"/>
      <c r="BL292" s="139"/>
      <c r="BM292" s="139"/>
      <c r="BN292" s="139"/>
      <c r="BO292" s="139"/>
      <c r="BP292" s="139"/>
      <c r="BQ292" s="139"/>
      <c r="BR292" s="139"/>
      <c r="BS292" s="139"/>
      <c r="BT292" s="139"/>
      <c r="BU292" s="139"/>
      <c r="BV292" s="139"/>
      <c r="BW292" s="139"/>
      <c r="BX292" s="139"/>
      <c r="BY292" s="139"/>
      <c r="BZ292" s="139"/>
      <c r="CA292" s="139"/>
      <c r="CB292" s="139"/>
      <c r="CC292" s="139"/>
      <c r="CD292" s="139"/>
    </row>
    <row r="293" spans="2:82">
      <c r="B293" s="65" t="str">
        <f>IF(C293&lt;&gt;0,COUNTA($C$7:C293)," ")</f>
        <v xml:space="preserve"> </v>
      </c>
      <c r="C293" s="177"/>
      <c r="D293" s="73" t="str">
        <f>IF(C293=0," ",VLOOKUP(WEEKDAY(C293),WeekDays!$B$6:$C$12,COLUMNS(WeekDays!$B$6:$C$12)))</f>
        <v xml:space="preserve"> </v>
      </c>
      <c r="E293" s="200"/>
      <c r="F293" s="46"/>
      <c r="G293" s="46"/>
      <c r="H293" s="49"/>
      <c r="I293" s="51"/>
      <c r="J293" s="188"/>
      <c r="K293" s="123" t="str">
        <f t="shared" si="158"/>
        <v xml:space="preserve"> </v>
      </c>
      <c r="L293" s="193" t="str">
        <f t="shared" si="159"/>
        <v xml:space="preserve"> </v>
      </c>
      <c r="M293" s="57">
        <f t="shared" si="160"/>
        <v>0</v>
      </c>
      <c r="N293" s="58">
        <f t="shared" si="161"/>
        <v>0</v>
      </c>
      <c r="O293" s="59">
        <f t="shared" si="162"/>
        <v>0</v>
      </c>
      <c r="P293" s="60">
        <f t="shared" si="163"/>
        <v>0</v>
      </c>
      <c r="Q293" s="61">
        <f t="shared" si="164"/>
        <v>0</v>
      </c>
      <c r="R293" s="58">
        <f t="shared" si="165"/>
        <v>0</v>
      </c>
      <c r="S293" s="61">
        <f t="shared" si="166"/>
        <v>0</v>
      </c>
      <c r="T293" s="58">
        <f t="shared" si="167"/>
        <v>0</v>
      </c>
      <c r="U293" s="181"/>
      <c r="V293" s="137"/>
      <c r="W293" s="138"/>
      <c r="X293" s="139"/>
      <c r="Y293" s="139"/>
      <c r="Z293" s="139"/>
      <c r="AA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39"/>
      <c r="BN293" s="139"/>
      <c r="BO293" s="139"/>
      <c r="BP293" s="139"/>
      <c r="BQ293" s="139"/>
      <c r="BR293" s="139"/>
      <c r="BS293" s="139"/>
      <c r="BT293" s="139"/>
      <c r="BU293" s="139"/>
      <c r="BV293" s="139"/>
      <c r="BW293" s="139"/>
      <c r="BX293" s="139"/>
      <c r="BY293" s="139"/>
      <c r="BZ293" s="139"/>
      <c r="CA293" s="139"/>
      <c r="CB293" s="139"/>
      <c r="CC293" s="139"/>
      <c r="CD293" s="139"/>
    </row>
    <row r="294" spans="2:82">
      <c r="B294" s="65" t="str">
        <f>IF(C294&lt;&gt;0,COUNTA($C$7:C294)," ")</f>
        <v xml:space="preserve"> </v>
      </c>
      <c r="C294" s="177"/>
      <c r="D294" s="73" t="str">
        <f>IF(C294=0," ",VLOOKUP(WEEKDAY(C294),WeekDays!$B$6:$C$12,COLUMNS(WeekDays!$B$6:$C$12)))</f>
        <v xml:space="preserve"> </v>
      </c>
      <c r="E294" s="200"/>
      <c r="F294" s="46"/>
      <c r="G294" s="46"/>
      <c r="H294" s="49"/>
      <c r="I294" s="51"/>
      <c r="J294" s="188"/>
      <c r="K294" s="123" t="str">
        <f t="shared" si="158"/>
        <v xml:space="preserve"> </v>
      </c>
      <c r="L294" s="193" t="str">
        <f t="shared" si="159"/>
        <v xml:space="preserve"> </v>
      </c>
      <c r="M294" s="57">
        <f t="shared" si="160"/>
        <v>0</v>
      </c>
      <c r="N294" s="58">
        <f t="shared" si="161"/>
        <v>0</v>
      </c>
      <c r="O294" s="59">
        <f t="shared" si="162"/>
        <v>0</v>
      </c>
      <c r="P294" s="60">
        <f t="shared" si="163"/>
        <v>0</v>
      </c>
      <c r="Q294" s="61">
        <f t="shared" si="164"/>
        <v>0</v>
      </c>
      <c r="R294" s="58">
        <f t="shared" si="165"/>
        <v>0</v>
      </c>
      <c r="S294" s="61">
        <f t="shared" si="166"/>
        <v>0</v>
      </c>
      <c r="T294" s="58">
        <f t="shared" si="167"/>
        <v>0</v>
      </c>
      <c r="U294" s="181"/>
      <c r="V294" s="137"/>
      <c r="W294" s="138"/>
      <c r="X294" s="139"/>
      <c r="Y294" s="139"/>
      <c r="Z294" s="139"/>
      <c r="AA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39"/>
      <c r="BD294" s="139"/>
      <c r="BE294" s="139"/>
      <c r="BF294" s="139"/>
      <c r="BG294" s="139"/>
      <c r="BH294" s="139"/>
      <c r="BI294" s="139"/>
      <c r="BJ294" s="139"/>
      <c r="BK294" s="139"/>
      <c r="BL294" s="139"/>
      <c r="BM294" s="139"/>
      <c r="BN294" s="139"/>
      <c r="BO294" s="139"/>
      <c r="BP294" s="139"/>
      <c r="BQ294" s="139"/>
      <c r="BR294" s="139"/>
      <c r="BS294" s="139"/>
      <c r="BT294" s="139"/>
      <c r="BU294" s="139"/>
      <c r="BV294" s="139"/>
      <c r="BW294" s="139"/>
      <c r="BX294" s="139"/>
      <c r="BY294" s="139"/>
      <c r="BZ294" s="139"/>
      <c r="CA294" s="139"/>
      <c r="CB294" s="139"/>
      <c r="CC294" s="139"/>
      <c r="CD294" s="139"/>
    </row>
    <row r="295" spans="2:82">
      <c r="B295" s="65" t="str">
        <f>IF(C295&lt;&gt;0,COUNTA($C$7:C295)," ")</f>
        <v xml:space="preserve"> </v>
      </c>
      <c r="C295" s="177"/>
      <c r="D295" s="73" t="str">
        <f>IF(C295=0," ",VLOOKUP(WEEKDAY(C295),WeekDays!$B$6:$C$12,COLUMNS(WeekDays!$B$6:$C$12)))</f>
        <v xml:space="preserve"> </v>
      </c>
      <c r="E295" s="200"/>
      <c r="F295" s="46"/>
      <c r="G295" s="46"/>
      <c r="H295" s="49"/>
      <c r="I295" s="51"/>
      <c r="J295" s="188"/>
      <c r="K295" s="123" t="str">
        <f t="shared" si="158"/>
        <v xml:space="preserve"> </v>
      </c>
      <c r="L295" s="193" t="str">
        <f t="shared" si="159"/>
        <v xml:space="preserve"> </v>
      </c>
      <c r="M295" s="57">
        <f t="shared" si="160"/>
        <v>0</v>
      </c>
      <c r="N295" s="58">
        <f t="shared" si="161"/>
        <v>0</v>
      </c>
      <c r="O295" s="59">
        <f t="shared" si="162"/>
        <v>0</v>
      </c>
      <c r="P295" s="60">
        <f t="shared" si="163"/>
        <v>0</v>
      </c>
      <c r="Q295" s="61">
        <f t="shared" si="164"/>
        <v>0</v>
      </c>
      <c r="R295" s="58">
        <f t="shared" si="165"/>
        <v>0</v>
      </c>
      <c r="S295" s="61">
        <f t="shared" si="166"/>
        <v>0</v>
      </c>
      <c r="T295" s="58">
        <f t="shared" si="167"/>
        <v>0</v>
      </c>
      <c r="U295" s="181"/>
      <c r="V295" s="137"/>
      <c r="W295" s="138"/>
      <c r="X295" s="139"/>
      <c r="Y295" s="139"/>
      <c r="Z295" s="139"/>
      <c r="AA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  <c r="BI295" s="139"/>
      <c r="BJ295" s="139"/>
      <c r="BK295" s="139"/>
      <c r="BL295" s="139"/>
      <c r="BM295" s="139"/>
      <c r="BN295" s="139"/>
      <c r="BO295" s="139"/>
      <c r="BP295" s="139"/>
      <c r="BQ295" s="139"/>
      <c r="BR295" s="139"/>
      <c r="BS295" s="139"/>
      <c r="BT295" s="139"/>
      <c r="BU295" s="139"/>
      <c r="BV295" s="139"/>
      <c r="BW295" s="139"/>
      <c r="BX295" s="139"/>
      <c r="BY295" s="139"/>
      <c r="BZ295" s="139"/>
      <c r="CA295" s="139"/>
      <c r="CB295" s="139"/>
      <c r="CC295" s="139"/>
      <c r="CD295" s="139"/>
    </row>
    <row r="296" spans="2:82">
      <c r="B296" s="65" t="str">
        <f>IF(C296&lt;&gt;0,COUNTA($C$7:C296)," ")</f>
        <v xml:space="preserve"> </v>
      </c>
      <c r="C296" s="177"/>
      <c r="D296" s="73" t="str">
        <f>IF(C296=0," ",VLOOKUP(WEEKDAY(C296),WeekDays!$B$6:$C$12,COLUMNS(WeekDays!$B$6:$C$12)))</f>
        <v xml:space="preserve"> </v>
      </c>
      <c r="E296" s="200"/>
      <c r="F296" s="46"/>
      <c r="G296" s="46"/>
      <c r="H296" s="49"/>
      <c r="I296" s="51"/>
      <c r="J296" s="188"/>
      <c r="K296" s="123" t="str">
        <f t="shared" si="158"/>
        <v xml:space="preserve"> </v>
      </c>
      <c r="L296" s="193" t="str">
        <f t="shared" si="159"/>
        <v xml:space="preserve"> </v>
      </c>
      <c r="M296" s="57">
        <f t="shared" si="160"/>
        <v>0</v>
      </c>
      <c r="N296" s="58">
        <f t="shared" si="161"/>
        <v>0</v>
      </c>
      <c r="O296" s="59">
        <f t="shared" si="162"/>
        <v>0</v>
      </c>
      <c r="P296" s="60">
        <f t="shared" si="163"/>
        <v>0</v>
      </c>
      <c r="Q296" s="61">
        <f t="shared" si="164"/>
        <v>0</v>
      </c>
      <c r="R296" s="58">
        <f t="shared" si="165"/>
        <v>0</v>
      </c>
      <c r="S296" s="61">
        <f t="shared" si="166"/>
        <v>0</v>
      </c>
      <c r="T296" s="58">
        <f t="shared" si="167"/>
        <v>0</v>
      </c>
      <c r="U296" s="181"/>
      <c r="V296" s="137"/>
      <c r="W296" s="138"/>
      <c r="X296" s="139"/>
      <c r="Y296" s="139"/>
      <c r="Z296" s="139"/>
      <c r="AA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39"/>
      <c r="BD296" s="139"/>
      <c r="BE296" s="139"/>
      <c r="BF296" s="139"/>
      <c r="BG296" s="139"/>
      <c r="BH296" s="139"/>
      <c r="BI296" s="139"/>
      <c r="BJ296" s="139"/>
      <c r="BK296" s="139"/>
      <c r="BL296" s="139"/>
      <c r="BM296" s="139"/>
      <c r="BN296" s="139"/>
      <c r="BO296" s="139"/>
      <c r="BP296" s="139"/>
      <c r="BQ296" s="139"/>
      <c r="BR296" s="139"/>
      <c r="BS296" s="139"/>
      <c r="BT296" s="139"/>
      <c r="BU296" s="139"/>
      <c r="BV296" s="139"/>
      <c r="BW296" s="139"/>
      <c r="BX296" s="139"/>
      <c r="BY296" s="139"/>
      <c r="BZ296" s="139"/>
      <c r="CA296" s="139"/>
      <c r="CB296" s="139"/>
      <c r="CC296" s="139"/>
      <c r="CD296" s="139"/>
    </row>
    <row r="297" spans="2:82">
      <c r="B297" s="65" t="str">
        <f>IF(C297&lt;&gt;0,COUNTA($C$7:C297)," ")</f>
        <v xml:space="preserve"> </v>
      </c>
      <c r="C297" s="177"/>
      <c r="D297" s="73" t="str">
        <f>IF(C297=0," ",VLOOKUP(WEEKDAY(C297),WeekDays!$B$6:$C$12,COLUMNS(WeekDays!$B$6:$C$12)))</f>
        <v xml:space="preserve"> </v>
      </c>
      <c r="E297" s="200"/>
      <c r="F297" s="46"/>
      <c r="G297" s="46"/>
      <c r="H297" s="49"/>
      <c r="I297" s="51"/>
      <c r="J297" s="188"/>
      <c r="K297" s="123" t="str">
        <f t="shared" si="158"/>
        <v xml:space="preserve"> </v>
      </c>
      <c r="L297" s="193" t="str">
        <f t="shared" si="159"/>
        <v xml:space="preserve"> </v>
      </c>
      <c r="M297" s="57">
        <f t="shared" si="160"/>
        <v>0</v>
      </c>
      <c r="N297" s="58">
        <f t="shared" si="161"/>
        <v>0</v>
      </c>
      <c r="O297" s="59">
        <f t="shared" si="162"/>
        <v>0</v>
      </c>
      <c r="P297" s="60">
        <f t="shared" si="163"/>
        <v>0</v>
      </c>
      <c r="Q297" s="61">
        <f t="shared" si="164"/>
        <v>0</v>
      </c>
      <c r="R297" s="58">
        <f t="shared" si="165"/>
        <v>0</v>
      </c>
      <c r="S297" s="61">
        <f t="shared" si="166"/>
        <v>0</v>
      </c>
      <c r="T297" s="58">
        <f t="shared" si="167"/>
        <v>0</v>
      </c>
      <c r="U297" s="181"/>
      <c r="V297" s="137"/>
      <c r="W297" s="138"/>
      <c r="X297" s="139"/>
      <c r="Y297" s="139"/>
      <c r="Z297" s="139"/>
      <c r="AA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39"/>
      <c r="BJ297" s="139"/>
      <c r="BK297" s="139"/>
      <c r="BL297" s="139"/>
      <c r="BM297" s="139"/>
      <c r="BN297" s="139"/>
      <c r="BO297" s="139"/>
      <c r="BP297" s="139"/>
      <c r="BQ297" s="139"/>
      <c r="BR297" s="139"/>
      <c r="BS297" s="139"/>
      <c r="BT297" s="139"/>
      <c r="BU297" s="139"/>
      <c r="BV297" s="139"/>
      <c r="BW297" s="139"/>
      <c r="BX297" s="139"/>
      <c r="BY297" s="139"/>
      <c r="BZ297" s="139"/>
      <c r="CA297" s="139"/>
      <c r="CB297" s="139"/>
      <c r="CC297" s="139"/>
      <c r="CD297" s="139"/>
    </row>
    <row r="298" spans="2:82">
      <c r="B298" s="65" t="str">
        <f>IF(C298&lt;&gt;0,COUNTA($C$7:C298)," ")</f>
        <v xml:space="preserve"> </v>
      </c>
      <c r="C298" s="177"/>
      <c r="D298" s="73" t="str">
        <f>IF(C298=0," ",VLOOKUP(WEEKDAY(C298),WeekDays!$B$6:$C$12,COLUMNS(WeekDays!$B$6:$C$12)))</f>
        <v xml:space="preserve"> </v>
      </c>
      <c r="E298" s="200"/>
      <c r="F298" s="46"/>
      <c r="G298" s="46"/>
      <c r="H298" s="49"/>
      <c r="I298" s="51"/>
      <c r="J298" s="188"/>
      <c r="K298" s="123" t="str">
        <f t="shared" si="158"/>
        <v xml:space="preserve"> </v>
      </c>
      <c r="L298" s="193" t="str">
        <f t="shared" si="159"/>
        <v xml:space="preserve"> </v>
      </c>
      <c r="M298" s="57">
        <f t="shared" si="160"/>
        <v>0</v>
      </c>
      <c r="N298" s="58">
        <f t="shared" si="161"/>
        <v>0</v>
      </c>
      <c r="O298" s="59">
        <f t="shared" si="162"/>
        <v>0</v>
      </c>
      <c r="P298" s="60">
        <f t="shared" si="163"/>
        <v>0</v>
      </c>
      <c r="Q298" s="61">
        <f t="shared" si="164"/>
        <v>0</v>
      </c>
      <c r="R298" s="58">
        <f t="shared" si="165"/>
        <v>0</v>
      </c>
      <c r="S298" s="61">
        <f t="shared" si="166"/>
        <v>0</v>
      </c>
      <c r="T298" s="58">
        <f t="shared" si="167"/>
        <v>0</v>
      </c>
      <c r="U298" s="181"/>
      <c r="V298" s="137"/>
      <c r="W298" s="138"/>
      <c r="X298" s="139"/>
      <c r="Y298" s="139"/>
      <c r="Z298" s="139"/>
      <c r="AA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39"/>
      <c r="BJ298" s="139"/>
      <c r="BK298" s="139"/>
      <c r="BL298" s="139"/>
      <c r="BM298" s="139"/>
      <c r="BN298" s="139"/>
      <c r="BO298" s="139"/>
      <c r="BP298" s="139"/>
      <c r="BQ298" s="139"/>
      <c r="BR298" s="139"/>
      <c r="BS298" s="139"/>
      <c r="BT298" s="139"/>
      <c r="BU298" s="139"/>
      <c r="BV298" s="139"/>
      <c r="BW298" s="139"/>
      <c r="BX298" s="139"/>
      <c r="BY298" s="139"/>
      <c r="BZ298" s="139"/>
      <c r="CA298" s="139"/>
      <c r="CB298" s="139"/>
      <c r="CC298" s="139"/>
      <c r="CD298" s="139"/>
    </row>
    <row r="299" spans="2:82">
      <c r="B299" s="65" t="str">
        <f>IF(C299&lt;&gt;0,COUNTA($C$7:C299)," ")</f>
        <v xml:space="preserve"> </v>
      </c>
      <c r="C299" s="177"/>
      <c r="D299" s="73" t="str">
        <f>IF(C299=0," ",VLOOKUP(WEEKDAY(C299),WeekDays!$B$6:$C$12,COLUMNS(WeekDays!$B$6:$C$12)))</f>
        <v xml:space="preserve"> </v>
      </c>
      <c r="E299" s="200"/>
      <c r="F299" s="46"/>
      <c r="G299" s="46"/>
      <c r="H299" s="49"/>
      <c r="I299" s="51"/>
      <c r="J299" s="188"/>
      <c r="K299" s="123" t="str">
        <f t="shared" si="158"/>
        <v xml:space="preserve"> </v>
      </c>
      <c r="L299" s="193" t="str">
        <f t="shared" si="159"/>
        <v xml:space="preserve"> </v>
      </c>
      <c r="M299" s="57">
        <f t="shared" si="160"/>
        <v>0</v>
      </c>
      <c r="N299" s="58">
        <f t="shared" si="161"/>
        <v>0</v>
      </c>
      <c r="O299" s="59">
        <f t="shared" si="162"/>
        <v>0</v>
      </c>
      <c r="P299" s="60">
        <f t="shared" si="163"/>
        <v>0</v>
      </c>
      <c r="Q299" s="61">
        <f t="shared" si="164"/>
        <v>0</v>
      </c>
      <c r="R299" s="58">
        <f t="shared" si="165"/>
        <v>0</v>
      </c>
      <c r="S299" s="61">
        <f t="shared" si="166"/>
        <v>0</v>
      </c>
      <c r="T299" s="58">
        <f t="shared" si="167"/>
        <v>0</v>
      </c>
      <c r="U299" s="181"/>
      <c r="V299" s="137"/>
      <c r="W299" s="138"/>
      <c r="X299" s="139"/>
      <c r="Y299" s="139"/>
      <c r="Z299" s="139"/>
      <c r="AA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  <c r="BI299" s="139"/>
      <c r="BJ299" s="139"/>
      <c r="BK299" s="139"/>
      <c r="BL299" s="139"/>
      <c r="BM299" s="139"/>
      <c r="BN299" s="139"/>
      <c r="BO299" s="139"/>
      <c r="BP299" s="139"/>
      <c r="BQ299" s="139"/>
      <c r="BR299" s="139"/>
      <c r="BS299" s="139"/>
      <c r="BT299" s="139"/>
      <c r="BU299" s="139"/>
      <c r="BV299" s="139"/>
      <c r="BW299" s="139"/>
      <c r="BX299" s="139"/>
      <c r="BY299" s="139"/>
      <c r="BZ299" s="139"/>
      <c r="CA299" s="139"/>
      <c r="CB299" s="139"/>
      <c r="CC299" s="139"/>
      <c r="CD299" s="139"/>
    </row>
    <row r="300" spans="2:82">
      <c r="B300" s="65" t="str">
        <f>IF(C300&lt;&gt;0,COUNTA($C$7:C300)," ")</f>
        <v xml:space="preserve"> </v>
      </c>
      <c r="C300" s="177"/>
      <c r="D300" s="73" t="str">
        <f>IF(C300=0," ",VLOOKUP(WEEKDAY(C300),WeekDays!$B$6:$C$12,COLUMNS(WeekDays!$B$6:$C$12)))</f>
        <v xml:space="preserve"> </v>
      </c>
      <c r="E300" s="200"/>
      <c r="F300" s="46"/>
      <c r="G300" s="46"/>
      <c r="H300" s="49"/>
      <c r="I300" s="51"/>
      <c r="J300" s="188"/>
      <c r="K300" s="123" t="str">
        <f t="shared" si="158"/>
        <v xml:space="preserve"> </v>
      </c>
      <c r="L300" s="193" t="str">
        <f t="shared" si="159"/>
        <v xml:space="preserve"> </v>
      </c>
      <c r="M300" s="57">
        <f t="shared" si="160"/>
        <v>0</v>
      </c>
      <c r="N300" s="58">
        <f t="shared" si="161"/>
        <v>0</v>
      </c>
      <c r="O300" s="59">
        <f t="shared" si="162"/>
        <v>0</v>
      </c>
      <c r="P300" s="60">
        <f t="shared" si="163"/>
        <v>0</v>
      </c>
      <c r="Q300" s="61">
        <f t="shared" si="164"/>
        <v>0</v>
      </c>
      <c r="R300" s="58">
        <f t="shared" si="165"/>
        <v>0</v>
      </c>
      <c r="S300" s="61">
        <f t="shared" si="166"/>
        <v>0</v>
      </c>
      <c r="T300" s="58">
        <f t="shared" si="167"/>
        <v>0</v>
      </c>
      <c r="U300" s="181"/>
      <c r="V300" s="137"/>
      <c r="W300" s="138"/>
      <c r="X300" s="139"/>
      <c r="Y300" s="139"/>
      <c r="Z300" s="139"/>
      <c r="AA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39"/>
      <c r="BJ300" s="139"/>
      <c r="BK300" s="139"/>
      <c r="BL300" s="139"/>
      <c r="BM300" s="139"/>
      <c r="BN300" s="139"/>
      <c r="BO300" s="139"/>
      <c r="BP300" s="139"/>
      <c r="BQ300" s="139"/>
      <c r="BR300" s="139"/>
      <c r="BS300" s="139"/>
      <c r="BT300" s="139"/>
      <c r="BU300" s="139"/>
      <c r="BV300" s="139"/>
      <c r="BW300" s="139"/>
      <c r="BX300" s="139"/>
      <c r="BY300" s="139"/>
      <c r="BZ300" s="139"/>
      <c r="CA300" s="139"/>
      <c r="CB300" s="139"/>
      <c r="CC300" s="139"/>
      <c r="CD300" s="139"/>
    </row>
    <row r="301" spans="2:82">
      <c r="B301" s="65" t="str">
        <f>IF(C301&lt;&gt;0,COUNTA($C$7:C301)," ")</f>
        <v xml:space="preserve"> </v>
      </c>
      <c r="C301" s="177"/>
      <c r="D301" s="73" t="str">
        <f>IF(C301=0," ",VLOOKUP(WEEKDAY(C301),WeekDays!$B$6:$C$12,COLUMNS(WeekDays!$B$6:$C$12)))</f>
        <v xml:space="preserve"> </v>
      </c>
      <c r="E301" s="200"/>
      <c r="F301" s="46"/>
      <c r="G301" s="46"/>
      <c r="H301" s="49"/>
      <c r="I301" s="51"/>
      <c r="J301" s="188"/>
      <c r="K301" s="123" t="str">
        <f t="shared" si="158"/>
        <v xml:space="preserve"> </v>
      </c>
      <c r="L301" s="193" t="str">
        <f t="shared" si="159"/>
        <v xml:space="preserve"> </v>
      </c>
      <c r="M301" s="57">
        <f t="shared" si="160"/>
        <v>0</v>
      </c>
      <c r="N301" s="58">
        <f t="shared" si="161"/>
        <v>0</v>
      </c>
      <c r="O301" s="59">
        <f t="shared" si="162"/>
        <v>0</v>
      </c>
      <c r="P301" s="60">
        <f t="shared" si="163"/>
        <v>0</v>
      </c>
      <c r="Q301" s="61">
        <f t="shared" si="164"/>
        <v>0</v>
      </c>
      <c r="R301" s="58">
        <f t="shared" si="165"/>
        <v>0</v>
      </c>
      <c r="S301" s="61">
        <f t="shared" si="166"/>
        <v>0</v>
      </c>
      <c r="T301" s="58">
        <f t="shared" si="167"/>
        <v>0</v>
      </c>
      <c r="U301" s="181"/>
      <c r="V301" s="137"/>
      <c r="W301" s="138"/>
      <c r="X301" s="139"/>
      <c r="Y301" s="139"/>
      <c r="Z301" s="139"/>
      <c r="AA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  <c r="BI301" s="139"/>
      <c r="BJ301" s="139"/>
      <c r="BK301" s="139"/>
      <c r="BL301" s="139"/>
      <c r="BM301" s="139"/>
      <c r="BN301" s="139"/>
      <c r="BO301" s="139"/>
      <c r="BP301" s="139"/>
      <c r="BQ301" s="139"/>
      <c r="BR301" s="139"/>
      <c r="BS301" s="139"/>
      <c r="BT301" s="139"/>
      <c r="BU301" s="139"/>
      <c r="BV301" s="139"/>
      <c r="BW301" s="139"/>
      <c r="BX301" s="139"/>
      <c r="BY301" s="139"/>
      <c r="BZ301" s="139"/>
      <c r="CA301" s="139"/>
      <c r="CB301" s="139"/>
      <c r="CC301" s="139"/>
      <c r="CD301" s="139"/>
    </row>
    <row r="302" spans="2:82">
      <c r="B302" s="65" t="str">
        <f>IF(C302&lt;&gt;0,COUNTA($C$7:C302)," ")</f>
        <v xml:space="preserve"> </v>
      </c>
      <c r="C302" s="177"/>
      <c r="D302" s="73" t="str">
        <f>IF(C302=0," ",VLOOKUP(WEEKDAY(C302),WeekDays!$B$6:$C$12,COLUMNS(WeekDays!$B$6:$C$12)))</f>
        <v xml:space="preserve"> </v>
      </c>
      <c r="E302" s="200"/>
      <c r="F302" s="46"/>
      <c r="G302" s="46"/>
      <c r="H302" s="49"/>
      <c r="I302" s="51"/>
      <c r="J302" s="188"/>
      <c r="K302" s="123" t="str">
        <f t="shared" si="158"/>
        <v xml:space="preserve"> </v>
      </c>
      <c r="L302" s="193" t="str">
        <f t="shared" si="159"/>
        <v xml:space="preserve"> </v>
      </c>
      <c r="M302" s="57">
        <f t="shared" si="160"/>
        <v>0</v>
      </c>
      <c r="N302" s="58">
        <f t="shared" si="161"/>
        <v>0</v>
      </c>
      <c r="O302" s="59">
        <f t="shared" si="162"/>
        <v>0</v>
      </c>
      <c r="P302" s="60">
        <f t="shared" si="163"/>
        <v>0</v>
      </c>
      <c r="Q302" s="61">
        <f t="shared" si="164"/>
        <v>0</v>
      </c>
      <c r="R302" s="58">
        <f t="shared" si="165"/>
        <v>0</v>
      </c>
      <c r="S302" s="61">
        <f t="shared" si="166"/>
        <v>0</v>
      </c>
      <c r="T302" s="58">
        <f t="shared" si="167"/>
        <v>0</v>
      </c>
      <c r="U302" s="181"/>
      <c r="V302" s="137"/>
      <c r="W302" s="138"/>
      <c r="X302" s="139"/>
      <c r="Y302" s="139"/>
      <c r="Z302" s="139"/>
      <c r="AA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39"/>
      <c r="BE302" s="139"/>
      <c r="BF302" s="139"/>
      <c r="BG302" s="139"/>
      <c r="BH302" s="139"/>
      <c r="BI302" s="139"/>
      <c r="BJ302" s="139"/>
      <c r="BK302" s="139"/>
      <c r="BL302" s="139"/>
      <c r="BM302" s="139"/>
      <c r="BN302" s="139"/>
      <c r="BO302" s="139"/>
      <c r="BP302" s="139"/>
      <c r="BQ302" s="139"/>
      <c r="BR302" s="139"/>
      <c r="BS302" s="139"/>
      <c r="BT302" s="139"/>
      <c r="BU302" s="139"/>
      <c r="BV302" s="139"/>
      <c r="BW302" s="139"/>
      <c r="BX302" s="139"/>
      <c r="BY302" s="139"/>
      <c r="BZ302" s="139"/>
      <c r="CA302" s="139"/>
      <c r="CB302" s="139"/>
      <c r="CC302" s="139"/>
      <c r="CD302" s="139"/>
    </row>
    <row r="303" spans="2:82">
      <c r="B303" s="65" t="str">
        <f>IF(C303&lt;&gt;0,COUNTA($C$7:C303)," ")</f>
        <v xml:space="preserve"> </v>
      </c>
      <c r="C303" s="177"/>
      <c r="D303" s="73" t="str">
        <f>IF(C303=0," ",VLOOKUP(WEEKDAY(C303),WeekDays!$B$6:$C$12,COLUMNS(WeekDays!$B$6:$C$12)))</f>
        <v xml:space="preserve"> </v>
      </c>
      <c r="E303" s="200"/>
      <c r="F303" s="46"/>
      <c r="G303" s="46"/>
      <c r="H303" s="49"/>
      <c r="I303" s="51"/>
      <c r="J303" s="188"/>
      <c r="K303" s="123" t="str">
        <f t="shared" si="158"/>
        <v xml:space="preserve"> </v>
      </c>
      <c r="L303" s="193" t="str">
        <f t="shared" si="159"/>
        <v xml:space="preserve"> </v>
      </c>
      <c r="M303" s="57">
        <f t="shared" si="160"/>
        <v>0</v>
      </c>
      <c r="N303" s="58">
        <f t="shared" si="161"/>
        <v>0</v>
      </c>
      <c r="O303" s="59">
        <f t="shared" si="162"/>
        <v>0</v>
      </c>
      <c r="P303" s="60">
        <f t="shared" si="163"/>
        <v>0</v>
      </c>
      <c r="Q303" s="61">
        <f t="shared" si="164"/>
        <v>0</v>
      </c>
      <c r="R303" s="58">
        <f t="shared" si="165"/>
        <v>0</v>
      </c>
      <c r="S303" s="61">
        <f t="shared" si="166"/>
        <v>0</v>
      </c>
      <c r="T303" s="58">
        <f t="shared" si="167"/>
        <v>0</v>
      </c>
      <c r="U303" s="181"/>
      <c r="V303" s="137"/>
      <c r="W303" s="138"/>
      <c r="X303" s="139"/>
      <c r="Y303" s="139"/>
      <c r="Z303" s="139"/>
      <c r="AA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39"/>
      <c r="BJ303" s="139"/>
      <c r="BK303" s="139"/>
      <c r="BL303" s="139"/>
      <c r="BM303" s="139"/>
      <c r="BN303" s="139"/>
      <c r="BO303" s="139"/>
      <c r="BP303" s="139"/>
      <c r="BQ303" s="139"/>
      <c r="BR303" s="139"/>
      <c r="BS303" s="139"/>
      <c r="BT303" s="139"/>
      <c r="BU303" s="139"/>
      <c r="BV303" s="139"/>
      <c r="BW303" s="139"/>
      <c r="BX303" s="139"/>
      <c r="BY303" s="139"/>
      <c r="BZ303" s="139"/>
      <c r="CA303" s="139"/>
      <c r="CB303" s="139"/>
      <c r="CC303" s="139"/>
      <c r="CD303" s="139"/>
    </row>
    <row r="304" spans="2:82">
      <c r="B304" s="65" t="str">
        <f>IF(C304&lt;&gt;0,COUNTA($C$7:C304)," ")</f>
        <v xml:space="preserve"> </v>
      </c>
      <c r="C304" s="177"/>
      <c r="D304" s="73" t="str">
        <f>IF(C304=0," ",VLOOKUP(WEEKDAY(C304),WeekDays!$B$6:$C$12,COLUMNS(WeekDays!$B$6:$C$12)))</f>
        <v xml:space="preserve"> </v>
      </c>
      <c r="E304" s="200"/>
      <c r="F304" s="46"/>
      <c r="G304" s="46"/>
      <c r="H304" s="49"/>
      <c r="I304" s="51"/>
      <c r="J304" s="188"/>
      <c r="K304" s="123" t="str">
        <f t="shared" si="158"/>
        <v xml:space="preserve"> </v>
      </c>
      <c r="L304" s="193" t="str">
        <f t="shared" si="159"/>
        <v xml:space="preserve"> </v>
      </c>
      <c r="M304" s="57">
        <f t="shared" si="160"/>
        <v>0</v>
      </c>
      <c r="N304" s="58">
        <f t="shared" si="161"/>
        <v>0</v>
      </c>
      <c r="O304" s="59">
        <f t="shared" si="162"/>
        <v>0</v>
      </c>
      <c r="P304" s="60">
        <f t="shared" si="163"/>
        <v>0</v>
      </c>
      <c r="Q304" s="61">
        <f t="shared" si="164"/>
        <v>0</v>
      </c>
      <c r="R304" s="58">
        <f t="shared" si="165"/>
        <v>0</v>
      </c>
      <c r="S304" s="61">
        <f t="shared" si="166"/>
        <v>0</v>
      </c>
      <c r="T304" s="58">
        <f t="shared" si="167"/>
        <v>0</v>
      </c>
      <c r="U304" s="181"/>
      <c r="V304" s="137"/>
      <c r="W304" s="138"/>
      <c r="X304" s="139"/>
      <c r="Y304" s="139"/>
      <c r="Z304" s="139"/>
      <c r="AA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  <c r="BI304" s="139"/>
      <c r="BJ304" s="139"/>
      <c r="BK304" s="139"/>
      <c r="BL304" s="139"/>
      <c r="BM304" s="139"/>
      <c r="BN304" s="139"/>
      <c r="BO304" s="139"/>
      <c r="BP304" s="139"/>
      <c r="BQ304" s="139"/>
      <c r="BR304" s="139"/>
      <c r="BS304" s="139"/>
      <c r="BT304" s="139"/>
      <c r="BU304" s="139"/>
      <c r="BV304" s="139"/>
      <c r="BW304" s="139"/>
      <c r="BX304" s="139"/>
      <c r="BY304" s="139"/>
      <c r="BZ304" s="139"/>
      <c r="CA304" s="139"/>
      <c r="CB304" s="139"/>
      <c r="CC304" s="139"/>
      <c r="CD304" s="139"/>
    </row>
    <row r="305" spans="2:82">
      <c r="B305" s="65" t="str">
        <f>IF(C305&lt;&gt;0,COUNTA($C$7:C305)," ")</f>
        <v xml:space="preserve"> </v>
      </c>
      <c r="C305" s="177"/>
      <c r="D305" s="73" t="str">
        <f>IF(C305=0," ",VLOOKUP(WEEKDAY(C305),WeekDays!$B$6:$C$12,COLUMNS(WeekDays!$B$6:$C$12)))</f>
        <v xml:space="preserve"> </v>
      </c>
      <c r="E305" s="200"/>
      <c r="F305" s="46"/>
      <c r="G305" s="46"/>
      <c r="H305" s="49"/>
      <c r="I305" s="51"/>
      <c r="J305" s="188"/>
      <c r="K305" s="123" t="str">
        <f t="shared" si="158"/>
        <v xml:space="preserve"> </v>
      </c>
      <c r="L305" s="193" t="str">
        <f t="shared" si="159"/>
        <v xml:space="preserve"> </v>
      </c>
      <c r="M305" s="57">
        <f t="shared" si="160"/>
        <v>0</v>
      </c>
      <c r="N305" s="58">
        <f t="shared" si="161"/>
        <v>0</v>
      </c>
      <c r="O305" s="59">
        <f t="shared" si="162"/>
        <v>0</v>
      </c>
      <c r="P305" s="60">
        <f t="shared" si="163"/>
        <v>0</v>
      </c>
      <c r="Q305" s="61">
        <f t="shared" si="164"/>
        <v>0</v>
      </c>
      <c r="R305" s="58">
        <f t="shared" si="165"/>
        <v>0</v>
      </c>
      <c r="S305" s="61">
        <f t="shared" si="166"/>
        <v>0</v>
      </c>
      <c r="T305" s="58">
        <f t="shared" si="167"/>
        <v>0</v>
      </c>
      <c r="U305" s="181"/>
      <c r="V305" s="137"/>
      <c r="W305" s="138"/>
      <c r="X305" s="139"/>
      <c r="Y305" s="139"/>
      <c r="Z305" s="139"/>
      <c r="AA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39"/>
      <c r="BC305" s="139"/>
      <c r="BD305" s="139"/>
      <c r="BE305" s="139"/>
      <c r="BF305" s="139"/>
      <c r="BG305" s="139"/>
      <c r="BH305" s="139"/>
      <c r="BI305" s="139"/>
      <c r="BJ305" s="139"/>
      <c r="BK305" s="139"/>
      <c r="BL305" s="139"/>
      <c r="BM305" s="139"/>
      <c r="BN305" s="139"/>
      <c r="BO305" s="139"/>
      <c r="BP305" s="139"/>
      <c r="BQ305" s="139"/>
      <c r="BR305" s="139"/>
      <c r="BS305" s="139"/>
      <c r="BT305" s="139"/>
      <c r="BU305" s="139"/>
      <c r="BV305" s="139"/>
      <c r="BW305" s="139"/>
      <c r="BX305" s="139"/>
      <c r="BY305" s="139"/>
      <c r="BZ305" s="139"/>
      <c r="CA305" s="139"/>
      <c r="CB305" s="139"/>
      <c r="CC305" s="139"/>
      <c r="CD305" s="139"/>
    </row>
    <row r="306" spans="2:82">
      <c r="B306" s="65" t="str">
        <f>IF(C306&lt;&gt;0,COUNTA($C$7:C306)," ")</f>
        <v xml:space="preserve"> </v>
      </c>
      <c r="C306" s="177"/>
      <c r="D306" s="73" t="str">
        <f>IF(C306=0," ",VLOOKUP(WEEKDAY(C306),WeekDays!$B$6:$C$12,COLUMNS(WeekDays!$B$6:$C$12)))</f>
        <v xml:space="preserve"> </v>
      </c>
      <c r="E306" s="200"/>
      <c r="F306" s="46"/>
      <c r="G306" s="46"/>
      <c r="H306" s="49"/>
      <c r="I306" s="51"/>
      <c r="J306" s="188"/>
      <c r="K306" s="123" t="str">
        <f t="shared" si="158"/>
        <v xml:space="preserve"> </v>
      </c>
      <c r="L306" s="193" t="str">
        <f t="shared" si="159"/>
        <v xml:space="preserve"> </v>
      </c>
      <c r="M306" s="57">
        <f t="shared" si="160"/>
        <v>0</v>
      </c>
      <c r="N306" s="58">
        <f t="shared" si="161"/>
        <v>0</v>
      </c>
      <c r="O306" s="59">
        <f t="shared" si="162"/>
        <v>0</v>
      </c>
      <c r="P306" s="60">
        <f t="shared" si="163"/>
        <v>0</v>
      </c>
      <c r="Q306" s="61">
        <f t="shared" si="164"/>
        <v>0</v>
      </c>
      <c r="R306" s="58">
        <f t="shared" si="165"/>
        <v>0</v>
      </c>
      <c r="S306" s="61">
        <f t="shared" si="166"/>
        <v>0</v>
      </c>
      <c r="T306" s="58">
        <f t="shared" si="167"/>
        <v>0</v>
      </c>
      <c r="U306" s="181"/>
      <c r="V306" s="137"/>
      <c r="W306" s="138"/>
      <c r="X306" s="139"/>
      <c r="Y306" s="139"/>
      <c r="Z306" s="139"/>
      <c r="AA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  <c r="BI306" s="139"/>
      <c r="BJ306" s="139"/>
      <c r="BK306" s="139"/>
      <c r="BL306" s="139"/>
      <c r="BM306" s="139"/>
      <c r="BN306" s="139"/>
      <c r="BO306" s="139"/>
      <c r="BP306" s="139"/>
      <c r="BQ306" s="139"/>
      <c r="BR306" s="139"/>
      <c r="BS306" s="139"/>
      <c r="BT306" s="139"/>
      <c r="BU306" s="139"/>
      <c r="BV306" s="139"/>
      <c r="BW306" s="139"/>
      <c r="BX306" s="139"/>
      <c r="BY306" s="139"/>
      <c r="BZ306" s="139"/>
      <c r="CA306" s="139"/>
      <c r="CB306" s="139"/>
      <c r="CC306" s="139"/>
      <c r="CD306" s="139"/>
    </row>
    <row r="307" spans="2:82">
      <c r="B307" s="65" t="str">
        <f>IF(C307&lt;&gt;0,COUNTA($C$7:C307)," ")</f>
        <v xml:space="preserve"> </v>
      </c>
      <c r="C307" s="177"/>
      <c r="D307" s="73" t="str">
        <f>IF(C307=0," ",VLOOKUP(WEEKDAY(C307),WeekDays!$B$6:$C$12,COLUMNS(WeekDays!$B$6:$C$12)))</f>
        <v xml:space="preserve"> </v>
      </c>
      <c r="E307" s="200"/>
      <c r="F307" s="46"/>
      <c r="G307" s="46"/>
      <c r="H307" s="49"/>
      <c r="I307" s="51"/>
      <c r="J307" s="188"/>
      <c r="K307" s="123" t="str">
        <f t="shared" si="158"/>
        <v xml:space="preserve"> </v>
      </c>
      <c r="L307" s="193" t="str">
        <f t="shared" si="159"/>
        <v xml:space="preserve"> </v>
      </c>
      <c r="M307" s="57">
        <f t="shared" si="160"/>
        <v>0</v>
      </c>
      <c r="N307" s="58">
        <f t="shared" si="161"/>
        <v>0</v>
      </c>
      <c r="O307" s="59">
        <f t="shared" si="162"/>
        <v>0</v>
      </c>
      <c r="P307" s="60">
        <f t="shared" si="163"/>
        <v>0</v>
      </c>
      <c r="Q307" s="61">
        <f t="shared" si="164"/>
        <v>0</v>
      </c>
      <c r="R307" s="58">
        <f t="shared" si="165"/>
        <v>0</v>
      </c>
      <c r="S307" s="61">
        <f t="shared" si="166"/>
        <v>0</v>
      </c>
      <c r="T307" s="58">
        <f t="shared" si="167"/>
        <v>0</v>
      </c>
      <c r="U307" s="181"/>
      <c r="V307" s="137"/>
      <c r="W307" s="138"/>
      <c r="X307" s="139"/>
      <c r="Y307" s="139"/>
      <c r="Z307" s="139"/>
      <c r="AA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39"/>
      <c r="BJ307" s="139"/>
      <c r="BK307" s="139"/>
      <c r="BL307" s="139"/>
      <c r="BM307" s="139"/>
      <c r="BN307" s="139"/>
      <c r="BO307" s="139"/>
      <c r="BP307" s="139"/>
      <c r="BQ307" s="139"/>
      <c r="BR307" s="139"/>
      <c r="BS307" s="139"/>
      <c r="BT307" s="139"/>
      <c r="BU307" s="139"/>
      <c r="BV307" s="139"/>
      <c r="BW307" s="139"/>
      <c r="BX307" s="139"/>
      <c r="BY307" s="139"/>
      <c r="BZ307" s="139"/>
      <c r="CA307" s="139"/>
      <c r="CB307" s="139"/>
      <c r="CC307" s="139"/>
      <c r="CD307" s="139"/>
    </row>
    <row r="308" spans="2:82">
      <c r="B308" s="65" t="str">
        <f>IF(C308&lt;&gt;0,COUNTA($C$7:C308)," ")</f>
        <v xml:space="preserve"> </v>
      </c>
      <c r="C308" s="177"/>
      <c r="D308" s="73" t="str">
        <f>IF(C308=0," ",VLOOKUP(WEEKDAY(C308),WeekDays!$B$6:$C$12,COLUMNS(WeekDays!$B$6:$C$12)))</f>
        <v xml:space="preserve"> </v>
      </c>
      <c r="E308" s="200"/>
      <c r="F308" s="46"/>
      <c r="G308" s="46"/>
      <c r="H308" s="49"/>
      <c r="I308" s="51"/>
      <c r="J308" s="188"/>
      <c r="K308" s="123" t="str">
        <f t="shared" si="158"/>
        <v xml:space="preserve"> </v>
      </c>
      <c r="L308" s="193" t="str">
        <f t="shared" si="159"/>
        <v xml:space="preserve"> </v>
      </c>
      <c r="M308" s="57">
        <f t="shared" si="160"/>
        <v>0</v>
      </c>
      <c r="N308" s="58">
        <f t="shared" si="161"/>
        <v>0</v>
      </c>
      <c r="O308" s="59">
        <f t="shared" si="162"/>
        <v>0</v>
      </c>
      <c r="P308" s="60">
        <f t="shared" si="163"/>
        <v>0</v>
      </c>
      <c r="Q308" s="61">
        <f t="shared" si="164"/>
        <v>0</v>
      </c>
      <c r="R308" s="58">
        <f t="shared" si="165"/>
        <v>0</v>
      </c>
      <c r="S308" s="61">
        <f t="shared" si="166"/>
        <v>0</v>
      </c>
      <c r="T308" s="58">
        <f t="shared" si="167"/>
        <v>0</v>
      </c>
      <c r="U308" s="181"/>
      <c r="V308" s="137"/>
      <c r="W308" s="138"/>
      <c r="X308" s="139"/>
      <c r="Y308" s="139"/>
      <c r="Z308" s="139"/>
      <c r="AA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  <c r="CB308" s="139"/>
      <c r="CC308" s="139"/>
      <c r="CD308" s="139"/>
    </row>
    <row r="309" spans="2:82">
      <c r="B309" s="65" t="str">
        <f>IF(C309&lt;&gt;0,COUNTA($C$7:C309)," ")</f>
        <v xml:space="preserve"> </v>
      </c>
      <c r="C309" s="177"/>
      <c r="D309" s="73" t="str">
        <f>IF(C309=0," ",VLOOKUP(WEEKDAY(C309),WeekDays!$B$6:$C$12,COLUMNS(WeekDays!$B$6:$C$12)))</f>
        <v xml:space="preserve"> </v>
      </c>
      <c r="E309" s="200"/>
      <c r="F309" s="46"/>
      <c r="G309" s="46"/>
      <c r="H309" s="49"/>
      <c r="I309" s="51"/>
      <c r="J309" s="188"/>
      <c r="K309" s="123" t="str">
        <f t="shared" si="158"/>
        <v xml:space="preserve"> </v>
      </c>
      <c r="L309" s="193" t="str">
        <f t="shared" si="159"/>
        <v xml:space="preserve"> </v>
      </c>
      <c r="M309" s="57">
        <f t="shared" si="160"/>
        <v>0</v>
      </c>
      <c r="N309" s="58">
        <f t="shared" si="161"/>
        <v>0</v>
      </c>
      <c r="O309" s="59">
        <f t="shared" si="162"/>
        <v>0</v>
      </c>
      <c r="P309" s="60">
        <f t="shared" si="163"/>
        <v>0</v>
      </c>
      <c r="Q309" s="61">
        <f t="shared" si="164"/>
        <v>0</v>
      </c>
      <c r="R309" s="58">
        <f t="shared" si="165"/>
        <v>0</v>
      </c>
      <c r="S309" s="61">
        <f t="shared" si="166"/>
        <v>0</v>
      </c>
      <c r="T309" s="58">
        <f t="shared" si="167"/>
        <v>0</v>
      </c>
      <c r="U309" s="181"/>
      <c r="V309" s="137"/>
      <c r="W309" s="138"/>
      <c r="X309" s="139"/>
      <c r="Y309" s="139"/>
      <c r="Z309" s="139"/>
      <c r="AA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  <c r="BI309" s="139"/>
      <c r="BJ309" s="139"/>
      <c r="BK309" s="139"/>
      <c r="BL309" s="139"/>
      <c r="BM309" s="139"/>
      <c r="BN309" s="139"/>
      <c r="BO309" s="139"/>
      <c r="BP309" s="139"/>
      <c r="BQ309" s="139"/>
      <c r="BR309" s="139"/>
      <c r="BS309" s="139"/>
      <c r="BT309" s="139"/>
      <c r="BU309" s="139"/>
      <c r="BV309" s="139"/>
      <c r="BW309" s="139"/>
      <c r="BX309" s="139"/>
      <c r="BY309" s="139"/>
      <c r="BZ309" s="139"/>
      <c r="CA309" s="139"/>
      <c r="CB309" s="139"/>
      <c r="CC309" s="139"/>
      <c r="CD309" s="139"/>
    </row>
    <row r="310" spans="2:82">
      <c r="B310" s="65" t="str">
        <f>IF(C310&lt;&gt;0,COUNTA($C$7:C310)," ")</f>
        <v xml:space="preserve"> </v>
      </c>
      <c r="C310" s="177"/>
      <c r="D310" s="73" t="str">
        <f>IF(C310=0," ",VLOOKUP(WEEKDAY(C310),WeekDays!$B$6:$C$12,COLUMNS(WeekDays!$B$6:$C$12)))</f>
        <v xml:space="preserve"> </v>
      </c>
      <c r="E310" s="200"/>
      <c r="F310" s="46"/>
      <c r="G310" s="46"/>
      <c r="H310" s="49"/>
      <c r="I310" s="51"/>
      <c r="J310" s="188"/>
      <c r="K310" s="123" t="str">
        <f t="shared" si="158"/>
        <v xml:space="preserve"> </v>
      </c>
      <c r="L310" s="193" t="str">
        <f t="shared" si="159"/>
        <v xml:space="preserve"> </v>
      </c>
      <c r="M310" s="57">
        <f t="shared" si="160"/>
        <v>0</v>
      </c>
      <c r="N310" s="58">
        <f t="shared" si="161"/>
        <v>0</v>
      </c>
      <c r="O310" s="59">
        <f t="shared" si="162"/>
        <v>0</v>
      </c>
      <c r="P310" s="60">
        <f t="shared" si="163"/>
        <v>0</v>
      </c>
      <c r="Q310" s="61">
        <f t="shared" si="164"/>
        <v>0</v>
      </c>
      <c r="R310" s="58">
        <f t="shared" si="165"/>
        <v>0</v>
      </c>
      <c r="S310" s="61">
        <f t="shared" si="166"/>
        <v>0</v>
      </c>
      <c r="T310" s="58">
        <f t="shared" si="167"/>
        <v>0</v>
      </c>
      <c r="U310" s="181"/>
      <c r="V310" s="137"/>
      <c r="W310" s="138"/>
      <c r="X310" s="139"/>
      <c r="Y310" s="139"/>
      <c r="Z310" s="139"/>
      <c r="AA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  <c r="BI310" s="139"/>
      <c r="BJ310" s="139"/>
      <c r="BK310" s="139"/>
      <c r="BL310" s="139"/>
      <c r="BM310" s="139"/>
      <c r="BN310" s="139"/>
      <c r="BO310" s="139"/>
      <c r="BP310" s="139"/>
      <c r="BQ310" s="139"/>
      <c r="BR310" s="139"/>
      <c r="BS310" s="139"/>
      <c r="BT310" s="139"/>
      <c r="BU310" s="139"/>
      <c r="BV310" s="139"/>
      <c r="BW310" s="139"/>
      <c r="BX310" s="139"/>
      <c r="BY310" s="139"/>
      <c r="BZ310" s="139"/>
      <c r="CA310" s="139"/>
      <c r="CB310" s="139"/>
      <c r="CC310" s="139"/>
      <c r="CD310" s="139"/>
    </row>
    <row r="311" spans="2:82">
      <c r="B311" s="65" t="str">
        <f>IF(C311&lt;&gt;0,COUNTA($C$7:C311)," ")</f>
        <v xml:space="preserve"> </v>
      </c>
      <c r="C311" s="177"/>
      <c r="D311" s="73" t="str">
        <f>IF(C311=0," ",VLOOKUP(WEEKDAY(C311),WeekDays!$B$6:$C$12,COLUMNS(WeekDays!$B$6:$C$12)))</f>
        <v xml:space="preserve"> </v>
      </c>
      <c r="E311" s="200"/>
      <c r="F311" s="46"/>
      <c r="G311" s="46"/>
      <c r="H311" s="49"/>
      <c r="I311" s="51"/>
      <c r="J311" s="188"/>
      <c r="K311" s="123" t="str">
        <f t="shared" si="158"/>
        <v xml:space="preserve"> </v>
      </c>
      <c r="L311" s="193" t="str">
        <f t="shared" si="159"/>
        <v xml:space="preserve"> </v>
      </c>
      <c r="M311" s="57">
        <f t="shared" si="160"/>
        <v>0</v>
      </c>
      <c r="N311" s="58">
        <f t="shared" si="161"/>
        <v>0</v>
      </c>
      <c r="O311" s="59">
        <f t="shared" si="162"/>
        <v>0</v>
      </c>
      <c r="P311" s="60">
        <f t="shared" si="163"/>
        <v>0</v>
      </c>
      <c r="Q311" s="61">
        <f t="shared" si="164"/>
        <v>0</v>
      </c>
      <c r="R311" s="58">
        <f t="shared" si="165"/>
        <v>0</v>
      </c>
      <c r="S311" s="61">
        <f t="shared" si="166"/>
        <v>0</v>
      </c>
      <c r="T311" s="58">
        <f t="shared" si="167"/>
        <v>0</v>
      </c>
      <c r="U311" s="181"/>
      <c r="V311" s="137"/>
      <c r="W311" s="138"/>
      <c r="X311" s="139"/>
      <c r="Y311" s="139"/>
      <c r="Z311" s="139"/>
      <c r="AA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  <c r="AR311" s="139"/>
      <c r="AS311" s="139"/>
      <c r="AT311" s="139"/>
      <c r="AU311" s="139"/>
      <c r="AV311" s="139"/>
      <c r="AW311" s="139"/>
      <c r="AX311" s="139"/>
      <c r="AY311" s="139"/>
      <c r="AZ311" s="139"/>
      <c r="BA311" s="139"/>
      <c r="BB311" s="139"/>
      <c r="BC311" s="139"/>
      <c r="BD311" s="139"/>
      <c r="BE311" s="139"/>
      <c r="BF311" s="139"/>
      <c r="BG311" s="139"/>
      <c r="BH311" s="139"/>
      <c r="BI311" s="139"/>
      <c r="BJ311" s="139"/>
      <c r="BK311" s="139"/>
      <c r="BL311" s="139"/>
      <c r="BM311" s="139"/>
      <c r="BN311" s="139"/>
      <c r="BO311" s="139"/>
      <c r="BP311" s="139"/>
      <c r="BQ311" s="139"/>
      <c r="BR311" s="139"/>
      <c r="BS311" s="139"/>
      <c r="BT311" s="139"/>
      <c r="BU311" s="139"/>
      <c r="BV311" s="139"/>
      <c r="BW311" s="139"/>
      <c r="BX311" s="139"/>
      <c r="BY311" s="139"/>
      <c r="BZ311" s="139"/>
      <c r="CA311" s="139"/>
      <c r="CB311" s="139"/>
      <c r="CC311" s="139"/>
      <c r="CD311" s="139"/>
    </row>
    <row r="312" spans="2:82">
      <c r="B312" s="65" t="str">
        <f>IF(C312&lt;&gt;0,COUNTA($C$7:C312)," ")</f>
        <v xml:space="preserve"> </v>
      </c>
      <c r="C312" s="177"/>
      <c r="D312" s="73" t="str">
        <f>IF(C312=0," ",VLOOKUP(WEEKDAY(C312),WeekDays!$B$6:$C$12,COLUMNS(WeekDays!$B$6:$C$12)))</f>
        <v xml:space="preserve"> </v>
      </c>
      <c r="E312" s="200"/>
      <c r="F312" s="46"/>
      <c r="G312" s="46"/>
      <c r="H312" s="49"/>
      <c r="I312" s="51"/>
      <c r="J312" s="188"/>
      <c r="K312" s="123" t="str">
        <f t="shared" si="158"/>
        <v xml:space="preserve"> </v>
      </c>
      <c r="L312" s="193" t="str">
        <f t="shared" si="159"/>
        <v xml:space="preserve"> </v>
      </c>
      <c r="M312" s="57">
        <f t="shared" si="160"/>
        <v>0</v>
      </c>
      <c r="N312" s="58">
        <f t="shared" si="161"/>
        <v>0</v>
      </c>
      <c r="O312" s="59">
        <f t="shared" si="162"/>
        <v>0</v>
      </c>
      <c r="P312" s="60">
        <f t="shared" si="163"/>
        <v>0</v>
      </c>
      <c r="Q312" s="61">
        <f t="shared" si="164"/>
        <v>0</v>
      </c>
      <c r="R312" s="58">
        <f t="shared" si="165"/>
        <v>0</v>
      </c>
      <c r="S312" s="61">
        <f t="shared" si="166"/>
        <v>0</v>
      </c>
      <c r="T312" s="58">
        <f t="shared" si="167"/>
        <v>0</v>
      </c>
      <c r="U312" s="181"/>
      <c r="V312" s="137"/>
      <c r="W312" s="138"/>
      <c r="X312" s="139"/>
      <c r="Y312" s="139"/>
      <c r="Z312" s="139"/>
      <c r="AA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39"/>
      <c r="BD312" s="139"/>
      <c r="BE312" s="139"/>
      <c r="BF312" s="139"/>
      <c r="BG312" s="139"/>
      <c r="BH312" s="139"/>
      <c r="BI312" s="139"/>
      <c r="BJ312" s="139"/>
      <c r="BK312" s="139"/>
      <c r="BL312" s="139"/>
      <c r="BM312" s="139"/>
      <c r="BN312" s="139"/>
      <c r="BO312" s="139"/>
      <c r="BP312" s="139"/>
      <c r="BQ312" s="139"/>
      <c r="BR312" s="139"/>
      <c r="BS312" s="139"/>
      <c r="BT312" s="139"/>
      <c r="BU312" s="139"/>
      <c r="BV312" s="139"/>
      <c r="BW312" s="139"/>
      <c r="BX312" s="139"/>
      <c r="BY312" s="139"/>
      <c r="BZ312" s="139"/>
      <c r="CA312" s="139"/>
      <c r="CB312" s="139"/>
      <c r="CC312" s="139"/>
      <c r="CD312" s="139"/>
    </row>
    <row r="313" spans="2:82">
      <c r="B313" s="65" t="str">
        <f>IF(C313&lt;&gt;0,COUNTA($C$7:C313)," ")</f>
        <v xml:space="preserve"> </v>
      </c>
      <c r="C313" s="177"/>
      <c r="D313" s="73" t="str">
        <f>IF(C313=0," ",VLOOKUP(WEEKDAY(C313),WeekDays!$B$6:$C$12,COLUMNS(WeekDays!$B$6:$C$12)))</f>
        <v xml:space="preserve"> </v>
      </c>
      <c r="E313" s="200"/>
      <c r="F313" s="46"/>
      <c r="G313" s="46"/>
      <c r="H313" s="49"/>
      <c r="I313" s="51"/>
      <c r="J313" s="188"/>
      <c r="K313" s="123" t="str">
        <f t="shared" si="158"/>
        <v xml:space="preserve"> </v>
      </c>
      <c r="L313" s="193" t="str">
        <f t="shared" si="159"/>
        <v xml:space="preserve"> </v>
      </c>
      <c r="M313" s="57">
        <f t="shared" si="160"/>
        <v>0</v>
      </c>
      <c r="N313" s="58">
        <f t="shared" si="161"/>
        <v>0</v>
      </c>
      <c r="O313" s="59">
        <f t="shared" si="162"/>
        <v>0</v>
      </c>
      <c r="P313" s="60">
        <f t="shared" si="163"/>
        <v>0</v>
      </c>
      <c r="Q313" s="61">
        <f t="shared" si="164"/>
        <v>0</v>
      </c>
      <c r="R313" s="58">
        <f t="shared" si="165"/>
        <v>0</v>
      </c>
      <c r="S313" s="61">
        <f t="shared" si="166"/>
        <v>0</v>
      </c>
      <c r="T313" s="58">
        <f t="shared" si="167"/>
        <v>0</v>
      </c>
      <c r="U313" s="181"/>
      <c r="V313" s="137"/>
      <c r="W313" s="138"/>
      <c r="X313" s="139"/>
      <c r="Y313" s="139"/>
      <c r="Z313" s="139"/>
      <c r="AA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39"/>
      <c r="BD313" s="139"/>
      <c r="BE313" s="139"/>
      <c r="BF313" s="139"/>
      <c r="BG313" s="139"/>
      <c r="BH313" s="139"/>
      <c r="BI313" s="139"/>
      <c r="BJ313" s="139"/>
      <c r="BK313" s="139"/>
      <c r="BL313" s="139"/>
      <c r="BM313" s="139"/>
      <c r="BN313" s="139"/>
      <c r="BO313" s="139"/>
      <c r="BP313" s="139"/>
      <c r="BQ313" s="139"/>
      <c r="BR313" s="139"/>
      <c r="BS313" s="139"/>
      <c r="BT313" s="139"/>
      <c r="BU313" s="139"/>
      <c r="BV313" s="139"/>
      <c r="BW313" s="139"/>
      <c r="BX313" s="139"/>
      <c r="BY313" s="139"/>
      <c r="BZ313" s="139"/>
      <c r="CA313" s="139"/>
      <c r="CB313" s="139"/>
      <c r="CC313" s="139"/>
      <c r="CD313" s="139"/>
    </row>
    <row r="314" spans="2:82">
      <c r="B314" s="65" t="str">
        <f>IF(C314&lt;&gt;0,COUNTA($C$7:C314)," ")</f>
        <v xml:space="preserve"> </v>
      </c>
      <c r="C314" s="177"/>
      <c r="D314" s="73" t="str">
        <f>IF(C314=0," ",VLOOKUP(WEEKDAY(C314),WeekDays!$B$6:$C$12,COLUMNS(WeekDays!$B$6:$C$12)))</f>
        <v xml:space="preserve"> </v>
      </c>
      <c r="E314" s="200"/>
      <c r="F314" s="46"/>
      <c r="G314" s="46"/>
      <c r="H314" s="49"/>
      <c r="I314" s="51"/>
      <c r="J314" s="188"/>
      <c r="K314" s="123" t="str">
        <f t="shared" si="158"/>
        <v xml:space="preserve"> </v>
      </c>
      <c r="L314" s="193" t="str">
        <f t="shared" si="159"/>
        <v xml:space="preserve"> </v>
      </c>
      <c r="M314" s="57">
        <f t="shared" si="160"/>
        <v>0</v>
      </c>
      <c r="N314" s="58">
        <f t="shared" si="161"/>
        <v>0</v>
      </c>
      <c r="O314" s="59">
        <f t="shared" si="162"/>
        <v>0</v>
      </c>
      <c r="P314" s="60">
        <f t="shared" si="163"/>
        <v>0</v>
      </c>
      <c r="Q314" s="61">
        <f t="shared" si="164"/>
        <v>0</v>
      </c>
      <c r="R314" s="58">
        <f t="shared" si="165"/>
        <v>0</v>
      </c>
      <c r="S314" s="61">
        <f t="shared" si="166"/>
        <v>0</v>
      </c>
      <c r="T314" s="58">
        <f t="shared" si="167"/>
        <v>0</v>
      </c>
      <c r="U314" s="181"/>
      <c r="V314" s="137"/>
      <c r="W314" s="138"/>
      <c r="X314" s="139"/>
      <c r="Y314" s="139"/>
      <c r="Z314" s="139"/>
      <c r="AA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139"/>
      <c r="BD314" s="139"/>
      <c r="BE314" s="139"/>
      <c r="BF314" s="139"/>
      <c r="BG314" s="139"/>
      <c r="BH314" s="139"/>
      <c r="BI314" s="139"/>
      <c r="BJ314" s="139"/>
      <c r="BK314" s="139"/>
      <c r="BL314" s="139"/>
      <c r="BM314" s="139"/>
      <c r="BN314" s="139"/>
      <c r="BO314" s="139"/>
      <c r="BP314" s="139"/>
      <c r="BQ314" s="139"/>
      <c r="BR314" s="139"/>
      <c r="BS314" s="139"/>
      <c r="BT314" s="139"/>
      <c r="BU314" s="139"/>
      <c r="BV314" s="139"/>
      <c r="BW314" s="139"/>
      <c r="BX314" s="139"/>
      <c r="BY314" s="139"/>
      <c r="BZ314" s="139"/>
      <c r="CA314" s="139"/>
      <c r="CB314" s="139"/>
      <c r="CC314" s="139"/>
      <c r="CD314" s="139"/>
    </row>
    <row r="315" spans="2:82">
      <c r="B315" s="65" t="str">
        <f>IF(C315&lt;&gt;0,COUNTA($C$7:C315)," ")</f>
        <v xml:space="preserve"> </v>
      </c>
      <c r="C315" s="177"/>
      <c r="D315" s="73" t="str">
        <f>IF(C315=0," ",VLOOKUP(WEEKDAY(C315),WeekDays!$B$6:$C$12,COLUMNS(WeekDays!$B$6:$C$12)))</f>
        <v xml:space="preserve"> </v>
      </c>
      <c r="E315" s="200"/>
      <c r="F315" s="46"/>
      <c r="G315" s="46"/>
      <c r="H315" s="49"/>
      <c r="I315" s="51"/>
      <c r="J315" s="188"/>
      <c r="K315" s="123" t="str">
        <f t="shared" si="158"/>
        <v xml:space="preserve"> </v>
      </c>
      <c r="L315" s="193" t="str">
        <f t="shared" si="159"/>
        <v xml:space="preserve"> </v>
      </c>
      <c r="M315" s="57">
        <f t="shared" si="160"/>
        <v>0</v>
      </c>
      <c r="N315" s="58">
        <f t="shared" si="161"/>
        <v>0</v>
      </c>
      <c r="O315" s="59">
        <f t="shared" si="162"/>
        <v>0</v>
      </c>
      <c r="P315" s="60">
        <f t="shared" si="163"/>
        <v>0</v>
      </c>
      <c r="Q315" s="61">
        <f t="shared" si="164"/>
        <v>0</v>
      </c>
      <c r="R315" s="58">
        <f t="shared" si="165"/>
        <v>0</v>
      </c>
      <c r="S315" s="61">
        <f t="shared" si="166"/>
        <v>0</v>
      </c>
      <c r="T315" s="58">
        <f t="shared" si="167"/>
        <v>0</v>
      </c>
      <c r="U315" s="181"/>
      <c r="V315" s="137"/>
      <c r="W315" s="138"/>
      <c r="X315" s="139"/>
      <c r="Y315" s="139"/>
      <c r="Z315" s="139"/>
      <c r="AA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39"/>
      <c r="BD315" s="139"/>
      <c r="BE315" s="139"/>
      <c r="BF315" s="139"/>
      <c r="BG315" s="139"/>
      <c r="BH315" s="139"/>
      <c r="BI315" s="139"/>
      <c r="BJ315" s="139"/>
      <c r="BK315" s="139"/>
      <c r="BL315" s="139"/>
      <c r="BM315" s="139"/>
      <c r="BN315" s="139"/>
      <c r="BO315" s="139"/>
      <c r="BP315" s="139"/>
      <c r="BQ315" s="139"/>
      <c r="BR315" s="139"/>
      <c r="BS315" s="139"/>
      <c r="BT315" s="139"/>
      <c r="BU315" s="139"/>
      <c r="BV315" s="139"/>
      <c r="BW315" s="139"/>
      <c r="BX315" s="139"/>
      <c r="BY315" s="139"/>
      <c r="BZ315" s="139"/>
      <c r="CA315" s="139"/>
      <c r="CB315" s="139"/>
      <c r="CC315" s="139"/>
      <c r="CD315" s="139"/>
    </row>
    <row r="316" spans="2:82">
      <c r="B316" s="65" t="str">
        <f>IF(C316&lt;&gt;0,COUNTA($C$7:C316)," ")</f>
        <v xml:space="preserve"> </v>
      </c>
      <c r="C316" s="177"/>
      <c r="D316" s="73" t="str">
        <f>IF(C316=0," ",VLOOKUP(WEEKDAY(C316),WeekDays!$B$6:$C$12,COLUMNS(WeekDays!$B$6:$C$12)))</f>
        <v xml:space="preserve"> </v>
      </c>
      <c r="E316" s="200"/>
      <c r="F316" s="46"/>
      <c r="G316" s="46"/>
      <c r="H316" s="49"/>
      <c r="I316" s="51"/>
      <c r="J316" s="188"/>
      <c r="K316" s="123" t="str">
        <f t="shared" si="158"/>
        <v xml:space="preserve"> </v>
      </c>
      <c r="L316" s="193" t="str">
        <f t="shared" si="159"/>
        <v xml:space="preserve"> </v>
      </c>
      <c r="M316" s="57">
        <f t="shared" si="160"/>
        <v>0</v>
      </c>
      <c r="N316" s="58">
        <f t="shared" si="161"/>
        <v>0</v>
      </c>
      <c r="O316" s="59">
        <f t="shared" si="162"/>
        <v>0</v>
      </c>
      <c r="P316" s="60">
        <f t="shared" si="163"/>
        <v>0</v>
      </c>
      <c r="Q316" s="61">
        <f t="shared" si="164"/>
        <v>0</v>
      </c>
      <c r="R316" s="58">
        <f t="shared" si="165"/>
        <v>0</v>
      </c>
      <c r="S316" s="61">
        <f t="shared" si="166"/>
        <v>0</v>
      </c>
      <c r="T316" s="58">
        <f t="shared" si="167"/>
        <v>0</v>
      </c>
      <c r="U316" s="181"/>
      <c r="V316" s="137"/>
      <c r="W316" s="138"/>
      <c r="X316" s="139"/>
      <c r="Y316" s="139"/>
      <c r="Z316" s="139"/>
      <c r="AA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  <c r="AR316" s="139"/>
      <c r="AS316" s="139"/>
      <c r="AT316" s="139"/>
      <c r="AU316" s="139"/>
      <c r="AV316" s="139"/>
      <c r="AW316" s="139"/>
      <c r="AX316" s="139"/>
      <c r="AY316" s="139"/>
      <c r="AZ316" s="139"/>
      <c r="BA316" s="139"/>
      <c r="BB316" s="139"/>
      <c r="BC316" s="139"/>
      <c r="BD316" s="139"/>
      <c r="BE316" s="139"/>
      <c r="BF316" s="139"/>
      <c r="BG316" s="139"/>
      <c r="BH316" s="139"/>
      <c r="BI316" s="139"/>
      <c r="BJ316" s="139"/>
      <c r="BK316" s="139"/>
      <c r="BL316" s="139"/>
      <c r="BM316" s="139"/>
      <c r="BN316" s="139"/>
      <c r="BO316" s="139"/>
      <c r="BP316" s="139"/>
      <c r="BQ316" s="139"/>
      <c r="BR316" s="139"/>
      <c r="BS316" s="139"/>
      <c r="BT316" s="139"/>
      <c r="BU316" s="139"/>
      <c r="BV316" s="139"/>
      <c r="BW316" s="139"/>
      <c r="BX316" s="139"/>
      <c r="BY316" s="139"/>
      <c r="BZ316" s="139"/>
      <c r="CA316" s="139"/>
      <c r="CB316" s="139"/>
      <c r="CC316" s="139"/>
      <c r="CD316" s="139"/>
    </row>
    <row r="317" spans="2:82">
      <c r="B317" s="65" t="str">
        <f>IF(C317&lt;&gt;0,COUNTA($C$7:C317)," ")</f>
        <v xml:space="preserve"> </v>
      </c>
      <c r="C317" s="177"/>
      <c r="D317" s="73" t="str">
        <f>IF(C317=0," ",VLOOKUP(WEEKDAY(C317),WeekDays!$B$6:$C$12,COLUMNS(WeekDays!$B$6:$C$12)))</f>
        <v xml:space="preserve"> </v>
      </c>
      <c r="E317" s="200"/>
      <c r="F317" s="46"/>
      <c r="G317" s="46"/>
      <c r="H317" s="49"/>
      <c r="I317" s="51"/>
      <c r="J317" s="188"/>
      <c r="K317" s="123" t="str">
        <f t="shared" si="158"/>
        <v xml:space="preserve"> </v>
      </c>
      <c r="L317" s="193" t="str">
        <f t="shared" si="159"/>
        <v xml:space="preserve"> </v>
      </c>
      <c r="M317" s="57">
        <f t="shared" si="160"/>
        <v>0</v>
      </c>
      <c r="N317" s="58">
        <f t="shared" si="161"/>
        <v>0</v>
      </c>
      <c r="O317" s="59">
        <f t="shared" si="162"/>
        <v>0</v>
      </c>
      <c r="P317" s="60">
        <f t="shared" si="163"/>
        <v>0</v>
      </c>
      <c r="Q317" s="61">
        <f t="shared" si="164"/>
        <v>0</v>
      </c>
      <c r="R317" s="58">
        <f t="shared" si="165"/>
        <v>0</v>
      </c>
      <c r="S317" s="61">
        <f t="shared" si="166"/>
        <v>0</v>
      </c>
      <c r="T317" s="58">
        <f t="shared" si="167"/>
        <v>0</v>
      </c>
      <c r="U317" s="181"/>
      <c r="V317" s="137"/>
      <c r="W317" s="138"/>
      <c r="X317" s="139"/>
      <c r="Y317" s="139"/>
      <c r="Z317" s="139"/>
      <c r="AA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  <c r="AR317" s="139"/>
      <c r="AS317" s="139"/>
      <c r="AT317" s="139"/>
      <c r="AU317" s="139"/>
      <c r="AV317" s="139"/>
      <c r="AW317" s="139"/>
      <c r="AX317" s="139"/>
      <c r="AY317" s="139"/>
      <c r="AZ317" s="139"/>
      <c r="BA317" s="139"/>
      <c r="BB317" s="139"/>
      <c r="BC317" s="139"/>
      <c r="BD317" s="139"/>
      <c r="BE317" s="139"/>
      <c r="BF317" s="139"/>
      <c r="BG317" s="139"/>
      <c r="BH317" s="139"/>
      <c r="BI317" s="139"/>
      <c r="BJ317" s="139"/>
      <c r="BK317" s="139"/>
      <c r="BL317" s="139"/>
      <c r="BM317" s="139"/>
      <c r="BN317" s="139"/>
      <c r="BO317" s="139"/>
      <c r="BP317" s="139"/>
      <c r="BQ317" s="139"/>
      <c r="BR317" s="139"/>
      <c r="BS317" s="139"/>
      <c r="BT317" s="139"/>
      <c r="BU317" s="139"/>
      <c r="BV317" s="139"/>
      <c r="BW317" s="139"/>
      <c r="BX317" s="139"/>
      <c r="BY317" s="139"/>
      <c r="BZ317" s="139"/>
      <c r="CA317" s="139"/>
      <c r="CB317" s="139"/>
      <c r="CC317" s="139"/>
      <c r="CD317" s="139"/>
    </row>
    <row r="318" spans="2:82">
      <c r="B318" s="65" t="str">
        <f>IF(C318&lt;&gt;0,COUNTA($C$7:C318)," ")</f>
        <v xml:space="preserve"> </v>
      </c>
      <c r="C318" s="177"/>
      <c r="D318" s="73" t="str">
        <f>IF(C318=0," ",VLOOKUP(WEEKDAY(C318),WeekDays!$B$6:$C$12,COLUMNS(WeekDays!$B$6:$C$12)))</f>
        <v xml:space="preserve"> </v>
      </c>
      <c r="E318" s="200"/>
      <c r="F318" s="46"/>
      <c r="G318" s="46"/>
      <c r="H318" s="49"/>
      <c r="I318" s="51"/>
      <c r="J318" s="188"/>
      <c r="K318" s="123" t="str">
        <f t="shared" si="158"/>
        <v xml:space="preserve"> </v>
      </c>
      <c r="L318" s="193" t="str">
        <f t="shared" si="159"/>
        <v xml:space="preserve"> </v>
      </c>
      <c r="M318" s="57">
        <f t="shared" si="160"/>
        <v>0</v>
      </c>
      <c r="N318" s="58">
        <f t="shared" si="161"/>
        <v>0</v>
      </c>
      <c r="O318" s="59">
        <f t="shared" si="162"/>
        <v>0</v>
      </c>
      <c r="P318" s="60">
        <f t="shared" si="163"/>
        <v>0</v>
      </c>
      <c r="Q318" s="61">
        <f t="shared" si="164"/>
        <v>0</v>
      </c>
      <c r="R318" s="58">
        <f t="shared" si="165"/>
        <v>0</v>
      </c>
      <c r="S318" s="61">
        <f t="shared" si="166"/>
        <v>0</v>
      </c>
      <c r="T318" s="58">
        <f t="shared" si="167"/>
        <v>0</v>
      </c>
      <c r="U318" s="181"/>
      <c r="V318" s="137"/>
      <c r="W318" s="138"/>
      <c r="X318" s="139"/>
      <c r="Y318" s="139"/>
      <c r="Z318" s="139"/>
      <c r="AA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39"/>
      <c r="BD318" s="139"/>
      <c r="BE318" s="139"/>
      <c r="BF318" s="139"/>
      <c r="BG318" s="139"/>
      <c r="BH318" s="139"/>
      <c r="BI318" s="139"/>
      <c r="BJ318" s="139"/>
      <c r="BK318" s="139"/>
      <c r="BL318" s="139"/>
      <c r="BM318" s="139"/>
      <c r="BN318" s="139"/>
      <c r="BO318" s="139"/>
      <c r="BP318" s="139"/>
      <c r="BQ318" s="139"/>
      <c r="BR318" s="139"/>
      <c r="BS318" s="139"/>
      <c r="BT318" s="139"/>
      <c r="BU318" s="139"/>
      <c r="BV318" s="139"/>
      <c r="BW318" s="139"/>
      <c r="BX318" s="139"/>
      <c r="BY318" s="139"/>
      <c r="BZ318" s="139"/>
      <c r="CA318" s="139"/>
      <c r="CB318" s="139"/>
      <c r="CC318" s="139"/>
      <c r="CD318" s="139"/>
    </row>
    <row r="319" spans="2:82">
      <c r="B319" s="65" t="str">
        <f>IF(C319&lt;&gt;0,COUNTA($C$7:C319)," ")</f>
        <v xml:space="preserve"> </v>
      </c>
      <c r="C319" s="177"/>
      <c r="D319" s="73" t="str">
        <f>IF(C319=0," ",VLOOKUP(WEEKDAY(C319),WeekDays!$B$6:$C$12,COLUMNS(WeekDays!$B$6:$C$12)))</f>
        <v xml:space="preserve"> </v>
      </c>
      <c r="E319" s="200"/>
      <c r="F319" s="46"/>
      <c r="G319" s="46"/>
      <c r="H319" s="49"/>
      <c r="I319" s="51"/>
      <c r="J319" s="188"/>
      <c r="K319" s="123" t="str">
        <f t="shared" si="158"/>
        <v xml:space="preserve"> </v>
      </c>
      <c r="L319" s="193" t="str">
        <f t="shared" si="159"/>
        <v xml:space="preserve"> </v>
      </c>
      <c r="M319" s="57">
        <f t="shared" si="160"/>
        <v>0</v>
      </c>
      <c r="N319" s="58">
        <f t="shared" si="161"/>
        <v>0</v>
      </c>
      <c r="O319" s="59">
        <f t="shared" si="162"/>
        <v>0</v>
      </c>
      <c r="P319" s="60">
        <f t="shared" si="163"/>
        <v>0</v>
      </c>
      <c r="Q319" s="61">
        <f t="shared" si="164"/>
        <v>0</v>
      </c>
      <c r="R319" s="58">
        <f t="shared" si="165"/>
        <v>0</v>
      </c>
      <c r="S319" s="61">
        <f t="shared" si="166"/>
        <v>0</v>
      </c>
      <c r="T319" s="58">
        <f t="shared" si="167"/>
        <v>0</v>
      </c>
      <c r="U319" s="181"/>
      <c r="V319" s="137"/>
      <c r="W319" s="138"/>
      <c r="X319" s="139"/>
      <c r="Y319" s="139"/>
      <c r="Z319" s="139"/>
      <c r="AA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39"/>
      <c r="BD319" s="139"/>
      <c r="BE319" s="139"/>
      <c r="BF319" s="139"/>
      <c r="BG319" s="139"/>
      <c r="BH319" s="139"/>
      <c r="BI319" s="139"/>
      <c r="BJ319" s="139"/>
      <c r="BK319" s="139"/>
      <c r="BL319" s="139"/>
      <c r="BM319" s="139"/>
      <c r="BN319" s="139"/>
      <c r="BO319" s="139"/>
      <c r="BP319" s="139"/>
      <c r="BQ319" s="139"/>
      <c r="BR319" s="139"/>
      <c r="BS319" s="139"/>
      <c r="BT319" s="139"/>
      <c r="BU319" s="139"/>
      <c r="BV319" s="139"/>
      <c r="BW319" s="139"/>
      <c r="BX319" s="139"/>
      <c r="BY319" s="139"/>
      <c r="BZ319" s="139"/>
      <c r="CA319" s="139"/>
      <c r="CB319" s="139"/>
      <c r="CC319" s="139"/>
      <c r="CD319" s="139"/>
    </row>
    <row r="320" spans="2:82">
      <c r="B320" s="65" t="str">
        <f>IF(C320&lt;&gt;0,COUNTA($C$7:C320)," ")</f>
        <v xml:space="preserve"> </v>
      </c>
      <c r="C320" s="177"/>
      <c r="D320" s="73" t="str">
        <f>IF(C320=0," ",VLOOKUP(WEEKDAY(C320),WeekDays!$B$6:$C$12,COLUMNS(WeekDays!$B$6:$C$12)))</f>
        <v xml:space="preserve"> </v>
      </c>
      <c r="E320" s="200"/>
      <c r="F320" s="46"/>
      <c r="G320" s="46"/>
      <c r="H320" s="49"/>
      <c r="I320" s="51"/>
      <c r="J320" s="188"/>
      <c r="K320" s="123" t="str">
        <f t="shared" si="158"/>
        <v xml:space="preserve"> </v>
      </c>
      <c r="L320" s="193" t="str">
        <f t="shared" si="159"/>
        <v xml:space="preserve"> </v>
      </c>
      <c r="M320" s="57">
        <f t="shared" si="160"/>
        <v>0</v>
      </c>
      <c r="N320" s="58">
        <f t="shared" si="161"/>
        <v>0</v>
      </c>
      <c r="O320" s="59">
        <f t="shared" si="162"/>
        <v>0</v>
      </c>
      <c r="P320" s="60">
        <f t="shared" si="163"/>
        <v>0</v>
      </c>
      <c r="Q320" s="61">
        <f t="shared" si="164"/>
        <v>0</v>
      </c>
      <c r="R320" s="58">
        <f t="shared" si="165"/>
        <v>0</v>
      </c>
      <c r="S320" s="61">
        <f t="shared" si="166"/>
        <v>0</v>
      </c>
      <c r="T320" s="58">
        <f t="shared" si="167"/>
        <v>0</v>
      </c>
      <c r="U320" s="181"/>
      <c r="V320" s="137"/>
      <c r="W320" s="138"/>
      <c r="X320" s="139"/>
      <c r="Y320" s="139"/>
      <c r="Z320" s="139"/>
      <c r="AA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139"/>
      <c r="BD320" s="139"/>
      <c r="BE320" s="139"/>
      <c r="BF320" s="139"/>
      <c r="BG320" s="139"/>
      <c r="BH320" s="139"/>
      <c r="BI320" s="139"/>
      <c r="BJ320" s="139"/>
      <c r="BK320" s="139"/>
      <c r="BL320" s="139"/>
      <c r="BM320" s="139"/>
      <c r="BN320" s="139"/>
      <c r="BO320" s="139"/>
      <c r="BP320" s="139"/>
      <c r="BQ320" s="139"/>
      <c r="BR320" s="139"/>
      <c r="BS320" s="139"/>
      <c r="BT320" s="139"/>
      <c r="BU320" s="139"/>
      <c r="BV320" s="139"/>
      <c r="BW320" s="139"/>
      <c r="BX320" s="139"/>
      <c r="BY320" s="139"/>
      <c r="BZ320" s="139"/>
      <c r="CA320" s="139"/>
      <c r="CB320" s="139"/>
      <c r="CC320" s="139"/>
      <c r="CD320" s="139"/>
    </row>
    <row r="321" spans="2:82">
      <c r="B321" s="65" t="str">
        <f>IF(C321&lt;&gt;0,COUNTA($C$7:C321)," ")</f>
        <v xml:space="preserve"> </v>
      </c>
      <c r="C321" s="177"/>
      <c r="D321" s="73" t="str">
        <f>IF(C321=0," ",VLOOKUP(WEEKDAY(C321),WeekDays!$B$6:$C$12,COLUMNS(WeekDays!$B$6:$C$12)))</f>
        <v xml:space="preserve"> </v>
      </c>
      <c r="E321" s="200"/>
      <c r="F321" s="46"/>
      <c r="G321" s="46"/>
      <c r="H321" s="49"/>
      <c r="I321" s="51"/>
      <c r="J321" s="188"/>
      <c r="K321" s="123" t="str">
        <f t="shared" ref="K321:K384" si="168">IF(OR(B321=0,B321&gt;COUNT($G$7:$G$868))," ",IF(G321&gt;I321,3,IF(G321&lt;I321,0,1)))</f>
        <v xml:space="preserve"> </v>
      </c>
      <c r="L321" s="193" t="str">
        <f t="shared" ref="L321:L384" si="169">IF(OR(B321=0,B321&gt;COUNT($G$7:$G$868))," ",IF(I321&gt;G321,3,IF(I321&lt;G321,0,1)))</f>
        <v xml:space="preserve"> </v>
      </c>
      <c r="M321" s="57">
        <f t="shared" ref="M321:M384" si="170">I321</f>
        <v>0</v>
      </c>
      <c r="N321" s="58">
        <f t="shared" ref="N321:N384" si="171">G321</f>
        <v>0</v>
      </c>
      <c r="O321" s="59">
        <f t="shared" ref="O321:O384" si="172">IF(G321&gt;I321,1,0)</f>
        <v>0</v>
      </c>
      <c r="P321" s="60">
        <f t="shared" ref="P321:P384" si="173">IF(I321&gt;G321,1,0)</f>
        <v>0</v>
      </c>
      <c r="Q321" s="61">
        <f t="shared" ref="Q321:Q384" si="174">IF(G321&lt;I321,1,0)</f>
        <v>0</v>
      </c>
      <c r="R321" s="58">
        <f t="shared" ref="R321:R384" si="175">IF(I321&lt;G321,1,0)</f>
        <v>0</v>
      </c>
      <c r="S321" s="61">
        <f t="shared" ref="S321:S384" si="176">IF(AND(G321="",I321=""),0,IF(G321=I321,1,0))</f>
        <v>0</v>
      </c>
      <c r="T321" s="58">
        <f t="shared" ref="T321:T384" si="177">IF(AND(G321="",I321=""),0,IF(I321=G321,1,0))</f>
        <v>0</v>
      </c>
      <c r="U321" s="181"/>
      <c r="V321" s="137"/>
      <c r="W321" s="138"/>
      <c r="X321" s="139"/>
      <c r="Y321" s="139"/>
      <c r="Z321" s="139"/>
      <c r="AA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39"/>
      <c r="BD321" s="139"/>
      <c r="BE321" s="139"/>
      <c r="BF321" s="139"/>
      <c r="BG321" s="139"/>
      <c r="BH321" s="139"/>
      <c r="BI321" s="139"/>
      <c r="BJ321" s="139"/>
      <c r="BK321" s="139"/>
      <c r="BL321" s="139"/>
      <c r="BM321" s="139"/>
      <c r="BN321" s="139"/>
      <c r="BO321" s="139"/>
      <c r="BP321" s="139"/>
      <c r="BQ321" s="139"/>
      <c r="BR321" s="139"/>
      <c r="BS321" s="139"/>
      <c r="BT321" s="139"/>
      <c r="BU321" s="139"/>
      <c r="BV321" s="139"/>
      <c r="BW321" s="139"/>
      <c r="BX321" s="139"/>
      <c r="BY321" s="139"/>
      <c r="BZ321" s="139"/>
      <c r="CA321" s="139"/>
      <c r="CB321" s="139"/>
      <c r="CC321" s="139"/>
      <c r="CD321" s="139"/>
    </row>
    <row r="322" spans="2:82">
      <c r="B322" s="65" t="str">
        <f>IF(C322&lt;&gt;0,COUNTA($C$7:C322)," ")</f>
        <v xml:space="preserve"> </v>
      </c>
      <c r="C322" s="177"/>
      <c r="D322" s="73" t="str">
        <f>IF(C322=0," ",VLOOKUP(WEEKDAY(C322),WeekDays!$B$6:$C$12,COLUMNS(WeekDays!$B$6:$C$12)))</f>
        <v xml:space="preserve"> </v>
      </c>
      <c r="E322" s="200"/>
      <c r="F322" s="46"/>
      <c r="G322" s="46"/>
      <c r="H322" s="49"/>
      <c r="I322" s="51"/>
      <c r="J322" s="188"/>
      <c r="K322" s="123" t="str">
        <f t="shared" si="168"/>
        <v xml:space="preserve"> </v>
      </c>
      <c r="L322" s="193" t="str">
        <f t="shared" si="169"/>
        <v xml:space="preserve"> </v>
      </c>
      <c r="M322" s="57">
        <f t="shared" si="170"/>
        <v>0</v>
      </c>
      <c r="N322" s="58">
        <f t="shared" si="171"/>
        <v>0</v>
      </c>
      <c r="O322" s="59">
        <f t="shared" si="172"/>
        <v>0</v>
      </c>
      <c r="P322" s="60">
        <f t="shared" si="173"/>
        <v>0</v>
      </c>
      <c r="Q322" s="61">
        <f t="shared" si="174"/>
        <v>0</v>
      </c>
      <c r="R322" s="58">
        <f t="shared" si="175"/>
        <v>0</v>
      </c>
      <c r="S322" s="61">
        <f t="shared" si="176"/>
        <v>0</v>
      </c>
      <c r="T322" s="58">
        <f t="shared" si="177"/>
        <v>0</v>
      </c>
      <c r="U322" s="181"/>
      <c r="V322" s="137"/>
      <c r="W322" s="138"/>
      <c r="X322" s="139"/>
      <c r="Y322" s="139"/>
      <c r="Z322" s="139"/>
      <c r="AA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  <c r="AR322" s="139"/>
      <c r="AS322" s="139"/>
      <c r="AT322" s="139"/>
      <c r="AU322" s="139"/>
      <c r="AV322" s="139"/>
      <c r="AW322" s="139"/>
      <c r="AX322" s="139"/>
      <c r="AY322" s="139"/>
      <c r="AZ322" s="139"/>
      <c r="BA322" s="139"/>
      <c r="BB322" s="139"/>
      <c r="BC322" s="139"/>
      <c r="BD322" s="139"/>
      <c r="BE322" s="139"/>
      <c r="BF322" s="139"/>
      <c r="BG322" s="139"/>
      <c r="BH322" s="139"/>
      <c r="BI322" s="139"/>
      <c r="BJ322" s="139"/>
      <c r="BK322" s="139"/>
      <c r="BL322" s="139"/>
      <c r="BM322" s="139"/>
      <c r="BN322" s="139"/>
      <c r="BO322" s="139"/>
      <c r="BP322" s="139"/>
      <c r="BQ322" s="139"/>
      <c r="BR322" s="139"/>
      <c r="BS322" s="139"/>
      <c r="BT322" s="139"/>
      <c r="BU322" s="139"/>
      <c r="BV322" s="139"/>
      <c r="BW322" s="139"/>
      <c r="BX322" s="139"/>
      <c r="BY322" s="139"/>
      <c r="BZ322" s="139"/>
      <c r="CA322" s="139"/>
      <c r="CB322" s="139"/>
      <c r="CC322" s="139"/>
      <c r="CD322" s="139"/>
    </row>
    <row r="323" spans="2:82">
      <c r="B323" s="65" t="str">
        <f>IF(C323&lt;&gt;0,COUNTA($C$7:C323)," ")</f>
        <v xml:space="preserve"> </v>
      </c>
      <c r="C323" s="177"/>
      <c r="D323" s="73" t="str">
        <f>IF(C323=0," ",VLOOKUP(WEEKDAY(C323),WeekDays!$B$6:$C$12,COLUMNS(WeekDays!$B$6:$C$12)))</f>
        <v xml:space="preserve"> </v>
      </c>
      <c r="E323" s="200"/>
      <c r="F323" s="46"/>
      <c r="G323" s="46"/>
      <c r="H323" s="49"/>
      <c r="I323" s="51"/>
      <c r="J323" s="188"/>
      <c r="K323" s="123" t="str">
        <f t="shared" si="168"/>
        <v xml:space="preserve"> </v>
      </c>
      <c r="L323" s="193" t="str">
        <f t="shared" si="169"/>
        <v xml:space="preserve"> </v>
      </c>
      <c r="M323" s="57">
        <f t="shared" si="170"/>
        <v>0</v>
      </c>
      <c r="N323" s="58">
        <f t="shared" si="171"/>
        <v>0</v>
      </c>
      <c r="O323" s="59">
        <f t="shared" si="172"/>
        <v>0</v>
      </c>
      <c r="P323" s="60">
        <f t="shared" si="173"/>
        <v>0</v>
      </c>
      <c r="Q323" s="61">
        <f t="shared" si="174"/>
        <v>0</v>
      </c>
      <c r="R323" s="58">
        <f t="shared" si="175"/>
        <v>0</v>
      </c>
      <c r="S323" s="61">
        <f t="shared" si="176"/>
        <v>0</v>
      </c>
      <c r="T323" s="58">
        <f t="shared" si="177"/>
        <v>0</v>
      </c>
      <c r="U323" s="181"/>
      <c r="V323" s="137"/>
      <c r="W323" s="138"/>
      <c r="X323" s="139"/>
      <c r="Y323" s="139"/>
      <c r="Z323" s="139"/>
      <c r="AA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  <c r="AR323" s="139"/>
      <c r="AS323" s="139"/>
      <c r="AT323" s="139"/>
      <c r="AU323" s="139"/>
      <c r="AV323" s="139"/>
      <c r="AW323" s="139"/>
      <c r="AX323" s="139"/>
      <c r="AY323" s="139"/>
      <c r="AZ323" s="139"/>
      <c r="BA323" s="139"/>
      <c r="BB323" s="139"/>
      <c r="BC323" s="139"/>
      <c r="BD323" s="139"/>
      <c r="BE323" s="139"/>
      <c r="BF323" s="139"/>
      <c r="BG323" s="139"/>
      <c r="BH323" s="139"/>
      <c r="BI323" s="139"/>
      <c r="BJ323" s="139"/>
      <c r="BK323" s="139"/>
      <c r="BL323" s="139"/>
      <c r="BM323" s="139"/>
      <c r="BN323" s="139"/>
      <c r="BO323" s="139"/>
      <c r="BP323" s="139"/>
      <c r="BQ323" s="139"/>
      <c r="BR323" s="139"/>
      <c r="BS323" s="139"/>
      <c r="BT323" s="139"/>
      <c r="BU323" s="139"/>
      <c r="BV323" s="139"/>
      <c r="BW323" s="139"/>
      <c r="BX323" s="139"/>
      <c r="BY323" s="139"/>
      <c r="BZ323" s="139"/>
      <c r="CA323" s="139"/>
      <c r="CB323" s="139"/>
      <c r="CC323" s="139"/>
      <c r="CD323" s="139"/>
    </row>
    <row r="324" spans="2:82">
      <c r="B324" s="65" t="str">
        <f>IF(C324&lt;&gt;0,COUNTA($C$7:C324)," ")</f>
        <v xml:space="preserve"> </v>
      </c>
      <c r="C324" s="177"/>
      <c r="D324" s="73" t="str">
        <f>IF(C324=0," ",VLOOKUP(WEEKDAY(C324),WeekDays!$B$6:$C$12,COLUMNS(WeekDays!$B$6:$C$12)))</f>
        <v xml:space="preserve"> </v>
      </c>
      <c r="E324" s="200"/>
      <c r="F324" s="46"/>
      <c r="G324" s="46"/>
      <c r="H324" s="49"/>
      <c r="I324" s="51"/>
      <c r="J324" s="188"/>
      <c r="K324" s="123" t="str">
        <f t="shared" si="168"/>
        <v xml:space="preserve"> </v>
      </c>
      <c r="L324" s="193" t="str">
        <f t="shared" si="169"/>
        <v xml:space="preserve"> </v>
      </c>
      <c r="M324" s="57">
        <f t="shared" si="170"/>
        <v>0</v>
      </c>
      <c r="N324" s="58">
        <f t="shared" si="171"/>
        <v>0</v>
      </c>
      <c r="O324" s="59">
        <f t="shared" si="172"/>
        <v>0</v>
      </c>
      <c r="P324" s="60">
        <f t="shared" si="173"/>
        <v>0</v>
      </c>
      <c r="Q324" s="61">
        <f t="shared" si="174"/>
        <v>0</v>
      </c>
      <c r="R324" s="58">
        <f t="shared" si="175"/>
        <v>0</v>
      </c>
      <c r="S324" s="61">
        <f t="shared" si="176"/>
        <v>0</v>
      </c>
      <c r="T324" s="58">
        <f t="shared" si="177"/>
        <v>0</v>
      </c>
      <c r="U324" s="181"/>
      <c r="V324" s="137"/>
      <c r="W324" s="138"/>
      <c r="X324" s="139"/>
      <c r="Y324" s="139"/>
      <c r="Z324" s="139"/>
      <c r="AA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39"/>
      <c r="BD324" s="139"/>
      <c r="BE324" s="139"/>
      <c r="BF324" s="139"/>
      <c r="BG324" s="139"/>
      <c r="BH324" s="139"/>
      <c r="BI324" s="139"/>
      <c r="BJ324" s="139"/>
      <c r="BK324" s="139"/>
      <c r="BL324" s="139"/>
      <c r="BM324" s="139"/>
      <c r="BN324" s="139"/>
      <c r="BO324" s="139"/>
      <c r="BP324" s="139"/>
      <c r="BQ324" s="139"/>
      <c r="BR324" s="139"/>
      <c r="BS324" s="139"/>
      <c r="BT324" s="139"/>
      <c r="BU324" s="139"/>
      <c r="BV324" s="139"/>
      <c r="BW324" s="139"/>
      <c r="BX324" s="139"/>
      <c r="BY324" s="139"/>
      <c r="BZ324" s="139"/>
      <c r="CA324" s="139"/>
      <c r="CB324" s="139"/>
      <c r="CC324" s="139"/>
      <c r="CD324" s="139"/>
    </row>
    <row r="325" spans="2:82">
      <c r="B325" s="65" t="str">
        <f>IF(C325&lt;&gt;0,COUNTA($C$7:C325)," ")</f>
        <v xml:space="preserve"> </v>
      </c>
      <c r="C325" s="177"/>
      <c r="D325" s="73" t="str">
        <f>IF(C325=0," ",VLOOKUP(WEEKDAY(C325),WeekDays!$B$6:$C$12,COLUMNS(WeekDays!$B$6:$C$12)))</f>
        <v xml:space="preserve"> </v>
      </c>
      <c r="E325" s="200"/>
      <c r="F325" s="46"/>
      <c r="G325" s="46"/>
      <c r="H325" s="49"/>
      <c r="I325" s="51"/>
      <c r="J325" s="188"/>
      <c r="K325" s="123" t="str">
        <f t="shared" si="168"/>
        <v xml:space="preserve"> </v>
      </c>
      <c r="L325" s="193" t="str">
        <f t="shared" si="169"/>
        <v xml:space="preserve"> </v>
      </c>
      <c r="M325" s="57">
        <f t="shared" si="170"/>
        <v>0</v>
      </c>
      <c r="N325" s="58">
        <f t="shared" si="171"/>
        <v>0</v>
      </c>
      <c r="O325" s="59">
        <f t="shared" si="172"/>
        <v>0</v>
      </c>
      <c r="P325" s="60">
        <f t="shared" si="173"/>
        <v>0</v>
      </c>
      <c r="Q325" s="61">
        <f t="shared" si="174"/>
        <v>0</v>
      </c>
      <c r="R325" s="58">
        <f t="shared" si="175"/>
        <v>0</v>
      </c>
      <c r="S325" s="61">
        <f t="shared" si="176"/>
        <v>0</v>
      </c>
      <c r="T325" s="58">
        <f t="shared" si="177"/>
        <v>0</v>
      </c>
      <c r="U325" s="181"/>
      <c r="V325" s="137"/>
      <c r="W325" s="138"/>
      <c r="X325" s="139"/>
      <c r="Y325" s="139"/>
      <c r="Z325" s="139"/>
      <c r="AA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39"/>
      <c r="BD325" s="139"/>
      <c r="BE325" s="139"/>
      <c r="BF325" s="139"/>
      <c r="BG325" s="139"/>
      <c r="BH325" s="139"/>
      <c r="BI325" s="139"/>
      <c r="BJ325" s="139"/>
      <c r="BK325" s="139"/>
      <c r="BL325" s="139"/>
      <c r="BM325" s="139"/>
      <c r="BN325" s="139"/>
      <c r="BO325" s="139"/>
      <c r="BP325" s="139"/>
      <c r="BQ325" s="139"/>
      <c r="BR325" s="139"/>
      <c r="BS325" s="139"/>
      <c r="BT325" s="139"/>
      <c r="BU325" s="139"/>
      <c r="BV325" s="139"/>
      <c r="BW325" s="139"/>
      <c r="BX325" s="139"/>
      <c r="BY325" s="139"/>
      <c r="BZ325" s="139"/>
      <c r="CA325" s="139"/>
      <c r="CB325" s="139"/>
      <c r="CC325" s="139"/>
      <c r="CD325" s="139"/>
    </row>
    <row r="326" spans="2:82">
      <c r="B326" s="65" t="str">
        <f>IF(C326&lt;&gt;0,COUNTA($C$7:C326)," ")</f>
        <v xml:space="preserve"> </v>
      </c>
      <c r="C326" s="177"/>
      <c r="D326" s="73" t="str">
        <f>IF(C326=0," ",VLOOKUP(WEEKDAY(C326),WeekDays!$B$6:$C$12,COLUMNS(WeekDays!$B$6:$C$12)))</f>
        <v xml:space="preserve"> </v>
      </c>
      <c r="E326" s="200"/>
      <c r="F326" s="46"/>
      <c r="G326" s="46"/>
      <c r="H326" s="49"/>
      <c r="I326" s="51"/>
      <c r="J326" s="188"/>
      <c r="K326" s="123" t="str">
        <f t="shared" si="168"/>
        <v xml:space="preserve"> </v>
      </c>
      <c r="L326" s="193" t="str">
        <f t="shared" si="169"/>
        <v xml:space="preserve"> </v>
      </c>
      <c r="M326" s="57">
        <f t="shared" si="170"/>
        <v>0</v>
      </c>
      <c r="N326" s="58">
        <f t="shared" si="171"/>
        <v>0</v>
      </c>
      <c r="O326" s="59">
        <f t="shared" si="172"/>
        <v>0</v>
      </c>
      <c r="P326" s="60">
        <f t="shared" si="173"/>
        <v>0</v>
      </c>
      <c r="Q326" s="61">
        <f t="shared" si="174"/>
        <v>0</v>
      </c>
      <c r="R326" s="58">
        <f t="shared" si="175"/>
        <v>0</v>
      </c>
      <c r="S326" s="61">
        <f t="shared" si="176"/>
        <v>0</v>
      </c>
      <c r="T326" s="58">
        <f t="shared" si="177"/>
        <v>0</v>
      </c>
      <c r="U326" s="181"/>
      <c r="V326" s="137"/>
      <c r="W326" s="138"/>
      <c r="X326" s="139"/>
      <c r="Y326" s="139"/>
      <c r="Z326" s="139"/>
      <c r="AA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139"/>
      <c r="BD326" s="139"/>
      <c r="BE326" s="139"/>
      <c r="BF326" s="139"/>
      <c r="BG326" s="139"/>
      <c r="BH326" s="139"/>
      <c r="BI326" s="139"/>
      <c r="BJ326" s="139"/>
      <c r="BK326" s="139"/>
      <c r="BL326" s="139"/>
      <c r="BM326" s="139"/>
      <c r="BN326" s="139"/>
      <c r="BO326" s="139"/>
      <c r="BP326" s="139"/>
      <c r="BQ326" s="139"/>
      <c r="BR326" s="139"/>
      <c r="BS326" s="139"/>
      <c r="BT326" s="139"/>
      <c r="BU326" s="139"/>
      <c r="BV326" s="139"/>
      <c r="BW326" s="139"/>
      <c r="BX326" s="139"/>
      <c r="BY326" s="139"/>
      <c r="BZ326" s="139"/>
      <c r="CA326" s="139"/>
      <c r="CB326" s="139"/>
      <c r="CC326" s="139"/>
      <c r="CD326" s="139"/>
    </row>
    <row r="327" spans="2:82">
      <c r="B327" s="65" t="str">
        <f>IF(C327&lt;&gt;0,COUNTA($C$7:C327)," ")</f>
        <v xml:space="preserve"> </v>
      </c>
      <c r="C327" s="177"/>
      <c r="D327" s="73" t="str">
        <f>IF(C327=0," ",VLOOKUP(WEEKDAY(C327),WeekDays!$B$6:$C$12,COLUMNS(WeekDays!$B$6:$C$12)))</f>
        <v xml:space="preserve"> </v>
      </c>
      <c r="E327" s="200"/>
      <c r="F327" s="46"/>
      <c r="G327" s="46"/>
      <c r="H327" s="49"/>
      <c r="I327" s="51"/>
      <c r="J327" s="188"/>
      <c r="K327" s="123" t="str">
        <f t="shared" si="168"/>
        <v xml:space="preserve"> </v>
      </c>
      <c r="L327" s="193" t="str">
        <f t="shared" si="169"/>
        <v xml:space="preserve"> </v>
      </c>
      <c r="M327" s="57">
        <f t="shared" si="170"/>
        <v>0</v>
      </c>
      <c r="N327" s="58">
        <f t="shared" si="171"/>
        <v>0</v>
      </c>
      <c r="O327" s="59">
        <f t="shared" si="172"/>
        <v>0</v>
      </c>
      <c r="P327" s="60">
        <f t="shared" si="173"/>
        <v>0</v>
      </c>
      <c r="Q327" s="61">
        <f t="shared" si="174"/>
        <v>0</v>
      </c>
      <c r="R327" s="58">
        <f t="shared" si="175"/>
        <v>0</v>
      </c>
      <c r="S327" s="61">
        <f t="shared" si="176"/>
        <v>0</v>
      </c>
      <c r="T327" s="58">
        <f t="shared" si="177"/>
        <v>0</v>
      </c>
      <c r="U327" s="181"/>
      <c r="V327" s="137"/>
      <c r="W327" s="138"/>
      <c r="X327" s="139"/>
      <c r="Y327" s="139"/>
      <c r="Z327" s="139"/>
      <c r="AA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39"/>
      <c r="BD327" s="139"/>
      <c r="BE327" s="139"/>
      <c r="BF327" s="139"/>
      <c r="BG327" s="139"/>
      <c r="BH327" s="139"/>
      <c r="BI327" s="139"/>
      <c r="BJ327" s="139"/>
      <c r="BK327" s="139"/>
      <c r="BL327" s="139"/>
      <c r="BM327" s="139"/>
      <c r="BN327" s="139"/>
      <c r="BO327" s="139"/>
      <c r="BP327" s="139"/>
      <c r="BQ327" s="139"/>
      <c r="BR327" s="139"/>
      <c r="BS327" s="139"/>
      <c r="BT327" s="139"/>
      <c r="BU327" s="139"/>
      <c r="BV327" s="139"/>
      <c r="BW327" s="139"/>
      <c r="BX327" s="139"/>
      <c r="BY327" s="139"/>
      <c r="BZ327" s="139"/>
      <c r="CA327" s="139"/>
      <c r="CB327" s="139"/>
      <c r="CC327" s="139"/>
      <c r="CD327" s="139"/>
    </row>
    <row r="328" spans="2:82">
      <c r="B328" s="65" t="str">
        <f>IF(C328&lt;&gt;0,COUNTA($C$7:C328)," ")</f>
        <v xml:space="preserve"> </v>
      </c>
      <c r="C328" s="177"/>
      <c r="D328" s="73" t="str">
        <f>IF(C328=0," ",VLOOKUP(WEEKDAY(C328),WeekDays!$B$6:$C$12,COLUMNS(WeekDays!$B$6:$C$12)))</f>
        <v xml:space="preserve"> </v>
      </c>
      <c r="E328" s="200"/>
      <c r="F328" s="46"/>
      <c r="G328" s="46"/>
      <c r="H328" s="49"/>
      <c r="I328" s="51"/>
      <c r="J328" s="188"/>
      <c r="K328" s="123" t="str">
        <f t="shared" si="168"/>
        <v xml:space="preserve"> </v>
      </c>
      <c r="L328" s="193" t="str">
        <f t="shared" si="169"/>
        <v xml:space="preserve"> </v>
      </c>
      <c r="M328" s="57">
        <f t="shared" si="170"/>
        <v>0</v>
      </c>
      <c r="N328" s="58">
        <f t="shared" si="171"/>
        <v>0</v>
      </c>
      <c r="O328" s="59">
        <f t="shared" si="172"/>
        <v>0</v>
      </c>
      <c r="P328" s="60">
        <f t="shared" si="173"/>
        <v>0</v>
      </c>
      <c r="Q328" s="61">
        <f t="shared" si="174"/>
        <v>0</v>
      </c>
      <c r="R328" s="58">
        <f t="shared" si="175"/>
        <v>0</v>
      </c>
      <c r="S328" s="61">
        <f t="shared" si="176"/>
        <v>0</v>
      </c>
      <c r="T328" s="58">
        <f t="shared" si="177"/>
        <v>0</v>
      </c>
      <c r="U328" s="181"/>
      <c r="V328" s="137"/>
      <c r="W328" s="138"/>
      <c r="X328" s="139"/>
      <c r="Y328" s="139"/>
      <c r="Z328" s="139"/>
      <c r="AA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  <c r="AR328" s="139"/>
      <c r="AS328" s="139"/>
      <c r="AT328" s="139"/>
      <c r="AU328" s="139"/>
      <c r="AV328" s="139"/>
      <c r="AW328" s="139"/>
      <c r="AX328" s="139"/>
      <c r="AY328" s="139"/>
      <c r="AZ328" s="139"/>
      <c r="BA328" s="139"/>
      <c r="BB328" s="139"/>
      <c r="BC328" s="139"/>
      <c r="BD328" s="139"/>
      <c r="BE328" s="139"/>
      <c r="BF328" s="139"/>
      <c r="BG328" s="139"/>
      <c r="BH328" s="139"/>
      <c r="BI328" s="139"/>
      <c r="BJ328" s="139"/>
      <c r="BK328" s="139"/>
      <c r="BL328" s="139"/>
      <c r="BM328" s="139"/>
      <c r="BN328" s="139"/>
      <c r="BO328" s="139"/>
      <c r="BP328" s="139"/>
      <c r="BQ328" s="139"/>
      <c r="BR328" s="139"/>
      <c r="BS328" s="139"/>
      <c r="BT328" s="139"/>
      <c r="BU328" s="139"/>
      <c r="BV328" s="139"/>
      <c r="BW328" s="139"/>
      <c r="BX328" s="139"/>
      <c r="BY328" s="139"/>
      <c r="BZ328" s="139"/>
      <c r="CA328" s="139"/>
      <c r="CB328" s="139"/>
      <c r="CC328" s="139"/>
      <c r="CD328" s="139"/>
    </row>
    <row r="329" spans="2:82">
      <c r="B329" s="65" t="str">
        <f>IF(C329&lt;&gt;0,COUNTA($C$7:C329)," ")</f>
        <v xml:space="preserve"> </v>
      </c>
      <c r="C329" s="177"/>
      <c r="D329" s="73" t="str">
        <f>IF(C329=0," ",VLOOKUP(WEEKDAY(C329),WeekDays!$B$6:$C$12,COLUMNS(WeekDays!$B$6:$C$12)))</f>
        <v xml:space="preserve"> </v>
      </c>
      <c r="E329" s="200"/>
      <c r="F329" s="46"/>
      <c r="G329" s="46"/>
      <c r="H329" s="49"/>
      <c r="I329" s="51"/>
      <c r="J329" s="188"/>
      <c r="K329" s="123" t="str">
        <f t="shared" si="168"/>
        <v xml:space="preserve"> </v>
      </c>
      <c r="L329" s="193" t="str">
        <f t="shared" si="169"/>
        <v xml:space="preserve"> </v>
      </c>
      <c r="M329" s="57">
        <f t="shared" si="170"/>
        <v>0</v>
      </c>
      <c r="N329" s="58">
        <f t="shared" si="171"/>
        <v>0</v>
      </c>
      <c r="O329" s="59">
        <f t="shared" si="172"/>
        <v>0</v>
      </c>
      <c r="P329" s="60">
        <f t="shared" si="173"/>
        <v>0</v>
      </c>
      <c r="Q329" s="61">
        <f t="shared" si="174"/>
        <v>0</v>
      </c>
      <c r="R329" s="58">
        <f t="shared" si="175"/>
        <v>0</v>
      </c>
      <c r="S329" s="61">
        <f t="shared" si="176"/>
        <v>0</v>
      </c>
      <c r="T329" s="58">
        <f t="shared" si="177"/>
        <v>0</v>
      </c>
      <c r="U329" s="181"/>
      <c r="V329" s="137"/>
      <c r="W329" s="138"/>
      <c r="X329" s="139"/>
      <c r="Y329" s="139"/>
      <c r="Z329" s="139"/>
      <c r="AA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  <c r="AL329" s="139"/>
      <c r="AM329" s="139"/>
      <c r="AN329" s="139"/>
      <c r="AO329" s="139"/>
      <c r="AP329" s="139"/>
      <c r="AQ329" s="139"/>
      <c r="AR329" s="139"/>
      <c r="AS329" s="139"/>
      <c r="AT329" s="139"/>
      <c r="AU329" s="139"/>
      <c r="AV329" s="139"/>
      <c r="AW329" s="139"/>
      <c r="AX329" s="139"/>
      <c r="AY329" s="139"/>
      <c r="AZ329" s="139"/>
      <c r="BA329" s="139"/>
      <c r="BB329" s="139"/>
      <c r="BC329" s="139"/>
      <c r="BD329" s="139"/>
      <c r="BE329" s="139"/>
      <c r="BF329" s="139"/>
      <c r="BG329" s="139"/>
      <c r="BH329" s="139"/>
      <c r="BI329" s="139"/>
      <c r="BJ329" s="139"/>
      <c r="BK329" s="139"/>
      <c r="BL329" s="139"/>
      <c r="BM329" s="139"/>
      <c r="BN329" s="139"/>
      <c r="BO329" s="139"/>
      <c r="BP329" s="139"/>
      <c r="BQ329" s="139"/>
      <c r="BR329" s="139"/>
      <c r="BS329" s="139"/>
      <c r="BT329" s="139"/>
      <c r="BU329" s="139"/>
      <c r="BV329" s="139"/>
      <c r="BW329" s="139"/>
      <c r="BX329" s="139"/>
      <c r="BY329" s="139"/>
      <c r="BZ329" s="139"/>
      <c r="CA329" s="139"/>
      <c r="CB329" s="139"/>
      <c r="CC329" s="139"/>
      <c r="CD329" s="139"/>
    </row>
    <row r="330" spans="2:82">
      <c r="B330" s="65" t="str">
        <f>IF(C330&lt;&gt;0,COUNTA($C$7:C330)," ")</f>
        <v xml:space="preserve"> </v>
      </c>
      <c r="C330" s="177"/>
      <c r="D330" s="73" t="str">
        <f>IF(C330=0," ",VLOOKUP(WEEKDAY(C330),WeekDays!$B$6:$C$12,COLUMNS(WeekDays!$B$6:$C$12)))</f>
        <v xml:space="preserve"> </v>
      </c>
      <c r="E330" s="200"/>
      <c r="F330" s="46"/>
      <c r="G330" s="46"/>
      <c r="H330" s="49"/>
      <c r="I330" s="51"/>
      <c r="J330" s="188"/>
      <c r="K330" s="123" t="str">
        <f t="shared" si="168"/>
        <v xml:space="preserve"> </v>
      </c>
      <c r="L330" s="193" t="str">
        <f t="shared" si="169"/>
        <v xml:space="preserve"> </v>
      </c>
      <c r="M330" s="57">
        <f t="shared" si="170"/>
        <v>0</v>
      </c>
      <c r="N330" s="58">
        <f t="shared" si="171"/>
        <v>0</v>
      </c>
      <c r="O330" s="59">
        <f t="shared" si="172"/>
        <v>0</v>
      </c>
      <c r="P330" s="60">
        <f t="shared" si="173"/>
        <v>0</v>
      </c>
      <c r="Q330" s="61">
        <f t="shared" si="174"/>
        <v>0</v>
      </c>
      <c r="R330" s="58">
        <f t="shared" si="175"/>
        <v>0</v>
      </c>
      <c r="S330" s="61">
        <f t="shared" si="176"/>
        <v>0</v>
      </c>
      <c r="T330" s="58">
        <f t="shared" si="177"/>
        <v>0</v>
      </c>
      <c r="U330" s="181"/>
      <c r="V330" s="137"/>
      <c r="W330" s="138"/>
      <c r="X330" s="139"/>
      <c r="Y330" s="139"/>
      <c r="Z330" s="139"/>
      <c r="AA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39"/>
      <c r="BD330" s="139"/>
      <c r="BE330" s="139"/>
      <c r="BF330" s="139"/>
      <c r="BG330" s="139"/>
      <c r="BH330" s="139"/>
      <c r="BI330" s="139"/>
      <c r="BJ330" s="139"/>
      <c r="BK330" s="139"/>
      <c r="BL330" s="139"/>
      <c r="BM330" s="139"/>
      <c r="BN330" s="139"/>
      <c r="BO330" s="139"/>
      <c r="BP330" s="139"/>
      <c r="BQ330" s="139"/>
      <c r="BR330" s="139"/>
      <c r="BS330" s="139"/>
      <c r="BT330" s="139"/>
      <c r="BU330" s="139"/>
      <c r="BV330" s="139"/>
      <c r="BW330" s="139"/>
      <c r="BX330" s="139"/>
      <c r="BY330" s="139"/>
      <c r="BZ330" s="139"/>
      <c r="CA330" s="139"/>
      <c r="CB330" s="139"/>
      <c r="CC330" s="139"/>
      <c r="CD330" s="139"/>
    </row>
    <row r="331" spans="2:82">
      <c r="B331" s="65" t="str">
        <f>IF(C331&lt;&gt;0,COUNTA($C$7:C331)," ")</f>
        <v xml:space="preserve"> </v>
      </c>
      <c r="C331" s="177"/>
      <c r="D331" s="73" t="str">
        <f>IF(C331=0," ",VLOOKUP(WEEKDAY(C331),WeekDays!$B$6:$C$12,COLUMNS(WeekDays!$B$6:$C$12)))</f>
        <v xml:space="preserve"> </v>
      </c>
      <c r="E331" s="200"/>
      <c r="F331" s="46"/>
      <c r="G331" s="46"/>
      <c r="H331" s="49"/>
      <c r="I331" s="51"/>
      <c r="J331" s="188"/>
      <c r="K331" s="123" t="str">
        <f t="shared" si="168"/>
        <v xml:space="preserve"> </v>
      </c>
      <c r="L331" s="193" t="str">
        <f t="shared" si="169"/>
        <v xml:space="preserve"> </v>
      </c>
      <c r="M331" s="57">
        <f t="shared" si="170"/>
        <v>0</v>
      </c>
      <c r="N331" s="58">
        <f t="shared" si="171"/>
        <v>0</v>
      </c>
      <c r="O331" s="59">
        <f t="shared" si="172"/>
        <v>0</v>
      </c>
      <c r="P331" s="60">
        <f t="shared" si="173"/>
        <v>0</v>
      </c>
      <c r="Q331" s="61">
        <f t="shared" si="174"/>
        <v>0</v>
      </c>
      <c r="R331" s="58">
        <f t="shared" si="175"/>
        <v>0</v>
      </c>
      <c r="S331" s="61">
        <f t="shared" si="176"/>
        <v>0</v>
      </c>
      <c r="T331" s="58">
        <f t="shared" si="177"/>
        <v>0</v>
      </c>
      <c r="U331" s="181"/>
      <c r="V331" s="137"/>
      <c r="W331" s="138"/>
      <c r="X331" s="139"/>
      <c r="Y331" s="139"/>
      <c r="Z331" s="139"/>
      <c r="AA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39"/>
      <c r="BD331" s="139"/>
      <c r="BE331" s="139"/>
      <c r="BF331" s="139"/>
      <c r="BG331" s="139"/>
      <c r="BH331" s="139"/>
      <c r="BI331" s="139"/>
      <c r="BJ331" s="139"/>
      <c r="BK331" s="139"/>
      <c r="BL331" s="139"/>
      <c r="BM331" s="139"/>
      <c r="BN331" s="139"/>
      <c r="BO331" s="139"/>
      <c r="BP331" s="139"/>
      <c r="BQ331" s="139"/>
      <c r="BR331" s="139"/>
      <c r="BS331" s="139"/>
      <c r="BT331" s="139"/>
      <c r="BU331" s="139"/>
      <c r="BV331" s="139"/>
      <c r="BW331" s="139"/>
      <c r="BX331" s="139"/>
      <c r="BY331" s="139"/>
      <c r="BZ331" s="139"/>
      <c r="CA331" s="139"/>
      <c r="CB331" s="139"/>
      <c r="CC331" s="139"/>
      <c r="CD331" s="139"/>
    </row>
    <row r="332" spans="2:82">
      <c r="B332" s="65" t="str">
        <f>IF(C332&lt;&gt;0,COUNTA($C$7:C332)," ")</f>
        <v xml:space="preserve"> </v>
      </c>
      <c r="C332" s="177"/>
      <c r="D332" s="73" t="str">
        <f>IF(C332=0," ",VLOOKUP(WEEKDAY(C332),WeekDays!$B$6:$C$12,COLUMNS(WeekDays!$B$6:$C$12)))</f>
        <v xml:space="preserve"> </v>
      </c>
      <c r="E332" s="200"/>
      <c r="F332" s="46"/>
      <c r="G332" s="46"/>
      <c r="H332" s="49"/>
      <c r="I332" s="51"/>
      <c r="J332" s="188"/>
      <c r="K332" s="123" t="str">
        <f t="shared" si="168"/>
        <v xml:space="preserve"> </v>
      </c>
      <c r="L332" s="193" t="str">
        <f t="shared" si="169"/>
        <v xml:space="preserve"> </v>
      </c>
      <c r="M332" s="57">
        <f t="shared" si="170"/>
        <v>0</v>
      </c>
      <c r="N332" s="58">
        <f t="shared" si="171"/>
        <v>0</v>
      </c>
      <c r="O332" s="59">
        <f t="shared" si="172"/>
        <v>0</v>
      </c>
      <c r="P332" s="60">
        <f t="shared" si="173"/>
        <v>0</v>
      </c>
      <c r="Q332" s="61">
        <f t="shared" si="174"/>
        <v>0</v>
      </c>
      <c r="R332" s="58">
        <f t="shared" si="175"/>
        <v>0</v>
      </c>
      <c r="S332" s="61">
        <f t="shared" si="176"/>
        <v>0</v>
      </c>
      <c r="T332" s="58">
        <f t="shared" si="177"/>
        <v>0</v>
      </c>
      <c r="U332" s="181"/>
      <c r="V332" s="137"/>
      <c r="W332" s="138"/>
      <c r="X332" s="139"/>
      <c r="Y332" s="139"/>
      <c r="Z332" s="139"/>
      <c r="AA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/>
      <c r="BE332" s="139"/>
      <c r="BF332" s="139"/>
      <c r="BG332" s="139"/>
      <c r="BH332" s="139"/>
      <c r="BI332" s="139"/>
      <c r="BJ332" s="139"/>
      <c r="BK332" s="139"/>
      <c r="BL332" s="139"/>
      <c r="BM332" s="139"/>
      <c r="BN332" s="139"/>
      <c r="BO332" s="139"/>
      <c r="BP332" s="139"/>
      <c r="BQ332" s="139"/>
      <c r="BR332" s="139"/>
      <c r="BS332" s="139"/>
      <c r="BT332" s="139"/>
      <c r="BU332" s="139"/>
      <c r="BV332" s="139"/>
      <c r="BW332" s="139"/>
      <c r="BX332" s="139"/>
      <c r="BY332" s="139"/>
      <c r="BZ332" s="139"/>
      <c r="CA332" s="139"/>
      <c r="CB332" s="139"/>
      <c r="CC332" s="139"/>
      <c r="CD332" s="139"/>
    </row>
    <row r="333" spans="2:82">
      <c r="B333" s="65" t="str">
        <f>IF(C333&lt;&gt;0,COUNTA($C$7:C333)," ")</f>
        <v xml:space="preserve"> </v>
      </c>
      <c r="C333" s="177"/>
      <c r="D333" s="73" t="str">
        <f>IF(C333=0," ",VLOOKUP(WEEKDAY(C333),WeekDays!$B$6:$C$12,COLUMNS(WeekDays!$B$6:$C$12)))</f>
        <v xml:space="preserve"> </v>
      </c>
      <c r="E333" s="200"/>
      <c r="F333" s="46"/>
      <c r="G333" s="46"/>
      <c r="H333" s="49"/>
      <c r="I333" s="51"/>
      <c r="J333" s="188"/>
      <c r="K333" s="123" t="str">
        <f t="shared" si="168"/>
        <v xml:space="preserve"> </v>
      </c>
      <c r="L333" s="193" t="str">
        <f t="shared" si="169"/>
        <v xml:space="preserve"> </v>
      </c>
      <c r="M333" s="57">
        <f t="shared" si="170"/>
        <v>0</v>
      </c>
      <c r="N333" s="58">
        <f t="shared" si="171"/>
        <v>0</v>
      </c>
      <c r="O333" s="59">
        <f t="shared" si="172"/>
        <v>0</v>
      </c>
      <c r="P333" s="60">
        <f t="shared" si="173"/>
        <v>0</v>
      </c>
      <c r="Q333" s="61">
        <f t="shared" si="174"/>
        <v>0</v>
      </c>
      <c r="R333" s="58">
        <f t="shared" si="175"/>
        <v>0</v>
      </c>
      <c r="S333" s="61">
        <f t="shared" si="176"/>
        <v>0</v>
      </c>
      <c r="T333" s="58">
        <f t="shared" si="177"/>
        <v>0</v>
      </c>
      <c r="U333" s="181"/>
      <c r="V333" s="137"/>
      <c r="W333" s="138"/>
      <c r="X333" s="139"/>
      <c r="Y333" s="139"/>
      <c r="Z333" s="139"/>
      <c r="AA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39"/>
      <c r="BD333" s="139"/>
      <c r="BE333" s="139"/>
      <c r="BF333" s="139"/>
      <c r="BG333" s="139"/>
      <c r="BH333" s="139"/>
      <c r="BI333" s="139"/>
      <c r="BJ333" s="139"/>
      <c r="BK333" s="139"/>
      <c r="BL333" s="139"/>
      <c r="BM333" s="139"/>
      <c r="BN333" s="139"/>
      <c r="BO333" s="139"/>
      <c r="BP333" s="139"/>
      <c r="BQ333" s="139"/>
      <c r="BR333" s="139"/>
      <c r="BS333" s="139"/>
      <c r="BT333" s="139"/>
      <c r="BU333" s="139"/>
      <c r="BV333" s="139"/>
      <c r="BW333" s="139"/>
      <c r="BX333" s="139"/>
      <c r="BY333" s="139"/>
      <c r="BZ333" s="139"/>
      <c r="CA333" s="139"/>
      <c r="CB333" s="139"/>
      <c r="CC333" s="139"/>
      <c r="CD333" s="139"/>
    </row>
    <row r="334" spans="2:82">
      <c r="B334" s="65" t="str">
        <f>IF(C334&lt;&gt;0,COUNTA($C$7:C334)," ")</f>
        <v xml:space="preserve"> </v>
      </c>
      <c r="C334" s="177"/>
      <c r="D334" s="73" t="str">
        <f>IF(C334=0," ",VLOOKUP(WEEKDAY(C334),WeekDays!$B$6:$C$12,COLUMNS(WeekDays!$B$6:$C$12)))</f>
        <v xml:space="preserve"> </v>
      </c>
      <c r="E334" s="200"/>
      <c r="F334" s="46"/>
      <c r="G334" s="46"/>
      <c r="H334" s="49"/>
      <c r="I334" s="51"/>
      <c r="J334" s="188"/>
      <c r="K334" s="123" t="str">
        <f t="shared" si="168"/>
        <v xml:space="preserve"> </v>
      </c>
      <c r="L334" s="193" t="str">
        <f t="shared" si="169"/>
        <v xml:space="preserve"> </v>
      </c>
      <c r="M334" s="57">
        <f t="shared" si="170"/>
        <v>0</v>
      </c>
      <c r="N334" s="58">
        <f t="shared" si="171"/>
        <v>0</v>
      </c>
      <c r="O334" s="59">
        <f t="shared" si="172"/>
        <v>0</v>
      </c>
      <c r="P334" s="60">
        <f t="shared" si="173"/>
        <v>0</v>
      </c>
      <c r="Q334" s="61">
        <f t="shared" si="174"/>
        <v>0</v>
      </c>
      <c r="R334" s="58">
        <f t="shared" si="175"/>
        <v>0</v>
      </c>
      <c r="S334" s="61">
        <f t="shared" si="176"/>
        <v>0</v>
      </c>
      <c r="T334" s="58">
        <f t="shared" si="177"/>
        <v>0</v>
      </c>
      <c r="U334" s="181"/>
      <c r="V334" s="137"/>
      <c r="W334" s="138"/>
      <c r="X334" s="139"/>
      <c r="Y334" s="139"/>
      <c r="Z334" s="139"/>
      <c r="AA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  <c r="AR334" s="139"/>
      <c r="AS334" s="139"/>
      <c r="AT334" s="139"/>
      <c r="AU334" s="139"/>
      <c r="AV334" s="139"/>
      <c r="AW334" s="139"/>
      <c r="AX334" s="139"/>
      <c r="AY334" s="139"/>
      <c r="AZ334" s="139"/>
      <c r="BA334" s="139"/>
      <c r="BB334" s="139"/>
      <c r="BC334" s="139"/>
      <c r="BD334" s="139"/>
      <c r="BE334" s="139"/>
      <c r="BF334" s="139"/>
      <c r="BG334" s="139"/>
      <c r="BH334" s="139"/>
      <c r="BI334" s="139"/>
      <c r="BJ334" s="139"/>
      <c r="BK334" s="139"/>
      <c r="BL334" s="139"/>
      <c r="BM334" s="139"/>
      <c r="BN334" s="139"/>
      <c r="BO334" s="139"/>
      <c r="BP334" s="139"/>
      <c r="BQ334" s="139"/>
      <c r="BR334" s="139"/>
      <c r="BS334" s="139"/>
      <c r="BT334" s="139"/>
      <c r="BU334" s="139"/>
      <c r="BV334" s="139"/>
      <c r="BW334" s="139"/>
      <c r="BX334" s="139"/>
      <c r="BY334" s="139"/>
      <c r="BZ334" s="139"/>
      <c r="CA334" s="139"/>
      <c r="CB334" s="139"/>
      <c r="CC334" s="139"/>
      <c r="CD334" s="139"/>
    </row>
    <row r="335" spans="2:82">
      <c r="B335" s="65" t="str">
        <f>IF(C335&lt;&gt;0,COUNTA($C$7:C335)," ")</f>
        <v xml:space="preserve"> </v>
      </c>
      <c r="C335" s="177"/>
      <c r="D335" s="73" t="str">
        <f>IF(C335=0," ",VLOOKUP(WEEKDAY(C335),WeekDays!$B$6:$C$12,COLUMNS(WeekDays!$B$6:$C$12)))</f>
        <v xml:space="preserve"> </v>
      </c>
      <c r="E335" s="200"/>
      <c r="F335" s="46"/>
      <c r="G335" s="46"/>
      <c r="H335" s="49"/>
      <c r="I335" s="51"/>
      <c r="J335" s="188"/>
      <c r="K335" s="123" t="str">
        <f t="shared" si="168"/>
        <v xml:space="preserve"> </v>
      </c>
      <c r="L335" s="193" t="str">
        <f t="shared" si="169"/>
        <v xml:space="preserve"> </v>
      </c>
      <c r="M335" s="57">
        <f t="shared" si="170"/>
        <v>0</v>
      </c>
      <c r="N335" s="58">
        <f t="shared" si="171"/>
        <v>0</v>
      </c>
      <c r="O335" s="59">
        <f t="shared" si="172"/>
        <v>0</v>
      </c>
      <c r="P335" s="60">
        <f t="shared" si="173"/>
        <v>0</v>
      </c>
      <c r="Q335" s="61">
        <f t="shared" si="174"/>
        <v>0</v>
      </c>
      <c r="R335" s="58">
        <f t="shared" si="175"/>
        <v>0</v>
      </c>
      <c r="S335" s="61">
        <f t="shared" si="176"/>
        <v>0</v>
      </c>
      <c r="T335" s="58">
        <f t="shared" si="177"/>
        <v>0</v>
      </c>
      <c r="U335" s="181"/>
      <c r="V335" s="137"/>
      <c r="W335" s="138"/>
      <c r="X335" s="139"/>
      <c r="Y335" s="139"/>
      <c r="Z335" s="139"/>
      <c r="AA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  <c r="AR335" s="139"/>
      <c r="AS335" s="139"/>
      <c r="AT335" s="139"/>
      <c r="AU335" s="139"/>
      <c r="AV335" s="139"/>
      <c r="AW335" s="139"/>
      <c r="AX335" s="139"/>
      <c r="AY335" s="139"/>
      <c r="AZ335" s="139"/>
      <c r="BA335" s="139"/>
      <c r="BB335" s="139"/>
      <c r="BC335" s="139"/>
      <c r="BD335" s="139"/>
      <c r="BE335" s="139"/>
      <c r="BF335" s="139"/>
      <c r="BG335" s="139"/>
      <c r="BH335" s="139"/>
      <c r="BI335" s="139"/>
      <c r="BJ335" s="139"/>
      <c r="BK335" s="139"/>
      <c r="BL335" s="139"/>
      <c r="BM335" s="139"/>
      <c r="BN335" s="139"/>
      <c r="BO335" s="139"/>
      <c r="BP335" s="139"/>
      <c r="BQ335" s="139"/>
      <c r="BR335" s="139"/>
      <c r="BS335" s="139"/>
      <c r="BT335" s="139"/>
      <c r="BU335" s="139"/>
      <c r="BV335" s="139"/>
      <c r="BW335" s="139"/>
      <c r="BX335" s="139"/>
      <c r="BY335" s="139"/>
      <c r="BZ335" s="139"/>
      <c r="CA335" s="139"/>
      <c r="CB335" s="139"/>
      <c r="CC335" s="139"/>
      <c r="CD335" s="139"/>
    </row>
    <row r="336" spans="2:82">
      <c r="B336" s="65" t="str">
        <f>IF(C336&lt;&gt;0,COUNTA($C$7:C336)," ")</f>
        <v xml:space="preserve"> </v>
      </c>
      <c r="C336" s="177"/>
      <c r="D336" s="73" t="str">
        <f>IF(C336=0," ",VLOOKUP(WEEKDAY(C336),WeekDays!$B$6:$C$12,COLUMNS(WeekDays!$B$6:$C$12)))</f>
        <v xml:space="preserve"> </v>
      </c>
      <c r="E336" s="200"/>
      <c r="F336" s="46"/>
      <c r="G336" s="46"/>
      <c r="H336" s="49"/>
      <c r="I336" s="51"/>
      <c r="J336" s="188"/>
      <c r="K336" s="123" t="str">
        <f t="shared" si="168"/>
        <v xml:space="preserve"> </v>
      </c>
      <c r="L336" s="193" t="str">
        <f t="shared" si="169"/>
        <v xml:space="preserve"> </v>
      </c>
      <c r="M336" s="57">
        <f t="shared" si="170"/>
        <v>0</v>
      </c>
      <c r="N336" s="58">
        <f t="shared" si="171"/>
        <v>0</v>
      </c>
      <c r="O336" s="59">
        <f t="shared" si="172"/>
        <v>0</v>
      </c>
      <c r="P336" s="60">
        <f t="shared" si="173"/>
        <v>0</v>
      </c>
      <c r="Q336" s="61">
        <f t="shared" si="174"/>
        <v>0</v>
      </c>
      <c r="R336" s="58">
        <f t="shared" si="175"/>
        <v>0</v>
      </c>
      <c r="S336" s="61">
        <f t="shared" si="176"/>
        <v>0</v>
      </c>
      <c r="T336" s="58">
        <f t="shared" si="177"/>
        <v>0</v>
      </c>
      <c r="U336" s="181"/>
      <c r="V336" s="137"/>
      <c r="W336" s="138"/>
      <c r="X336" s="139"/>
      <c r="Y336" s="139"/>
      <c r="Z336" s="139"/>
      <c r="AA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39"/>
      <c r="BD336" s="139"/>
      <c r="BE336" s="139"/>
      <c r="BF336" s="139"/>
      <c r="BG336" s="139"/>
      <c r="BH336" s="139"/>
      <c r="BI336" s="139"/>
      <c r="BJ336" s="139"/>
      <c r="BK336" s="139"/>
      <c r="BL336" s="139"/>
      <c r="BM336" s="139"/>
      <c r="BN336" s="139"/>
      <c r="BO336" s="139"/>
      <c r="BP336" s="139"/>
      <c r="BQ336" s="139"/>
      <c r="BR336" s="139"/>
      <c r="BS336" s="139"/>
      <c r="BT336" s="139"/>
      <c r="BU336" s="139"/>
      <c r="BV336" s="139"/>
      <c r="BW336" s="139"/>
      <c r="BX336" s="139"/>
      <c r="BY336" s="139"/>
      <c r="BZ336" s="139"/>
      <c r="CA336" s="139"/>
      <c r="CB336" s="139"/>
      <c r="CC336" s="139"/>
      <c r="CD336" s="139"/>
    </row>
    <row r="337" spans="2:82">
      <c r="B337" s="65" t="str">
        <f>IF(C337&lt;&gt;0,COUNTA($C$7:C337)," ")</f>
        <v xml:space="preserve"> </v>
      </c>
      <c r="C337" s="177"/>
      <c r="D337" s="73" t="str">
        <f>IF(C337=0," ",VLOOKUP(WEEKDAY(C337),WeekDays!$B$6:$C$12,COLUMNS(WeekDays!$B$6:$C$12)))</f>
        <v xml:space="preserve"> </v>
      </c>
      <c r="E337" s="200"/>
      <c r="F337" s="46"/>
      <c r="G337" s="46"/>
      <c r="H337" s="49"/>
      <c r="I337" s="51"/>
      <c r="J337" s="188"/>
      <c r="K337" s="123" t="str">
        <f t="shared" si="168"/>
        <v xml:space="preserve"> </v>
      </c>
      <c r="L337" s="193" t="str">
        <f t="shared" si="169"/>
        <v xml:space="preserve"> </v>
      </c>
      <c r="M337" s="57">
        <f t="shared" si="170"/>
        <v>0</v>
      </c>
      <c r="N337" s="58">
        <f t="shared" si="171"/>
        <v>0</v>
      </c>
      <c r="O337" s="59">
        <f t="shared" si="172"/>
        <v>0</v>
      </c>
      <c r="P337" s="60">
        <f t="shared" si="173"/>
        <v>0</v>
      </c>
      <c r="Q337" s="61">
        <f t="shared" si="174"/>
        <v>0</v>
      </c>
      <c r="R337" s="58">
        <f t="shared" si="175"/>
        <v>0</v>
      </c>
      <c r="S337" s="61">
        <f t="shared" si="176"/>
        <v>0</v>
      </c>
      <c r="T337" s="58">
        <f t="shared" si="177"/>
        <v>0</v>
      </c>
      <c r="U337" s="181"/>
      <c r="V337" s="137"/>
      <c r="W337" s="138"/>
      <c r="X337" s="139"/>
      <c r="Y337" s="139"/>
      <c r="Z337" s="139"/>
      <c r="AA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39"/>
      <c r="BD337" s="139"/>
      <c r="BE337" s="139"/>
      <c r="BF337" s="139"/>
      <c r="BG337" s="139"/>
      <c r="BH337" s="139"/>
      <c r="BI337" s="139"/>
      <c r="BJ337" s="139"/>
      <c r="BK337" s="139"/>
      <c r="BL337" s="139"/>
      <c r="BM337" s="139"/>
      <c r="BN337" s="139"/>
      <c r="BO337" s="139"/>
      <c r="BP337" s="139"/>
      <c r="BQ337" s="139"/>
      <c r="BR337" s="139"/>
      <c r="BS337" s="139"/>
      <c r="BT337" s="139"/>
      <c r="BU337" s="139"/>
      <c r="BV337" s="139"/>
      <c r="BW337" s="139"/>
      <c r="BX337" s="139"/>
      <c r="BY337" s="139"/>
      <c r="BZ337" s="139"/>
      <c r="CA337" s="139"/>
      <c r="CB337" s="139"/>
      <c r="CC337" s="139"/>
      <c r="CD337" s="139"/>
    </row>
    <row r="338" spans="2:82">
      <c r="B338" s="65" t="str">
        <f>IF(C338&lt;&gt;0,COUNTA($C$7:C338)," ")</f>
        <v xml:space="preserve"> </v>
      </c>
      <c r="C338" s="177"/>
      <c r="D338" s="73" t="str">
        <f>IF(C338=0," ",VLOOKUP(WEEKDAY(C338),WeekDays!$B$6:$C$12,COLUMNS(WeekDays!$B$6:$C$12)))</f>
        <v xml:space="preserve"> </v>
      </c>
      <c r="E338" s="200"/>
      <c r="F338" s="46"/>
      <c r="G338" s="46"/>
      <c r="H338" s="49"/>
      <c r="I338" s="51"/>
      <c r="J338" s="188"/>
      <c r="K338" s="123" t="str">
        <f t="shared" si="168"/>
        <v xml:space="preserve"> </v>
      </c>
      <c r="L338" s="193" t="str">
        <f t="shared" si="169"/>
        <v xml:space="preserve"> </v>
      </c>
      <c r="M338" s="57">
        <f t="shared" si="170"/>
        <v>0</v>
      </c>
      <c r="N338" s="58">
        <f t="shared" si="171"/>
        <v>0</v>
      </c>
      <c r="O338" s="59">
        <f t="shared" si="172"/>
        <v>0</v>
      </c>
      <c r="P338" s="60">
        <f t="shared" si="173"/>
        <v>0</v>
      </c>
      <c r="Q338" s="61">
        <f t="shared" si="174"/>
        <v>0</v>
      </c>
      <c r="R338" s="58">
        <f t="shared" si="175"/>
        <v>0</v>
      </c>
      <c r="S338" s="61">
        <f t="shared" si="176"/>
        <v>0</v>
      </c>
      <c r="T338" s="58">
        <f t="shared" si="177"/>
        <v>0</v>
      </c>
      <c r="U338" s="181"/>
      <c r="V338" s="137"/>
      <c r="W338" s="138"/>
      <c r="X338" s="139"/>
      <c r="Y338" s="139"/>
      <c r="Z338" s="139"/>
      <c r="AA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139"/>
      <c r="BD338" s="139"/>
      <c r="BE338" s="139"/>
      <c r="BF338" s="139"/>
      <c r="BG338" s="139"/>
      <c r="BH338" s="139"/>
      <c r="BI338" s="139"/>
      <c r="BJ338" s="139"/>
      <c r="BK338" s="139"/>
      <c r="BL338" s="139"/>
      <c r="BM338" s="139"/>
      <c r="BN338" s="139"/>
      <c r="BO338" s="139"/>
      <c r="BP338" s="139"/>
      <c r="BQ338" s="139"/>
      <c r="BR338" s="139"/>
      <c r="BS338" s="139"/>
      <c r="BT338" s="139"/>
      <c r="BU338" s="139"/>
      <c r="BV338" s="139"/>
      <c r="BW338" s="139"/>
      <c r="BX338" s="139"/>
      <c r="BY338" s="139"/>
      <c r="BZ338" s="139"/>
      <c r="CA338" s="139"/>
      <c r="CB338" s="139"/>
      <c r="CC338" s="139"/>
      <c r="CD338" s="139"/>
    </row>
    <row r="339" spans="2:82">
      <c r="B339" s="65" t="str">
        <f>IF(C339&lt;&gt;0,COUNTA($C$7:C339)," ")</f>
        <v xml:space="preserve"> </v>
      </c>
      <c r="C339" s="177"/>
      <c r="D339" s="73" t="str">
        <f>IF(C339=0," ",VLOOKUP(WEEKDAY(C339),WeekDays!$B$6:$C$12,COLUMNS(WeekDays!$B$6:$C$12)))</f>
        <v xml:space="preserve"> </v>
      </c>
      <c r="E339" s="200"/>
      <c r="F339" s="46"/>
      <c r="G339" s="46"/>
      <c r="H339" s="49"/>
      <c r="I339" s="51"/>
      <c r="J339" s="188"/>
      <c r="K339" s="123" t="str">
        <f t="shared" si="168"/>
        <v xml:space="preserve"> </v>
      </c>
      <c r="L339" s="193" t="str">
        <f t="shared" si="169"/>
        <v xml:space="preserve"> </v>
      </c>
      <c r="M339" s="57">
        <f t="shared" si="170"/>
        <v>0</v>
      </c>
      <c r="N339" s="58">
        <f t="shared" si="171"/>
        <v>0</v>
      </c>
      <c r="O339" s="59">
        <f t="shared" si="172"/>
        <v>0</v>
      </c>
      <c r="P339" s="60">
        <f t="shared" si="173"/>
        <v>0</v>
      </c>
      <c r="Q339" s="61">
        <f t="shared" si="174"/>
        <v>0</v>
      </c>
      <c r="R339" s="58">
        <f t="shared" si="175"/>
        <v>0</v>
      </c>
      <c r="S339" s="61">
        <f t="shared" si="176"/>
        <v>0</v>
      </c>
      <c r="T339" s="58">
        <f t="shared" si="177"/>
        <v>0</v>
      </c>
      <c r="U339" s="181"/>
      <c r="V339" s="137"/>
      <c r="W339" s="138"/>
      <c r="X339" s="139"/>
      <c r="Y339" s="139"/>
      <c r="Z339" s="139"/>
      <c r="AA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39"/>
      <c r="BD339" s="139"/>
      <c r="BE339" s="139"/>
      <c r="BF339" s="139"/>
      <c r="BG339" s="139"/>
      <c r="BH339" s="139"/>
      <c r="BI339" s="139"/>
      <c r="BJ339" s="139"/>
      <c r="BK339" s="139"/>
      <c r="BL339" s="139"/>
      <c r="BM339" s="139"/>
      <c r="BN339" s="139"/>
      <c r="BO339" s="139"/>
      <c r="BP339" s="139"/>
      <c r="BQ339" s="139"/>
      <c r="BR339" s="139"/>
      <c r="BS339" s="139"/>
      <c r="BT339" s="139"/>
      <c r="BU339" s="139"/>
      <c r="BV339" s="139"/>
      <c r="BW339" s="139"/>
      <c r="BX339" s="139"/>
      <c r="BY339" s="139"/>
      <c r="BZ339" s="139"/>
      <c r="CA339" s="139"/>
      <c r="CB339" s="139"/>
      <c r="CC339" s="139"/>
      <c r="CD339" s="139"/>
    </row>
    <row r="340" spans="2:82">
      <c r="B340" s="65" t="str">
        <f>IF(C340&lt;&gt;0,COUNTA($C$7:C340)," ")</f>
        <v xml:space="preserve"> </v>
      </c>
      <c r="C340" s="177"/>
      <c r="D340" s="73" t="str">
        <f>IF(C340=0," ",VLOOKUP(WEEKDAY(C340),WeekDays!$B$6:$C$12,COLUMNS(WeekDays!$B$6:$C$12)))</f>
        <v xml:space="preserve"> </v>
      </c>
      <c r="E340" s="200"/>
      <c r="F340" s="46"/>
      <c r="G340" s="46"/>
      <c r="H340" s="49"/>
      <c r="I340" s="51"/>
      <c r="J340" s="188"/>
      <c r="K340" s="123" t="str">
        <f t="shared" si="168"/>
        <v xml:space="preserve"> </v>
      </c>
      <c r="L340" s="193" t="str">
        <f t="shared" si="169"/>
        <v xml:space="preserve"> </v>
      </c>
      <c r="M340" s="57">
        <f t="shared" si="170"/>
        <v>0</v>
      </c>
      <c r="N340" s="58">
        <f t="shared" si="171"/>
        <v>0</v>
      </c>
      <c r="O340" s="59">
        <f t="shared" si="172"/>
        <v>0</v>
      </c>
      <c r="P340" s="60">
        <f t="shared" si="173"/>
        <v>0</v>
      </c>
      <c r="Q340" s="61">
        <f t="shared" si="174"/>
        <v>0</v>
      </c>
      <c r="R340" s="58">
        <f t="shared" si="175"/>
        <v>0</v>
      </c>
      <c r="S340" s="61">
        <f t="shared" si="176"/>
        <v>0</v>
      </c>
      <c r="T340" s="58">
        <f t="shared" si="177"/>
        <v>0</v>
      </c>
      <c r="U340" s="181"/>
      <c r="V340" s="137"/>
      <c r="W340" s="138"/>
      <c r="X340" s="139"/>
      <c r="Y340" s="139"/>
      <c r="Z340" s="139"/>
      <c r="AA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  <c r="AR340" s="139"/>
      <c r="AS340" s="139"/>
      <c r="AT340" s="139"/>
      <c r="AU340" s="139"/>
      <c r="AV340" s="139"/>
      <c r="AW340" s="139"/>
      <c r="AX340" s="139"/>
      <c r="AY340" s="139"/>
      <c r="AZ340" s="139"/>
      <c r="BA340" s="139"/>
      <c r="BB340" s="139"/>
      <c r="BC340" s="139"/>
      <c r="BD340" s="139"/>
      <c r="BE340" s="139"/>
      <c r="BF340" s="139"/>
      <c r="BG340" s="139"/>
      <c r="BH340" s="139"/>
      <c r="BI340" s="139"/>
      <c r="BJ340" s="139"/>
      <c r="BK340" s="139"/>
      <c r="BL340" s="139"/>
      <c r="BM340" s="139"/>
      <c r="BN340" s="139"/>
      <c r="BO340" s="139"/>
      <c r="BP340" s="139"/>
      <c r="BQ340" s="139"/>
      <c r="BR340" s="139"/>
      <c r="BS340" s="139"/>
      <c r="BT340" s="139"/>
      <c r="BU340" s="139"/>
      <c r="BV340" s="139"/>
      <c r="BW340" s="139"/>
      <c r="BX340" s="139"/>
      <c r="BY340" s="139"/>
      <c r="BZ340" s="139"/>
      <c r="CA340" s="139"/>
      <c r="CB340" s="139"/>
      <c r="CC340" s="139"/>
      <c r="CD340" s="139"/>
    </row>
    <row r="341" spans="2:82">
      <c r="B341" s="65" t="str">
        <f>IF(C341&lt;&gt;0,COUNTA($C$7:C341)," ")</f>
        <v xml:space="preserve"> </v>
      </c>
      <c r="C341" s="177"/>
      <c r="D341" s="73" t="str">
        <f>IF(C341=0," ",VLOOKUP(WEEKDAY(C341),WeekDays!$B$6:$C$12,COLUMNS(WeekDays!$B$6:$C$12)))</f>
        <v xml:space="preserve"> </v>
      </c>
      <c r="E341" s="200"/>
      <c r="F341" s="46"/>
      <c r="G341" s="46"/>
      <c r="H341" s="49"/>
      <c r="I341" s="51"/>
      <c r="J341" s="188"/>
      <c r="K341" s="123" t="str">
        <f t="shared" si="168"/>
        <v xml:space="preserve"> </v>
      </c>
      <c r="L341" s="193" t="str">
        <f t="shared" si="169"/>
        <v xml:space="preserve"> </v>
      </c>
      <c r="M341" s="57">
        <f t="shared" si="170"/>
        <v>0</v>
      </c>
      <c r="N341" s="58">
        <f t="shared" si="171"/>
        <v>0</v>
      </c>
      <c r="O341" s="59">
        <f t="shared" si="172"/>
        <v>0</v>
      </c>
      <c r="P341" s="60">
        <f t="shared" si="173"/>
        <v>0</v>
      </c>
      <c r="Q341" s="61">
        <f t="shared" si="174"/>
        <v>0</v>
      </c>
      <c r="R341" s="58">
        <f t="shared" si="175"/>
        <v>0</v>
      </c>
      <c r="S341" s="61">
        <f t="shared" si="176"/>
        <v>0</v>
      </c>
      <c r="T341" s="58">
        <f t="shared" si="177"/>
        <v>0</v>
      </c>
      <c r="U341" s="181"/>
      <c r="V341" s="137"/>
      <c r="W341" s="138"/>
      <c r="X341" s="139"/>
      <c r="Y341" s="139"/>
      <c r="Z341" s="139"/>
      <c r="AA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  <c r="AR341" s="139"/>
      <c r="AS341" s="139"/>
      <c r="AT341" s="139"/>
      <c r="AU341" s="139"/>
      <c r="AV341" s="139"/>
      <c r="AW341" s="139"/>
      <c r="AX341" s="139"/>
      <c r="AY341" s="139"/>
      <c r="AZ341" s="139"/>
      <c r="BA341" s="139"/>
      <c r="BB341" s="139"/>
      <c r="BC341" s="139"/>
      <c r="BD341" s="139"/>
      <c r="BE341" s="139"/>
      <c r="BF341" s="139"/>
      <c r="BG341" s="139"/>
      <c r="BH341" s="139"/>
      <c r="BI341" s="139"/>
      <c r="BJ341" s="139"/>
      <c r="BK341" s="139"/>
      <c r="BL341" s="139"/>
      <c r="BM341" s="139"/>
      <c r="BN341" s="139"/>
      <c r="BO341" s="139"/>
      <c r="BP341" s="139"/>
      <c r="BQ341" s="139"/>
      <c r="BR341" s="139"/>
      <c r="BS341" s="139"/>
      <c r="BT341" s="139"/>
      <c r="BU341" s="139"/>
      <c r="BV341" s="139"/>
      <c r="BW341" s="139"/>
      <c r="BX341" s="139"/>
      <c r="BY341" s="139"/>
      <c r="BZ341" s="139"/>
      <c r="CA341" s="139"/>
      <c r="CB341" s="139"/>
      <c r="CC341" s="139"/>
      <c r="CD341" s="139"/>
    </row>
    <row r="342" spans="2:82">
      <c r="B342" s="65" t="str">
        <f>IF(C342&lt;&gt;0,COUNTA($C$7:C342)," ")</f>
        <v xml:space="preserve"> </v>
      </c>
      <c r="C342" s="177"/>
      <c r="D342" s="73" t="str">
        <f>IF(C342=0," ",VLOOKUP(WEEKDAY(C342),WeekDays!$B$6:$C$12,COLUMNS(WeekDays!$B$6:$C$12)))</f>
        <v xml:space="preserve"> </v>
      </c>
      <c r="E342" s="200"/>
      <c r="F342" s="46"/>
      <c r="G342" s="46"/>
      <c r="H342" s="49"/>
      <c r="I342" s="51"/>
      <c r="J342" s="188"/>
      <c r="K342" s="123" t="str">
        <f t="shared" si="168"/>
        <v xml:space="preserve"> </v>
      </c>
      <c r="L342" s="193" t="str">
        <f t="shared" si="169"/>
        <v xml:space="preserve"> </v>
      </c>
      <c r="M342" s="57">
        <f t="shared" si="170"/>
        <v>0</v>
      </c>
      <c r="N342" s="58">
        <f t="shared" si="171"/>
        <v>0</v>
      </c>
      <c r="O342" s="59">
        <f t="shared" si="172"/>
        <v>0</v>
      </c>
      <c r="P342" s="60">
        <f t="shared" si="173"/>
        <v>0</v>
      </c>
      <c r="Q342" s="61">
        <f t="shared" si="174"/>
        <v>0</v>
      </c>
      <c r="R342" s="58">
        <f t="shared" si="175"/>
        <v>0</v>
      </c>
      <c r="S342" s="61">
        <f t="shared" si="176"/>
        <v>0</v>
      </c>
      <c r="T342" s="58">
        <f t="shared" si="177"/>
        <v>0</v>
      </c>
      <c r="U342" s="181"/>
      <c r="V342" s="137"/>
      <c r="W342" s="138"/>
      <c r="X342" s="139"/>
      <c r="Y342" s="139"/>
      <c r="Z342" s="139"/>
      <c r="AA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39"/>
      <c r="BD342" s="139"/>
      <c r="BE342" s="139"/>
      <c r="BF342" s="139"/>
      <c r="BG342" s="139"/>
      <c r="BH342" s="139"/>
      <c r="BI342" s="139"/>
      <c r="BJ342" s="139"/>
      <c r="BK342" s="139"/>
      <c r="BL342" s="139"/>
      <c r="BM342" s="139"/>
      <c r="BN342" s="139"/>
      <c r="BO342" s="139"/>
      <c r="BP342" s="139"/>
      <c r="BQ342" s="139"/>
      <c r="BR342" s="139"/>
      <c r="BS342" s="139"/>
      <c r="BT342" s="139"/>
      <c r="BU342" s="139"/>
      <c r="BV342" s="139"/>
      <c r="BW342" s="139"/>
      <c r="BX342" s="139"/>
      <c r="BY342" s="139"/>
      <c r="BZ342" s="139"/>
      <c r="CA342" s="139"/>
      <c r="CB342" s="139"/>
      <c r="CC342" s="139"/>
      <c r="CD342" s="139"/>
    </row>
    <row r="343" spans="2:82">
      <c r="B343" s="65" t="str">
        <f>IF(C343&lt;&gt;0,COUNTA($C$7:C343)," ")</f>
        <v xml:space="preserve"> </v>
      </c>
      <c r="C343" s="177"/>
      <c r="D343" s="73" t="str">
        <f>IF(C343=0," ",VLOOKUP(WEEKDAY(C343),WeekDays!$B$6:$C$12,COLUMNS(WeekDays!$B$6:$C$12)))</f>
        <v xml:space="preserve"> </v>
      </c>
      <c r="E343" s="200"/>
      <c r="F343" s="46"/>
      <c r="G343" s="46"/>
      <c r="H343" s="49"/>
      <c r="I343" s="51"/>
      <c r="J343" s="188"/>
      <c r="K343" s="123" t="str">
        <f t="shared" si="168"/>
        <v xml:space="preserve"> </v>
      </c>
      <c r="L343" s="193" t="str">
        <f t="shared" si="169"/>
        <v xml:space="preserve"> </v>
      </c>
      <c r="M343" s="57">
        <f t="shared" si="170"/>
        <v>0</v>
      </c>
      <c r="N343" s="58">
        <f t="shared" si="171"/>
        <v>0</v>
      </c>
      <c r="O343" s="59">
        <f t="shared" si="172"/>
        <v>0</v>
      </c>
      <c r="P343" s="60">
        <f t="shared" si="173"/>
        <v>0</v>
      </c>
      <c r="Q343" s="61">
        <f t="shared" si="174"/>
        <v>0</v>
      </c>
      <c r="R343" s="58">
        <f t="shared" si="175"/>
        <v>0</v>
      </c>
      <c r="S343" s="61">
        <f t="shared" si="176"/>
        <v>0</v>
      </c>
      <c r="T343" s="58">
        <f t="shared" si="177"/>
        <v>0</v>
      </c>
      <c r="U343" s="181"/>
      <c r="V343" s="137"/>
      <c r="W343" s="138"/>
      <c r="X343" s="139"/>
      <c r="Y343" s="139"/>
      <c r="Z343" s="139"/>
      <c r="AA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39"/>
      <c r="BD343" s="139"/>
      <c r="BE343" s="139"/>
      <c r="BF343" s="139"/>
      <c r="BG343" s="139"/>
      <c r="BH343" s="139"/>
      <c r="BI343" s="139"/>
      <c r="BJ343" s="139"/>
      <c r="BK343" s="139"/>
      <c r="BL343" s="139"/>
      <c r="BM343" s="139"/>
      <c r="BN343" s="139"/>
      <c r="BO343" s="139"/>
      <c r="BP343" s="139"/>
      <c r="BQ343" s="139"/>
      <c r="BR343" s="139"/>
      <c r="BS343" s="139"/>
      <c r="BT343" s="139"/>
      <c r="BU343" s="139"/>
      <c r="BV343" s="139"/>
      <c r="BW343" s="139"/>
      <c r="BX343" s="139"/>
      <c r="BY343" s="139"/>
      <c r="BZ343" s="139"/>
      <c r="CA343" s="139"/>
      <c r="CB343" s="139"/>
      <c r="CC343" s="139"/>
      <c r="CD343" s="139"/>
    </row>
    <row r="344" spans="2:82">
      <c r="B344" s="65" t="str">
        <f>IF(C344&lt;&gt;0,COUNTA($C$7:C344)," ")</f>
        <v xml:space="preserve"> </v>
      </c>
      <c r="C344" s="177"/>
      <c r="D344" s="73" t="str">
        <f>IF(C344=0," ",VLOOKUP(WEEKDAY(C344),WeekDays!$B$6:$C$12,COLUMNS(WeekDays!$B$6:$C$12)))</f>
        <v xml:space="preserve"> </v>
      </c>
      <c r="E344" s="200"/>
      <c r="F344" s="46"/>
      <c r="G344" s="46"/>
      <c r="H344" s="49"/>
      <c r="I344" s="51"/>
      <c r="J344" s="188"/>
      <c r="K344" s="123" t="str">
        <f t="shared" si="168"/>
        <v xml:space="preserve"> </v>
      </c>
      <c r="L344" s="193" t="str">
        <f t="shared" si="169"/>
        <v xml:space="preserve"> </v>
      </c>
      <c r="M344" s="57">
        <f t="shared" si="170"/>
        <v>0</v>
      </c>
      <c r="N344" s="58">
        <f t="shared" si="171"/>
        <v>0</v>
      </c>
      <c r="O344" s="59">
        <f t="shared" si="172"/>
        <v>0</v>
      </c>
      <c r="P344" s="60">
        <f t="shared" si="173"/>
        <v>0</v>
      </c>
      <c r="Q344" s="61">
        <f t="shared" si="174"/>
        <v>0</v>
      </c>
      <c r="R344" s="58">
        <f t="shared" si="175"/>
        <v>0</v>
      </c>
      <c r="S344" s="61">
        <f t="shared" si="176"/>
        <v>0</v>
      </c>
      <c r="T344" s="58">
        <f t="shared" si="177"/>
        <v>0</v>
      </c>
      <c r="U344" s="181"/>
      <c r="V344" s="137"/>
      <c r="W344" s="138"/>
      <c r="X344" s="139"/>
      <c r="Y344" s="139"/>
      <c r="Z344" s="139"/>
      <c r="AA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139"/>
      <c r="BD344" s="139"/>
      <c r="BE344" s="139"/>
      <c r="BF344" s="139"/>
      <c r="BG344" s="139"/>
      <c r="BH344" s="139"/>
      <c r="BI344" s="139"/>
      <c r="BJ344" s="139"/>
      <c r="BK344" s="139"/>
      <c r="BL344" s="139"/>
      <c r="BM344" s="139"/>
      <c r="BN344" s="139"/>
      <c r="BO344" s="139"/>
      <c r="BP344" s="139"/>
      <c r="BQ344" s="139"/>
      <c r="BR344" s="139"/>
      <c r="BS344" s="139"/>
      <c r="BT344" s="139"/>
      <c r="BU344" s="139"/>
      <c r="BV344" s="139"/>
      <c r="BW344" s="139"/>
      <c r="BX344" s="139"/>
      <c r="BY344" s="139"/>
      <c r="BZ344" s="139"/>
      <c r="CA344" s="139"/>
      <c r="CB344" s="139"/>
      <c r="CC344" s="139"/>
      <c r="CD344" s="139"/>
    </row>
    <row r="345" spans="2:82">
      <c r="B345" s="65" t="str">
        <f>IF(C345&lt;&gt;0,COUNTA($C$7:C345)," ")</f>
        <v xml:space="preserve"> </v>
      </c>
      <c r="C345" s="177"/>
      <c r="D345" s="73" t="str">
        <f>IF(C345=0," ",VLOOKUP(WEEKDAY(C345),WeekDays!$B$6:$C$12,COLUMNS(WeekDays!$B$6:$C$12)))</f>
        <v xml:space="preserve"> </v>
      </c>
      <c r="E345" s="200"/>
      <c r="F345" s="46"/>
      <c r="G345" s="46"/>
      <c r="H345" s="49"/>
      <c r="I345" s="51"/>
      <c r="J345" s="188"/>
      <c r="K345" s="123" t="str">
        <f t="shared" si="168"/>
        <v xml:space="preserve"> </v>
      </c>
      <c r="L345" s="193" t="str">
        <f t="shared" si="169"/>
        <v xml:space="preserve"> </v>
      </c>
      <c r="M345" s="57">
        <f t="shared" si="170"/>
        <v>0</v>
      </c>
      <c r="N345" s="58">
        <f t="shared" si="171"/>
        <v>0</v>
      </c>
      <c r="O345" s="59">
        <f t="shared" si="172"/>
        <v>0</v>
      </c>
      <c r="P345" s="60">
        <f t="shared" si="173"/>
        <v>0</v>
      </c>
      <c r="Q345" s="61">
        <f t="shared" si="174"/>
        <v>0</v>
      </c>
      <c r="R345" s="58">
        <f t="shared" si="175"/>
        <v>0</v>
      </c>
      <c r="S345" s="61">
        <f t="shared" si="176"/>
        <v>0</v>
      </c>
      <c r="T345" s="58">
        <f t="shared" si="177"/>
        <v>0</v>
      </c>
      <c r="U345" s="181"/>
      <c r="V345" s="137"/>
      <c r="W345" s="138"/>
      <c r="X345" s="139"/>
      <c r="Y345" s="139"/>
      <c r="Z345" s="139"/>
      <c r="AA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39"/>
      <c r="BD345" s="139"/>
      <c r="BE345" s="139"/>
      <c r="BF345" s="139"/>
      <c r="BG345" s="139"/>
      <c r="BH345" s="139"/>
      <c r="BI345" s="139"/>
      <c r="BJ345" s="139"/>
      <c r="BK345" s="139"/>
      <c r="BL345" s="139"/>
      <c r="BM345" s="139"/>
      <c r="BN345" s="139"/>
      <c r="BO345" s="139"/>
      <c r="BP345" s="139"/>
      <c r="BQ345" s="139"/>
      <c r="BR345" s="139"/>
      <c r="BS345" s="139"/>
      <c r="BT345" s="139"/>
      <c r="BU345" s="139"/>
      <c r="BV345" s="139"/>
      <c r="BW345" s="139"/>
      <c r="BX345" s="139"/>
      <c r="BY345" s="139"/>
      <c r="BZ345" s="139"/>
      <c r="CA345" s="139"/>
      <c r="CB345" s="139"/>
      <c r="CC345" s="139"/>
      <c r="CD345" s="139"/>
    </row>
    <row r="346" spans="2:82">
      <c r="B346" s="65" t="str">
        <f>IF(C346&lt;&gt;0,COUNTA($C$7:C346)," ")</f>
        <v xml:space="preserve"> </v>
      </c>
      <c r="C346" s="177"/>
      <c r="D346" s="73" t="str">
        <f>IF(C346=0," ",VLOOKUP(WEEKDAY(C346),WeekDays!$B$6:$C$12,COLUMNS(WeekDays!$B$6:$C$12)))</f>
        <v xml:space="preserve"> </v>
      </c>
      <c r="E346" s="200"/>
      <c r="F346" s="46"/>
      <c r="G346" s="46"/>
      <c r="H346" s="49"/>
      <c r="I346" s="51"/>
      <c r="J346" s="188"/>
      <c r="K346" s="123" t="str">
        <f t="shared" si="168"/>
        <v xml:space="preserve"> </v>
      </c>
      <c r="L346" s="193" t="str">
        <f t="shared" si="169"/>
        <v xml:space="preserve"> </v>
      </c>
      <c r="M346" s="57">
        <f t="shared" si="170"/>
        <v>0</v>
      </c>
      <c r="N346" s="58">
        <f t="shared" si="171"/>
        <v>0</v>
      </c>
      <c r="O346" s="59">
        <f t="shared" si="172"/>
        <v>0</v>
      </c>
      <c r="P346" s="60">
        <f t="shared" si="173"/>
        <v>0</v>
      </c>
      <c r="Q346" s="61">
        <f t="shared" si="174"/>
        <v>0</v>
      </c>
      <c r="R346" s="58">
        <f t="shared" si="175"/>
        <v>0</v>
      </c>
      <c r="S346" s="61">
        <f t="shared" si="176"/>
        <v>0</v>
      </c>
      <c r="T346" s="58">
        <f t="shared" si="177"/>
        <v>0</v>
      </c>
      <c r="U346" s="181"/>
      <c r="V346" s="137"/>
      <c r="W346" s="138"/>
      <c r="X346" s="139"/>
      <c r="Y346" s="139"/>
      <c r="Z346" s="139"/>
      <c r="AA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  <c r="AR346" s="139"/>
      <c r="AS346" s="139"/>
      <c r="AT346" s="139"/>
      <c r="AU346" s="139"/>
      <c r="AV346" s="139"/>
      <c r="AW346" s="139"/>
      <c r="AX346" s="139"/>
      <c r="AY346" s="139"/>
      <c r="AZ346" s="139"/>
      <c r="BA346" s="139"/>
      <c r="BB346" s="139"/>
      <c r="BC346" s="139"/>
      <c r="BD346" s="139"/>
      <c r="BE346" s="139"/>
      <c r="BF346" s="139"/>
      <c r="BG346" s="139"/>
      <c r="BH346" s="139"/>
      <c r="BI346" s="139"/>
      <c r="BJ346" s="139"/>
      <c r="BK346" s="139"/>
      <c r="BL346" s="139"/>
      <c r="BM346" s="139"/>
      <c r="BN346" s="139"/>
      <c r="BO346" s="139"/>
      <c r="BP346" s="139"/>
      <c r="BQ346" s="139"/>
      <c r="BR346" s="139"/>
      <c r="BS346" s="139"/>
      <c r="BT346" s="139"/>
      <c r="BU346" s="139"/>
      <c r="BV346" s="139"/>
      <c r="BW346" s="139"/>
      <c r="BX346" s="139"/>
      <c r="BY346" s="139"/>
      <c r="BZ346" s="139"/>
      <c r="CA346" s="139"/>
      <c r="CB346" s="139"/>
      <c r="CC346" s="139"/>
      <c r="CD346" s="139"/>
    </row>
    <row r="347" spans="2:82">
      <c r="B347" s="65" t="str">
        <f>IF(C347&lt;&gt;0,COUNTA($C$7:C347)," ")</f>
        <v xml:space="preserve"> </v>
      </c>
      <c r="C347" s="177"/>
      <c r="D347" s="73" t="str">
        <f>IF(C347=0," ",VLOOKUP(WEEKDAY(C347),WeekDays!$B$6:$C$12,COLUMNS(WeekDays!$B$6:$C$12)))</f>
        <v xml:space="preserve"> </v>
      </c>
      <c r="E347" s="200"/>
      <c r="F347" s="46"/>
      <c r="G347" s="46"/>
      <c r="H347" s="49"/>
      <c r="I347" s="51"/>
      <c r="J347" s="188"/>
      <c r="K347" s="123" t="str">
        <f t="shared" si="168"/>
        <v xml:space="preserve"> </v>
      </c>
      <c r="L347" s="193" t="str">
        <f t="shared" si="169"/>
        <v xml:space="preserve"> </v>
      </c>
      <c r="M347" s="57">
        <f t="shared" si="170"/>
        <v>0</v>
      </c>
      <c r="N347" s="58">
        <f t="shared" si="171"/>
        <v>0</v>
      </c>
      <c r="O347" s="59">
        <f t="shared" si="172"/>
        <v>0</v>
      </c>
      <c r="P347" s="60">
        <f t="shared" si="173"/>
        <v>0</v>
      </c>
      <c r="Q347" s="61">
        <f t="shared" si="174"/>
        <v>0</v>
      </c>
      <c r="R347" s="58">
        <f t="shared" si="175"/>
        <v>0</v>
      </c>
      <c r="S347" s="61">
        <f t="shared" si="176"/>
        <v>0</v>
      </c>
      <c r="T347" s="58">
        <f t="shared" si="177"/>
        <v>0</v>
      </c>
      <c r="U347" s="181"/>
      <c r="V347" s="137"/>
      <c r="W347" s="138"/>
      <c r="X347" s="139"/>
      <c r="Y347" s="139"/>
      <c r="Z347" s="139"/>
      <c r="AA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  <c r="AR347" s="139"/>
      <c r="AS347" s="139"/>
      <c r="AT347" s="139"/>
      <c r="AU347" s="139"/>
      <c r="AV347" s="139"/>
      <c r="AW347" s="139"/>
      <c r="AX347" s="139"/>
      <c r="AY347" s="139"/>
      <c r="AZ347" s="139"/>
      <c r="BA347" s="139"/>
      <c r="BB347" s="139"/>
      <c r="BC347" s="139"/>
      <c r="BD347" s="139"/>
      <c r="BE347" s="139"/>
      <c r="BF347" s="139"/>
      <c r="BG347" s="139"/>
      <c r="BH347" s="139"/>
      <c r="BI347" s="139"/>
      <c r="BJ347" s="139"/>
      <c r="BK347" s="139"/>
      <c r="BL347" s="139"/>
      <c r="BM347" s="139"/>
      <c r="BN347" s="139"/>
      <c r="BO347" s="139"/>
      <c r="BP347" s="139"/>
      <c r="BQ347" s="139"/>
      <c r="BR347" s="139"/>
      <c r="BS347" s="139"/>
      <c r="BT347" s="139"/>
      <c r="BU347" s="139"/>
      <c r="BV347" s="139"/>
      <c r="BW347" s="139"/>
      <c r="BX347" s="139"/>
      <c r="BY347" s="139"/>
      <c r="BZ347" s="139"/>
      <c r="CA347" s="139"/>
      <c r="CB347" s="139"/>
      <c r="CC347" s="139"/>
      <c r="CD347" s="139"/>
    </row>
    <row r="348" spans="2:82">
      <c r="B348" s="65" t="str">
        <f>IF(C348&lt;&gt;0,COUNTA($C$7:C348)," ")</f>
        <v xml:space="preserve"> </v>
      </c>
      <c r="C348" s="177"/>
      <c r="D348" s="73" t="str">
        <f>IF(C348=0," ",VLOOKUP(WEEKDAY(C348),WeekDays!$B$6:$C$12,COLUMNS(WeekDays!$B$6:$C$12)))</f>
        <v xml:space="preserve"> </v>
      </c>
      <c r="E348" s="200"/>
      <c r="F348" s="46"/>
      <c r="G348" s="46"/>
      <c r="H348" s="49"/>
      <c r="I348" s="51"/>
      <c r="J348" s="188"/>
      <c r="K348" s="123" t="str">
        <f t="shared" si="168"/>
        <v xml:space="preserve"> </v>
      </c>
      <c r="L348" s="193" t="str">
        <f t="shared" si="169"/>
        <v xml:space="preserve"> </v>
      </c>
      <c r="M348" s="57">
        <f t="shared" si="170"/>
        <v>0</v>
      </c>
      <c r="N348" s="58">
        <f t="shared" si="171"/>
        <v>0</v>
      </c>
      <c r="O348" s="59">
        <f t="shared" si="172"/>
        <v>0</v>
      </c>
      <c r="P348" s="60">
        <f t="shared" si="173"/>
        <v>0</v>
      </c>
      <c r="Q348" s="61">
        <f t="shared" si="174"/>
        <v>0</v>
      </c>
      <c r="R348" s="58">
        <f t="shared" si="175"/>
        <v>0</v>
      </c>
      <c r="S348" s="61">
        <f t="shared" si="176"/>
        <v>0</v>
      </c>
      <c r="T348" s="58">
        <f t="shared" si="177"/>
        <v>0</v>
      </c>
      <c r="U348" s="181"/>
      <c r="V348" s="137"/>
      <c r="W348" s="138"/>
      <c r="X348" s="139"/>
      <c r="Y348" s="139"/>
      <c r="Z348" s="139"/>
      <c r="AA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39"/>
      <c r="BD348" s="139"/>
      <c r="BE348" s="139"/>
      <c r="BF348" s="139"/>
      <c r="BG348" s="139"/>
      <c r="BH348" s="139"/>
      <c r="BI348" s="139"/>
      <c r="BJ348" s="139"/>
      <c r="BK348" s="139"/>
      <c r="BL348" s="139"/>
      <c r="BM348" s="139"/>
      <c r="BN348" s="139"/>
      <c r="BO348" s="139"/>
      <c r="BP348" s="139"/>
      <c r="BQ348" s="139"/>
      <c r="BR348" s="139"/>
      <c r="BS348" s="139"/>
      <c r="BT348" s="139"/>
      <c r="BU348" s="139"/>
      <c r="BV348" s="139"/>
      <c r="BW348" s="139"/>
      <c r="BX348" s="139"/>
      <c r="BY348" s="139"/>
      <c r="BZ348" s="139"/>
      <c r="CA348" s="139"/>
      <c r="CB348" s="139"/>
      <c r="CC348" s="139"/>
      <c r="CD348" s="139"/>
    </row>
    <row r="349" spans="2:82">
      <c r="B349" s="65" t="str">
        <f>IF(C349&lt;&gt;0,COUNTA($C$7:C349)," ")</f>
        <v xml:space="preserve"> </v>
      </c>
      <c r="C349" s="177"/>
      <c r="D349" s="73" t="str">
        <f>IF(C349=0," ",VLOOKUP(WEEKDAY(C349),WeekDays!$B$6:$C$12,COLUMNS(WeekDays!$B$6:$C$12)))</f>
        <v xml:space="preserve"> </v>
      </c>
      <c r="E349" s="200"/>
      <c r="F349" s="46"/>
      <c r="G349" s="46"/>
      <c r="H349" s="49"/>
      <c r="I349" s="51"/>
      <c r="J349" s="188"/>
      <c r="K349" s="123" t="str">
        <f t="shared" si="168"/>
        <v xml:space="preserve"> </v>
      </c>
      <c r="L349" s="193" t="str">
        <f t="shared" si="169"/>
        <v xml:space="preserve"> </v>
      </c>
      <c r="M349" s="57">
        <f t="shared" si="170"/>
        <v>0</v>
      </c>
      <c r="N349" s="58">
        <f t="shared" si="171"/>
        <v>0</v>
      </c>
      <c r="O349" s="59">
        <f t="shared" si="172"/>
        <v>0</v>
      </c>
      <c r="P349" s="60">
        <f t="shared" si="173"/>
        <v>0</v>
      </c>
      <c r="Q349" s="61">
        <f t="shared" si="174"/>
        <v>0</v>
      </c>
      <c r="R349" s="58">
        <f t="shared" si="175"/>
        <v>0</v>
      </c>
      <c r="S349" s="61">
        <f t="shared" si="176"/>
        <v>0</v>
      </c>
      <c r="T349" s="58">
        <f t="shared" si="177"/>
        <v>0</v>
      </c>
      <c r="U349" s="181"/>
      <c r="V349" s="137"/>
      <c r="W349" s="138"/>
      <c r="X349" s="139"/>
      <c r="Y349" s="139"/>
      <c r="Z349" s="139"/>
      <c r="AA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39"/>
      <c r="BD349" s="139"/>
      <c r="BE349" s="139"/>
      <c r="BF349" s="139"/>
      <c r="BG349" s="139"/>
      <c r="BH349" s="139"/>
      <c r="BI349" s="139"/>
      <c r="BJ349" s="139"/>
      <c r="BK349" s="139"/>
      <c r="BL349" s="139"/>
      <c r="BM349" s="139"/>
      <c r="BN349" s="139"/>
      <c r="BO349" s="139"/>
      <c r="BP349" s="139"/>
      <c r="BQ349" s="139"/>
      <c r="BR349" s="139"/>
      <c r="BS349" s="139"/>
      <c r="BT349" s="139"/>
      <c r="BU349" s="139"/>
      <c r="BV349" s="139"/>
      <c r="BW349" s="139"/>
      <c r="BX349" s="139"/>
      <c r="BY349" s="139"/>
      <c r="BZ349" s="139"/>
      <c r="CA349" s="139"/>
      <c r="CB349" s="139"/>
      <c r="CC349" s="139"/>
      <c r="CD349" s="139"/>
    </row>
    <row r="350" spans="2:82">
      <c r="B350" s="65" t="str">
        <f>IF(C350&lt;&gt;0,COUNTA($C$7:C350)," ")</f>
        <v xml:space="preserve"> </v>
      </c>
      <c r="C350" s="177"/>
      <c r="D350" s="73" t="str">
        <f>IF(C350=0," ",VLOOKUP(WEEKDAY(C350),WeekDays!$B$6:$C$12,COLUMNS(WeekDays!$B$6:$C$12)))</f>
        <v xml:space="preserve"> </v>
      </c>
      <c r="E350" s="200"/>
      <c r="F350" s="46"/>
      <c r="G350" s="46"/>
      <c r="H350" s="49"/>
      <c r="I350" s="51"/>
      <c r="J350" s="188"/>
      <c r="K350" s="123" t="str">
        <f t="shared" si="168"/>
        <v xml:space="preserve"> </v>
      </c>
      <c r="L350" s="193" t="str">
        <f t="shared" si="169"/>
        <v xml:space="preserve"> </v>
      </c>
      <c r="M350" s="57">
        <f t="shared" si="170"/>
        <v>0</v>
      </c>
      <c r="N350" s="58">
        <f t="shared" si="171"/>
        <v>0</v>
      </c>
      <c r="O350" s="59">
        <f t="shared" si="172"/>
        <v>0</v>
      </c>
      <c r="P350" s="60">
        <f t="shared" si="173"/>
        <v>0</v>
      </c>
      <c r="Q350" s="61">
        <f t="shared" si="174"/>
        <v>0</v>
      </c>
      <c r="R350" s="58">
        <f t="shared" si="175"/>
        <v>0</v>
      </c>
      <c r="S350" s="61">
        <f t="shared" si="176"/>
        <v>0</v>
      </c>
      <c r="T350" s="58">
        <f t="shared" si="177"/>
        <v>0</v>
      </c>
      <c r="U350" s="181"/>
      <c r="V350" s="137"/>
      <c r="W350" s="138"/>
      <c r="X350" s="139"/>
      <c r="Y350" s="139"/>
      <c r="Z350" s="139"/>
      <c r="AA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139"/>
      <c r="BD350" s="139"/>
      <c r="BE350" s="139"/>
      <c r="BF350" s="139"/>
      <c r="BG350" s="139"/>
      <c r="BH350" s="139"/>
      <c r="BI350" s="139"/>
      <c r="BJ350" s="139"/>
      <c r="BK350" s="139"/>
      <c r="BL350" s="139"/>
      <c r="BM350" s="139"/>
      <c r="BN350" s="139"/>
      <c r="BO350" s="139"/>
      <c r="BP350" s="139"/>
      <c r="BQ350" s="139"/>
      <c r="BR350" s="139"/>
      <c r="BS350" s="139"/>
      <c r="BT350" s="139"/>
      <c r="BU350" s="139"/>
      <c r="BV350" s="139"/>
      <c r="BW350" s="139"/>
      <c r="BX350" s="139"/>
      <c r="BY350" s="139"/>
      <c r="BZ350" s="139"/>
      <c r="CA350" s="139"/>
      <c r="CB350" s="139"/>
      <c r="CC350" s="139"/>
      <c r="CD350" s="139"/>
    </row>
    <row r="351" spans="2:82">
      <c r="B351" s="65" t="str">
        <f>IF(C351&lt;&gt;0,COUNTA($C$7:C351)," ")</f>
        <v xml:space="preserve"> </v>
      </c>
      <c r="C351" s="177"/>
      <c r="D351" s="73" t="str">
        <f>IF(C351=0," ",VLOOKUP(WEEKDAY(C351),WeekDays!$B$6:$C$12,COLUMNS(WeekDays!$B$6:$C$12)))</f>
        <v xml:space="preserve"> </v>
      </c>
      <c r="E351" s="200"/>
      <c r="F351" s="46"/>
      <c r="G351" s="46"/>
      <c r="H351" s="49"/>
      <c r="I351" s="51"/>
      <c r="J351" s="188"/>
      <c r="K351" s="123" t="str">
        <f t="shared" si="168"/>
        <v xml:space="preserve"> </v>
      </c>
      <c r="L351" s="193" t="str">
        <f t="shared" si="169"/>
        <v xml:space="preserve"> </v>
      </c>
      <c r="M351" s="57">
        <f t="shared" si="170"/>
        <v>0</v>
      </c>
      <c r="N351" s="58">
        <f t="shared" si="171"/>
        <v>0</v>
      </c>
      <c r="O351" s="59">
        <f t="shared" si="172"/>
        <v>0</v>
      </c>
      <c r="P351" s="60">
        <f t="shared" si="173"/>
        <v>0</v>
      </c>
      <c r="Q351" s="61">
        <f t="shared" si="174"/>
        <v>0</v>
      </c>
      <c r="R351" s="58">
        <f t="shared" si="175"/>
        <v>0</v>
      </c>
      <c r="S351" s="61">
        <f t="shared" si="176"/>
        <v>0</v>
      </c>
      <c r="T351" s="58">
        <f t="shared" si="177"/>
        <v>0</v>
      </c>
      <c r="U351" s="181"/>
      <c r="V351" s="137"/>
      <c r="W351" s="138"/>
      <c r="X351" s="139"/>
      <c r="Y351" s="139"/>
      <c r="Z351" s="139"/>
      <c r="AA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39"/>
      <c r="BD351" s="139"/>
      <c r="BE351" s="139"/>
      <c r="BF351" s="139"/>
      <c r="BG351" s="139"/>
      <c r="BH351" s="139"/>
      <c r="BI351" s="139"/>
      <c r="BJ351" s="139"/>
      <c r="BK351" s="139"/>
      <c r="BL351" s="139"/>
      <c r="BM351" s="139"/>
      <c r="BN351" s="139"/>
      <c r="BO351" s="139"/>
      <c r="BP351" s="139"/>
      <c r="BQ351" s="139"/>
      <c r="BR351" s="139"/>
      <c r="BS351" s="139"/>
      <c r="BT351" s="139"/>
      <c r="BU351" s="139"/>
      <c r="BV351" s="139"/>
      <c r="BW351" s="139"/>
      <c r="BX351" s="139"/>
      <c r="BY351" s="139"/>
      <c r="BZ351" s="139"/>
      <c r="CA351" s="139"/>
      <c r="CB351" s="139"/>
      <c r="CC351" s="139"/>
      <c r="CD351" s="139"/>
    </row>
    <row r="352" spans="2:82">
      <c r="B352" s="65" t="str">
        <f>IF(C352&lt;&gt;0,COUNTA($C$7:C352)," ")</f>
        <v xml:space="preserve"> </v>
      </c>
      <c r="C352" s="177"/>
      <c r="D352" s="73" t="str">
        <f>IF(C352=0," ",VLOOKUP(WEEKDAY(C352),WeekDays!$B$6:$C$12,COLUMNS(WeekDays!$B$6:$C$12)))</f>
        <v xml:space="preserve"> </v>
      </c>
      <c r="E352" s="200"/>
      <c r="F352" s="46"/>
      <c r="G352" s="46"/>
      <c r="H352" s="49"/>
      <c r="I352" s="51"/>
      <c r="J352" s="188"/>
      <c r="K352" s="123" t="str">
        <f t="shared" si="168"/>
        <v xml:space="preserve"> </v>
      </c>
      <c r="L352" s="193" t="str">
        <f t="shared" si="169"/>
        <v xml:space="preserve"> </v>
      </c>
      <c r="M352" s="57">
        <f t="shared" si="170"/>
        <v>0</v>
      </c>
      <c r="N352" s="58">
        <f t="shared" si="171"/>
        <v>0</v>
      </c>
      <c r="O352" s="59">
        <f t="shared" si="172"/>
        <v>0</v>
      </c>
      <c r="P352" s="60">
        <f t="shared" si="173"/>
        <v>0</v>
      </c>
      <c r="Q352" s="61">
        <f t="shared" si="174"/>
        <v>0</v>
      </c>
      <c r="R352" s="58">
        <f t="shared" si="175"/>
        <v>0</v>
      </c>
      <c r="S352" s="61">
        <f t="shared" si="176"/>
        <v>0</v>
      </c>
      <c r="T352" s="58">
        <f t="shared" si="177"/>
        <v>0</v>
      </c>
      <c r="U352" s="181"/>
      <c r="V352" s="137"/>
      <c r="W352" s="138"/>
      <c r="X352" s="139"/>
      <c r="Y352" s="139"/>
      <c r="Z352" s="139"/>
      <c r="AA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  <c r="AR352" s="139"/>
      <c r="AS352" s="139"/>
      <c r="AT352" s="139"/>
      <c r="AU352" s="139"/>
      <c r="AV352" s="139"/>
      <c r="AW352" s="139"/>
      <c r="AX352" s="139"/>
      <c r="AY352" s="139"/>
      <c r="AZ352" s="139"/>
      <c r="BA352" s="139"/>
      <c r="BB352" s="139"/>
      <c r="BC352" s="139"/>
      <c r="BD352" s="139"/>
      <c r="BE352" s="139"/>
      <c r="BF352" s="139"/>
      <c r="BG352" s="139"/>
      <c r="BH352" s="139"/>
      <c r="BI352" s="139"/>
      <c r="BJ352" s="139"/>
      <c r="BK352" s="139"/>
      <c r="BL352" s="139"/>
      <c r="BM352" s="139"/>
      <c r="BN352" s="139"/>
      <c r="BO352" s="139"/>
      <c r="BP352" s="139"/>
      <c r="BQ352" s="139"/>
      <c r="BR352" s="139"/>
      <c r="BS352" s="139"/>
      <c r="BT352" s="139"/>
      <c r="BU352" s="139"/>
      <c r="BV352" s="139"/>
      <c r="BW352" s="139"/>
      <c r="BX352" s="139"/>
      <c r="BY352" s="139"/>
      <c r="BZ352" s="139"/>
      <c r="CA352" s="139"/>
      <c r="CB352" s="139"/>
      <c r="CC352" s="139"/>
      <c r="CD352" s="139"/>
    </row>
    <row r="353" spans="2:82">
      <c r="B353" s="65" t="str">
        <f>IF(C353&lt;&gt;0,COUNTA($C$7:C353)," ")</f>
        <v xml:space="preserve"> </v>
      </c>
      <c r="C353" s="177"/>
      <c r="D353" s="73" t="str">
        <f>IF(C353=0," ",VLOOKUP(WEEKDAY(C353),WeekDays!$B$6:$C$12,COLUMNS(WeekDays!$B$6:$C$12)))</f>
        <v xml:space="preserve"> </v>
      </c>
      <c r="E353" s="200"/>
      <c r="F353" s="46"/>
      <c r="G353" s="46"/>
      <c r="H353" s="49"/>
      <c r="I353" s="51"/>
      <c r="J353" s="188"/>
      <c r="K353" s="123" t="str">
        <f t="shared" si="168"/>
        <v xml:space="preserve"> </v>
      </c>
      <c r="L353" s="193" t="str">
        <f t="shared" si="169"/>
        <v xml:space="preserve"> </v>
      </c>
      <c r="M353" s="57">
        <f t="shared" si="170"/>
        <v>0</v>
      </c>
      <c r="N353" s="58">
        <f t="shared" si="171"/>
        <v>0</v>
      </c>
      <c r="O353" s="59">
        <f t="shared" si="172"/>
        <v>0</v>
      </c>
      <c r="P353" s="60">
        <f t="shared" si="173"/>
        <v>0</v>
      </c>
      <c r="Q353" s="61">
        <f t="shared" si="174"/>
        <v>0</v>
      </c>
      <c r="R353" s="58">
        <f t="shared" si="175"/>
        <v>0</v>
      </c>
      <c r="S353" s="61">
        <f t="shared" si="176"/>
        <v>0</v>
      </c>
      <c r="T353" s="58">
        <f t="shared" si="177"/>
        <v>0</v>
      </c>
      <c r="U353" s="181"/>
      <c r="V353" s="137"/>
      <c r="W353" s="138"/>
      <c r="X353" s="139"/>
      <c r="Y353" s="139"/>
      <c r="Z353" s="139"/>
      <c r="AA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  <c r="AR353" s="139"/>
      <c r="AS353" s="139"/>
      <c r="AT353" s="139"/>
      <c r="AU353" s="139"/>
      <c r="AV353" s="139"/>
      <c r="AW353" s="139"/>
      <c r="AX353" s="139"/>
      <c r="AY353" s="139"/>
      <c r="AZ353" s="139"/>
      <c r="BA353" s="139"/>
      <c r="BB353" s="139"/>
      <c r="BC353" s="139"/>
      <c r="BD353" s="139"/>
      <c r="BE353" s="139"/>
      <c r="BF353" s="139"/>
      <c r="BG353" s="139"/>
      <c r="BH353" s="139"/>
      <c r="BI353" s="139"/>
      <c r="BJ353" s="139"/>
      <c r="BK353" s="139"/>
      <c r="BL353" s="139"/>
      <c r="BM353" s="139"/>
      <c r="BN353" s="139"/>
      <c r="BO353" s="139"/>
      <c r="BP353" s="139"/>
      <c r="BQ353" s="139"/>
      <c r="BR353" s="139"/>
      <c r="BS353" s="139"/>
      <c r="BT353" s="139"/>
      <c r="BU353" s="139"/>
      <c r="BV353" s="139"/>
      <c r="BW353" s="139"/>
      <c r="BX353" s="139"/>
      <c r="BY353" s="139"/>
      <c r="BZ353" s="139"/>
      <c r="CA353" s="139"/>
      <c r="CB353" s="139"/>
      <c r="CC353" s="139"/>
      <c r="CD353" s="139"/>
    </row>
    <row r="354" spans="2:82">
      <c r="B354" s="65" t="str">
        <f>IF(C354&lt;&gt;0,COUNTA($C$7:C354)," ")</f>
        <v xml:space="preserve"> </v>
      </c>
      <c r="C354" s="177"/>
      <c r="D354" s="73" t="str">
        <f>IF(C354=0," ",VLOOKUP(WEEKDAY(C354),WeekDays!$B$6:$C$12,COLUMNS(WeekDays!$B$6:$C$12)))</f>
        <v xml:space="preserve"> </v>
      </c>
      <c r="E354" s="200"/>
      <c r="F354" s="46"/>
      <c r="G354" s="46"/>
      <c r="H354" s="49"/>
      <c r="I354" s="51"/>
      <c r="J354" s="188"/>
      <c r="K354" s="123" t="str">
        <f t="shared" si="168"/>
        <v xml:space="preserve"> </v>
      </c>
      <c r="L354" s="193" t="str">
        <f t="shared" si="169"/>
        <v xml:space="preserve"> </v>
      </c>
      <c r="M354" s="57">
        <f t="shared" si="170"/>
        <v>0</v>
      </c>
      <c r="N354" s="58">
        <f t="shared" si="171"/>
        <v>0</v>
      </c>
      <c r="O354" s="59">
        <f t="shared" si="172"/>
        <v>0</v>
      </c>
      <c r="P354" s="60">
        <f t="shared" si="173"/>
        <v>0</v>
      </c>
      <c r="Q354" s="61">
        <f t="shared" si="174"/>
        <v>0</v>
      </c>
      <c r="R354" s="58">
        <f t="shared" si="175"/>
        <v>0</v>
      </c>
      <c r="S354" s="61">
        <f t="shared" si="176"/>
        <v>0</v>
      </c>
      <c r="T354" s="58">
        <f t="shared" si="177"/>
        <v>0</v>
      </c>
      <c r="U354" s="181"/>
      <c r="V354" s="137"/>
      <c r="W354" s="138"/>
      <c r="X354" s="139"/>
      <c r="Y354" s="139"/>
      <c r="Z354" s="139"/>
      <c r="AA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39"/>
      <c r="BD354" s="139"/>
      <c r="BE354" s="139"/>
      <c r="BF354" s="139"/>
      <c r="BG354" s="139"/>
      <c r="BH354" s="139"/>
      <c r="BI354" s="139"/>
      <c r="BJ354" s="139"/>
      <c r="BK354" s="139"/>
      <c r="BL354" s="139"/>
      <c r="BM354" s="139"/>
      <c r="BN354" s="139"/>
      <c r="BO354" s="139"/>
      <c r="BP354" s="139"/>
      <c r="BQ354" s="139"/>
      <c r="BR354" s="139"/>
      <c r="BS354" s="139"/>
      <c r="BT354" s="139"/>
      <c r="BU354" s="139"/>
      <c r="BV354" s="139"/>
      <c r="BW354" s="139"/>
      <c r="BX354" s="139"/>
      <c r="BY354" s="139"/>
      <c r="BZ354" s="139"/>
      <c r="CA354" s="139"/>
      <c r="CB354" s="139"/>
      <c r="CC354" s="139"/>
      <c r="CD354" s="139"/>
    </row>
    <row r="355" spans="2:82">
      <c r="B355" s="65" t="str">
        <f>IF(C355&lt;&gt;0,COUNTA($C$7:C355)," ")</f>
        <v xml:space="preserve"> </v>
      </c>
      <c r="C355" s="177"/>
      <c r="D355" s="73" t="str">
        <f>IF(C355=0," ",VLOOKUP(WEEKDAY(C355),WeekDays!$B$6:$C$12,COLUMNS(WeekDays!$B$6:$C$12)))</f>
        <v xml:space="preserve"> </v>
      </c>
      <c r="E355" s="200"/>
      <c r="F355" s="46"/>
      <c r="G355" s="46"/>
      <c r="H355" s="49"/>
      <c r="I355" s="51"/>
      <c r="J355" s="188"/>
      <c r="K355" s="123" t="str">
        <f t="shared" si="168"/>
        <v xml:space="preserve"> </v>
      </c>
      <c r="L355" s="193" t="str">
        <f t="shared" si="169"/>
        <v xml:space="preserve"> </v>
      </c>
      <c r="M355" s="57">
        <f t="shared" si="170"/>
        <v>0</v>
      </c>
      <c r="N355" s="58">
        <f t="shared" si="171"/>
        <v>0</v>
      </c>
      <c r="O355" s="59">
        <f t="shared" si="172"/>
        <v>0</v>
      </c>
      <c r="P355" s="60">
        <f t="shared" si="173"/>
        <v>0</v>
      </c>
      <c r="Q355" s="61">
        <f t="shared" si="174"/>
        <v>0</v>
      </c>
      <c r="R355" s="58">
        <f t="shared" si="175"/>
        <v>0</v>
      </c>
      <c r="S355" s="61">
        <f t="shared" si="176"/>
        <v>0</v>
      </c>
      <c r="T355" s="58">
        <f t="shared" si="177"/>
        <v>0</v>
      </c>
      <c r="U355" s="181"/>
      <c r="V355" s="137"/>
      <c r="W355" s="138"/>
      <c r="X355" s="139"/>
      <c r="Y355" s="139"/>
      <c r="Z355" s="139"/>
      <c r="AA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39"/>
      <c r="BD355" s="139"/>
      <c r="BE355" s="139"/>
      <c r="BF355" s="139"/>
      <c r="BG355" s="139"/>
      <c r="BH355" s="139"/>
      <c r="BI355" s="139"/>
      <c r="BJ355" s="139"/>
      <c r="BK355" s="139"/>
      <c r="BL355" s="139"/>
      <c r="BM355" s="139"/>
      <c r="BN355" s="139"/>
      <c r="BO355" s="139"/>
      <c r="BP355" s="139"/>
      <c r="BQ355" s="139"/>
      <c r="BR355" s="139"/>
      <c r="BS355" s="139"/>
      <c r="BT355" s="139"/>
      <c r="BU355" s="139"/>
      <c r="BV355" s="139"/>
      <c r="BW355" s="139"/>
      <c r="BX355" s="139"/>
      <c r="BY355" s="139"/>
      <c r="BZ355" s="139"/>
      <c r="CA355" s="139"/>
      <c r="CB355" s="139"/>
      <c r="CC355" s="139"/>
      <c r="CD355" s="139"/>
    </row>
    <row r="356" spans="2:82">
      <c r="B356" s="65" t="str">
        <f>IF(C356&lt;&gt;0,COUNTA($C$7:C356)," ")</f>
        <v xml:space="preserve"> </v>
      </c>
      <c r="C356" s="177"/>
      <c r="D356" s="73" t="str">
        <f>IF(C356=0," ",VLOOKUP(WEEKDAY(C356),WeekDays!$B$6:$C$12,COLUMNS(WeekDays!$B$6:$C$12)))</f>
        <v xml:space="preserve"> </v>
      </c>
      <c r="E356" s="200"/>
      <c r="F356" s="46"/>
      <c r="G356" s="46"/>
      <c r="H356" s="49"/>
      <c r="I356" s="51"/>
      <c r="J356" s="188"/>
      <c r="K356" s="123" t="str">
        <f t="shared" si="168"/>
        <v xml:space="preserve"> </v>
      </c>
      <c r="L356" s="193" t="str">
        <f t="shared" si="169"/>
        <v xml:space="preserve"> </v>
      </c>
      <c r="M356" s="57">
        <f t="shared" si="170"/>
        <v>0</v>
      </c>
      <c r="N356" s="58">
        <f t="shared" si="171"/>
        <v>0</v>
      </c>
      <c r="O356" s="59">
        <f t="shared" si="172"/>
        <v>0</v>
      </c>
      <c r="P356" s="60">
        <f t="shared" si="173"/>
        <v>0</v>
      </c>
      <c r="Q356" s="61">
        <f t="shared" si="174"/>
        <v>0</v>
      </c>
      <c r="R356" s="58">
        <f t="shared" si="175"/>
        <v>0</v>
      </c>
      <c r="S356" s="61">
        <f t="shared" si="176"/>
        <v>0</v>
      </c>
      <c r="T356" s="58">
        <f t="shared" si="177"/>
        <v>0</v>
      </c>
      <c r="U356" s="181"/>
      <c r="V356" s="137"/>
      <c r="W356" s="138"/>
      <c r="X356" s="139"/>
      <c r="Y356" s="139"/>
      <c r="Z356" s="139"/>
      <c r="AA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139"/>
      <c r="BD356" s="139"/>
      <c r="BE356" s="139"/>
      <c r="BF356" s="139"/>
      <c r="BG356" s="139"/>
      <c r="BH356" s="139"/>
      <c r="BI356" s="139"/>
      <c r="BJ356" s="139"/>
      <c r="BK356" s="139"/>
      <c r="BL356" s="139"/>
      <c r="BM356" s="139"/>
      <c r="BN356" s="139"/>
      <c r="BO356" s="139"/>
      <c r="BP356" s="139"/>
      <c r="BQ356" s="139"/>
      <c r="BR356" s="139"/>
      <c r="BS356" s="139"/>
      <c r="BT356" s="139"/>
      <c r="BU356" s="139"/>
      <c r="BV356" s="139"/>
      <c r="BW356" s="139"/>
      <c r="BX356" s="139"/>
      <c r="BY356" s="139"/>
      <c r="BZ356" s="139"/>
      <c r="CA356" s="139"/>
      <c r="CB356" s="139"/>
      <c r="CC356" s="139"/>
      <c r="CD356" s="139"/>
    </row>
    <row r="357" spans="2:82">
      <c r="B357" s="65" t="str">
        <f>IF(C357&lt;&gt;0,COUNTA($C$7:C357)," ")</f>
        <v xml:space="preserve"> </v>
      </c>
      <c r="C357" s="177"/>
      <c r="D357" s="73" t="str">
        <f>IF(C357=0," ",VLOOKUP(WEEKDAY(C357),WeekDays!$B$6:$C$12,COLUMNS(WeekDays!$B$6:$C$12)))</f>
        <v xml:space="preserve"> </v>
      </c>
      <c r="E357" s="200"/>
      <c r="F357" s="46"/>
      <c r="G357" s="46"/>
      <c r="H357" s="49"/>
      <c r="I357" s="51"/>
      <c r="J357" s="188"/>
      <c r="K357" s="123" t="str">
        <f t="shared" si="168"/>
        <v xml:space="preserve"> </v>
      </c>
      <c r="L357" s="193" t="str">
        <f t="shared" si="169"/>
        <v xml:space="preserve"> </v>
      </c>
      <c r="M357" s="57">
        <f t="shared" si="170"/>
        <v>0</v>
      </c>
      <c r="N357" s="58">
        <f t="shared" si="171"/>
        <v>0</v>
      </c>
      <c r="O357" s="59">
        <f t="shared" si="172"/>
        <v>0</v>
      </c>
      <c r="P357" s="60">
        <f t="shared" si="173"/>
        <v>0</v>
      </c>
      <c r="Q357" s="61">
        <f t="shared" si="174"/>
        <v>0</v>
      </c>
      <c r="R357" s="58">
        <f t="shared" si="175"/>
        <v>0</v>
      </c>
      <c r="S357" s="61">
        <f t="shared" si="176"/>
        <v>0</v>
      </c>
      <c r="T357" s="58">
        <f t="shared" si="177"/>
        <v>0</v>
      </c>
      <c r="U357" s="181"/>
      <c r="V357" s="137"/>
      <c r="W357" s="138"/>
      <c r="X357" s="139"/>
      <c r="Y357" s="139"/>
      <c r="Z357" s="139"/>
      <c r="AA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39"/>
      <c r="BD357" s="139"/>
      <c r="BE357" s="139"/>
      <c r="BF357" s="139"/>
      <c r="BG357" s="139"/>
      <c r="BH357" s="139"/>
      <c r="BI357" s="139"/>
      <c r="BJ357" s="139"/>
      <c r="BK357" s="139"/>
      <c r="BL357" s="139"/>
      <c r="BM357" s="139"/>
      <c r="BN357" s="139"/>
      <c r="BO357" s="139"/>
      <c r="BP357" s="139"/>
      <c r="BQ357" s="139"/>
      <c r="BR357" s="139"/>
      <c r="BS357" s="139"/>
      <c r="BT357" s="139"/>
      <c r="BU357" s="139"/>
      <c r="BV357" s="139"/>
      <c r="BW357" s="139"/>
      <c r="BX357" s="139"/>
      <c r="BY357" s="139"/>
      <c r="BZ357" s="139"/>
      <c r="CA357" s="139"/>
      <c r="CB357" s="139"/>
      <c r="CC357" s="139"/>
      <c r="CD357" s="139"/>
    </row>
    <row r="358" spans="2:82">
      <c r="B358" s="65" t="str">
        <f>IF(C358&lt;&gt;0,COUNTA($C$7:C358)," ")</f>
        <v xml:space="preserve"> </v>
      </c>
      <c r="C358" s="177"/>
      <c r="D358" s="73" t="str">
        <f>IF(C358=0," ",VLOOKUP(WEEKDAY(C358),WeekDays!$B$6:$C$12,COLUMNS(WeekDays!$B$6:$C$12)))</f>
        <v xml:space="preserve"> </v>
      </c>
      <c r="E358" s="200"/>
      <c r="F358" s="46"/>
      <c r="G358" s="46"/>
      <c r="H358" s="49"/>
      <c r="I358" s="51"/>
      <c r="J358" s="188"/>
      <c r="K358" s="123" t="str">
        <f t="shared" si="168"/>
        <v xml:space="preserve"> </v>
      </c>
      <c r="L358" s="193" t="str">
        <f t="shared" si="169"/>
        <v xml:space="preserve"> </v>
      </c>
      <c r="M358" s="57">
        <f t="shared" si="170"/>
        <v>0</v>
      </c>
      <c r="N358" s="58">
        <f t="shared" si="171"/>
        <v>0</v>
      </c>
      <c r="O358" s="59">
        <f t="shared" si="172"/>
        <v>0</v>
      </c>
      <c r="P358" s="60">
        <f t="shared" si="173"/>
        <v>0</v>
      </c>
      <c r="Q358" s="61">
        <f t="shared" si="174"/>
        <v>0</v>
      </c>
      <c r="R358" s="58">
        <f t="shared" si="175"/>
        <v>0</v>
      </c>
      <c r="S358" s="61">
        <f t="shared" si="176"/>
        <v>0</v>
      </c>
      <c r="T358" s="58">
        <f t="shared" si="177"/>
        <v>0</v>
      </c>
      <c r="U358" s="181"/>
      <c r="V358" s="137"/>
      <c r="W358" s="138"/>
      <c r="X358" s="139"/>
      <c r="Y358" s="139"/>
      <c r="Z358" s="139"/>
      <c r="AA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  <c r="AR358" s="139"/>
      <c r="AS358" s="139"/>
      <c r="AT358" s="139"/>
      <c r="AU358" s="139"/>
      <c r="AV358" s="139"/>
      <c r="AW358" s="139"/>
      <c r="AX358" s="139"/>
      <c r="AY358" s="139"/>
      <c r="AZ358" s="139"/>
      <c r="BA358" s="139"/>
      <c r="BB358" s="139"/>
      <c r="BC358" s="139"/>
      <c r="BD358" s="139"/>
      <c r="BE358" s="139"/>
      <c r="BF358" s="139"/>
      <c r="BG358" s="139"/>
      <c r="BH358" s="139"/>
      <c r="BI358" s="139"/>
      <c r="BJ358" s="139"/>
      <c r="BK358" s="139"/>
      <c r="BL358" s="139"/>
      <c r="BM358" s="139"/>
      <c r="BN358" s="139"/>
      <c r="BO358" s="139"/>
      <c r="BP358" s="139"/>
      <c r="BQ358" s="139"/>
      <c r="BR358" s="139"/>
      <c r="BS358" s="139"/>
      <c r="BT358" s="139"/>
      <c r="BU358" s="139"/>
      <c r="BV358" s="139"/>
      <c r="BW358" s="139"/>
      <c r="BX358" s="139"/>
      <c r="BY358" s="139"/>
      <c r="BZ358" s="139"/>
      <c r="CA358" s="139"/>
      <c r="CB358" s="139"/>
      <c r="CC358" s="139"/>
      <c r="CD358" s="139"/>
    </row>
    <row r="359" spans="2:82">
      <c r="B359" s="65" t="str">
        <f>IF(C359&lt;&gt;0,COUNTA($C$7:C359)," ")</f>
        <v xml:space="preserve"> </v>
      </c>
      <c r="C359" s="177"/>
      <c r="D359" s="73" t="str">
        <f>IF(C359=0," ",VLOOKUP(WEEKDAY(C359),WeekDays!$B$6:$C$12,COLUMNS(WeekDays!$B$6:$C$12)))</f>
        <v xml:space="preserve"> </v>
      </c>
      <c r="E359" s="200"/>
      <c r="F359" s="46"/>
      <c r="G359" s="46"/>
      <c r="H359" s="49"/>
      <c r="I359" s="51"/>
      <c r="J359" s="188"/>
      <c r="K359" s="123" t="str">
        <f t="shared" si="168"/>
        <v xml:space="preserve"> </v>
      </c>
      <c r="L359" s="193" t="str">
        <f t="shared" si="169"/>
        <v xml:space="preserve"> </v>
      </c>
      <c r="M359" s="57">
        <f t="shared" si="170"/>
        <v>0</v>
      </c>
      <c r="N359" s="58">
        <f t="shared" si="171"/>
        <v>0</v>
      </c>
      <c r="O359" s="59">
        <f t="shared" si="172"/>
        <v>0</v>
      </c>
      <c r="P359" s="60">
        <f t="shared" si="173"/>
        <v>0</v>
      </c>
      <c r="Q359" s="61">
        <f t="shared" si="174"/>
        <v>0</v>
      </c>
      <c r="R359" s="58">
        <f t="shared" si="175"/>
        <v>0</v>
      </c>
      <c r="S359" s="61">
        <f t="shared" si="176"/>
        <v>0</v>
      </c>
      <c r="T359" s="58">
        <f t="shared" si="177"/>
        <v>0</v>
      </c>
      <c r="U359" s="181"/>
      <c r="V359" s="137"/>
      <c r="W359" s="138"/>
      <c r="X359" s="139"/>
      <c r="Y359" s="139"/>
      <c r="Z359" s="139"/>
      <c r="AA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  <c r="AR359" s="139"/>
      <c r="AS359" s="139"/>
      <c r="AT359" s="139"/>
      <c r="AU359" s="139"/>
      <c r="AV359" s="139"/>
      <c r="AW359" s="139"/>
      <c r="AX359" s="139"/>
      <c r="AY359" s="139"/>
      <c r="AZ359" s="139"/>
      <c r="BA359" s="139"/>
      <c r="BB359" s="139"/>
      <c r="BC359" s="139"/>
      <c r="BD359" s="139"/>
      <c r="BE359" s="139"/>
      <c r="BF359" s="139"/>
      <c r="BG359" s="139"/>
      <c r="BH359" s="139"/>
      <c r="BI359" s="139"/>
      <c r="BJ359" s="139"/>
      <c r="BK359" s="139"/>
      <c r="BL359" s="139"/>
      <c r="BM359" s="139"/>
      <c r="BN359" s="139"/>
      <c r="BO359" s="139"/>
      <c r="BP359" s="139"/>
      <c r="BQ359" s="139"/>
      <c r="BR359" s="139"/>
      <c r="BS359" s="139"/>
      <c r="BT359" s="139"/>
      <c r="BU359" s="139"/>
      <c r="BV359" s="139"/>
      <c r="BW359" s="139"/>
      <c r="BX359" s="139"/>
      <c r="BY359" s="139"/>
      <c r="BZ359" s="139"/>
      <c r="CA359" s="139"/>
      <c r="CB359" s="139"/>
      <c r="CC359" s="139"/>
      <c r="CD359" s="139"/>
    </row>
    <row r="360" spans="2:82">
      <c r="B360" s="65" t="str">
        <f>IF(C360&lt;&gt;0,COUNTA($C$7:C360)," ")</f>
        <v xml:space="preserve"> </v>
      </c>
      <c r="C360" s="177"/>
      <c r="D360" s="73" t="str">
        <f>IF(C360=0," ",VLOOKUP(WEEKDAY(C360),WeekDays!$B$6:$C$12,COLUMNS(WeekDays!$B$6:$C$12)))</f>
        <v xml:space="preserve"> </v>
      </c>
      <c r="E360" s="200"/>
      <c r="F360" s="46"/>
      <c r="G360" s="46"/>
      <c r="H360" s="49"/>
      <c r="I360" s="51"/>
      <c r="J360" s="188"/>
      <c r="K360" s="123" t="str">
        <f t="shared" si="168"/>
        <v xml:space="preserve"> </v>
      </c>
      <c r="L360" s="193" t="str">
        <f t="shared" si="169"/>
        <v xml:space="preserve"> </v>
      </c>
      <c r="M360" s="57">
        <f t="shared" si="170"/>
        <v>0</v>
      </c>
      <c r="N360" s="58">
        <f t="shared" si="171"/>
        <v>0</v>
      </c>
      <c r="O360" s="59">
        <f t="shared" si="172"/>
        <v>0</v>
      </c>
      <c r="P360" s="60">
        <f t="shared" si="173"/>
        <v>0</v>
      </c>
      <c r="Q360" s="61">
        <f t="shared" si="174"/>
        <v>0</v>
      </c>
      <c r="R360" s="58">
        <f t="shared" si="175"/>
        <v>0</v>
      </c>
      <c r="S360" s="61">
        <f t="shared" si="176"/>
        <v>0</v>
      </c>
      <c r="T360" s="58">
        <f t="shared" si="177"/>
        <v>0</v>
      </c>
      <c r="U360" s="181"/>
      <c r="V360" s="137"/>
      <c r="W360" s="138"/>
      <c r="X360" s="139"/>
      <c r="Y360" s="139"/>
      <c r="Z360" s="139"/>
      <c r="AA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  <c r="AR360" s="139"/>
      <c r="AS360" s="139"/>
      <c r="AT360" s="139"/>
      <c r="AU360" s="139"/>
      <c r="AV360" s="139"/>
      <c r="AW360" s="139"/>
      <c r="AX360" s="139"/>
      <c r="AY360" s="139"/>
      <c r="AZ360" s="139"/>
      <c r="BA360" s="139"/>
      <c r="BB360" s="139"/>
      <c r="BC360" s="139"/>
      <c r="BD360" s="139"/>
      <c r="BE360" s="139"/>
      <c r="BF360" s="139"/>
      <c r="BG360" s="139"/>
      <c r="BH360" s="139"/>
      <c r="BI360" s="139"/>
      <c r="BJ360" s="139"/>
      <c r="BK360" s="139"/>
      <c r="BL360" s="139"/>
      <c r="BM360" s="139"/>
      <c r="BN360" s="139"/>
      <c r="BO360" s="139"/>
      <c r="BP360" s="139"/>
      <c r="BQ360" s="139"/>
      <c r="BR360" s="139"/>
      <c r="BS360" s="139"/>
      <c r="BT360" s="139"/>
      <c r="BU360" s="139"/>
      <c r="BV360" s="139"/>
      <c r="BW360" s="139"/>
      <c r="BX360" s="139"/>
      <c r="BY360" s="139"/>
      <c r="BZ360" s="139"/>
      <c r="CA360" s="139"/>
      <c r="CB360" s="139"/>
      <c r="CC360" s="139"/>
      <c r="CD360" s="139"/>
    </row>
    <row r="361" spans="2:82">
      <c r="B361" s="65" t="str">
        <f>IF(C361&lt;&gt;0,COUNTA($C$7:C361)," ")</f>
        <v xml:space="preserve"> </v>
      </c>
      <c r="C361" s="177"/>
      <c r="D361" s="73" t="str">
        <f>IF(C361=0," ",VLOOKUP(WEEKDAY(C361),WeekDays!$B$6:$C$12,COLUMNS(WeekDays!$B$6:$C$12)))</f>
        <v xml:space="preserve"> </v>
      </c>
      <c r="E361" s="200"/>
      <c r="F361" s="46"/>
      <c r="G361" s="46"/>
      <c r="H361" s="49"/>
      <c r="I361" s="51"/>
      <c r="J361" s="188"/>
      <c r="K361" s="123" t="str">
        <f t="shared" si="168"/>
        <v xml:space="preserve"> </v>
      </c>
      <c r="L361" s="193" t="str">
        <f t="shared" si="169"/>
        <v xml:space="preserve"> </v>
      </c>
      <c r="M361" s="57">
        <f t="shared" si="170"/>
        <v>0</v>
      </c>
      <c r="N361" s="58">
        <f t="shared" si="171"/>
        <v>0</v>
      </c>
      <c r="O361" s="59">
        <f t="shared" si="172"/>
        <v>0</v>
      </c>
      <c r="P361" s="60">
        <f t="shared" si="173"/>
        <v>0</v>
      </c>
      <c r="Q361" s="61">
        <f t="shared" si="174"/>
        <v>0</v>
      </c>
      <c r="R361" s="58">
        <f t="shared" si="175"/>
        <v>0</v>
      </c>
      <c r="S361" s="61">
        <f t="shared" si="176"/>
        <v>0</v>
      </c>
      <c r="T361" s="58">
        <f t="shared" si="177"/>
        <v>0</v>
      </c>
      <c r="U361" s="181"/>
      <c r="V361" s="137"/>
      <c r="W361" s="138"/>
      <c r="X361" s="139"/>
      <c r="Y361" s="139"/>
      <c r="Z361" s="139"/>
      <c r="AA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  <c r="AR361" s="139"/>
      <c r="AS361" s="139"/>
      <c r="AT361" s="139"/>
      <c r="AU361" s="139"/>
      <c r="AV361" s="139"/>
      <c r="AW361" s="139"/>
      <c r="AX361" s="139"/>
      <c r="AY361" s="139"/>
      <c r="AZ361" s="139"/>
      <c r="BA361" s="139"/>
      <c r="BB361" s="139"/>
      <c r="BC361" s="139"/>
      <c r="BD361" s="139"/>
      <c r="BE361" s="139"/>
      <c r="BF361" s="139"/>
      <c r="BG361" s="139"/>
      <c r="BH361" s="139"/>
      <c r="BI361" s="139"/>
      <c r="BJ361" s="139"/>
      <c r="BK361" s="139"/>
      <c r="BL361" s="139"/>
      <c r="BM361" s="139"/>
      <c r="BN361" s="139"/>
      <c r="BO361" s="139"/>
      <c r="BP361" s="139"/>
      <c r="BQ361" s="139"/>
      <c r="BR361" s="139"/>
      <c r="BS361" s="139"/>
      <c r="BT361" s="139"/>
      <c r="BU361" s="139"/>
      <c r="BV361" s="139"/>
      <c r="BW361" s="139"/>
      <c r="BX361" s="139"/>
      <c r="BY361" s="139"/>
      <c r="BZ361" s="139"/>
      <c r="CA361" s="139"/>
      <c r="CB361" s="139"/>
      <c r="CC361" s="139"/>
      <c r="CD361" s="139"/>
    </row>
    <row r="362" spans="2:82">
      <c r="B362" s="65" t="str">
        <f>IF(C362&lt;&gt;0,COUNTA($C$7:C362)," ")</f>
        <v xml:space="preserve"> </v>
      </c>
      <c r="C362" s="177"/>
      <c r="D362" s="73" t="str">
        <f>IF(C362=0," ",VLOOKUP(WEEKDAY(C362),WeekDays!$B$6:$C$12,COLUMNS(WeekDays!$B$6:$C$12)))</f>
        <v xml:space="preserve"> </v>
      </c>
      <c r="E362" s="200"/>
      <c r="F362" s="46"/>
      <c r="G362" s="46"/>
      <c r="H362" s="49"/>
      <c r="I362" s="51"/>
      <c r="J362" s="188"/>
      <c r="K362" s="123" t="str">
        <f t="shared" si="168"/>
        <v xml:space="preserve"> </v>
      </c>
      <c r="L362" s="193" t="str">
        <f t="shared" si="169"/>
        <v xml:space="preserve"> </v>
      </c>
      <c r="M362" s="57">
        <f t="shared" si="170"/>
        <v>0</v>
      </c>
      <c r="N362" s="58">
        <f t="shared" si="171"/>
        <v>0</v>
      </c>
      <c r="O362" s="59">
        <f t="shared" si="172"/>
        <v>0</v>
      </c>
      <c r="P362" s="60">
        <f t="shared" si="173"/>
        <v>0</v>
      </c>
      <c r="Q362" s="61">
        <f t="shared" si="174"/>
        <v>0</v>
      </c>
      <c r="R362" s="58">
        <f t="shared" si="175"/>
        <v>0</v>
      </c>
      <c r="S362" s="61">
        <f t="shared" si="176"/>
        <v>0</v>
      </c>
      <c r="T362" s="58">
        <f t="shared" si="177"/>
        <v>0</v>
      </c>
      <c r="U362" s="181"/>
      <c r="V362" s="137"/>
      <c r="W362" s="138"/>
      <c r="X362" s="139"/>
      <c r="Y362" s="139"/>
      <c r="Z362" s="139"/>
      <c r="AA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  <c r="AR362" s="139"/>
      <c r="AS362" s="139"/>
      <c r="AT362" s="139"/>
      <c r="AU362" s="139"/>
      <c r="AV362" s="139"/>
      <c r="AW362" s="139"/>
      <c r="AX362" s="139"/>
      <c r="AY362" s="139"/>
      <c r="AZ362" s="139"/>
      <c r="BA362" s="139"/>
      <c r="BB362" s="139"/>
      <c r="BC362" s="139"/>
      <c r="BD362" s="139"/>
      <c r="BE362" s="139"/>
      <c r="BF362" s="139"/>
      <c r="BG362" s="139"/>
      <c r="BH362" s="139"/>
      <c r="BI362" s="139"/>
      <c r="BJ362" s="139"/>
      <c r="BK362" s="139"/>
      <c r="BL362" s="139"/>
      <c r="BM362" s="139"/>
      <c r="BN362" s="139"/>
      <c r="BO362" s="139"/>
      <c r="BP362" s="139"/>
      <c r="BQ362" s="139"/>
      <c r="BR362" s="139"/>
      <c r="BS362" s="139"/>
      <c r="BT362" s="139"/>
      <c r="BU362" s="139"/>
      <c r="BV362" s="139"/>
      <c r="BW362" s="139"/>
      <c r="BX362" s="139"/>
      <c r="BY362" s="139"/>
      <c r="BZ362" s="139"/>
      <c r="CA362" s="139"/>
      <c r="CB362" s="139"/>
      <c r="CC362" s="139"/>
      <c r="CD362" s="139"/>
    </row>
    <row r="363" spans="2:82">
      <c r="B363" s="65" t="str">
        <f>IF(C363&lt;&gt;0,COUNTA($C$7:C363)," ")</f>
        <v xml:space="preserve"> </v>
      </c>
      <c r="C363" s="177"/>
      <c r="D363" s="73" t="str">
        <f>IF(C363=0," ",VLOOKUP(WEEKDAY(C363),WeekDays!$B$6:$C$12,COLUMNS(WeekDays!$B$6:$C$12)))</f>
        <v xml:space="preserve"> </v>
      </c>
      <c r="E363" s="200"/>
      <c r="F363" s="46"/>
      <c r="G363" s="46"/>
      <c r="H363" s="49"/>
      <c r="I363" s="51"/>
      <c r="J363" s="188"/>
      <c r="K363" s="123" t="str">
        <f t="shared" si="168"/>
        <v xml:space="preserve"> </v>
      </c>
      <c r="L363" s="193" t="str">
        <f t="shared" si="169"/>
        <v xml:space="preserve"> </v>
      </c>
      <c r="M363" s="57">
        <f t="shared" si="170"/>
        <v>0</v>
      </c>
      <c r="N363" s="58">
        <f t="shared" si="171"/>
        <v>0</v>
      </c>
      <c r="O363" s="59">
        <f t="shared" si="172"/>
        <v>0</v>
      </c>
      <c r="P363" s="60">
        <f t="shared" si="173"/>
        <v>0</v>
      </c>
      <c r="Q363" s="61">
        <f t="shared" si="174"/>
        <v>0</v>
      </c>
      <c r="R363" s="58">
        <f t="shared" si="175"/>
        <v>0</v>
      </c>
      <c r="S363" s="61">
        <f t="shared" si="176"/>
        <v>0</v>
      </c>
      <c r="T363" s="58">
        <f t="shared" si="177"/>
        <v>0</v>
      </c>
      <c r="U363" s="181"/>
      <c r="V363" s="137"/>
      <c r="W363" s="138"/>
      <c r="X363" s="139"/>
      <c r="Y363" s="139"/>
      <c r="Z363" s="139"/>
      <c r="AA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  <c r="AR363" s="139"/>
      <c r="AS363" s="139"/>
      <c r="AT363" s="139"/>
      <c r="AU363" s="139"/>
      <c r="AV363" s="139"/>
      <c r="AW363" s="139"/>
      <c r="AX363" s="139"/>
      <c r="AY363" s="139"/>
      <c r="AZ363" s="139"/>
      <c r="BA363" s="139"/>
      <c r="BB363" s="139"/>
      <c r="BC363" s="139"/>
      <c r="BD363" s="139"/>
      <c r="BE363" s="139"/>
      <c r="BF363" s="139"/>
      <c r="BG363" s="139"/>
      <c r="BH363" s="139"/>
      <c r="BI363" s="139"/>
      <c r="BJ363" s="139"/>
      <c r="BK363" s="139"/>
      <c r="BL363" s="139"/>
      <c r="BM363" s="139"/>
      <c r="BN363" s="139"/>
      <c r="BO363" s="139"/>
      <c r="BP363" s="139"/>
      <c r="BQ363" s="139"/>
      <c r="BR363" s="139"/>
      <c r="BS363" s="139"/>
      <c r="BT363" s="139"/>
      <c r="BU363" s="139"/>
      <c r="BV363" s="139"/>
      <c r="BW363" s="139"/>
      <c r="BX363" s="139"/>
      <c r="BY363" s="139"/>
      <c r="BZ363" s="139"/>
      <c r="CA363" s="139"/>
      <c r="CB363" s="139"/>
      <c r="CC363" s="139"/>
      <c r="CD363" s="139"/>
    </row>
    <row r="364" spans="2:82">
      <c r="B364" s="65" t="str">
        <f>IF(C364&lt;&gt;0,COUNTA($C$7:C364)," ")</f>
        <v xml:space="preserve"> </v>
      </c>
      <c r="C364" s="177"/>
      <c r="D364" s="73" t="str">
        <f>IF(C364=0," ",VLOOKUP(WEEKDAY(C364),WeekDays!$B$6:$C$12,COLUMNS(WeekDays!$B$6:$C$12)))</f>
        <v xml:space="preserve"> </v>
      </c>
      <c r="E364" s="200"/>
      <c r="F364" s="46"/>
      <c r="G364" s="46"/>
      <c r="H364" s="49"/>
      <c r="I364" s="51"/>
      <c r="J364" s="188"/>
      <c r="K364" s="123" t="str">
        <f t="shared" si="168"/>
        <v xml:space="preserve"> </v>
      </c>
      <c r="L364" s="193" t="str">
        <f t="shared" si="169"/>
        <v xml:space="preserve"> </v>
      </c>
      <c r="M364" s="57">
        <f t="shared" si="170"/>
        <v>0</v>
      </c>
      <c r="N364" s="58">
        <f t="shared" si="171"/>
        <v>0</v>
      </c>
      <c r="O364" s="59">
        <f t="shared" si="172"/>
        <v>0</v>
      </c>
      <c r="P364" s="60">
        <f t="shared" si="173"/>
        <v>0</v>
      </c>
      <c r="Q364" s="61">
        <f t="shared" si="174"/>
        <v>0</v>
      </c>
      <c r="R364" s="58">
        <f t="shared" si="175"/>
        <v>0</v>
      </c>
      <c r="S364" s="61">
        <f t="shared" si="176"/>
        <v>0</v>
      </c>
      <c r="T364" s="58">
        <f t="shared" si="177"/>
        <v>0</v>
      </c>
      <c r="U364" s="181"/>
      <c r="V364" s="137"/>
      <c r="W364" s="138"/>
      <c r="X364" s="139"/>
      <c r="Y364" s="139"/>
      <c r="Z364" s="139"/>
      <c r="AA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  <c r="AR364" s="139"/>
      <c r="AS364" s="139"/>
      <c r="AT364" s="139"/>
      <c r="AU364" s="139"/>
      <c r="AV364" s="139"/>
      <c r="AW364" s="139"/>
      <c r="AX364" s="139"/>
      <c r="AY364" s="139"/>
      <c r="AZ364" s="139"/>
      <c r="BA364" s="139"/>
      <c r="BB364" s="139"/>
      <c r="BC364" s="139"/>
      <c r="BD364" s="139"/>
      <c r="BE364" s="139"/>
      <c r="BF364" s="139"/>
      <c r="BG364" s="139"/>
      <c r="BH364" s="139"/>
      <c r="BI364" s="139"/>
      <c r="BJ364" s="139"/>
      <c r="BK364" s="139"/>
      <c r="BL364" s="139"/>
      <c r="BM364" s="139"/>
      <c r="BN364" s="139"/>
      <c r="BO364" s="139"/>
      <c r="BP364" s="139"/>
      <c r="BQ364" s="139"/>
      <c r="BR364" s="139"/>
      <c r="BS364" s="139"/>
      <c r="BT364" s="139"/>
      <c r="BU364" s="139"/>
      <c r="BV364" s="139"/>
      <c r="BW364" s="139"/>
      <c r="BX364" s="139"/>
      <c r="BY364" s="139"/>
      <c r="BZ364" s="139"/>
      <c r="CA364" s="139"/>
      <c r="CB364" s="139"/>
      <c r="CC364" s="139"/>
      <c r="CD364" s="139"/>
    </row>
    <row r="365" spans="2:82">
      <c r="B365" s="65" t="str">
        <f>IF(C365&lt;&gt;0,COUNTA($C$7:C365)," ")</f>
        <v xml:space="preserve"> </v>
      </c>
      <c r="C365" s="177"/>
      <c r="D365" s="73" t="str">
        <f>IF(C365=0," ",VLOOKUP(WEEKDAY(C365),WeekDays!$B$6:$C$12,COLUMNS(WeekDays!$B$6:$C$12)))</f>
        <v xml:space="preserve"> </v>
      </c>
      <c r="E365" s="200"/>
      <c r="F365" s="46"/>
      <c r="G365" s="46"/>
      <c r="H365" s="49"/>
      <c r="I365" s="51"/>
      <c r="J365" s="188"/>
      <c r="K365" s="123" t="str">
        <f t="shared" si="168"/>
        <v xml:space="preserve"> </v>
      </c>
      <c r="L365" s="193" t="str">
        <f t="shared" si="169"/>
        <v xml:space="preserve"> </v>
      </c>
      <c r="M365" s="57">
        <f t="shared" si="170"/>
        <v>0</v>
      </c>
      <c r="N365" s="58">
        <f t="shared" si="171"/>
        <v>0</v>
      </c>
      <c r="O365" s="59">
        <f t="shared" si="172"/>
        <v>0</v>
      </c>
      <c r="P365" s="60">
        <f t="shared" si="173"/>
        <v>0</v>
      </c>
      <c r="Q365" s="61">
        <f t="shared" si="174"/>
        <v>0</v>
      </c>
      <c r="R365" s="58">
        <f t="shared" si="175"/>
        <v>0</v>
      </c>
      <c r="S365" s="61">
        <f t="shared" si="176"/>
        <v>0</v>
      </c>
      <c r="T365" s="58">
        <f t="shared" si="177"/>
        <v>0</v>
      </c>
      <c r="U365" s="181"/>
      <c r="V365" s="137"/>
      <c r="W365" s="138"/>
      <c r="X365" s="139"/>
      <c r="Y365" s="139"/>
      <c r="Z365" s="139"/>
      <c r="AA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  <c r="AR365" s="139"/>
      <c r="AS365" s="139"/>
      <c r="AT365" s="139"/>
      <c r="AU365" s="139"/>
      <c r="AV365" s="139"/>
      <c r="AW365" s="139"/>
      <c r="AX365" s="139"/>
      <c r="AY365" s="139"/>
      <c r="AZ365" s="139"/>
      <c r="BA365" s="139"/>
      <c r="BB365" s="139"/>
      <c r="BC365" s="139"/>
      <c r="BD365" s="139"/>
      <c r="BE365" s="139"/>
      <c r="BF365" s="139"/>
      <c r="BG365" s="139"/>
      <c r="BH365" s="139"/>
      <c r="BI365" s="139"/>
      <c r="BJ365" s="139"/>
      <c r="BK365" s="139"/>
      <c r="BL365" s="139"/>
      <c r="BM365" s="139"/>
      <c r="BN365" s="139"/>
      <c r="BO365" s="139"/>
      <c r="BP365" s="139"/>
      <c r="BQ365" s="139"/>
      <c r="BR365" s="139"/>
      <c r="BS365" s="139"/>
      <c r="BT365" s="139"/>
      <c r="BU365" s="139"/>
      <c r="BV365" s="139"/>
      <c r="BW365" s="139"/>
      <c r="BX365" s="139"/>
      <c r="BY365" s="139"/>
      <c r="BZ365" s="139"/>
      <c r="CA365" s="139"/>
      <c r="CB365" s="139"/>
      <c r="CC365" s="139"/>
      <c r="CD365" s="139"/>
    </row>
    <row r="366" spans="2:82">
      <c r="B366" s="65" t="str">
        <f>IF(C366&lt;&gt;0,COUNTA($C$7:C366)," ")</f>
        <v xml:space="preserve"> </v>
      </c>
      <c r="C366" s="177"/>
      <c r="D366" s="73" t="str">
        <f>IF(C366=0," ",VLOOKUP(WEEKDAY(C366),WeekDays!$B$6:$C$12,COLUMNS(WeekDays!$B$6:$C$12)))</f>
        <v xml:space="preserve"> </v>
      </c>
      <c r="E366" s="200"/>
      <c r="F366" s="46"/>
      <c r="G366" s="46"/>
      <c r="H366" s="49"/>
      <c r="I366" s="51"/>
      <c r="J366" s="188"/>
      <c r="K366" s="123" t="str">
        <f t="shared" si="168"/>
        <v xml:space="preserve"> </v>
      </c>
      <c r="L366" s="193" t="str">
        <f t="shared" si="169"/>
        <v xml:space="preserve"> </v>
      </c>
      <c r="M366" s="57">
        <f t="shared" si="170"/>
        <v>0</v>
      </c>
      <c r="N366" s="58">
        <f t="shared" si="171"/>
        <v>0</v>
      </c>
      <c r="O366" s="59">
        <f t="shared" si="172"/>
        <v>0</v>
      </c>
      <c r="P366" s="60">
        <f t="shared" si="173"/>
        <v>0</v>
      </c>
      <c r="Q366" s="61">
        <f t="shared" si="174"/>
        <v>0</v>
      </c>
      <c r="R366" s="58">
        <f t="shared" si="175"/>
        <v>0</v>
      </c>
      <c r="S366" s="61">
        <f t="shared" si="176"/>
        <v>0</v>
      </c>
      <c r="T366" s="58">
        <f t="shared" si="177"/>
        <v>0</v>
      </c>
      <c r="U366" s="181"/>
      <c r="V366" s="137"/>
      <c r="W366" s="138"/>
      <c r="X366" s="139"/>
      <c r="Y366" s="139"/>
      <c r="Z366" s="139"/>
      <c r="AA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  <c r="AR366" s="139"/>
      <c r="AS366" s="139"/>
      <c r="AT366" s="139"/>
      <c r="AU366" s="139"/>
      <c r="AV366" s="139"/>
      <c r="AW366" s="139"/>
      <c r="AX366" s="139"/>
      <c r="AY366" s="139"/>
      <c r="AZ366" s="139"/>
      <c r="BA366" s="139"/>
      <c r="BB366" s="139"/>
      <c r="BC366" s="139"/>
      <c r="BD366" s="139"/>
      <c r="BE366" s="139"/>
      <c r="BF366" s="139"/>
      <c r="BG366" s="139"/>
      <c r="BH366" s="139"/>
      <c r="BI366" s="139"/>
      <c r="BJ366" s="139"/>
      <c r="BK366" s="139"/>
      <c r="BL366" s="139"/>
      <c r="BM366" s="139"/>
      <c r="BN366" s="139"/>
      <c r="BO366" s="139"/>
      <c r="BP366" s="139"/>
      <c r="BQ366" s="139"/>
      <c r="BR366" s="139"/>
      <c r="BS366" s="139"/>
      <c r="BT366" s="139"/>
      <c r="BU366" s="139"/>
      <c r="BV366" s="139"/>
      <c r="BW366" s="139"/>
      <c r="BX366" s="139"/>
      <c r="BY366" s="139"/>
      <c r="BZ366" s="139"/>
      <c r="CA366" s="139"/>
      <c r="CB366" s="139"/>
      <c r="CC366" s="139"/>
      <c r="CD366" s="139"/>
    </row>
    <row r="367" spans="2:82">
      <c r="B367" s="65" t="str">
        <f>IF(C367&lt;&gt;0,COUNTA($C$7:C367)," ")</f>
        <v xml:space="preserve"> </v>
      </c>
      <c r="C367" s="177"/>
      <c r="D367" s="73" t="str">
        <f>IF(C367=0," ",VLOOKUP(WEEKDAY(C367),WeekDays!$B$6:$C$12,COLUMNS(WeekDays!$B$6:$C$12)))</f>
        <v xml:space="preserve"> </v>
      </c>
      <c r="E367" s="200"/>
      <c r="F367" s="46"/>
      <c r="G367" s="46"/>
      <c r="H367" s="49"/>
      <c r="I367" s="51"/>
      <c r="J367" s="188"/>
      <c r="K367" s="123" t="str">
        <f t="shared" si="168"/>
        <v xml:space="preserve"> </v>
      </c>
      <c r="L367" s="193" t="str">
        <f t="shared" si="169"/>
        <v xml:space="preserve"> </v>
      </c>
      <c r="M367" s="57">
        <f t="shared" si="170"/>
        <v>0</v>
      </c>
      <c r="N367" s="58">
        <f t="shared" si="171"/>
        <v>0</v>
      </c>
      <c r="O367" s="59">
        <f t="shared" si="172"/>
        <v>0</v>
      </c>
      <c r="P367" s="60">
        <f t="shared" si="173"/>
        <v>0</v>
      </c>
      <c r="Q367" s="61">
        <f t="shared" si="174"/>
        <v>0</v>
      </c>
      <c r="R367" s="58">
        <f t="shared" si="175"/>
        <v>0</v>
      </c>
      <c r="S367" s="61">
        <f t="shared" si="176"/>
        <v>0</v>
      </c>
      <c r="T367" s="58">
        <f t="shared" si="177"/>
        <v>0</v>
      </c>
      <c r="U367" s="181"/>
      <c r="V367" s="137"/>
      <c r="W367" s="138"/>
      <c r="X367" s="139"/>
      <c r="Y367" s="139"/>
      <c r="Z367" s="139"/>
      <c r="AA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  <c r="AR367" s="139"/>
      <c r="AS367" s="139"/>
      <c r="AT367" s="139"/>
      <c r="AU367" s="139"/>
      <c r="AV367" s="139"/>
      <c r="AW367" s="139"/>
      <c r="AX367" s="139"/>
      <c r="AY367" s="139"/>
      <c r="AZ367" s="139"/>
      <c r="BA367" s="139"/>
      <c r="BB367" s="139"/>
      <c r="BC367" s="139"/>
      <c r="BD367" s="139"/>
      <c r="BE367" s="139"/>
      <c r="BF367" s="139"/>
      <c r="BG367" s="139"/>
      <c r="BH367" s="139"/>
      <c r="BI367" s="139"/>
      <c r="BJ367" s="139"/>
      <c r="BK367" s="139"/>
      <c r="BL367" s="139"/>
      <c r="BM367" s="139"/>
      <c r="BN367" s="139"/>
      <c r="BO367" s="139"/>
      <c r="BP367" s="139"/>
      <c r="BQ367" s="139"/>
      <c r="BR367" s="139"/>
      <c r="BS367" s="139"/>
      <c r="BT367" s="139"/>
      <c r="BU367" s="139"/>
      <c r="BV367" s="139"/>
      <c r="BW367" s="139"/>
      <c r="BX367" s="139"/>
      <c r="BY367" s="139"/>
      <c r="BZ367" s="139"/>
      <c r="CA367" s="139"/>
      <c r="CB367" s="139"/>
      <c r="CC367" s="139"/>
      <c r="CD367" s="139"/>
    </row>
    <row r="368" spans="2:82">
      <c r="B368" s="65" t="str">
        <f>IF(C368&lt;&gt;0,COUNTA($C$7:C368)," ")</f>
        <v xml:space="preserve"> </v>
      </c>
      <c r="C368" s="177"/>
      <c r="D368" s="73" t="str">
        <f>IF(C368=0," ",VLOOKUP(WEEKDAY(C368),WeekDays!$B$6:$C$12,COLUMNS(WeekDays!$B$6:$C$12)))</f>
        <v xml:space="preserve"> </v>
      </c>
      <c r="E368" s="200"/>
      <c r="F368" s="46"/>
      <c r="G368" s="46"/>
      <c r="H368" s="49"/>
      <c r="I368" s="51"/>
      <c r="J368" s="188"/>
      <c r="K368" s="123" t="str">
        <f t="shared" si="168"/>
        <v xml:space="preserve"> </v>
      </c>
      <c r="L368" s="193" t="str">
        <f t="shared" si="169"/>
        <v xml:space="preserve"> </v>
      </c>
      <c r="M368" s="57">
        <f t="shared" si="170"/>
        <v>0</v>
      </c>
      <c r="N368" s="58">
        <f t="shared" si="171"/>
        <v>0</v>
      </c>
      <c r="O368" s="59">
        <f t="shared" si="172"/>
        <v>0</v>
      </c>
      <c r="P368" s="60">
        <f t="shared" si="173"/>
        <v>0</v>
      </c>
      <c r="Q368" s="61">
        <f t="shared" si="174"/>
        <v>0</v>
      </c>
      <c r="R368" s="58">
        <f t="shared" si="175"/>
        <v>0</v>
      </c>
      <c r="S368" s="61">
        <f t="shared" si="176"/>
        <v>0</v>
      </c>
      <c r="T368" s="58">
        <f t="shared" si="177"/>
        <v>0</v>
      </c>
      <c r="U368" s="181"/>
      <c r="V368" s="137"/>
      <c r="W368" s="138"/>
      <c r="X368" s="139"/>
      <c r="Y368" s="139"/>
      <c r="Z368" s="139"/>
      <c r="AA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  <c r="AR368" s="139"/>
      <c r="AS368" s="139"/>
      <c r="AT368" s="139"/>
      <c r="AU368" s="139"/>
      <c r="AV368" s="139"/>
      <c r="AW368" s="139"/>
      <c r="AX368" s="139"/>
      <c r="AY368" s="139"/>
      <c r="AZ368" s="139"/>
      <c r="BA368" s="139"/>
      <c r="BB368" s="139"/>
      <c r="BC368" s="139"/>
      <c r="BD368" s="139"/>
      <c r="BE368" s="139"/>
      <c r="BF368" s="139"/>
      <c r="BG368" s="139"/>
      <c r="BH368" s="139"/>
      <c r="BI368" s="139"/>
      <c r="BJ368" s="139"/>
      <c r="BK368" s="139"/>
      <c r="BL368" s="139"/>
      <c r="BM368" s="139"/>
      <c r="BN368" s="139"/>
      <c r="BO368" s="139"/>
      <c r="BP368" s="139"/>
      <c r="BQ368" s="139"/>
      <c r="BR368" s="139"/>
      <c r="BS368" s="139"/>
      <c r="BT368" s="139"/>
      <c r="BU368" s="139"/>
      <c r="BV368" s="139"/>
      <c r="BW368" s="139"/>
      <c r="BX368" s="139"/>
      <c r="BY368" s="139"/>
      <c r="BZ368" s="139"/>
      <c r="CA368" s="139"/>
      <c r="CB368" s="139"/>
      <c r="CC368" s="139"/>
      <c r="CD368" s="139"/>
    </row>
    <row r="369" spans="2:82">
      <c r="B369" s="65" t="str">
        <f>IF(C369&lt;&gt;0,COUNTA($C$7:C369)," ")</f>
        <v xml:space="preserve"> </v>
      </c>
      <c r="C369" s="177"/>
      <c r="D369" s="73" t="str">
        <f>IF(C369=0," ",VLOOKUP(WEEKDAY(C369),WeekDays!$B$6:$C$12,COLUMNS(WeekDays!$B$6:$C$12)))</f>
        <v xml:space="preserve"> </v>
      </c>
      <c r="E369" s="200"/>
      <c r="F369" s="46"/>
      <c r="G369" s="46"/>
      <c r="H369" s="49"/>
      <c r="I369" s="51"/>
      <c r="J369" s="188"/>
      <c r="K369" s="123" t="str">
        <f t="shared" si="168"/>
        <v xml:space="preserve"> </v>
      </c>
      <c r="L369" s="193" t="str">
        <f t="shared" si="169"/>
        <v xml:space="preserve"> </v>
      </c>
      <c r="M369" s="57">
        <f t="shared" si="170"/>
        <v>0</v>
      </c>
      <c r="N369" s="58">
        <f t="shared" si="171"/>
        <v>0</v>
      </c>
      <c r="O369" s="59">
        <f t="shared" si="172"/>
        <v>0</v>
      </c>
      <c r="P369" s="60">
        <f t="shared" si="173"/>
        <v>0</v>
      </c>
      <c r="Q369" s="61">
        <f t="shared" si="174"/>
        <v>0</v>
      </c>
      <c r="R369" s="58">
        <f t="shared" si="175"/>
        <v>0</v>
      </c>
      <c r="S369" s="61">
        <f t="shared" si="176"/>
        <v>0</v>
      </c>
      <c r="T369" s="58">
        <f t="shared" si="177"/>
        <v>0</v>
      </c>
      <c r="U369" s="181"/>
      <c r="V369" s="137"/>
      <c r="W369" s="138"/>
      <c r="X369" s="139"/>
      <c r="Y369" s="139"/>
      <c r="Z369" s="139"/>
      <c r="AA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  <c r="AR369" s="139"/>
      <c r="AS369" s="139"/>
      <c r="AT369" s="139"/>
      <c r="AU369" s="139"/>
      <c r="AV369" s="139"/>
      <c r="AW369" s="139"/>
      <c r="AX369" s="139"/>
      <c r="AY369" s="139"/>
      <c r="AZ369" s="139"/>
      <c r="BA369" s="139"/>
      <c r="BB369" s="139"/>
      <c r="BC369" s="139"/>
      <c r="BD369" s="139"/>
      <c r="BE369" s="139"/>
      <c r="BF369" s="139"/>
      <c r="BG369" s="139"/>
      <c r="BH369" s="139"/>
      <c r="BI369" s="139"/>
      <c r="BJ369" s="139"/>
      <c r="BK369" s="139"/>
      <c r="BL369" s="139"/>
      <c r="BM369" s="139"/>
      <c r="BN369" s="139"/>
      <c r="BO369" s="139"/>
      <c r="BP369" s="139"/>
      <c r="BQ369" s="139"/>
      <c r="BR369" s="139"/>
      <c r="BS369" s="139"/>
      <c r="BT369" s="139"/>
      <c r="BU369" s="139"/>
      <c r="BV369" s="139"/>
      <c r="BW369" s="139"/>
      <c r="BX369" s="139"/>
      <c r="BY369" s="139"/>
      <c r="BZ369" s="139"/>
      <c r="CA369" s="139"/>
      <c r="CB369" s="139"/>
      <c r="CC369" s="139"/>
      <c r="CD369" s="139"/>
    </row>
    <row r="370" spans="2:82">
      <c r="B370" s="65" t="str">
        <f>IF(C370&lt;&gt;0,COUNTA($C$7:C370)," ")</f>
        <v xml:space="preserve"> </v>
      </c>
      <c r="C370" s="177"/>
      <c r="D370" s="73" t="str">
        <f>IF(C370=0," ",VLOOKUP(WEEKDAY(C370),WeekDays!$B$6:$C$12,COLUMNS(WeekDays!$B$6:$C$12)))</f>
        <v xml:space="preserve"> </v>
      </c>
      <c r="E370" s="200"/>
      <c r="F370" s="46"/>
      <c r="G370" s="46"/>
      <c r="H370" s="49"/>
      <c r="I370" s="51"/>
      <c r="J370" s="188"/>
      <c r="K370" s="123" t="str">
        <f t="shared" si="168"/>
        <v xml:space="preserve"> </v>
      </c>
      <c r="L370" s="193" t="str">
        <f t="shared" si="169"/>
        <v xml:space="preserve"> </v>
      </c>
      <c r="M370" s="57">
        <f t="shared" si="170"/>
        <v>0</v>
      </c>
      <c r="N370" s="58">
        <f t="shared" si="171"/>
        <v>0</v>
      </c>
      <c r="O370" s="59">
        <f t="shared" si="172"/>
        <v>0</v>
      </c>
      <c r="P370" s="60">
        <f t="shared" si="173"/>
        <v>0</v>
      </c>
      <c r="Q370" s="61">
        <f t="shared" si="174"/>
        <v>0</v>
      </c>
      <c r="R370" s="58">
        <f t="shared" si="175"/>
        <v>0</v>
      </c>
      <c r="S370" s="61">
        <f t="shared" si="176"/>
        <v>0</v>
      </c>
      <c r="T370" s="58">
        <f t="shared" si="177"/>
        <v>0</v>
      </c>
      <c r="U370" s="181"/>
      <c r="V370" s="137"/>
      <c r="W370" s="138"/>
      <c r="X370" s="139"/>
      <c r="Y370" s="139"/>
      <c r="Z370" s="139"/>
      <c r="AA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  <c r="AR370" s="139"/>
      <c r="AS370" s="139"/>
      <c r="AT370" s="139"/>
      <c r="AU370" s="139"/>
      <c r="AV370" s="139"/>
      <c r="AW370" s="139"/>
      <c r="AX370" s="139"/>
      <c r="AY370" s="139"/>
      <c r="AZ370" s="139"/>
      <c r="BA370" s="139"/>
      <c r="BB370" s="139"/>
      <c r="BC370" s="139"/>
      <c r="BD370" s="139"/>
      <c r="BE370" s="139"/>
      <c r="BF370" s="139"/>
      <c r="BG370" s="139"/>
      <c r="BH370" s="139"/>
      <c r="BI370" s="139"/>
      <c r="BJ370" s="139"/>
      <c r="BK370" s="139"/>
      <c r="BL370" s="139"/>
      <c r="BM370" s="139"/>
      <c r="BN370" s="139"/>
      <c r="BO370" s="139"/>
      <c r="BP370" s="139"/>
      <c r="BQ370" s="139"/>
      <c r="BR370" s="139"/>
      <c r="BS370" s="139"/>
      <c r="BT370" s="139"/>
      <c r="BU370" s="139"/>
      <c r="BV370" s="139"/>
      <c r="BW370" s="139"/>
      <c r="BX370" s="139"/>
      <c r="BY370" s="139"/>
      <c r="BZ370" s="139"/>
      <c r="CA370" s="139"/>
      <c r="CB370" s="139"/>
      <c r="CC370" s="139"/>
      <c r="CD370" s="139"/>
    </row>
    <row r="371" spans="2:82">
      <c r="B371" s="65" t="str">
        <f>IF(C371&lt;&gt;0,COUNTA($C$7:C371)," ")</f>
        <v xml:space="preserve"> </v>
      </c>
      <c r="C371" s="177"/>
      <c r="D371" s="73" t="str">
        <f>IF(C371=0," ",VLOOKUP(WEEKDAY(C371),WeekDays!$B$6:$C$12,COLUMNS(WeekDays!$B$6:$C$12)))</f>
        <v xml:space="preserve"> </v>
      </c>
      <c r="E371" s="200"/>
      <c r="F371" s="46"/>
      <c r="G371" s="46"/>
      <c r="H371" s="49"/>
      <c r="I371" s="51"/>
      <c r="J371" s="188"/>
      <c r="K371" s="123" t="str">
        <f t="shared" si="168"/>
        <v xml:space="preserve"> </v>
      </c>
      <c r="L371" s="193" t="str">
        <f t="shared" si="169"/>
        <v xml:space="preserve"> </v>
      </c>
      <c r="M371" s="57">
        <f t="shared" si="170"/>
        <v>0</v>
      </c>
      <c r="N371" s="58">
        <f t="shared" si="171"/>
        <v>0</v>
      </c>
      <c r="O371" s="59">
        <f t="shared" si="172"/>
        <v>0</v>
      </c>
      <c r="P371" s="60">
        <f t="shared" si="173"/>
        <v>0</v>
      </c>
      <c r="Q371" s="61">
        <f t="shared" si="174"/>
        <v>0</v>
      </c>
      <c r="R371" s="58">
        <f t="shared" si="175"/>
        <v>0</v>
      </c>
      <c r="S371" s="61">
        <f t="shared" si="176"/>
        <v>0</v>
      </c>
      <c r="T371" s="58">
        <f t="shared" si="177"/>
        <v>0</v>
      </c>
      <c r="U371" s="181"/>
      <c r="V371" s="137"/>
      <c r="W371" s="138"/>
      <c r="X371" s="139"/>
      <c r="Y371" s="139"/>
      <c r="Z371" s="139"/>
      <c r="AA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  <c r="AR371" s="139"/>
      <c r="AS371" s="139"/>
      <c r="AT371" s="139"/>
      <c r="AU371" s="139"/>
      <c r="AV371" s="139"/>
      <c r="AW371" s="139"/>
      <c r="AX371" s="139"/>
      <c r="AY371" s="139"/>
      <c r="AZ371" s="139"/>
      <c r="BA371" s="139"/>
      <c r="BB371" s="139"/>
      <c r="BC371" s="139"/>
      <c r="BD371" s="139"/>
      <c r="BE371" s="139"/>
      <c r="BF371" s="139"/>
      <c r="BG371" s="139"/>
      <c r="BH371" s="139"/>
      <c r="BI371" s="139"/>
      <c r="BJ371" s="139"/>
      <c r="BK371" s="139"/>
      <c r="BL371" s="139"/>
      <c r="BM371" s="139"/>
      <c r="BN371" s="139"/>
      <c r="BO371" s="139"/>
      <c r="BP371" s="139"/>
      <c r="BQ371" s="139"/>
      <c r="BR371" s="139"/>
      <c r="BS371" s="139"/>
      <c r="BT371" s="139"/>
      <c r="BU371" s="139"/>
      <c r="BV371" s="139"/>
      <c r="BW371" s="139"/>
      <c r="BX371" s="139"/>
      <c r="BY371" s="139"/>
      <c r="BZ371" s="139"/>
      <c r="CA371" s="139"/>
      <c r="CB371" s="139"/>
      <c r="CC371" s="139"/>
      <c r="CD371" s="139"/>
    </row>
    <row r="372" spans="2:82">
      <c r="B372" s="65" t="str">
        <f>IF(C372&lt;&gt;0,COUNTA($C$7:C372)," ")</f>
        <v xml:space="preserve"> </v>
      </c>
      <c r="C372" s="177"/>
      <c r="D372" s="73" t="str">
        <f>IF(C372=0," ",VLOOKUP(WEEKDAY(C372),WeekDays!$B$6:$C$12,COLUMNS(WeekDays!$B$6:$C$12)))</f>
        <v xml:space="preserve"> </v>
      </c>
      <c r="E372" s="200"/>
      <c r="F372" s="46"/>
      <c r="G372" s="46"/>
      <c r="H372" s="49"/>
      <c r="I372" s="51"/>
      <c r="J372" s="188"/>
      <c r="K372" s="123" t="str">
        <f t="shared" si="168"/>
        <v xml:space="preserve"> </v>
      </c>
      <c r="L372" s="193" t="str">
        <f t="shared" si="169"/>
        <v xml:space="preserve"> </v>
      </c>
      <c r="M372" s="57">
        <f t="shared" si="170"/>
        <v>0</v>
      </c>
      <c r="N372" s="58">
        <f t="shared" si="171"/>
        <v>0</v>
      </c>
      <c r="O372" s="59">
        <f t="shared" si="172"/>
        <v>0</v>
      </c>
      <c r="P372" s="60">
        <f t="shared" si="173"/>
        <v>0</v>
      </c>
      <c r="Q372" s="61">
        <f t="shared" si="174"/>
        <v>0</v>
      </c>
      <c r="R372" s="58">
        <f t="shared" si="175"/>
        <v>0</v>
      </c>
      <c r="S372" s="61">
        <f t="shared" si="176"/>
        <v>0</v>
      </c>
      <c r="T372" s="58">
        <f t="shared" si="177"/>
        <v>0</v>
      </c>
      <c r="U372" s="181"/>
      <c r="V372" s="137"/>
      <c r="W372" s="138"/>
      <c r="X372" s="139"/>
      <c r="Y372" s="139"/>
      <c r="Z372" s="139"/>
      <c r="AA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  <c r="BD372" s="139"/>
      <c r="BE372" s="139"/>
      <c r="BF372" s="139"/>
      <c r="BG372" s="139"/>
      <c r="BH372" s="139"/>
      <c r="BI372" s="139"/>
      <c r="BJ372" s="139"/>
      <c r="BK372" s="139"/>
      <c r="BL372" s="139"/>
      <c r="BM372" s="139"/>
      <c r="BN372" s="139"/>
      <c r="BO372" s="139"/>
      <c r="BP372" s="139"/>
      <c r="BQ372" s="139"/>
      <c r="BR372" s="139"/>
      <c r="BS372" s="139"/>
      <c r="BT372" s="139"/>
      <c r="BU372" s="139"/>
      <c r="BV372" s="139"/>
      <c r="BW372" s="139"/>
      <c r="BX372" s="139"/>
      <c r="BY372" s="139"/>
      <c r="BZ372" s="139"/>
      <c r="CA372" s="139"/>
      <c r="CB372" s="139"/>
      <c r="CC372" s="139"/>
      <c r="CD372" s="139"/>
    </row>
    <row r="373" spans="2:82">
      <c r="B373" s="65" t="str">
        <f>IF(C373&lt;&gt;0,COUNTA($C$7:C373)," ")</f>
        <v xml:space="preserve"> </v>
      </c>
      <c r="C373" s="177"/>
      <c r="D373" s="73" t="str">
        <f>IF(C373=0," ",VLOOKUP(WEEKDAY(C373),WeekDays!$B$6:$C$12,COLUMNS(WeekDays!$B$6:$C$12)))</f>
        <v xml:space="preserve"> </v>
      </c>
      <c r="E373" s="200"/>
      <c r="F373" s="46"/>
      <c r="G373" s="46"/>
      <c r="H373" s="49"/>
      <c r="I373" s="51"/>
      <c r="J373" s="188"/>
      <c r="K373" s="123" t="str">
        <f t="shared" si="168"/>
        <v xml:space="preserve"> </v>
      </c>
      <c r="L373" s="193" t="str">
        <f t="shared" si="169"/>
        <v xml:space="preserve"> </v>
      </c>
      <c r="M373" s="57">
        <f t="shared" si="170"/>
        <v>0</v>
      </c>
      <c r="N373" s="58">
        <f t="shared" si="171"/>
        <v>0</v>
      </c>
      <c r="O373" s="59">
        <f t="shared" si="172"/>
        <v>0</v>
      </c>
      <c r="P373" s="60">
        <f t="shared" si="173"/>
        <v>0</v>
      </c>
      <c r="Q373" s="61">
        <f t="shared" si="174"/>
        <v>0</v>
      </c>
      <c r="R373" s="58">
        <f t="shared" si="175"/>
        <v>0</v>
      </c>
      <c r="S373" s="61">
        <f t="shared" si="176"/>
        <v>0</v>
      </c>
      <c r="T373" s="58">
        <f t="shared" si="177"/>
        <v>0</v>
      </c>
      <c r="U373" s="181"/>
      <c r="V373" s="137"/>
      <c r="W373" s="138"/>
      <c r="X373" s="139"/>
      <c r="Y373" s="139"/>
      <c r="Z373" s="139"/>
      <c r="AA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39"/>
      <c r="BD373" s="139"/>
      <c r="BE373" s="139"/>
      <c r="BF373" s="139"/>
      <c r="BG373" s="139"/>
      <c r="BH373" s="139"/>
      <c r="BI373" s="139"/>
      <c r="BJ373" s="139"/>
      <c r="BK373" s="139"/>
      <c r="BL373" s="139"/>
      <c r="BM373" s="139"/>
      <c r="BN373" s="139"/>
      <c r="BO373" s="139"/>
      <c r="BP373" s="139"/>
      <c r="BQ373" s="139"/>
      <c r="BR373" s="139"/>
      <c r="BS373" s="139"/>
      <c r="BT373" s="139"/>
      <c r="BU373" s="139"/>
      <c r="BV373" s="139"/>
      <c r="BW373" s="139"/>
      <c r="BX373" s="139"/>
      <c r="BY373" s="139"/>
      <c r="BZ373" s="139"/>
      <c r="CA373" s="139"/>
      <c r="CB373" s="139"/>
      <c r="CC373" s="139"/>
      <c r="CD373" s="139"/>
    </row>
    <row r="374" spans="2:82">
      <c r="B374" s="65" t="str">
        <f>IF(C374&lt;&gt;0,COUNTA($C$7:C374)," ")</f>
        <v xml:space="preserve"> </v>
      </c>
      <c r="C374" s="177"/>
      <c r="D374" s="73" t="str">
        <f>IF(C374=0," ",VLOOKUP(WEEKDAY(C374),WeekDays!$B$6:$C$12,COLUMNS(WeekDays!$B$6:$C$12)))</f>
        <v xml:space="preserve"> </v>
      </c>
      <c r="E374" s="200"/>
      <c r="F374" s="46"/>
      <c r="G374" s="46"/>
      <c r="H374" s="49"/>
      <c r="I374" s="51"/>
      <c r="J374" s="188"/>
      <c r="K374" s="123" t="str">
        <f t="shared" si="168"/>
        <v xml:space="preserve"> </v>
      </c>
      <c r="L374" s="193" t="str">
        <f t="shared" si="169"/>
        <v xml:space="preserve"> </v>
      </c>
      <c r="M374" s="57">
        <f t="shared" si="170"/>
        <v>0</v>
      </c>
      <c r="N374" s="58">
        <f t="shared" si="171"/>
        <v>0</v>
      </c>
      <c r="O374" s="59">
        <f t="shared" si="172"/>
        <v>0</v>
      </c>
      <c r="P374" s="60">
        <f t="shared" si="173"/>
        <v>0</v>
      </c>
      <c r="Q374" s="61">
        <f t="shared" si="174"/>
        <v>0</v>
      </c>
      <c r="R374" s="58">
        <f t="shared" si="175"/>
        <v>0</v>
      </c>
      <c r="S374" s="61">
        <f t="shared" si="176"/>
        <v>0</v>
      </c>
      <c r="T374" s="58">
        <f t="shared" si="177"/>
        <v>0</v>
      </c>
      <c r="U374" s="181"/>
      <c r="V374" s="137"/>
      <c r="W374" s="138"/>
      <c r="X374" s="139"/>
      <c r="Y374" s="139"/>
      <c r="Z374" s="139"/>
      <c r="AA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  <c r="AR374" s="139"/>
      <c r="AS374" s="139"/>
      <c r="AT374" s="139"/>
      <c r="AU374" s="139"/>
      <c r="AV374" s="139"/>
      <c r="AW374" s="139"/>
      <c r="AX374" s="139"/>
      <c r="AY374" s="139"/>
      <c r="AZ374" s="139"/>
      <c r="BA374" s="139"/>
      <c r="BB374" s="139"/>
      <c r="BC374" s="139"/>
      <c r="BD374" s="139"/>
      <c r="BE374" s="139"/>
      <c r="BF374" s="139"/>
      <c r="BG374" s="139"/>
      <c r="BH374" s="139"/>
      <c r="BI374" s="139"/>
      <c r="BJ374" s="139"/>
      <c r="BK374" s="139"/>
      <c r="BL374" s="139"/>
      <c r="BM374" s="139"/>
      <c r="BN374" s="139"/>
      <c r="BO374" s="139"/>
      <c r="BP374" s="139"/>
      <c r="BQ374" s="139"/>
      <c r="BR374" s="139"/>
      <c r="BS374" s="139"/>
      <c r="BT374" s="139"/>
      <c r="BU374" s="139"/>
      <c r="BV374" s="139"/>
      <c r="BW374" s="139"/>
      <c r="BX374" s="139"/>
      <c r="BY374" s="139"/>
      <c r="BZ374" s="139"/>
      <c r="CA374" s="139"/>
      <c r="CB374" s="139"/>
      <c r="CC374" s="139"/>
      <c r="CD374" s="139"/>
    </row>
    <row r="375" spans="2:82">
      <c r="B375" s="65" t="str">
        <f>IF(C375&lt;&gt;0,COUNTA($C$7:C375)," ")</f>
        <v xml:space="preserve"> </v>
      </c>
      <c r="C375" s="177"/>
      <c r="D375" s="73" t="str">
        <f>IF(C375=0," ",VLOOKUP(WEEKDAY(C375),WeekDays!$B$6:$C$12,COLUMNS(WeekDays!$B$6:$C$12)))</f>
        <v xml:space="preserve"> </v>
      </c>
      <c r="E375" s="200"/>
      <c r="F375" s="46"/>
      <c r="G375" s="46"/>
      <c r="H375" s="49"/>
      <c r="I375" s="51"/>
      <c r="J375" s="188"/>
      <c r="K375" s="123" t="str">
        <f t="shared" si="168"/>
        <v xml:space="preserve"> </v>
      </c>
      <c r="L375" s="193" t="str">
        <f t="shared" si="169"/>
        <v xml:space="preserve"> </v>
      </c>
      <c r="M375" s="57">
        <f t="shared" si="170"/>
        <v>0</v>
      </c>
      <c r="N375" s="58">
        <f t="shared" si="171"/>
        <v>0</v>
      </c>
      <c r="O375" s="59">
        <f t="shared" si="172"/>
        <v>0</v>
      </c>
      <c r="P375" s="60">
        <f t="shared" si="173"/>
        <v>0</v>
      </c>
      <c r="Q375" s="61">
        <f t="shared" si="174"/>
        <v>0</v>
      </c>
      <c r="R375" s="58">
        <f t="shared" si="175"/>
        <v>0</v>
      </c>
      <c r="S375" s="61">
        <f t="shared" si="176"/>
        <v>0</v>
      </c>
      <c r="T375" s="58">
        <f t="shared" si="177"/>
        <v>0</v>
      </c>
      <c r="U375" s="181"/>
      <c r="V375" s="137"/>
      <c r="W375" s="138"/>
      <c r="X375" s="139"/>
      <c r="Y375" s="139"/>
      <c r="Z375" s="139"/>
      <c r="AA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  <c r="AR375" s="139"/>
      <c r="AS375" s="139"/>
      <c r="AT375" s="139"/>
      <c r="AU375" s="139"/>
      <c r="AV375" s="139"/>
      <c r="AW375" s="139"/>
      <c r="AX375" s="139"/>
      <c r="AY375" s="139"/>
      <c r="AZ375" s="139"/>
      <c r="BA375" s="139"/>
      <c r="BB375" s="139"/>
      <c r="BC375" s="139"/>
      <c r="BD375" s="139"/>
      <c r="BE375" s="139"/>
      <c r="BF375" s="139"/>
      <c r="BG375" s="139"/>
      <c r="BH375" s="139"/>
      <c r="BI375" s="139"/>
      <c r="BJ375" s="139"/>
      <c r="BK375" s="139"/>
      <c r="BL375" s="139"/>
      <c r="BM375" s="139"/>
      <c r="BN375" s="139"/>
      <c r="BO375" s="139"/>
      <c r="BP375" s="139"/>
      <c r="BQ375" s="139"/>
      <c r="BR375" s="139"/>
      <c r="BS375" s="139"/>
      <c r="BT375" s="139"/>
      <c r="BU375" s="139"/>
      <c r="BV375" s="139"/>
      <c r="BW375" s="139"/>
      <c r="BX375" s="139"/>
      <c r="BY375" s="139"/>
      <c r="BZ375" s="139"/>
      <c r="CA375" s="139"/>
      <c r="CB375" s="139"/>
      <c r="CC375" s="139"/>
      <c r="CD375" s="139"/>
    </row>
    <row r="376" spans="2:82">
      <c r="B376" s="65" t="str">
        <f>IF(C376&lt;&gt;0,COUNTA($C$7:C376)," ")</f>
        <v xml:space="preserve"> </v>
      </c>
      <c r="C376" s="177"/>
      <c r="D376" s="73" t="str">
        <f>IF(C376=0," ",VLOOKUP(WEEKDAY(C376),WeekDays!$B$6:$C$12,COLUMNS(WeekDays!$B$6:$C$12)))</f>
        <v xml:space="preserve"> </v>
      </c>
      <c r="E376" s="200"/>
      <c r="F376" s="46"/>
      <c r="G376" s="46"/>
      <c r="H376" s="49"/>
      <c r="I376" s="51"/>
      <c r="J376" s="188"/>
      <c r="K376" s="123" t="str">
        <f t="shared" si="168"/>
        <v xml:space="preserve"> </v>
      </c>
      <c r="L376" s="193" t="str">
        <f t="shared" si="169"/>
        <v xml:space="preserve"> </v>
      </c>
      <c r="M376" s="57">
        <f t="shared" si="170"/>
        <v>0</v>
      </c>
      <c r="N376" s="58">
        <f t="shared" si="171"/>
        <v>0</v>
      </c>
      <c r="O376" s="59">
        <f t="shared" si="172"/>
        <v>0</v>
      </c>
      <c r="P376" s="60">
        <f t="shared" si="173"/>
        <v>0</v>
      </c>
      <c r="Q376" s="61">
        <f t="shared" si="174"/>
        <v>0</v>
      </c>
      <c r="R376" s="58">
        <f t="shared" si="175"/>
        <v>0</v>
      </c>
      <c r="S376" s="61">
        <f t="shared" si="176"/>
        <v>0</v>
      </c>
      <c r="T376" s="58">
        <f t="shared" si="177"/>
        <v>0</v>
      </c>
      <c r="U376" s="181"/>
      <c r="V376" s="137"/>
      <c r="W376" s="138"/>
      <c r="X376" s="139"/>
      <c r="Y376" s="139"/>
      <c r="Z376" s="139"/>
      <c r="AA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  <c r="AR376" s="139"/>
      <c r="AS376" s="139"/>
      <c r="AT376" s="139"/>
      <c r="AU376" s="139"/>
      <c r="AV376" s="139"/>
      <c r="AW376" s="139"/>
      <c r="AX376" s="139"/>
      <c r="AY376" s="139"/>
      <c r="AZ376" s="139"/>
      <c r="BA376" s="139"/>
      <c r="BB376" s="139"/>
      <c r="BC376" s="139"/>
      <c r="BD376" s="139"/>
      <c r="BE376" s="139"/>
      <c r="BF376" s="139"/>
      <c r="BG376" s="139"/>
      <c r="BH376" s="139"/>
      <c r="BI376" s="139"/>
      <c r="BJ376" s="139"/>
      <c r="BK376" s="139"/>
      <c r="BL376" s="139"/>
      <c r="BM376" s="139"/>
      <c r="BN376" s="139"/>
      <c r="BO376" s="139"/>
      <c r="BP376" s="139"/>
      <c r="BQ376" s="139"/>
      <c r="BR376" s="139"/>
      <c r="BS376" s="139"/>
      <c r="BT376" s="139"/>
      <c r="BU376" s="139"/>
      <c r="BV376" s="139"/>
      <c r="BW376" s="139"/>
      <c r="BX376" s="139"/>
      <c r="BY376" s="139"/>
      <c r="BZ376" s="139"/>
      <c r="CA376" s="139"/>
      <c r="CB376" s="139"/>
      <c r="CC376" s="139"/>
      <c r="CD376" s="139"/>
    </row>
    <row r="377" spans="2:82">
      <c r="B377" s="65" t="str">
        <f>IF(C377&lt;&gt;0,COUNTA($C$7:C377)," ")</f>
        <v xml:space="preserve"> </v>
      </c>
      <c r="C377" s="177"/>
      <c r="D377" s="73" t="str">
        <f>IF(C377=0," ",VLOOKUP(WEEKDAY(C377),WeekDays!$B$6:$C$12,COLUMNS(WeekDays!$B$6:$C$12)))</f>
        <v xml:space="preserve"> </v>
      </c>
      <c r="E377" s="200"/>
      <c r="F377" s="46"/>
      <c r="G377" s="46"/>
      <c r="H377" s="49"/>
      <c r="I377" s="51"/>
      <c r="J377" s="188"/>
      <c r="K377" s="123" t="str">
        <f t="shared" si="168"/>
        <v xml:space="preserve"> </v>
      </c>
      <c r="L377" s="193" t="str">
        <f t="shared" si="169"/>
        <v xml:space="preserve"> </v>
      </c>
      <c r="M377" s="57">
        <f t="shared" si="170"/>
        <v>0</v>
      </c>
      <c r="N377" s="58">
        <f t="shared" si="171"/>
        <v>0</v>
      </c>
      <c r="O377" s="59">
        <f t="shared" si="172"/>
        <v>0</v>
      </c>
      <c r="P377" s="60">
        <f t="shared" si="173"/>
        <v>0</v>
      </c>
      <c r="Q377" s="61">
        <f t="shared" si="174"/>
        <v>0</v>
      </c>
      <c r="R377" s="58">
        <f t="shared" si="175"/>
        <v>0</v>
      </c>
      <c r="S377" s="61">
        <f t="shared" si="176"/>
        <v>0</v>
      </c>
      <c r="T377" s="58">
        <f t="shared" si="177"/>
        <v>0</v>
      </c>
      <c r="U377" s="181"/>
      <c r="V377" s="137"/>
      <c r="W377" s="138"/>
      <c r="X377" s="139"/>
      <c r="Y377" s="139"/>
      <c r="Z377" s="139"/>
      <c r="AA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  <c r="AR377" s="139"/>
      <c r="AS377" s="139"/>
      <c r="AT377" s="139"/>
      <c r="AU377" s="139"/>
      <c r="AV377" s="139"/>
      <c r="AW377" s="139"/>
      <c r="AX377" s="139"/>
      <c r="AY377" s="139"/>
      <c r="AZ377" s="139"/>
      <c r="BA377" s="139"/>
      <c r="BB377" s="139"/>
      <c r="BC377" s="139"/>
      <c r="BD377" s="139"/>
      <c r="BE377" s="139"/>
      <c r="BF377" s="139"/>
      <c r="BG377" s="139"/>
      <c r="BH377" s="139"/>
      <c r="BI377" s="139"/>
      <c r="BJ377" s="139"/>
      <c r="BK377" s="139"/>
      <c r="BL377" s="139"/>
      <c r="BM377" s="139"/>
      <c r="BN377" s="139"/>
      <c r="BO377" s="139"/>
      <c r="BP377" s="139"/>
      <c r="BQ377" s="139"/>
      <c r="BR377" s="139"/>
      <c r="BS377" s="139"/>
      <c r="BT377" s="139"/>
      <c r="BU377" s="139"/>
      <c r="BV377" s="139"/>
      <c r="BW377" s="139"/>
      <c r="BX377" s="139"/>
      <c r="BY377" s="139"/>
      <c r="BZ377" s="139"/>
      <c r="CA377" s="139"/>
      <c r="CB377" s="139"/>
      <c r="CC377" s="139"/>
      <c r="CD377" s="139"/>
    </row>
    <row r="378" spans="2:82">
      <c r="B378" s="65" t="str">
        <f>IF(C378&lt;&gt;0,COUNTA($C$7:C378)," ")</f>
        <v xml:space="preserve"> </v>
      </c>
      <c r="C378" s="177"/>
      <c r="D378" s="73" t="str">
        <f>IF(C378=0," ",VLOOKUP(WEEKDAY(C378),WeekDays!$B$6:$C$12,COLUMNS(WeekDays!$B$6:$C$12)))</f>
        <v xml:space="preserve"> </v>
      </c>
      <c r="E378" s="200"/>
      <c r="F378" s="46"/>
      <c r="G378" s="46"/>
      <c r="H378" s="49"/>
      <c r="I378" s="51"/>
      <c r="J378" s="188"/>
      <c r="K378" s="123" t="str">
        <f t="shared" si="168"/>
        <v xml:space="preserve"> </v>
      </c>
      <c r="L378" s="193" t="str">
        <f t="shared" si="169"/>
        <v xml:space="preserve"> </v>
      </c>
      <c r="M378" s="57">
        <f t="shared" si="170"/>
        <v>0</v>
      </c>
      <c r="N378" s="58">
        <f t="shared" si="171"/>
        <v>0</v>
      </c>
      <c r="O378" s="59">
        <f t="shared" si="172"/>
        <v>0</v>
      </c>
      <c r="P378" s="60">
        <f t="shared" si="173"/>
        <v>0</v>
      </c>
      <c r="Q378" s="61">
        <f t="shared" si="174"/>
        <v>0</v>
      </c>
      <c r="R378" s="58">
        <f t="shared" si="175"/>
        <v>0</v>
      </c>
      <c r="S378" s="61">
        <f t="shared" si="176"/>
        <v>0</v>
      </c>
      <c r="T378" s="58">
        <f t="shared" si="177"/>
        <v>0</v>
      </c>
      <c r="U378" s="181"/>
      <c r="V378" s="137"/>
      <c r="W378" s="138"/>
      <c r="X378" s="139"/>
      <c r="Y378" s="139"/>
      <c r="Z378" s="139"/>
      <c r="AA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  <c r="AR378" s="139"/>
      <c r="AS378" s="139"/>
      <c r="AT378" s="139"/>
      <c r="AU378" s="139"/>
      <c r="AV378" s="139"/>
      <c r="AW378" s="139"/>
      <c r="AX378" s="139"/>
      <c r="AY378" s="139"/>
      <c r="AZ378" s="139"/>
      <c r="BA378" s="139"/>
      <c r="BB378" s="139"/>
      <c r="BC378" s="139"/>
      <c r="BD378" s="139"/>
      <c r="BE378" s="139"/>
      <c r="BF378" s="139"/>
      <c r="BG378" s="139"/>
      <c r="BH378" s="139"/>
      <c r="BI378" s="139"/>
      <c r="BJ378" s="139"/>
      <c r="BK378" s="139"/>
      <c r="BL378" s="139"/>
      <c r="BM378" s="139"/>
      <c r="BN378" s="139"/>
      <c r="BO378" s="139"/>
      <c r="BP378" s="139"/>
      <c r="BQ378" s="139"/>
      <c r="BR378" s="139"/>
      <c r="BS378" s="139"/>
      <c r="BT378" s="139"/>
      <c r="BU378" s="139"/>
      <c r="BV378" s="139"/>
      <c r="BW378" s="139"/>
      <c r="BX378" s="139"/>
      <c r="BY378" s="139"/>
      <c r="BZ378" s="139"/>
      <c r="CA378" s="139"/>
      <c r="CB378" s="139"/>
      <c r="CC378" s="139"/>
      <c r="CD378" s="139"/>
    </row>
    <row r="379" spans="2:82">
      <c r="B379" s="65" t="str">
        <f>IF(C379&lt;&gt;0,COUNTA($C$7:C379)," ")</f>
        <v xml:space="preserve"> </v>
      </c>
      <c r="C379" s="177"/>
      <c r="D379" s="73" t="str">
        <f>IF(C379=0," ",VLOOKUP(WEEKDAY(C379),WeekDays!$B$6:$C$12,COLUMNS(WeekDays!$B$6:$C$12)))</f>
        <v xml:space="preserve"> </v>
      </c>
      <c r="E379" s="200"/>
      <c r="F379" s="46"/>
      <c r="G379" s="46"/>
      <c r="H379" s="49"/>
      <c r="I379" s="51"/>
      <c r="J379" s="188"/>
      <c r="K379" s="123" t="str">
        <f t="shared" si="168"/>
        <v xml:space="preserve"> </v>
      </c>
      <c r="L379" s="193" t="str">
        <f t="shared" si="169"/>
        <v xml:space="preserve"> </v>
      </c>
      <c r="M379" s="57">
        <f t="shared" si="170"/>
        <v>0</v>
      </c>
      <c r="N379" s="58">
        <f t="shared" si="171"/>
        <v>0</v>
      </c>
      <c r="O379" s="59">
        <f t="shared" si="172"/>
        <v>0</v>
      </c>
      <c r="P379" s="60">
        <f t="shared" si="173"/>
        <v>0</v>
      </c>
      <c r="Q379" s="61">
        <f t="shared" si="174"/>
        <v>0</v>
      </c>
      <c r="R379" s="58">
        <f t="shared" si="175"/>
        <v>0</v>
      </c>
      <c r="S379" s="61">
        <f t="shared" si="176"/>
        <v>0</v>
      </c>
      <c r="T379" s="58">
        <f t="shared" si="177"/>
        <v>0</v>
      </c>
      <c r="U379" s="181"/>
      <c r="V379" s="137"/>
      <c r="W379" s="138"/>
      <c r="X379" s="139"/>
      <c r="Y379" s="139"/>
      <c r="Z379" s="139"/>
      <c r="AA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  <c r="AR379" s="139"/>
      <c r="AS379" s="139"/>
      <c r="AT379" s="139"/>
      <c r="AU379" s="139"/>
      <c r="AV379" s="139"/>
      <c r="AW379" s="139"/>
      <c r="AX379" s="139"/>
      <c r="AY379" s="139"/>
      <c r="AZ379" s="139"/>
      <c r="BA379" s="139"/>
      <c r="BB379" s="139"/>
      <c r="BC379" s="139"/>
      <c r="BD379" s="139"/>
      <c r="BE379" s="139"/>
      <c r="BF379" s="139"/>
      <c r="BG379" s="139"/>
      <c r="BH379" s="139"/>
      <c r="BI379" s="139"/>
      <c r="BJ379" s="139"/>
      <c r="BK379" s="139"/>
      <c r="BL379" s="139"/>
      <c r="BM379" s="139"/>
      <c r="BN379" s="139"/>
      <c r="BO379" s="139"/>
      <c r="BP379" s="139"/>
      <c r="BQ379" s="139"/>
      <c r="BR379" s="139"/>
      <c r="BS379" s="139"/>
      <c r="BT379" s="139"/>
      <c r="BU379" s="139"/>
      <c r="BV379" s="139"/>
      <c r="BW379" s="139"/>
      <c r="BX379" s="139"/>
      <c r="BY379" s="139"/>
      <c r="BZ379" s="139"/>
      <c r="CA379" s="139"/>
      <c r="CB379" s="139"/>
      <c r="CC379" s="139"/>
      <c r="CD379" s="139"/>
    </row>
    <row r="380" spans="2:82">
      <c r="B380" s="65" t="str">
        <f>IF(C380&lt;&gt;0,COUNTA($C$7:C380)," ")</f>
        <v xml:space="preserve"> </v>
      </c>
      <c r="C380" s="177"/>
      <c r="D380" s="73" t="str">
        <f>IF(C380=0," ",VLOOKUP(WEEKDAY(C380),WeekDays!$B$6:$C$12,COLUMNS(WeekDays!$B$6:$C$12)))</f>
        <v xml:space="preserve"> </v>
      </c>
      <c r="E380" s="200"/>
      <c r="F380" s="46"/>
      <c r="G380" s="46"/>
      <c r="H380" s="49"/>
      <c r="I380" s="51"/>
      <c r="J380" s="188"/>
      <c r="K380" s="123" t="str">
        <f t="shared" si="168"/>
        <v xml:space="preserve"> </v>
      </c>
      <c r="L380" s="193" t="str">
        <f t="shared" si="169"/>
        <v xml:space="preserve"> </v>
      </c>
      <c r="M380" s="57">
        <f t="shared" si="170"/>
        <v>0</v>
      </c>
      <c r="N380" s="58">
        <f t="shared" si="171"/>
        <v>0</v>
      </c>
      <c r="O380" s="59">
        <f t="shared" si="172"/>
        <v>0</v>
      </c>
      <c r="P380" s="60">
        <f t="shared" si="173"/>
        <v>0</v>
      </c>
      <c r="Q380" s="61">
        <f t="shared" si="174"/>
        <v>0</v>
      </c>
      <c r="R380" s="58">
        <f t="shared" si="175"/>
        <v>0</v>
      </c>
      <c r="S380" s="61">
        <f t="shared" si="176"/>
        <v>0</v>
      </c>
      <c r="T380" s="58">
        <f t="shared" si="177"/>
        <v>0</v>
      </c>
      <c r="U380" s="181"/>
      <c r="V380" s="137"/>
      <c r="W380" s="138"/>
      <c r="X380" s="139"/>
      <c r="Y380" s="139"/>
      <c r="Z380" s="139"/>
      <c r="AA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  <c r="AR380" s="139"/>
      <c r="AS380" s="139"/>
      <c r="AT380" s="139"/>
      <c r="AU380" s="139"/>
      <c r="AV380" s="139"/>
      <c r="AW380" s="139"/>
      <c r="AX380" s="139"/>
      <c r="AY380" s="139"/>
      <c r="AZ380" s="139"/>
      <c r="BA380" s="139"/>
      <c r="BB380" s="139"/>
      <c r="BC380" s="139"/>
      <c r="BD380" s="139"/>
      <c r="BE380" s="139"/>
      <c r="BF380" s="139"/>
      <c r="BG380" s="139"/>
      <c r="BH380" s="139"/>
      <c r="BI380" s="139"/>
      <c r="BJ380" s="139"/>
      <c r="BK380" s="139"/>
      <c r="BL380" s="139"/>
      <c r="BM380" s="139"/>
      <c r="BN380" s="139"/>
      <c r="BO380" s="139"/>
      <c r="BP380" s="139"/>
      <c r="BQ380" s="139"/>
      <c r="BR380" s="139"/>
      <c r="BS380" s="139"/>
      <c r="BT380" s="139"/>
      <c r="BU380" s="139"/>
      <c r="BV380" s="139"/>
      <c r="BW380" s="139"/>
      <c r="BX380" s="139"/>
      <c r="BY380" s="139"/>
      <c r="BZ380" s="139"/>
      <c r="CA380" s="139"/>
      <c r="CB380" s="139"/>
      <c r="CC380" s="139"/>
      <c r="CD380" s="139"/>
    </row>
    <row r="381" spans="2:82">
      <c r="B381" s="65" t="str">
        <f>IF(C381&lt;&gt;0,COUNTA($C$7:C381)," ")</f>
        <v xml:space="preserve"> </v>
      </c>
      <c r="C381" s="177"/>
      <c r="D381" s="73" t="str">
        <f>IF(C381=0," ",VLOOKUP(WEEKDAY(C381),WeekDays!$B$6:$C$12,COLUMNS(WeekDays!$B$6:$C$12)))</f>
        <v xml:space="preserve"> </v>
      </c>
      <c r="E381" s="200"/>
      <c r="F381" s="46"/>
      <c r="G381" s="46"/>
      <c r="H381" s="49"/>
      <c r="I381" s="51"/>
      <c r="J381" s="188"/>
      <c r="K381" s="123" t="str">
        <f t="shared" si="168"/>
        <v xml:space="preserve"> </v>
      </c>
      <c r="L381" s="193" t="str">
        <f t="shared" si="169"/>
        <v xml:space="preserve"> </v>
      </c>
      <c r="M381" s="57">
        <f t="shared" si="170"/>
        <v>0</v>
      </c>
      <c r="N381" s="58">
        <f t="shared" si="171"/>
        <v>0</v>
      </c>
      <c r="O381" s="59">
        <f t="shared" si="172"/>
        <v>0</v>
      </c>
      <c r="P381" s="60">
        <f t="shared" si="173"/>
        <v>0</v>
      </c>
      <c r="Q381" s="61">
        <f t="shared" si="174"/>
        <v>0</v>
      </c>
      <c r="R381" s="58">
        <f t="shared" si="175"/>
        <v>0</v>
      </c>
      <c r="S381" s="61">
        <f t="shared" si="176"/>
        <v>0</v>
      </c>
      <c r="T381" s="58">
        <f t="shared" si="177"/>
        <v>0</v>
      </c>
      <c r="U381" s="181"/>
      <c r="V381" s="137"/>
      <c r="W381" s="138"/>
      <c r="X381" s="139"/>
      <c r="Y381" s="139"/>
      <c r="Z381" s="139"/>
      <c r="AA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  <c r="AR381" s="139"/>
      <c r="AS381" s="139"/>
      <c r="AT381" s="139"/>
      <c r="AU381" s="139"/>
      <c r="AV381" s="139"/>
      <c r="AW381" s="139"/>
      <c r="AX381" s="139"/>
      <c r="AY381" s="139"/>
      <c r="AZ381" s="139"/>
      <c r="BA381" s="139"/>
      <c r="BB381" s="139"/>
      <c r="BC381" s="139"/>
      <c r="BD381" s="139"/>
      <c r="BE381" s="139"/>
      <c r="BF381" s="139"/>
      <c r="BG381" s="139"/>
      <c r="BH381" s="139"/>
      <c r="BI381" s="139"/>
      <c r="BJ381" s="139"/>
      <c r="BK381" s="139"/>
      <c r="BL381" s="139"/>
      <c r="BM381" s="139"/>
      <c r="BN381" s="139"/>
      <c r="BO381" s="139"/>
      <c r="BP381" s="139"/>
      <c r="BQ381" s="139"/>
      <c r="BR381" s="139"/>
      <c r="BS381" s="139"/>
      <c r="BT381" s="139"/>
      <c r="BU381" s="139"/>
      <c r="BV381" s="139"/>
      <c r="BW381" s="139"/>
      <c r="BX381" s="139"/>
      <c r="BY381" s="139"/>
      <c r="BZ381" s="139"/>
      <c r="CA381" s="139"/>
      <c r="CB381" s="139"/>
      <c r="CC381" s="139"/>
      <c r="CD381" s="139"/>
    </row>
    <row r="382" spans="2:82">
      <c r="B382" s="65" t="str">
        <f>IF(C382&lt;&gt;0,COUNTA($C$7:C382)," ")</f>
        <v xml:space="preserve"> </v>
      </c>
      <c r="C382" s="177"/>
      <c r="D382" s="73" t="str">
        <f>IF(C382=0," ",VLOOKUP(WEEKDAY(C382),WeekDays!$B$6:$C$12,COLUMNS(WeekDays!$B$6:$C$12)))</f>
        <v xml:space="preserve"> </v>
      </c>
      <c r="E382" s="200"/>
      <c r="F382" s="46"/>
      <c r="G382" s="46"/>
      <c r="H382" s="49"/>
      <c r="I382" s="51"/>
      <c r="J382" s="188"/>
      <c r="K382" s="123" t="str">
        <f t="shared" si="168"/>
        <v xml:space="preserve"> </v>
      </c>
      <c r="L382" s="193" t="str">
        <f t="shared" si="169"/>
        <v xml:space="preserve"> </v>
      </c>
      <c r="M382" s="57">
        <f t="shared" si="170"/>
        <v>0</v>
      </c>
      <c r="N382" s="58">
        <f t="shared" si="171"/>
        <v>0</v>
      </c>
      <c r="O382" s="59">
        <f t="shared" si="172"/>
        <v>0</v>
      </c>
      <c r="P382" s="60">
        <f t="shared" si="173"/>
        <v>0</v>
      </c>
      <c r="Q382" s="61">
        <f t="shared" si="174"/>
        <v>0</v>
      </c>
      <c r="R382" s="58">
        <f t="shared" si="175"/>
        <v>0</v>
      </c>
      <c r="S382" s="61">
        <f t="shared" si="176"/>
        <v>0</v>
      </c>
      <c r="T382" s="58">
        <f t="shared" si="177"/>
        <v>0</v>
      </c>
      <c r="U382" s="181"/>
      <c r="V382" s="137"/>
      <c r="W382" s="138"/>
      <c r="X382" s="139"/>
      <c r="Y382" s="139"/>
      <c r="Z382" s="139"/>
      <c r="AA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39"/>
      <c r="BS382" s="139"/>
      <c r="BT382" s="139"/>
      <c r="BU382" s="139"/>
      <c r="BV382" s="139"/>
      <c r="BW382" s="139"/>
      <c r="BX382" s="139"/>
      <c r="BY382" s="139"/>
      <c r="BZ382" s="139"/>
      <c r="CA382" s="139"/>
      <c r="CB382" s="139"/>
      <c r="CC382" s="139"/>
      <c r="CD382" s="139"/>
    </row>
    <row r="383" spans="2:82">
      <c r="B383" s="65" t="str">
        <f>IF(C383&lt;&gt;0,COUNTA($C$7:C383)," ")</f>
        <v xml:space="preserve"> </v>
      </c>
      <c r="C383" s="177"/>
      <c r="D383" s="73" t="str">
        <f>IF(C383=0," ",VLOOKUP(WEEKDAY(C383),WeekDays!$B$6:$C$12,COLUMNS(WeekDays!$B$6:$C$12)))</f>
        <v xml:space="preserve"> </v>
      </c>
      <c r="E383" s="200"/>
      <c r="F383" s="46"/>
      <c r="G383" s="46"/>
      <c r="H383" s="49"/>
      <c r="I383" s="51"/>
      <c r="J383" s="188"/>
      <c r="K383" s="123" t="str">
        <f t="shared" si="168"/>
        <v xml:space="preserve"> </v>
      </c>
      <c r="L383" s="193" t="str">
        <f t="shared" si="169"/>
        <v xml:space="preserve"> </v>
      </c>
      <c r="M383" s="57">
        <f t="shared" si="170"/>
        <v>0</v>
      </c>
      <c r="N383" s="58">
        <f t="shared" si="171"/>
        <v>0</v>
      </c>
      <c r="O383" s="59">
        <f t="shared" si="172"/>
        <v>0</v>
      </c>
      <c r="P383" s="60">
        <f t="shared" si="173"/>
        <v>0</v>
      </c>
      <c r="Q383" s="61">
        <f t="shared" si="174"/>
        <v>0</v>
      </c>
      <c r="R383" s="58">
        <f t="shared" si="175"/>
        <v>0</v>
      </c>
      <c r="S383" s="61">
        <f t="shared" si="176"/>
        <v>0</v>
      </c>
      <c r="T383" s="58">
        <f t="shared" si="177"/>
        <v>0</v>
      </c>
      <c r="U383" s="181"/>
      <c r="V383" s="137"/>
      <c r="W383" s="138"/>
      <c r="X383" s="139"/>
      <c r="Y383" s="139"/>
      <c r="Z383" s="139"/>
      <c r="AA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39"/>
      <c r="BD383" s="139"/>
      <c r="BE383" s="139"/>
      <c r="BF383" s="139"/>
      <c r="BG383" s="139"/>
      <c r="BH383" s="139"/>
      <c r="BI383" s="139"/>
      <c r="BJ383" s="139"/>
      <c r="BK383" s="139"/>
      <c r="BL383" s="139"/>
      <c r="BM383" s="139"/>
      <c r="BN383" s="139"/>
      <c r="BO383" s="139"/>
      <c r="BP383" s="139"/>
      <c r="BQ383" s="139"/>
      <c r="BR383" s="139"/>
      <c r="BS383" s="139"/>
      <c r="BT383" s="139"/>
      <c r="BU383" s="139"/>
      <c r="BV383" s="139"/>
      <c r="BW383" s="139"/>
      <c r="BX383" s="139"/>
      <c r="BY383" s="139"/>
      <c r="BZ383" s="139"/>
      <c r="CA383" s="139"/>
      <c r="CB383" s="139"/>
      <c r="CC383" s="139"/>
      <c r="CD383" s="139"/>
    </row>
    <row r="384" spans="2:82">
      <c r="B384" s="65" t="str">
        <f>IF(C384&lt;&gt;0,COUNTA($C$7:C384)," ")</f>
        <v xml:space="preserve"> </v>
      </c>
      <c r="C384" s="177"/>
      <c r="D384" s="73" t="str">
        <f>IF(C384=0," ",VLOOKUP(WEEKDAY(C384),WeekDays!$B$6:$C$12,COLUMNS(WeekDays!$B$6:$C$12)))</f>
        <v xml:space="preserve"> </v>
      </c>
      <c r="E384" s="200"/>
      <c r="F384" s="46"/>
      <c r="G384" s="46"/>
      <c r="H384" s="49"/>
      <c r="I384" s="51"/>
      <c r="J384" s="188"/>
      <c r="K384" s="123" t="str">
        <f t="shared" si="168"/>
        <v xml:space="preserve"> </v>
      </c>
      <c r="L384" s="193" t="str">
        <f t="shared" si="169"/>
        <v xml:space="preserve"> </v>
      </c>
      <c r="M384" s="57">
        <f t="shared" si="170"/>
        <v>0</v>
      </c>
      <c r="N384" s="58">
        <f t="shared" si="171"/>
        <v>0</v>
      </c>
      <c r="O384" s="59">
        <f t="shared" si="172"/>
        <v>0</v>
      </c>
      <c r="P384" s="60">
        <f t="shared" si="173"/>
        <v>0</v>
      </c>
      <c r="Q384" s="61">
        <f t="shared" si="174"/>
        <v>0</v>
      </c>
      <c r="R384" s="58">
        <f t="shared" si="175"/>
        <v>0</v>
      </c>
      <c r="S384" s="61">
        <f t="shared" si="176"/>
        <v>0</v>
      </c>
      <c r="T384" s="58">
        <f t="shared" si="177"/>
        <v>0</v>
      </c>
      <c r="U384" s="181"/>
      <c r="V384" s="137"/>
      <c r="W384" s="138"/>
      <c r="X384" s="139"/>
      <c r="Y384" s="139"/>
      <c r="Z384" s="139"/>
      <c r="AA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39"/>
      <c r="CA384" s="139"/>
      <c r="CB384" s="139"/>
      <c r="CC384" s="139"/>
      <c r="CD384" s="139"/>
    </row>
    <row r="385" spans="2:82">
      <c r="B385" s="65" t="str">
        <f>IF(C385&lt;&gt;0,COUNTA($C$7:C385)," ")</f>
        <v xml:space="preserve"> </v>
      </c>
      <c r="C385" s="177"/>
      <c r="D385" s="73" t="str">
        <f>IF(C385=0," ",VLOOKUP(WEEKDAY(C385),WeekDays!$B$6:$C$12,COLUMNS(WeekDays!$B$6:$C$12)))</f>
        <v xml:space="preserve"> </v>
      </c>
      <c r="E385" s="200"/>
      <c r="F385" s="46"/>
      <c r="G385" s="46"/>
      <c r="H385" s="49"/>
      <c r="I385" s="51"/>
      <c r="J385" s="188"/>
      <c r="K385" s="123" t="str">
        <f t="shared" ref="K385:K448" si="178">IF(OR(B385=0,B385&gt;COUNT($G$7:$G$868))," ",IF(G385&gt;I385,3,IF(G385&lt;I385,0,1)))</f>
        <v xml:space="preserve"> </v>
      </c>
      <c r="L385" s="193" t="str">
        <f t="shared" ref="L385:L448" si="179">IF(OR(B385=0,B385&gt;COUNT($G$7:$G$868))," ",IF(I385&gt;G385,3,IF(I385&lt;G385,0,1)))</f>
        <v xml:space="preserve"> </v>
      </c>
      <c r="M385" s="57">
        <f t="shared" ref="M385:M448" si="180">I385</f>
        <v>0</v>
      </c>
      <c r="N385" s="58">
        <f t="shared" ref="N385:N448" si="181">G385</f>
        <v>0</v>
      </c>
      <c r="O385" s="59">
        <f t="shared" ref="O385:O448" si="182">IF(G385&gt;I385,1,0)</f>
        <v>0</v>
      </c>
      <c r="P385" s="60">
        <f t="shared" ref="P385:P448" si="183">IF(I385&gt;G385,1,0)</f>
        <v>0</v>
      </c>
      <c r="Q385" s="61">
        <f t="shared" ref="Q385:Q448" si="184">IF(G385&lt;I385,1,0)</f>
        <v>0</v>
      </c>
      <c r="R385" s="58">
        <f t="shared" ref="R385:R448" si="185">IF(I385&lt;G385,1,0)</f>
        <v>0</v>
      </c>
      <c r="S385" s="61">
        <f t="shared" ref="S385:S448" si="186">IF(AND(G385="",I385=""),0,IF(G385=I385,1,0))</f>
        <v>0</v>
      </c>
      <c r="T385" s="58">
        <f t="shared" ref="T385:T448" si="187">IF(AND(G385="",I385=""),0,IF(I385=G385,1,0))</f>
        <v>0</v>
      </c>
      <c r="U385" s="181"/>
      <c r="V385" s="137"/>
      <c r="W385" s="138"/>
      <c r="X385" s="139"/>
      <c r="Y385" s="139"/>
      <c r="Z385" s="139"/>
      <c r="AA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  <c r="AR385" s="139"/>
      <c r="AS385" s="139"/>
      <c r="AT385" s="139"/>
      <c r="AU385" s="139"/>
      <c r="AV385" s="139"/>
      <c r="AW385" s="139"/>
      <c r="AX385" s="139"/>
      <c r="AY385" s="139"/>
      <c r="AZ385" s="139"/>
      <c r="BA385" s="139"/>
      <c r="BB385" s="139"/>
      <c r="BC385" s="139"/>
      <c r="BD385" s="139"/>
      <c r="BE385" s="139"/>
      <c r="BF385" s="139"/>
      <c r="BG385" s="139"/>
      <c r="BH385" s="139"/>
      <c r="BI385" s="139"/>
      <c r="BJ385" s="139"/>
      <c r="BK385" s="139"/>
      <c r="BL385" s="139"/>
      <c r="BM385" s="139"/>
      <c r="BN385" s="139"/>
      <c r="BO385" s="139"/>
      <c r="BP385" s="139"/>
      <c r="BQ385" s="139"/>
      <c r="BR385" s="139"/>
      <c r="BS385" s="139"/>
      <c r="BT385" s="139"/>
      <c r="BU385" s="139"/>
      <c r="BV385" s="139"/>
      <c r="BW385" s="139"/>
      <c r="BX385" s="139"/>
      <c r="BY385" s="139"/>
      <c r="BZ385" s="139"/>
      <c r="CA385" s="139"/>
      <c r="CB385" s="139"/>
      <c r="CC385" s="139"/>
      <c r="CD385" s="139"/>
    </row>
    <row r="386" spans="2:82">
      <c r="B386" s="65" t="str">
        <f>IF(C386&lt;&gt;0,COUNTA($C$7:C386)," ")</f>
        <v xml:space="preserve"> </v>
      </c>
      <c r="C386" s="177"/>
      <c r="D386" s="73" t="str">
        <f>IF(C386=0," ",VLOOKUP(WEEKDAY(C386),WeekDays!$B$6:$C$12,COLUMNS(WeekDays!$B$6:$C$12)))</f>
        <v xml:space="preserve"> </v>
      </c>
      <c r="E386" s="200"/>
      <c r="F386" s="46"/>
      <c r="G386" s="46"/>
      <c r="H386" s="49"/>
      <c r="I386" s="51"/>
      <c r="J386" s="188"/>
      <c r="K386" s="123" t="str">
        <f t="shared" si="178"/>
        <v xml:space="preserve"> </v>
      </c>
      <c r="L386" s="193" t="str">
        <f t="shared" si="179"/>
        <v xml:space="preserve"> </v>
      </c>
      <c r="M386" s="57">
        <f t="shared" si="180"/>
        <v>0</v>
      </c>
      <c r="N386" s="58">
        <f t="shared" si="181"/>
        <v>0</v>
      </c>
      <c r="O386" s="59">
        <f t="shared" si="182"/>
        <v>0</v>
      </c>
      <c r="P386" s="60">
        <f t="shared" si="183"/>
        <v>0</v>
      </c>
      <c r="Q386" s="61">
        <f t="shared" si="184"/>
        <v>0</v>
      </c>
      <c r="R386" s="58">
        <f t="shared" si="185"/>
        <v>0</v>
      </c>
      <c r="S386" s="61">
        <f t="shared" si="186"/>
        <v>0</v>
      </c>
      <c r="T386" s="58">
        <f t="shared" si="187"/>
        <v>0</v>
      </c>
      <c r="U386" s="181"/>
      <c r="V386" s="137"/>
      <c r="W386" s="138"/>
      <c r="X386" s="139"/>
      <c r="Y386" s="139"/>
      <c r="Z386" s="139"/>
      <c r="AA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  <c r="AR386" s="139"/>
      <c r="AS386" s="139"/>
      <c r="AT386" s="139"/>
      <c r="AU386" s="139"/>
      <c r="AV386" s="139"/>
      <c r="AW386" s="139"/>
      <c r="AX386" s="139"/>
      <c r="AY386" s="139"/>
      <c r="AZ386" s="139"/>
      <c r="BA386" s="139"/>
      <c r="BB386" s="139"/>
      <c r="BC386" s="139"/>
      <c r="BD386" s="139"/>
      <c r="BE386" s="139"/>
      <c r="BF386" s="139"/>
      <c r="BG386" s="139"/>
      <c r="BH386" s="139"/>
      <c r="BI386" s="139"/>
      <c r="BJ386" s="139"/>
      <c r="BK386" s="139"/>
      <c r="BL386" s="139"/>
      <c r="BM386" s="139"/>
      <c r="BN386" s="139"/>
      <c r="BO386" s="139"/>
      <c r="BP386" s="139"/>
      <c r="BQ386" s="139"/>
      <c r="BR386" s="139"/>
      <c r="BS386" s="139"/>
      <c r="BT386" s="139"/>
      <c r="BU386" s="139"/>
      <c r="BV386" s="139"/>
      <c r="BW386" s="139"/>
      <c r="BX386" s="139"/>
      <c r="BY386" s="139"/>
      <c r="BZ386" s="139"/>
      <c r="CA386" s="139"/>
      <c r="CB386" s="139"/>
      <c r="CC386" s="139"/>
      <c r="CD386" s="139"/>
    </row>
    <row r="387" spans="2:82">
      <c r="B387" s="65" t="str">
        <f>IF(C387&lt;&gt;0,COUNTA($C$7:C387)," ")</f>
        <v xml:space="preserve"> </v>
      </c>
      <c r="C387" s="177"/>
      <c r="D387" s="73" t="str">
        <f>IF(C387=0," ",VLOOKUP(WEEKDAY(C387),WeekDays!$B$6:$C$12,COLUMNS(WeekDays!$B$6:$C$12)))</f>
        <v xml:space="preserve"> </v>
      </c>
      <c r="E387" s="200"/>
      <c r="F387" s="46"/>
      <c r="G387" s="46"/>
      <c r="H387" s="49"/>
      <c r="I387" s="51"/>
      <c r="J387" s="188"/>
      <c r="K387" s="123" t="str">
        <f t="shared" si="178"/>
        <v xml:space="preserve"> </v>
      </c>
      <c r="L387" s="193" t="str">
        <f t="shared" si="179"/>
        <v xml:space="preserve"> </v>
      </c>
      <c r="M387" s="57">
        <f t="shared" si="180"/>
        <v>0</v>
      </c>
      <c r="N387" s="58">
        <f t="shared" si="181"/>
        <v>0</v>
      </c>
      <c r="O387" s="59">
        <f t="shared" si="182"/>
        <v>0</v>
      </c>
      <c r="P387" s="60">
        <f t="shared" si="183"/>
        <v>0</v>
      </c>
      <c r="Q387" s="61">
        <f t="shared" si="184"/>
        <v>0</v>
      </c>
      <c r="R387" s="58">
        <f t="shared" si="185"/>
        <v>0</v>
      </c>
      <c r="S387" s="61">
        <f t="shared" si="186"/>
        <v>0</v>
      </c>
      <c r="T387" s="58">
        <f t="shared" si="187"/>
        <v>0</v>
      </c>
      <c r="U387" s="181"/>
      <c r="V387" s="137"/>
      <c r="W387" s="138"/>
      <c r="X387" s="139"/>
      <c r="Y387" s="139"/>
      <c r="Z387" s="139"/>
      <c r="AA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  <c r="AR387" s="139"/>
      <c r="AS387" s="139"/>
      <c r="AT387" s="139"/>
      <c r="AU387" s="139"/>
      <c r="AV387" s="139"/>
      <c r="AW387" s="139"/>
      <c r="AX387" s="139"/>
      <c r="AY387" s="139"/>
      <c r="AZ387" s="139"/>
      <c r="BA387" s="139"/>
      <c r="BB387" s="139"/>
      <c r="BC387" s="139"/>
      <c r="BD387" s="139"/>
      <c r="BE387" s="139"/>
      <c r="BF387" s="139"/>
      <c r="BG387" s="139"/>
      <c r="BH387" s="139"/>
      <c r="BI387" s="139"/>
      <c r="BJ387" s="139"/>
      <c r="BK387" s="139"/>
      <c r="BL387" s="139"/>
      <c r="BM387" s="139"/>
      <c r="BN387" s="139"/>
      <c r="BO387" s="139"/>
      <c r="BP387" s="139"/>
      <c r="BQ387" s="139"/>
      <c r="BR387" s="139"/>
      <c r="BS387" s="139"/>
      <c r="BT387" s="139"/>
      <c r="BU387" s="139"/>
      <c r="BV387" s="139"/>
      <c r="BW387" s="139"/>
      <c r="BX387" s="139"/>
      <c r="BY387" s="139"/>
      <c r="BZ387" s="139"/>
      <c r="CA387" s="139"/>
      <c r="CB387" s="139"/>
      <c r="CC387" s="139"/>
      <c r="CD387" s="139"/>
    </row>
    <row r="388" spans="2:82">
      <c r="B388" s="65" t="str">
        <f>IF(C388&lt;&gt;0,COUNTA($C$7:C388)," ")</f>
        <v xml:space="preserve"> </v>
      </c>
      <c r="C388" s="177"/>
      <c r="D388" s="73" t="str">
        <f>IF(C388=0," ",VLOOKUP(WEEKDAY(C388),WeekDays!$B$6:$C$12,COLUMNS(WeekDays!$B$6:$C$12)))</f>
        <v xml:space="preserve"> </v>
      </c>
      <c r="E388" s="200"/>
      <c r="F388" s="46"/>
      <c r="G388" s="46"/>
      <c r="H388" s="49"/>
      <c r="I388" s="51"/>
      <c r="J388" s="188"/>
      <c r="K388" s="123" t="str">
        <f t="shared" si="178"/>
        <v xml:space="preserve"> </v>
      </c>
      <c r="L388" s="193" t="str">
        <f t="shared" si="179"/>
        <v xml:space="preserve"> </v>
      </c>
      <c r="M388" s="57">
        <f t="shared" si="180"/>
        <v>0</v>
      </c>
      <c r="N388" s="58">
        <f t="shared" si="181"/>
        <v>0</v>
      </c>
      <c r="O388" s="59">
        <f t="shared" si="182"/>
        <v>0</v>
      </c>
      <c r="P388" s="60">
        <f t="shared" si="183"/>
        <v>0</v>
      </c>
      <c r="Q388" s="61">
        <f t="shared" si="184"/>
        <v>0</v>
      </c>
      <c r="R388" s="58">
        <f t="shared" si="185"/>
        <v>0</v>
      </c>
      <c r="S388" s="61">
        <f t="shared" si="186"/>
        <v>0</v>
      </c>
      <c r="T388" s="58">
        <f t="shared" si="187"/>
        <v>0</v>
      </c>
      <c r="U388" s="181"/>
      <c r="V388" s="137"/>
      <c r="W388" s="138"/>
      <c r="X388" s="139"/>
      <c r="Y388" s="139"/>
      <c r="Z388" s="139"/>
      <c r="AA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  <c r="AR388" s="139"/>
      <c r="AS388" s="139"/>
      <c r="AT388" s="139"/>
      <c r="AU388" s="139"/>
      <c r="AV388" s="139"/>
      <c r="AW388" s="139"/>
      <c r="AX388" s="139"/>
      <c r="AY388" s="139"/>
      <c r="AZ388" s="139"/>
      <c r="BA388" s="139"/>
      <c r="BB388" s="139"/>
      <c r="BC388" s="139"/>
      <c r="BD388" s="139"/>
      <c r="BE388" s="139"/>
      <c r="BF388" s="139"/>
      <c r="BG388" s="139"/>
      <c r="BH388" s="139"/>
      <c r="BI388" s="139"/>
      <c r="BJ388" s="139"/>
      <c r="BK388" s="139"/>
      <c r="BL388" s="139"/>
      <c r="BM388" s="139"/>
      <c r="BN388" s="139"/>
      <c r="BO388" s="139"/>
      <c r="BP388" s="139"/>
      <c r="BQ388" s="139"/>
      <c r="BR388" s="139"/>
      <c r="BS388" s="139"/>
      <c r="BT388" s="139"/>
      <c r="BU388" s="139"/>
      <c r="BV388" s="139"/>
      <c r="BW388" s="139"/>
      <c r="BX388" s="139"/>
      <c r="BY388" s="139"/>
      <c r="BZ388" s="139"/>
      <c r="CA388" s="139"/>
      <c r="CB388" s="139"/>
      <c r="CC388" s="139"/>
      <c r="CD388" s="139"/>
    </row>
    <row r="389" spans="2:82">
      <c r="B389" s="65" t="str">
        <f>IF(C389&lt;&gt;0,COUNTA($C$7:C389)," ")</f>
        <v xml:space="preserve"> </v>
      </c>
      <c r="C389" s="177"/>
      <c r="D389" s="73" t="str">
        <f>IF(C389=0," ",VLOOKUP(WEEKDAY(C389),WeekDays!$B$6:$C$12,COLUMNS(WeekDays!$B$6:$C$12)))</f>
        <v xml:space="preserve"> </v>
      </c>
      <c r="E389" s="200"/>
      <c r="F389" s="46"/>
      <c r="G389" s="46"/>
      <c r="H389" s="49"/>
      <c r="I389" s="51"/>
      <c r="J389" s="188"/>
      <c r="K389" s="123" t="str">
        <f t="shared" si="178"/>
        <v xml:space="preserve"> </v>
      </c>
      <c r="L389" s="193" t="str">
        <f t="shared" si="179"/>
        <v xml:space="preserve"> </v>
      </c>
      <c r="M389" s="57">
        <f t="shared" si="180"/>
        <v>0</v>
      </c>
      <c r="N389" s="58">
        <f t="shared" si="181"/>
        <v>0</v>
      </c>
      <c r="O389" s="59">
        <f t="shared" si="182"/>
        <v>0</v>
      </c>
      <c r="P389" s="60">
        <f t="shared" si="183"/>
        <v>0</v>
      </c>
      <c r="Q389" s="61">
        <f t="shared" si="184"/>
        <v>0</v>
      </c>
      <c r="R389" s="58">
        <f t="shared" si="185"/>
        <v>0</v>
      </c>
      <c r="S389" s="61">
        <f t="shared" si="186"/>
        <v>0</v>
      </c>
      <c r="T389" s="58">
        <f t="shared" si="187"/>
        <v>0</v>
      </c>
      <c r="U389" s="181"/>
      <c r="V389" s="137"/>
      <c r="W389" s="138"/>
      <c r="X389" s="139"/>
      <c r="Y389" s="139"/>
      <c r="Z389" s="139"/>
      <c r="AA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  <c r="AR389" s="139"/>
      <c r="AS389" s="139"/>
      <c r="AT389" s="139"/>
      <c r="AU389" s="139"/>
      <c r="AV389" s="139"/>
      <c r="AW389" s="139"/>
      <c r="AX389" s="139"/>
      <c r="AY389" s="139"/>
      <c r="AZ389" s="139"/>
      <c r="BA389" s="139"/>
      <c r="BB389" s="139"/>
      <c r="BC389" s="139"/>
      <c r="BD389" s="139"/>
      <c r="BE389" s="139"/>
      <c r="BF389" s="139"/>
      <c r="BG389" s="139"/>
      <c r="BH389" s="139"/>
      <c r="BI389" s="139"/>
      <c r="BJ389" s="139"/>
      <c r="BK389" s="139"/>
      <c r="BL389" s="139"/>
      <c r="BM389" s="139"/>
      <c r="BN389" s="139"/>
      <c r="BO389" s="139"/>
      <c r="BP389" s="139"/>
      <c r="BQ389" s="139"/>
      <c r="BR389" s="139"/>
      <c r="BS389" s="139"/>
      <c r="BT389" s="139"/>
      <c r="BU389" s="139"/>
      <c r="BV389" s="139"/>
      <c r="BW389" s="139"/>
      <c r="BX389" s="139"/>
      <c r="BY389" s="139"/>
      <c r="BZ389" s="139"/>
      <c r="CA389" s="139"/>
      <c r="CB389" s="139"/>
      <c r="CC389" s="139"/>
      <c r="CD389" s="139"/>
    </row>
    <row r="390" spans="2:82">
      <c r="B390" s="65" t="str">
        <f>IF(C390&lt;&gt;0,COUNTA($C$7:C390)," ")</f>
        <v xml:space="preserve"> </v>
      </c>
      <c r="C390" s="177"/>
      <c r="D390" s="73" t="str">
        <f>IF(C390=0," ",VLOOKUP(WEEKDAY(C390),WeekDays!$B$6:$C$12,COLUMNS(WeekDays!$B$6:$C$12)))</f>
        <v xml:space="preserve"> </v>
      </c>
      <c r="E390" s="200"/>
      <c r="F390" s="46"/>
      <c r="G390" s="46"/>
      <c r="H390" s="49"/>
      <c r="I390" s="51"/>
      <c r="J390" s="188"/>
      <c r="K390" s="123" t="str">
        <f t="shared" si="178"/>
        <v xml:space="preserve"> </v>
      </c>
      <c r="L390" s="193" t="str">
        <f t="shared" si="179"/>
        <v xml:space="preserve"> </v>
      </c>
      <c r="M390" s="57">
        <f t="shared" si="180"/>
        <v>0</v>
      </c>
      <c r="N390" s="58">
        <f t="shared" si="181"/>
        <v>0</v>
      </c>
      <c r="O390" s="59">
        <f t="shared" si="182"/>
        <v>0</v>
      </c>
      <c r="P390" s="60">
        <f t="shared" si="183"/>
        <v>0</v>
      </c>
      <c r="Q390" s="61">
        <f t="shared" si="184"/>
        <v>0</v>
      </c>
      <c r="R390" s="58">
        <f t="shared" si="185"/>
        <v>0</v>
      </c>
      <c r="S390" s="61">
        <f t="shared" si="186"/>
        <v>0</v>
      </c>
      <c r="T390" s="58">
        <f t="shared" si="187"/>
        <v>0</v>
      </c>
      <c r="U390" s="181"/>
      <c r="V390" s="137"/>
      <c r="W390" s="138"/>
      <c r="X390" s="139"/>
      <c r="Y390" s="139"/>
      <c r="Z390" s="139"/>
      <c r="AA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39"/>
      <c r="CA390" s="139"/>
      <c r="CB390" s="139"/>
      <c r="CC390" s="139"/>
      <c r="CD390" s="139"/>
    </row>
    <row r="391" spans="2:82">
      <c r="B391" s="65" t="str">
        <f>IF(C391&lt;&gt;0,COUNTA($C$7:C391)," ")</f>
        <v xml:space="preserve"> </v>
      </c>
      <c r="C391" s="177"/>
      <c r="D391" s="73" t="str">
        <f>IF(C391=0," ",VLOOKUP(WEEKDAY(C391),WeekDays!$B$6:$C$12,COLUMNS(WeekDays!$B$6:$C$12)))</f>
        <v xml:space="preserve"> </v>
      </c>
      <c r="E391" s="200"/>
      <c r="F391" s="46"/>
      <c r="G391" s="46"/>
      <c r="H391" s="49"/>
      <c r="I391" s="51"/>
      <c r="J391" s="188"/>
      <c r="K391" s="123" t="str">
        <f t="shared" si="178"/>
        <v xml:space="preserve"> </v>
      </c>
      <c r="L391" s="193" t="str">
        <f t="shared" si="179"/>
        <v xml:space="preserve"> </v>
      </c>
      <c r="M391" s="57">
        <f t="shared" si="180"/>
        <v>0</v>
      </c>
      <c r="N391" s="58">
        <f t="shared" si="181"/>
        <v>0</v>
      </c>
      <c r="O391" s="59">
        <f t="shared" si="182"/>
        <v>0</v>
      </c>
      <c r="P391" s="60">
        <f t="shared" si="183"/>
        <v>0</v>
      </c>
      <c r="Q391" s="61">
        <f t="shared" si="184"/>
        <v>0</v>
      </c>
      <c r="R391" s="58">
        <f t="shared" si="185"/>
        <v>0</v>
      </c>
      <c r="S391" s="61">
        <f t="shared" si="186"/>
        <v>0</v>
      </c>
      <c r="T391" s="58">
        <f t="shared" si="187"/>
        <v>0</v>
      </c>
      <c r="U391" s="181"/>
      <c r="V391" s="137"/>
      <c r="W391" s="138"/>
      <c r="X391" s="139"/>
      <c r="Y391" s="139"/>
      <c r="Z391" s="139"/>
      <c r="AA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  <c r="AR391" s="139"/>
      <c r="AS391" s="139"/>
      <c r="AT391" s="139"/>
      <c r="AU391" s="139"/>
      <c r="AV391" s="139"/>
      <c r="AW391" s="139"/>
      <c r="AX391" s="139"/>
      <c r="AY391" s="139"/>
      <c r="AZ391" s="139"/>
      <c r="BA391" s="139"/>
      <c r="BB391" s="139"/>
      <c r="BC391" s="139"/>
      <c r="BD391" s="139"/>
      <c r="BE391" s="139"/>
      <c r="BF391" s="139"/>
      <c r="BG391" s="139"/>
      <c r="BH391" s="139"/>
      <c r="BI391" s="139"/>
      <c r="BJ391" s="139"/>
      <c r="BK391" s="139"/>
      <c r="BL391" s="139"/>
      <c r="BM391" s="139"/>
      <c r="BN391" s="139"/>
      <c r="BO391" s="139"/>
      <c r="BP391" s="139"/>
      <c r="BQ391" s="139"/>
      <c r="BR391" s="139"/>
      <c r="BS391" s="139"/>
      <c r="BT391" s="139"/>
      <c r="BU391" s="139"/>
      <c r="BV391" s="139"/>
      <c r="BW391" s="139"/>
      <c r="BX391" s="139"/>
      <c r="BY391" s="139"/>
      <c r="BZ391" s="139"/>
      <c r="CA391" s="139"/>
      <c r="CB391" s="139"/>
      <c r="CC391" s="139"/>
      <c r="CD391" s="139"/>
    </row>
    <row r="392" spans="2:82">
      <c r="B392" s="65" t="str">
        <f>IF(C392&lt;&gt;0,COUNTA($C$7:C392)," ")</f>
        <v xml:space="preserve"> </v>
      </c>
      <c r="C392" s="177"/>
      <c r="D392" s="73" t="str">
        <f>IF(C392=0," ",VLOOKUP(WEEKDAY(C392),WeekDays!$B$6:$C$12,COLUMNS(WeekDays!$B$6:$C$12)))</f>
        <v xml:space="preserve"> </v>
      </c>
      <c r="E392" s="200"/>
      <c r="F392" s="46"/>
      <c r="G392" s="46"/>
      <c r="H392" s="49"/>
      <c r="I392" s="51"/>
      <c r="J392" s="188"/>
      <c r="K392" s="123" t="str">
        <f t="shared" si="178"/>
        <v xml:space="preserve"> </v>
      </c>
      <c r="L392" s="193" t="str">
        <f t="shared" si="179"/>
        <v xml:space="preserve"> </v>
      </c>
      <c r="M392" s="57">
        <f t="shared" si="180"/>
        <v>0</v>
      </c>
      <c r="N392" s="58">
        <f t="shared" si="181"/>
        <v>0</v>
      </c>
      <c r="O392" s="59">
        <f t="shared" si="182"/>
        <v>0</v>
      </c>
      <c r="P392" s="60">
        <f t="shared" si="183"/>
        <v>0</v>
      </c>
      <c r="Q392" s="61">
        <f t="shared" si="184"/>
        <v>0</v>
      </c>
      <c r="R392" s="58">
        <f t="shared" si="185"/>
        <v>0</v>
      </c>
      <c r="S392" s="61">
        <f t="shared" si="186"/>
        <v>0</v>
      </c>
      <c r="T392" s="58">
        <f t="shared" si="187"/>
        <v>0</v>
      </c>
      <c r="U392" s="181"/>
      <c r="V392" s="137"/>
      <c r="W392" s="138"/>
      <c r="X392" s="139"/>
      <c r="Y392" s="139"/>
      <c r="Z392" s="139"/>
      <c r="AA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39"/>
      <c r="BC392" s="139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39"/>
      <c r="CA392" s="139"/>
      <c r="CB392" s="139"/>
      <c r="CC392" s="139"/>
      <c r="CD392" s="139"/>
    </row>
    <row r="393" spans="2:82">
      <c r="B393" s="65" t="str">
        <f>IF(C393&lt;&gt;0,COUNTA($C$7:C393)," ")</f>
        <v xml:space="preserve"> </v>
      </c>
      <c r="C393" s="177"/>
      <c r="D393" s="73" t="str">
        <f>IF(C393=0," ",VLOOKUP(WEEKDAY(C393),WeekDays!$B$6:$C$12,COLUMNS(WeekDays!$B$6:$C$12)))</f>
        <v xml:space="preserve"> </v>
      </c>
      <c r="E393" s="200"/>
      <c r="F393" s="46"/>
      <c r="G393" s="46"/>
      <c r="H393" s="49"/>
      <c r="I393" s="51"/>
      <c r="J393" s="188"/>
      <c r="K393" s="123" t="str">
        <f t="shared" si="178"/>
        <v xml:space="preserve"> </v>
      </c>
      <c r="L393" s="193" t="str">
        <f t="shared" si="179"/>
        <v xml:space="preserve"> </v>
      </c>
      <c r="M393" s="57">
        <f t="shared" si="180"/>
        <v>0</v>
      </c>
      <c r="N393" s="58">
        <f t="shared" si="181"/>
        <v>0</v>
      </c>
      <c r="O393" s="59">
        <f t="shared" si="182"/>
        <v>0</v>
      </c>
      <c r="P393" s="60">
        <f t="shared" si="183"/>
        <v>0</v>
      </c>
      <c r="Q393" s="61">
        <f t="shared" si="184"/>
        <v>0</v>
      </c>
      <c r="R393" s="58">
        <f t="shared" si="185"/>
        <v>0</v>
      </c>
      <c r="S393" s="61">
        <f t="shared" si="186"/>
        <v>0</v>
      </c>
      <c r="T393" s="58">
        <f t="shared" si="187"/>
        <v>0</v>
      </c>
      <c r="U393" s="181"/>
      <c r="V393" s="137"/>
      <c r="W393" s="138"/>
      <c r="X393" s="139"/>
      <c r="Y393" s="139"/>
      <c r="Z393" s="139"/>
      <c r="AA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  <c r="AR393" s="139"/>
      <c r="AS393" s="139"/>
      <c r="AT393" s="139"/>
      <c r="AU393" s="139"/>
      <c r="AV393" s="139"/>
      <c r="AW393" s="139"/>
      <c r="AX393" s="139"/>
      <c r="AY393" s="139"/>
      <c r="AZ393" s="139"/>
      <c r="BA393" s="139"/>
      <c r="BB393" s="139"/>
      <c r="BC393" s="139"/>
      <c r="BD393" s="139"/>
      <c r="BE393" s="139"/>
      <c r="BF393" s="139"/>
      <c r="BG393" s="139"/>
      <c r="BH393" s="139"/>
      <c r="BI393" s="139"/>
      <c r="BJ393" s="139"/>
      <c r="BK393" s="139"/>
      <c r="BL393" s="139"/>
      <c r="BM393" s="139"/>
      <c r="BN393" s="139"/>
      <c r="BO393" s="139"/>
      <c r="BP393" s="139"/>
      <c r="BQ393" s="139"/>
      <c r="BR393" s="139"/>
      <c r="BS393" s="139"/>
      <c r="BT393" s="139"/>
      <c r="BU393" s="139"/>
      <c r="BV393" s="139"/>
      <c r="BW393" s="139"/>
      <c r="BX393" s="139"/>
      <c r="BY393" s="139"/>
      <c r="BZ393" s="139"/>
      <c r="CA393" s="139"/>
      <c r="CB393" s="139"/>
      <c r="CC393" s="139"/>
      <c r="CD393" s="139"/>
    </row>
    <row r="394" spans="2:82">
      <c r="B394" s="65" t="str">
        <f>IF(C394&lt;&gt;0,COUNTA($C$7:C394)," ")</f>
        <v xml:space="preserve"> </v>
      </c>
      <c r="C394" s="177"/>
      <c r="D394" s="73" t="str">
        <f>IF(C394=0," ",VLOOKUP(WEEKDAY(C394),WeekDays!$B$6:$C$12,COLUMNS(WeekDays!$B$6:$C$12)))</f>
        <v xml:space="preserve"> </v>
      </c>
      <c r="E394" s="200"/>
      <c r="F394" s="46"/>
      <c r="G394" s="46"/>
      <c r="H394" s="49"/>
      <c r="I394" s="51"/>
      <c r="J394" s="188"/>
      <c r="K394" s="123" t="str">
        <f t="shared" si="178"/>
        <v xml:space="preserve"> </v>
      </c>
      <c r="L394" s="193" t="str">
        <f t="shared" si="179"/>
        <v xml:space="preserve"> </v>
      </c>
      <c r="M394" s="57">
        <f t="shared" si="180"/>
        <v>0</v>
      </c>
      <c r="N394" s="58">
        <f t="shared" si="181"/>
        <v>0</v>
      </c>
      <c r="O394" s="59">
        <f t="shared" si="182"/>
        <v>0</v>
      </c>
      <c r="P394" s="60">
        <f t="shared" si="183"/>
        <v>0</v>
      </c>
      <c r="Q394" s="61">
        <f t="shared" si="184"/>
        <v>0</v>
      </c>
      <c r="R394" s="58">
        <f t="shared" si="185"/>
        <v>0</v>
      </c>
      <c r="S394" s="61">
        <f t="shared" si="186"/>
        <v>0</v>
      </c>
      <c r="T394" s="58">
        <f t="shared" si="187"/>
        <v>0</v>
      </c>
      <c r="U394" s="181"/>
      <c r="V394" s="137"/>
      <c r="W394" s="138"/>
      <c r="X394" s="139"/>
      <c r="Y394" s="139"/>
      <c r="Z394" s="139"/>
      <c r="AA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  <c r="AR394" s="139"/>
      <c r="AS394" s="139"/>
      <c r="AT394" s="139"/>
      <c r="AU394" s="139"/>
      <c r="AV394" s="139"/>
      <c r="AW394" s="139"/>
      <c r="AX394" s="139"/>
      <c r="AY394" s="139"/>
      <c r="AZ394" s="139"/>
      <c r="BA394" s="139"/>
      <c r="BB394" s="139"/>
      <c r="BC394" s="139"/>
      <c r="BD394" s="139"/>
      <c r="BE394" s="139"/>
      <c r="BF394" s="139"/>
      <c r="BG394" s="139"/>
      <c r="BH394" s="139"/>
      <c r="BI394" s="139"/>
      <c r="BJ394" s="139"/>
      <c r="BK394" s="139"/>
      <c r="BL394" s="139"/>
      <c r="BM394" s="139"/>
      <c r="BN394" s="139"/>
      <c r="BO394" s="139"/>
      <c r="BP394" s="139"/>
      <c r="BQ394" s="139"/>
      <c r="BR394" s="139"/>
      <c r="BS394" s="139"/>
      <c r="BT394" s="139"/>
      <c r="BU394" s="139"/>
      <c r="BV394" s="139"/>
      <c r="BW394" s="139"/>
      <c r="BX394" s="139"/>
      <c r="BY394" s="139"/>
      <c r="BZ394" s="139"/>
      <c r="CA394" s="139"/>
      <c r="CB394" s="139"/>
      <c r="CC394" s="139"/>
      <c r="CD394" s="139"/>
    </row>
    <row r="395" spans="2:82">
      <c r="B395" s="65" t="str">
        <f>IF(C395&lt;&gt;0,COUNTA($C$7:C395)," ")</f>
        <v xml:space="preserve"> </v>
      </c>
      <c r="C395" s="177"/>
      <c r="D395" s="73" t="str">
        <f>IF(C395=0," ",VLOOKUP(WEEKDAY(C395),WeekDays!$B$6:$C$12,COLUMNS(WeekDays!$B$6:$C$12)))</f>
        <v xml:space="preserve"> </v>
      </c>
      <c r="E395" s="200"/>
      <c r="F395" s="46"/>
      <c r="G395" s="46"/>
      <c r="H395" s="49"/>
      <c r="I395" s="51"/>
      <c r="J395" s="188"/>
      <c r="K395" s="123" t="str">
        <f t="shared" si="178"/>
        <v xml:space="preserve"> </v>
      </c>
      <c r="L395" s="193" t="str">
        <f t="shared" si="179"/>
        <v xml:space="preserve"> </v>
      </c>
      <c r="M395" s="57">
        <f t="shared" si="180"/>
        <v>0</v>
      </c>
      <c r="N395" s="58">
        <f t="shared" si="181"/>
        <v>0</v>
      </c>
      <c r="O395" s="59">
        <f t="shared" si="182"/>
        <v>0</v>
      </c>
      <c r="P395" s="60">
        <f t="shared" si="183"/>
        <v>0</v>
      </c>
      <c r="Q395" s="61">
        <f t="shared" si="184"/>
        <v>0</v>
      </c>
      <c r="R395" s="58">
        <f t="shared" si="185"/>
        <v>0</v>
      </c>
      <c r="S395" s="61">
        <f t="shared" si="186"/>
        <v>0</v>
      </c>
      <c r="T395" s="58">
        <f t="shared" si="187"/>
        <v>0</v>
      </c>
      <c r="U395" s="181"/>
      <c r="V395" s="137"/>
      <c r="W395" s="138"/>
      <c r="X395" s="139"/>
      <c r="Y395" s="139"/>
      <c r="Z395" s="139"/>
      <c r="AA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  <c r="AR395" s="139"/>
      <c r="AS395" s="139"/>
      <c r="AT395" s="139"/>
      <c r="AU395" s="139"/>
      <c r="AV395" s="139"/>
      <c r="AW395" s="139"/>
      <c r="AX395" s="139"/>
      <c r="AY395" s="139"/>
      <c r="AZ395" s="139"/>
      <c r="BA395" s="139"/>
      <c r="BB395" s="139"/>
      <c r="BC395" s="139"/>
      <c r="BD395" s="139"/>
      <c r="BE395" s="139"/>
      <c r="BF395" s="139"/>
      <c r="BG395" s="139"/>
      <c r="BH395" s="139"/>
      <c r="BI395" s="139"/>
      <c r="BJ395" s="139"/>
      <c r="BK395" s="139"/>
      <c r="BL395" s="139"/>
      <c r="BM395" s="139"/>
      <c r="BN395" s="139"/>
      <c r="BO395" s="139"/>
      <c r="BP395" s="139"/>
      <c r="BQ395" s="139"/>
      <c r="BR395" s="139"/>
      <c r="BS395" s="139"/>
      <c r="BT395" s="139"/>
      <c r="BU395" s="139"/>
      <c r="BV395" s="139"/>
      <c r="BW395" s="139"/>
      <c r="BX395" s="139"/>
      <c r="BY395" s="139"/>
      <c r="BZ395" s="139"/>
      <c r="CA395" s="139"/>
      <c r="CB395" s="139"/>
      <c r="CC395" s="139"/>
      <c r="CD395" s="139"/>
    </row>
    <row r="396" spans="2:82">
      <c r="B396" s="65" t="str">
        <f>IF(C396&lt;&gt;0,COUNTA($C$7:C396)," ")</f>
        <v xml:space="preserve"> </v>
      </c>
      <c r="C396" s="177"/>
      <c r="D396" s="73" t="str">
        <f>IF(C396=0," ",VLOOKUP(WEEKDAY(C396),WeekDays!$B$6:$C$12,COLUMNS(WeekDays!$B$6:$C$12)))</f>
        <v xml:space="preserve"> </v>
      </c>
      <c r="E396" s="200"/>
      <c r="F396" s="46"/>
      <c r="G396" s="46"/>
      <c r="H396" s="49"/>
      <c r="I396" s="51"/>
      <c r="J396" s="188"/>
      <c r="K396" s="123" t="str">
        <f t="shared" si="178"/>
        <v xml:space="preserve"> </v>
      </c>
      <c r="L396" s="193" t="str">
        <f t="shared" si="179"/>
        <v xml:space="preserve"> </v>
      </c>
      <c r="M396" s="57">
        <f t="shared" si="180"/>
        <v>0</v>
      </c>
      <c r="N396" s="58">
        <f t="shared" si="181"/>
        <v>0</v>
      </c>
      <c r="O396" s="59">
        <f t="shared" si="182"/>
        <v>0</v>
      </c>
      <c r="P396" s="60">
        <f t="shared" si="183"/>
        <v>0</v>
      </c>
      <c r="Q396" s="61">
        <f t="shared" si="184"/>
        <v>0</v>
      </c>
      <c r="R396" s="58">
        <f t="shared" si="185"/>
        <v>0</v>
      </c>
      <c r="S396" s="61">
        <f t="shared" si="186"/>
        <v>0</v>
      </c>
      <c r="T396" s="58">
        <f t="shared" si="187"/>
        <v>0</v>
      </c>
      <c r="U396" s="181"/>
      <c r="V396" s="137"/>
      <c r="W396" s="138"/>
      <c r="X396" s="139"/>
      <c r="Y396" s="139"/>
      <c r="Z396" s="139"/>
      <c r="AA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  <c r="AR396" s="139"/>
      <c r="AS396" s="139"/>
      <c r="AT396" s="139"/>
      <c r="AU396" s="139"/>
      <c r="AV396" s="139"/>
      <c r="AW396" s="139"/>
      <c r="AX396" s="139"/>
      <c r="AY396" s="139"/>
      <c r="AZ396" s="139"/>
      <c r="BA396" s="139"/>
      <c r="BB396" s="139"/>
      <c r="BC396" s="139"/>
      <c r="BD396" s="139"/>
      <c r="BE396" s="139"/>
      <c r="BF396" s="139"/>
      <c r="BG396" s="139"/>
      <c r="BH396" s="139"/>
      <c r="BI396" s="139"/>
      <c r="BJ396" s="139"/>
      <c r="BK396" s="139"/>
      <c r="BL396" s="139"/>
      <c r="BM396" s="139"/>
      <c r="BN396" s="139"/>
      <c r="BO396" s="139"/>
      <c r="BP396" s="139"/>
      <c r="BQ396" s="139"/>
      <c r="BR396" s="139"/>
      <c r="BS396" s="139"/>
      <c r="BT396" s="139"/>
      <c r="BU396" s="139"/>
      <c r="BV396" s="139"/>
      <c r="BW396" s="139"/>
      <c r="BX396" s="139"/>
      <c r="BY396" s="139"/>
      <c r="BZ396" s="139"/>
      <c r="CA396" s="139"/>
      <c r="CB396" s="139"/>
      <c r="CC396" s="139"/>
      <c r="CD396" s="139"/>
    </row>
    <row r="397" spans="2:82">
      <c r="B397" s="65" t="str">
        <f>IF(C397&lt;&gt;0,COUNTA($C$7:C397)," ")</f>
        <v xml:space="preserve"> </v>
      </c>
      <c r="C397" s="177"/>
      <c r="D397" s="73" t="str">
        <f>IF(C397=0," ",VLOOKUP(WEEKDAY(C397),WeekDays!$B$6:$C$12,COLUMNS(WeekDays!$B$6:$C$12)))</f>
        <v xml:space="preserve"> </v>
      </c>
      <c r="E397" s="200"/>
      <c r="F397" s="46"/>
      <c r="G397" s="46"/>
      <c r="H397" s="49"/>
      <c r="I397" s="51"/>
      <c r="J397" s="188"/>
      <c r="K397" s="123" t="str">
        <f t="shared" si="178"/>
        <v xml:space="preserve"> </v>
      </c>
      <c r="L397" s="193" t="str">
        <f t="shared" si="179"/>
        <v xml:space="preserve"> </v>
      </c>
      <c r="M397" s="57">
        <f t="shared" si="180"/>
        <v>0</v>
      </c>
      <c r="N397" s="58">
        <f t="shared" si="181"/>
        <v>0</v>
      </c>
      <c r="O397" s="59">
        <f t="shared" si="182"/>
        <v>0</v>
      </c>
      <c r="P397" s="60">
        <f t="shared" si="183"/>
        <v>0</v>
      </c>
      <c r="Q397" s="61">
        <f t="shared" si="184"/>
        <v>0</v>
      </c>
      <c r="R397" s="58">
        <f t="shared" si="185"/>
        <v>0</v>
      </c>
      <c r="S397" s="61">
        <f t="shared" si="186"/>
        <v>0</v>
      </c>
      <c r="T397" s="58">
        <f t="shared" si="187"/>
        <v>0</v>
      </c>
      <c r="U397" s="181"/>
      <c r="V397" s="137"/>
      <c r="W397" s="138"/>
      <c r="X397" s="139"/>
      <c r="Y397" s="139"/>
      <c r="Z397" s="139"/>
      <c r="AA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  <c r="AR397" s="139"/>
      <c r="AS397" s="139"/>
      <c r="AT397" s="139"/>
      <c r="AU397" s="139"/>
      <c r="AV397" s="139"/>
      <c r="AW397" s="139"/>
      <c r="AX397" s="139"/>
      <c r="AY397" s="139"/>
      <c r="AZ397" s="139"/>
      <c r="BA397" s="139"/>
      <c r="BB397" s="139"/>
      <c r="BC397" s="139"/>
      <c r="BD397" s="139"/>
      <c r="BE397" s="139"/>
      <c r="BF397" s="139"/>
      <c r="BG397" s="139"/>
      <c r="BH397" s="139"/>
      <c r="BI397" s="139"/>
      <c r="BJ397" s="139"/>
      <c r="BK397" s="139"/>
      <c r="BL397" s="139"/>
      <c r="BM397" s="139"/>
      <c r="BN397" s="139"/>
      <c r="BO397" s="139"/>
      <c r="BP397" s="139"/>
      <c r="BQ397" s="139"/>
      <c r="BR397" s="139"/>
      <c r="BS397" s="139"/>
      <c r="BT397" s="139"/>
      <c r="BU397" s="139"/>
      <c r="BV397" s="139"/>
      <c r="BW397" s="139"/>
      <c r="BX397" s="139"/>
      <c r="BY397" s="139"/>
      <c r="BZ397" s="139"/>
      <c r="CA397" s="139"/>
      <c r="CB397" s="139"/>
      <c r="CC397" s="139"/>
      <c r="CD397" s="139"/>
    </row>
    <row r="398" spans="2:82">
      <c r="B398" s="65" t="str">
        <f>IF(C398&lt;&gt;0,COUNTA($C$7:C398)," ")</f>
        <v xml:space="preserve"> </v>
      </c>
      <c r="C398" s="177"/>
      <c r="D398" s="73" t="str">
        <f>IF(C398=0," ",VLOOKUP(WEEKDAY(C398),WeekDays!$B$6:$C$12,COLUMNS(WeekDays!$B$6:$C$12)))</f>
        <v xml:space="preserve"> </v>
      </c>
      <c r="E398" s="200"/>
      <c r="F398" s="46"/>
      <c r="G398" s="46"/>
      <c r="H398" s="49"/>
      <c r="I398" s="51"/>
      <c r="J398" s="188"/>
      <c r="K398" s="123" t="str">
        <f t="shared" si="178"/>
        <v xml:space="preserve"> </v>
      </c>
      <c r="L398" s="193" t="str">
        <f t="shared" si="179"/>
        <v xml:space="preserve"> </v>
      </c>
      <c r="M398" s="57">
        <f t="shared" si="180"/>
        <v>0</v>
      </c>
      <c r="N398" s="58">
        <f t="shared" si="181"/>
        <v>0</v>
      </c>
      <c r="O398" s="59">
        <f t="shared" si="182"/>
        <v>0</v>
      </c>
      <c r="P398" s="60">
        <f t="shared" si="183"/>
        <v>0</v>
      </c>
      <c r="Q398" s="61">
        <f t="shared" si="184"/>
        <v>0</v>
      </c>
      <c r="R398" s="58">
        <f t="shared" si="185"/>
        <v>0</v>
      </c>
      <c r="S398" s="61">
        <f t="shared" si="186"/>
        <v>0</v>
      </c>
      <c r="T398" s="58">
        <f t="shared" si="187"/>
        <v>0</v>
      </c>
      <c r="U398" s="181"/>
      <c r="V398" s="137"/>
      <c r="W398" s="138"/>
      <c r="X398" s="139"/>
      <c r="Y398" s="139"/>
      <c r="Z398" s="139"/>
      <c r="AA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  <c r="AR398" s="139"/>
      <c r="AS398" s="139"/>
      <c r="AT398" s="139"/>
      <c r="AU398" s="139"/>
      <c r="AV398" s="139"/>
      <c r="AW398" s="139"/>
      <c r="AX398" s="139"/>
      <c r="AY398" s="139"/>
      <c r="AZ398" s="139"/>
      <c r="BA398" s="139"/>
      <c r="BB398" s="139"/>
      <c r="BC398" s="139"/>
      <c r="BD398" s="139"/>
      <c r="BE398" s="139"/>
      <c r="BF398" s="139"/>
      <c r="BG398" s="139"/>
      <c r="BH398" s="139"/>
      <c r="BI398" s="139"/>
      <c r="BJ398" s="139"/>
      <c r="BK398" s="139"/>
      <c r="BL398" s="139"/>
      <c r="BM398" s="139"/>
      <c r="BN398" s="139"/>
      <c r="BO398" s="139"/>
      <c r="BP398" s="139"/>
      <c r="BQ398" s="139"/>
      <c r="BR398" s="139"/>
      <c r="BS398" s="139"/>
      <c r="BT398" s="139"/>
      <c r="BU398" s="139"/>
      <c r="BV398" s="139"/>
      <c r="BW398" s="139"/>
      <c r="BX398" s="139"/>
      <c r="BY398" s="139"/>
      <c r="BZ398" s="139"/>
      <c r="CA398" s="139"/>
      <c r="CB398" s="139"/>
      <c r="CC398" s="139"/>
      <c r="CD398" s="139"/>
    </row>
    <row r="399" spans="2:82">
      <c r="B399" s="65" t="str">
        <f>IF(C399&lt;&gt;0,COUNTA($C$7:C399)," ")</f>
        <v xml:space="preserve"> </v>
      </c>
      <c r="C399" s="177"/>
      <c r="D399" s="73" t="str">
        <f>IF(C399=0," ",VLOOKUP(WEEKDAY(C399),WeekDays!$B$6:$C$12,COLUMNS(WeekDays!$B$6:$C$12)))</f>
        <v xml:space="preserve"> </v>
      </c>
      <c r="E399" s="200"/>
      <c r="F399" s="46"/>
      <c r="G399" s="46"/>
      <c r="H399" s="49"/>
      <c r="I399" s="51"/>
      <c r="J399" s="188"/>
      <c r="K399" s="123" t="str">
        <f t="shared" si="178"/>
        <v xml:space="preserve"> </v>
      </c>
      <c r="L399" s="193" t="str">
        <f t="shared" si="179"/>
        <v xml:space="preserve"> </v>
      </c>
      <c r="M399" s="57">
        <f t="shared" si="180"/>
        <v>0</v>
      </c>
      <c r="N399" s="58">
        <f t="shared" si="181"/>
        <v>0</v>
      </c>
      <c r="O399" s="59">
        <f t="shared" si="182"/>
        <v>0</v>
      </c>
      <c r="P399" s="60">
        <f t="shared" si="183"/>
        <v>0</v>
      </c>
      <c r="Q399" s="61">
        <f t="shared" si="184"/>
        <v>0</v>
      </c>
      <c r="R399" s="58">
        <f t="shared" si="185"/>
        <v>0</v>
      </c>
      <c r="S399" s="61">
        <f t="shared" si="186"/>
        <v>0</v>
      </c>
      <c r="T399" s="58">
        <f t="shared" si="187"/>
        <v>0</v>
      </c>
      <c r="U399" s="181"/>
      <c r="V399" s="137"/>
      <c r="W399" s="138"/>
      <c r="X399" s="139"/>
      <c r="Y399" s="139"/>
      <c r="Z399" s="139"/>
      <c r="AA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  <c r="AR399" s="139"/>
      <c r="AS399" s="139"/>
      <c r="AT399" s="139"/>
      <c r="AU399" s="139"/>
      <c r="AV399" s="139"/>
      <c r="AW399" s="139"/>
      <c r="AX399" s="139"/>
      <c r="AY399" s="139"/>
      <c r="AZ399" s="139"/>
      <c r="BA399" s="139"/>
      <c r="BB399" s="139"/>
      <c r="BC399" s="139"/>
      <c r="BD399" s="139"/>
      <c r="BE399" s="139"/>
      <c r="BF399" s="139"/>
      <c r="BG399" s="139"/>
      <c r="BH399" s="139"/>
      <c r="BI399" s="139"/>
      <c r="BJ399" s="139"/>
      <c r="BK399" s="139"/>
      <c r="BL399" s="139"/>
      <c r="BM399" s="139"/>
      <c r="BN399" s="139"/>
      <c r="BO399" s="139"/>
      <c r="BP399" s="139"/>
      <c r="BQ399" s="139"/>
      <c r="BR399" s="139"/>
      <c r="BS399" s="139"/>
      <c r="BT399" s="139"/>
      <c r="BU399" s="139"/>
      <c r="BV399" s="139"/>
      <c r="BW399" s="139"/>
      <c r="BX399" s="139"/>
      <c r="BY399" s="139"/>
      <c r="BZ399" s="139"/>
      <c r="CA399" s="139"/>
      <c r="CB399" s="139"/>
      <c r="CC399" s="139"/>
      <c r="CD399" s="139"/>
    </row>
    <row r="400" spans="2:82">
      <c r="B400" s="65" t="str">
        <f>IF(C400&lt;&gt;0,COUNTA($C$7:C400)," ")</f>
        <v xml:space="preserve"> </v>
      </c>
      <c r="C400" s="177"/>
      <c r="D400" s="73" t="str">
        <f>IF(C400=0," ",VLOOKUP(WEEKDAY(C400),WeekDays!$B$6:$C$12,COLUMNS(WeekDays!$B$6:$C$12)))</f>
        <v xml:space="preserve"> </v>
      </c>
      <c r="E400" s="200"/>
      <c r="F400" s="46"/>
      <c r="G400" s="46"/>
      <c r="H400" s="49"/>
      <c r="I400" s="51"/>
      <c r="J400" s="188"/>
      <c r="K400" s="123" t="str">
        <f t="shared" si="178"/>
        <v xml:space="preserve"> </v>
      </c>
      <c r="L400" s="193" t="str">
        <f t="shared" si="179"/>
        <v xml:space="preserve"> </v>
      </c>
      <c r="M400" s="57">
        <f t="shared" si="180"/>
        <v>0</v>
      </c>
      <c r="N400" s="58">
        <f t="shared" si="181"/>
        <v>0</v>
      </c>
      <c r="O400" s="59">
        <f t="shared" si="182"/>
        <v>0</v>
      </c>
      <c r="P400" s="60">
        <f t="shared" si="183"/>
        <v>0</v>
      </c>
      <c r="Q400" s="61">
        <f t="shared" si="184"/>
        <v>0</v>
      </c>
      <c r="R400" s="58">
        <f t="shared" si="185"/>
        <v>0</v>
      </c>
      <c r="S400" s="61">
        <f t="shared" si="186"/>
        <v>0</v>
      </c>
      <c r="T400" s="58">
        <f t="shared" si="187"/>
        <v>0</v>
      </c>
      <c r="U400" s="181"/>
      <c r="V400" s="137"/>
      <c r="W400" s="138"/>
      <c r="X400" s="139"/>
      <c r="Y400" s="139"/>
      <c r="Z400" s="139"/>
      <c r="AA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  <c r="AR400" s="139"/>
      <c r="AS400" s="139"/>
      <c r="AT400" s="139"/>
      <c r="AU400" s="139"/>
      <c r="AV400" s="139"/>
      <c r="AW400" s="139"/>
      <c r="AX400" s="139"/>
      <c r="AY400" s="139"/>
      <c r="AZ400" s="139"/>
      <c r="BA400" s="139"/>
      <c r="BB400" s="139"/>
      <c r="BC400" s="139"/>
      <c r="BD400" s="139"/>
      <c r="BE400" s="139"/>
      <c r="BF400" s="139"/>
      <c r="BG400" s="139"/>
      <c r="BH400" s="139"/>
      <c r="BI400" s="139"/>
      <c r="BJ400" s="139"/>
      <c r="BK400" s="139"/>
      <c r="BL400" s="139"/>
      <c r="BM400" s="139"/>
      <c r="BN400" s="139"/>
      <c r="BO400" s="139"/>
      <c r="BP400" s="139"/>
      <c r="BQ400" s="139"/>
      <c r="BR400" s="139"/>
      <c r="BS400" s="139"/>
      <c r="BT400" s="139"/>
      <c r="BU400" s="139"/>
      <c r="BV400" s="139"/>
      <c r="BW400" s="139"/>
      <c r="BX400" s="139"/>
      <c r="BY400" s="139"/>
      <c r="BZ400" s="139"/>
      <c r="CA400" s="139"/>
      <c r="CB400" s="139"/>
      <c r="CC400" s="139"/>
      <c r="CD400" s="139"/>
    </row>
    <row r="401" spans="2:82">
      <c r="B401" s="65" t="str">
        <f>IF(C401&lt;&gt;0,COUNTA($C$7:C401)," ")</f>
        <v xml:space="preserve"> </v>
      </c>
      <c r="C401" s="177"/>
      <c r="D401" s="73" t="str">
        <f>IF(C401=0," ",VLOOKUP(WEEKDAY(C401),WeekDays!$B$6:$C$12,COLUMNS(WeekDays!$B$6:$C$12)))</f>
        <v xml:space="preserve"> </v>
      </c>
      <c r="E401" s="200"/>
      <c r="F401" s="46"/>
      <c r="G401" s="46"/>
      <c r="H401" s="49"/>
      <c r="I401" s="51"/>
      <c r="J401" s="188"/>
      <c r="K401" s="123" t="str">
        <f t="shared" si="178"/>
        <v xml:space="preserve"> </v>
      </c>
      <c r="L401" s="193" t="str">
        <f t="shared" si="179"/>
        <v xml:space="preserve"> </v>
      </c>
      <c r="M401" s="57">
        <f t="shared" si="180"/>
        <v>0</v>
      </c>
      <c r="N401" s="58">
        <f t="shared" si="181"/>
        <v>0</v>
      </c>
      <c r="O401" s="59">
        <f t="shared" si="182"/>
        <v>0</v>
      </c>
      <c r="P401" s="60">
        <f t="shared" si="183"/>
        <v>0</v>
      </c>
      <c r="Q401" s="61">
        <f t="shared" si="184"/>
        <v>0</v>
      </c>
      <c r="R401" s="58">
        <f t="shared" si="185"/>
        <v>0</v>
      </c>
      <c r="S401" s="61">
        <f t="shared" si="186"/>
        <v>0</v>
      </c>
      <c r="T401" s="58">
        <f t="shared" si="187"/>
        <v>0</v>
      </c>
      <c r="U401" s="181"/>
      <c r="V401" s="137"/>
      <c r="W401" s="138"/>
      <c r="X401" s="139"/>
      <c r="Y401" s="139"/>
      <c r="Z401" s="139"/>
      <c r="AA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  <c r="AR401" s="139"/>
      <c r="AS401" s="139"/>
      <c r="AT401" s="139"/>
      <c r="AU401" s="139"/>
      <c r="AV401" s="139"/>
      <c r="AW401" s="139"/>
      <c r="AX401" s="139"/>
      <c r="AY401" s="139"/>
      <c r="AZ401" s="139"/>
      <c r="BA401" s="139"/>
      <c r="BB401" s="139"/>
      <c r="BC401" s="139"/>
      <c r="BD401" s="139"/>
      <c r="BE401" s="139"/>
      <c r="BF401" s="139"/>
      <c r="BG401" s="139"/>
      <c r="BH401" s="139"/>
      <c r="BI401" s="139"/>
      <c r="BJ401" s="139"/>
      <c r="BK401" s="139"/>
      <c r="BL401" s="139"/>
      <c r="BM401" s="139"/>
      <c r="BN401" s="139"/>
      <c r="BO401" s="139"/>
      <c r="BP401" s="139"/>
      <c r="BQ401" s="139"/>
      <c r="BR401" s="139"/>
      <c r="BS401" s="139"/>
      <c r="BT401" s="139"/>
      <c r="BU401" s="139"/>
      <c r="BV401" s="139"/>
      <c r="BW401" s="139"/>
      <c r="BX401" s="139"/>
      <c r="BY401" s="139"/>
      <c r="BZ401" s="139"/>
      <c r="CA401" s="139"/>
      <c r="CB401" s="139"/>
      <c r="CC401" s="139"/>
      <c r="CD401" s="139"/>
    </row>
    <row r="402" spans="2:82">
      <c r="B402" s="65" t="str">
        <f>IF(C402&lt;&gt;0,COUNTA($C$7:C402)," ")</f>
        <v xml:space="preserve"> </v>
      </c>
      <c r="C402" s="177"/>
      <c r="D402" s="73" t="str">
        <f>IF(C402=0," ",VLOOKUP(WEEKDAY(C402),WeekDays!$B$6:$C$12,COLUMNS(WeekDays!$B$6:$C$12)))</f>
        <v xml:space="preserve"> </v>
      </c>
      <c r="E402" s="200"/>
      <c r="F402" s="46"/>
      <c r="G402" s="46"/>
      <c r="H402" s="49"/>
      <c r="I402" s="51"/>
      <c r="J402" s="188"/>
      <c r="K402" s="123" t="str">
        <f t="shared" si="178"/>
        <v xml:space="preserve"> </v>
      </c>
      <c r="L402" s="193" t="str">
        <f t="shared" si="179"/>
        <v xml:space="preserve"> </v>
      </c>
      <c r="M402" s="57">
        <f t="shared" si="180"/>
        <v>0</v>
      </c>
      <c r="N402" s="58">
        <f t="shared" si="181"/>
        <v>0</v>
      </c>
      <c r="O402" s="59">
        <f t="shared" si="182"/>
        <v>0</v>
      </c>
      <c r="P402" s="60">
        <f t="shared" si="183"/>
        <v>0</v>
      </c>
      <c r="Q402" s="61">
        <f t="shared" si="184"/>
        <v>0</v>
      </c>
      <c r="R402" s="58">
        <f t="shared" si="185"/>
        <v>0</v>
      </c>
      <c r="S402" s="61">
        <f t="shared" si="186"/>
        <v>0</v>
      </c>
      <c r="T402" s="58">
        <f t="shared" si="187"/>
        <v>0</v>
      </c>
      <c r="U402" s="181"/>
      <c r="V402" s="137"/>
      <c r="W402" s="138"/>
      <c r="X402" s="139"/>
      <c r="Y402" s="139"/>
      <c r="Z402" s="139"/>
      <c r="AA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  <c r="AR402" s="139"/>
      <c r="AS402" s="139"/>
      <c r="AT402" s="139"/>
      <c r="AU402" s="139"/>
      <c r="AV402" s="139"/>
      <c r="AW402" s="139"/>
      <c r="AX402" s="139"/>
      <c r="AY402" s="139"/>
      <c r="AZ402" s="139"/>
      <c r="BA402" s="139"/>
      <c r="BB402" s="139"/>
      <c r="BC402" s="139"/>
      <c r="BD402" s="139"/>
      <c r="BE402" s="139"/>
      <c r="BF402" s="139"/>
      <c r="BG402" s="139"/>
      <c r="BH402" s="139"/>
      <c r="BI402" s="139"/>
      <c r="BJ402" s="139"/>
      <c r="BK402" s="139"/>
      <c r="BL402" s="139"/>
      <c r="BM402" s="139"/>
      <c r="BN402" s="139"/>
      <c r="BO402" s="139"/>
      <c r="BP402" s="139"/>
      <c r="BQ402" s="139"/>
      <c r="BR402" s="139"/>
      <c r="BS402" s="139"/>
      <c r="BT402" s="139"/>
      <c r="BU402" s="139"/>
      <c r="BV402" s="139"/>
      <c r="BW402" s="139"/>
      <c r="BX402" s="139"/>
      <c r="BY402" s="139"/>
      <c r="BZ402" s="139"/>
      <c r="CA402" s="139"/>
      <c r="CB402" s="139"/>
      <c r="CC402" s="139"/>
      <c r="CD402" s="139"/>
    </row>
    <row r="403" spans="2:82">
      <c r="B403" s="65" t="str">
        <f>IF(C403&lt;&gt;0,COUNTA($C$7:C403)," ")</f>
        <v xml:space="preserve"> </v>
      </c>
      <c r="C403" s="177"/>
      <c r="D403" s="73" t="str">
        <f>IF(C403=0," ",VLOOKUP(WEEKDAY(C403),WeekDays!$B$6:$C$12,COLUMNS(WeekDays!$B$6:$C$12)))</f>
        <v xml:space="preserve"> </v>
      </c>
      <c r="E403" s="200"/>
      <c r="F403" s="46"/>
      <c r="G403" s="46"/>
      <c r="H403" s="49"/>
      <c r="I403" s="51"/>
      <c r="J403" s="188"/>
      <c r="K403" s="123" t="str">
        <f t="shared" si="178"/>
        <v xml:space="preserve"> </v>
      </c>
      <c r="L403" s="193" t="str">
        <f t="shared" si="179"/>
        <v xml:space="preserve"> </v>
      </c>
      <c r="M403" s="57">
        <f t="shared" si="180"/>
        <v>0</v>
      </c>
      <c r="N403" s="58">
        <f t="shared" si="181"/>
        <v>0</v>
      </c>
      <c r="O403" s="59">
        <f t="shared" si="182"/>
        <v>0</v>
      </c>
      <c r="P403" s="60">
        <f t="shared" si="183"/>
        <v>0</v>
      </c>
      <c r="Q403" s="61">
        <f t="shared" si="184"/>
        <v>0</v>
      </c>
      <c r="R403" s="58">
        <f t="shared" si="185"/>
        <v>0</v>
      </c>
      <c r="S403" s="61">
        <f t="shared" si="186"/>
        <v>0</v>
      </c>
      <c r="T403" s="58">
        <f t="shared" si="187"/>
        <v>0</v>
      </c>
      <c r="U403" s="181"/>
      <c r="V403" s="137"/>
      <c r="W403" s="138"/>
      <c r="X403" s="139"/>
      <c r="Y403" s="139"/>
      <c r="Z403" s="139"/>
      <c r="AA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  <c r="AR403" s="139"/>
      <c r="AS403" s="139"/>
      <c r="AT403" s="139"/>
      <c r="AU403" s="139"/>
      <c r="AV403" s="139"/>
      <c r="AW403" s="139"/>
      <c r="AX403" s="139"/>
      <c r="AY403" s="139"/>
      <c r="AZ403" s="139"/>
      <c r="BA403" s="139"/>
      <c r="BB403" s="139"/>
      <c r="BC403" s="139"/>
      <c r="BD403" s="139"/>
      <c r="BE403" s="139"/>
      <c r="BF403" s="139"/>
      <c r="BG403" s="139"/>
      <c r="BH403" s="139"/>
      <c r="BI403" s="139"/>
      <c r="BJ403" s="139"/>
      <c r="BK403" s="139"/>
      <c r="BL403" s="139"/>
      <c r="BM403" s="139"/>
      <c r="BN403" s="139"/>
      <c r="BO403" s="139"/>
      <c r="BP403" s="139"/>
      <c r="BQ403" s="139"/>
      <c r="BR403" s="139"/>
      <c r="BS403" s="139"/>
      <c r="BT403" s="139"/>
      <c r="BU403" s="139"/>
      <c r="BV403" s="139"/>
      <c r="BW403" s="139"/>
      <c r="BX403" s="139"/>
      <c r="BY403" s="139"/>
      <c r="BZ403" s="139"/>
      <c r="CA403" s="139"/>
      <c r="CB403" s="139"/>
      <c r="CC403" s="139"/>
      <c r="CD403" s="139"/>
    </row>
    <row r="404" spans="2:82">
      <c r="B404" s="65" t="str">
        <f>IF(C404&lt;&gt;0,COUNTA($C$7:C404)," ")</f>
        <v xml:space="preserve"> </v>
      </c>
      <c r="C404" s="177"/>
      <c r="D404" s="73" t="str">
        <f>IF(C404=0," ",VLOOKUP(WEEKDAY(C404),WeekDays!$B$6:$C$12,COLUMNS(WeekDays!$B$6:$C$12)))</f>
        <v xml:space="preserve"> </v>
      </c>
      <c r="E404" s="200"/>
      <c r="F404" s="46"/>
      <c r="G404" s="46"/>
      <c r="H404" s="49"/>
      <c r="I404" s="51"/>
      <c r="J404" s="188"/>
      <c r="K404" s="123" t="str">
        <f t="shared" si="178"/>
        <v xml:space="preserve"> </v>
      </c>
      <c r="L404" s="193" t="str">
        <f t="shared" si="179"/>
        <v xml:space="preserve"> </v>
      </c>
      <c r="M404" s="57">
        <f t="shared" si="180"/>
        <v>0</v>
      </c>
      <c r="N404" s="58">
        <f t="shared" si="181"/>
        <v>0</v>
      </c>
      <c r="O404" s="59">
        <f t="shared" si="182"/>
        <v>0</v>
      </c>
      <c r="P404" s="60">
        <f t="shared" si="183"/>
        <v>0</v>
      </c>
      <c r="Q404" s="61">
        <f t="shared" si="184"/>
        <v>0</v>
      </c>
      <c r="R404" s="58">
        <f t="shared" si="185"/>
        <v>0</v>
      </c>
      <c r="S404" s="61">
        <f t="shared" si="186"/>
        <v>0</v>
      </c>
      <c r="T404" s="58">
        <f t="shared" si="187"/>
        <v>0</v>
      </c>
      <c r="U404" s="181"/>
      <c r="V404" s="137"/>
      <c r="W404" s="138"/>
      <c r="X404" s="139"/>
      <c r="Y404" s="139"/>
      <c r="Z404" s="139"/>
      <c r="AA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  <c r="AR404" s="139"/>
      <c r="AS404" s="139"/>
      <c r="AT404" s="139"/>
      <c r="AU404" s="139"/>
      <c r="AV404" s="139"/>
      <c r="AW404" s="139"/>
      <c r="AX404" s="139"/>
      <c r="AY404" s="139"/>
      <c r="AZ404" s="139"/>
      <c r="BA404" s="139"/>
      <c r="BB404" s="139"/>
      <c r="BC404" s="139"/>
      <c r="BD404" s="139"/>
      <c r="BE404" s="139"/>
      <c r="BF404" s="139"/>
      <c r="BG404" s="139"/>
      <c r="BH404" s="139"/>
      <c r="BI404" s="139"/>
      <c r="BJ404" s="139"/>
      <c r="BK404" s="139"/>
      <c r="BL404" s="139"/>
      <c r="BM404" s="139"/>
      <c r="BN404" s="139"/>
      <c r="BO404" s="139"/>
      <c r="BP404" s="139"/>
      <c r="BQ404" s="139"/>
      <c r="BR404" s="139"/>
      <c r="BS404" s="139"/>
      <c r="BT404" s="139"/>
      <c r="BU404" s="139"/>
      <c r="BV404" s="139"/>
      <c r="BW404" s="139"/>
      <c r="BX404" s="139"/>
      <c r="BY404" s="139"/>
      <c r="BZ404" s="139"/>
      <c r="CA404" s="139"/>
      <c r="CB404" s="139"/>
      <c r="CC404" s="139"/>
      <c r="CD404" s="139"/>
    </row>
    <row r="405" spans="2:82">
      <c r="B405" s="65" t="str">
        <f>IF(C405&lt;&gt;0,COUNTA($C$7:C405)," ")</f>
        <v xml:space="preserve"> </v>
      </c>
      <c r="C405" s="177"/>
      <c r="D405" s="73" t="str">
        <f>IF(C405=0," ",VLOOKUP(WEEKDAY(C405),WeekDays!$B$6:$C$12,COLUMNS(WeekDays!$B$6:$C$12)))</f>
        <v xml:space="preserve"> </v>
      </c>
      <c r="E405" s="200"/>
      <c r="F405" s="46"/>
      <c r="G405" s="46"/>
      <c r="H405" s="49"/>
      <c r="I405" s="51"/>
      <c r="J405" s="188"/>
      <c r="K405" s="123" t="str">
        <f t="shared" si="178"/>
        <v xml:space="preserve"> </v>
      </c>
      <c r="L405" s="193" t="str">
        <f t="shared" si="179"/>
        <v xml:space="preserve"> </v>
      </c>
      <c r="M405" s="57">
        <f t="shared" si="180"/>
        <v>0</v>
      </c>
      <c r="N405" s="58">
        <f t="shared" si="181"/>
        <v>0</v>
      </c>
      <c r="O405" s="59">
        <f t="shared" si="182"/>
        <v>0</v>
      </c>
      <c r="P405" s="60">
        <f t="shared" si="183"/>
        <v>0</v>
      </c>
      <c r="Q405" s="61">
        <f t="shared" si="184"/>
        <v>0</v>
      </c>
      <c r="R405" s="58">
        <f t="shared" si="185"/>
        <v>0</v>
      </c>
      <c r="S405" s="61">
        <f t="shared" si="186"/>
        <v>0</v>
      </c>
      <c r="T405" s="58">
        <f t="shared" si="187"/>
        <v>0</v>
      </c>
      <c r="U405" s="181"/>
      <c r="V405" s="137"/>
      <c r="W405" s="138"/>
      <c r="X405" s="139"/>
      <c r="Y405" s="139"/>
      <c r="Z405" s="139"/>
      <c r="AA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  <c r="AR405" s="139"/>
      <c r="AS405" s="139"/>
      <c r="AT405" s="139"/>
      <c r="AU405" s="139"/>
      <c r="AV405" s="139"/>
      <c r="AW405" s="139"/>
      <c r="AX405" s="139"/>
      <c r="AY405" s="139"/>
      <c r="AZ405" s="139"/>
      <c r="BA405" s="139"/>
      <c r="BB405" s="139"/>
      <c r="BC405" s="139"/>
      <c r="BD405" s="139"/>
      <c r="BE405" s="139"/>
      <c r="BF405" s="139"/>
      <c r="BG405" s="139"/>
      <c r="BH405" s="139"/>
      <c r="BI405" s="139"/>
      <c r="BJ405" s="139"/>
      <c r="BK405" s="139"/>
      <c r="BL405" s="139"/>
      <c r="BM405" s="139"/>
      <c r="BN405" s="139"/>
      <c r="BO405" s="139"/>
      <c r="BP405" s="139"/>
      <c r="BQ405" s="139"/>
      <c r="BR405" s="139"/>
      <c r="BS405" s="139"/>
      <c r="BT405" s="139"/>
      <c r="BU405" s="139"/>
      <c r="BV405" s="139"/>
      <c r="BW405" s="139"/>
      <c r="BX405" s="139"/>
      <c r="BY405" s="139"/>
      <c r="BZ405" s="139"/>
      <c r="CA405" s="139"/>
      <c r="CB405" s="139"/>
      <c r="CC405" s="139"/>
      <c r="CD405" s="139"/>
    </row>
    <row r="406" spans="2:82">
      <c r="B406" s="65" t="str">
        <f>IF(C406&lt;&gt;0,COUNTA($C$7:C406)," ")</f>
        <v xml:space="preserve"> </v>
      </c>
      <c r="C406" s="177"/>
      <c r="D406" s="73" t="str">
        <f>IF(C406=0," ",VLOOKUP(WEEKDAY(C406),WeekDays!$B$6:$C$12,COLUMNS(WeekDays!$B$6:$C$12)))</f>
        <v xml:space="preserve"> </v>
      </c>
      <c r="E406" s="200"/>
      <c r="F406" s="46"/>
      <c r="G406" s="46"/>
      <c r="H406" s="49"/>
      <c r="I406" s="51"/>
      <c r="J406" s="188"/>
      <c r="K406" s="123" t="str">
        <f t="shared" si="178"/>
        <v xml:space="preserve"> </v>
      </c>
      <c r="L406" s="193" t="str">
        <f t="shared" si="179"/>
        <v xml:space="preserve"> </v>
      </c>
      <c r="M406" s="57">
        <f t="shared" si="180"/>
        <v>0</v>
      </c>
      <c r="N406" s="58">
        <f t="shared" si="181"/>
        <v>0</v>
      </c>
      <c r="O406" s="59">
        <f t="shared" si="182"/>
        <v>0</v>
      </c>
      <c r="P406" s="60">
        <f t="shared" si="183"/>
        <v>0</v>
      </c>
      <c r="Q406" s="61">
        <f t="shared" si="184"/>
        <v>0</v>
      </c>
      <c r="R406" s="58">
        <f t="shared" si="185"/>
        <v>0</v>
      </c>
      <c r="S406" s="61">
        <f t="shared" si="186"/>
        <v>0</v>
      </c>
      <c r="T406" s="58">
        <f t="shared" si="187"/>
        <v>0</v>
      </c>
      <c r="U406" s="181"/>
      <c r="V406" s="137"/>
      <c r="W406" s="138"/>
      <c r="X406" s="139"/>
      <c r="Y406" s="139"/>
      <c r="Z406" s="139"/>
      <c r="AA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  <c r="AR406" s="139"/>
      <c r="AS406" s="139"/>
      <c r="AT406" s="139"/>
      <c r="AU406" s="139"/>
      <c r="AV406" s="139"/>
      <c r="AW406" s="139"/>
      <c r="AX406" s="139"/>
      <c r="AY406" s="139"/>
      <c r="AZ406" s="139"/>
      <c r="BA406" s="139"/>
      <c r="BB406" s="139"/>
      <c r="BC406" s="139"/>
      <c r="BD406" s="139"/>
      <c r="BE406" s="139"/>
      <c r="BF406" s="139"/>
      <c r="BG406" s="139"/>
      <c r="BH406" s="139"/>
      <c r="BI406" s="139"/>
      <c r="BJ406" s="139"/>
      <c r="BK406" s="139"/>
      <c r="BL406" s="139"/>
      <c r="BM406" s="139"/>
      <c r="BN406" s="139"/>
      <c r="BO406" s="139"/>
      <c r="BP406" s="139"/>
      <c r="BQ406" s="139"/>
      <c r="BR406" s="139"/>
      <c r="BS406" s="139"/>
      <c r="BT406" s="139"/>
      <c r="BU406" s="139"/>
      <c r="BV406" s="139"/>
      <c r="BW406" s="139"/>
      <c r="BX406" s="139"/>
      <c r="BY406" s="139"/>
      <c r="BZ406" s="139"/>
      <c r="CA406" s="139"/>
      <c r="CB406" s="139"/>
      <c r="CC406" s="139"/>
      <c r="CD406" s="139"/>
    </row>
    <row r="407" spans="2:82">
      <c r="B407" s="65" t="str">
        <f>IF(C407&lt;&gt;0,COUNTA($C$7:C407)," ")</f>
        <v xml:space="preserve"> </v>
      </c>
      <c r="C407" s="177"/>
      <c r="D407" s="73" t="str">
        <f>IF(C407=0," ",VLOOKUP(WEEKDAY(C407),WeekDays!$B$6:$C$12,COLUMNS(WeekDays!$B$6:$C$12)))</f>
        <v xml:space="preserve"> </v>
      </c>
      <c r="E407" s="200"/>
      <c r="F407" s="46"/>
      <c r="G407" s="46"/>
      <c r="H407" s="49"/>
      <c r="I407" s="51"/>
      <c r="J407" s="188"/>
      <c r="K407" s="123" t="str">
        <f t="shared" si="178"/>
        <v xml:space="preserve"> </v>
      </c>
      <c r="L407" s="193" t="str">
        <f t="shared" si="179"/>
        <v xml:space="preserve"> </v>
      </c>
      <c r="M407" s="57">
        <f t="shared" si="180"/>
        <v>0</v>
      </c>
      <c r="N407" s="58">
        <f t="shared" si="181"/>
        <v>0</v>
      </c>
      <c r="O407" s="59">
        <f t="shared" si="182"/>
        <v>0</v>
      </c>
      <c r="P407" s="60">
        <f t="shared" si="183"/>
        <v>0</v>
      </c>
      <c r="Q407" s="61">
        <f t="shared" si="184"/>
        <v>0</v>
      </c>
      <c r="R407" s="58">
        <f t="shared" si="185"/>
        <v>0</v>
      </c>
      <c r="S407" s="61">
        <f t="shared" si="186"/>
        <v>0</v>
      </c>
      <c r="T407" s="58">
        <f t="shared" si="187"/>
        <v>0</v>
      </c>
      <c r="U407" s="181"/>
      <c r="V407" s="137"/>
      <c r="W407" s="138"/>
      <c r="X407" s="139"/>
      <c r="Y407" s="139"/>
      <c r="Z407" s="139"/>
      <c r="AA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  <c r="AR407" s="139"/>
      <c r="AS407" s="139"/>
      <c r="AT407" s="139"/>
      <c r="AU407" s="139"/>
      <c r="AV407" s="139"/>
      <c r="AW407" s="139"/>
      <c r="AX407" s="139"/>
      <c r="AY407" s="139"/>
      <c r="AZ407" s="139"/>
      <c r="BA407" s="139"/>
      <c r="BB407" s="139"/>
      <c r="BC407" s="139"/>
      <c r="BD407" s="139"/>
      <c r="BE407" s="139"/>
      <c r="BF407" s="139"/>
      <c r="BG407" s="139"/>
      <c r="BH407" s="139"/>
      <c r="BI407" s="139"/>
      <c r="BJ407" s="139"/>
      <c r="BK407" s="139"/>
      <c r="BL407" s="139"/>
      <c r="BM407" s="139"/>
      <c r="BN407" s="139"/>
      <c r="BO407" s="139"/>
      <c r="BP407" s="139"/>
      <c r="BQ407" s="139"/>
      <c r="BR407" s="139"/>
      <c r="BS407" s="139"/>
      <c r="BT407" s="139"/>
      <c r="BU407" s="139"/>
      <c r="BV407" s="139"/>
      <c r="BW407" s="139"/>
      <c r="BX407" s="139"/>
      <c r="BY407" s="139"/>
      <c r="BZ407" s="139"/>
      <c r="CA407" s="139"/>
      <c r="CB407" s="139"/>
      <c r="CC407" s="139"/>
      <c r="CD407" s="139"/>
    </row>
    <row r="408" spans="2:82">
      <c r="B408" s="65" t="str">
        <f>IF(C408&lt;&gt;0,COUNTA($C$7:C408)," ")</f>
        <v xml:space="preserve"> </v>
      </c>
      <c r="C408" s="177"/>
      <c r="D408" s="73" t="str">
        <f>IF(C408=0," ",VLOOKUP(WEEKDAY(C408),WeekDays!$B$6:$C$12,COLUMNS(WeekDays!$B$6:$C$12)))</f>
        <v xml:space="preserve"> </v>
      </c>
      <c r="E408" s="200"/>
      <c r="F408" s="46"/>
      <c r="G408" s="46"/>
      <c r="H408" s="49"/>
      <c r="I408" s="51"/>
      <c r="J408" s="188"/>
      <c r="K408" s="123" t="str">
        <f t="shared" si="178"/>
        <v xml:space="preserve"> </v>
      </c>
      <c r="L408" s="193" t="str">
        <f t="shared" si="179"/>
        <v xml:space="preserve"> </v>
      </c>
      <c r="M408" s="57">
        <f t="shared" si="180"/>
        <v>0</v>
      </c>
      <c r="N408" s="58">
        <f t="shared" si="181"/>
        <v>0</v>
      </c>
      <c r="O408" s="59">
        <f t="shared" si="182"/>
        <v>0</v>
      </c>
      <c r="P408" s="60">
        <f t="shared" si="183"/>
        <v>0</v>
      </c>
      <c r="Q408" s="61">
        <f t="shared" si="184"/>
        <v>0</v>
      </c>
      <c r="R408" s="58">
        <f t="shared" si="185"/>
        <v>0</v>
      </c>
      <c r="S408" s="61">
        <f t="shared" si="186"/>
        <v>0</v>
      </c>
      <c r="T408" s="58">
        <f t="shared" si="187"/>
        <v>0</v>
      </c>
      <c r="U408" s="181"/>
      <c r="V408" s="137"/>
      <c r="W408" s="138"/>
      <c r="X408" s="139"/>
      <c r="Y408" s="139"/>
      <c r="Z408" s="139"/>
      <c r="AA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  <c r="AR408" s="139"/>
      <c r="AS408" s="139"/>
      <c r="AT408" s="139"/>
      <c r="AU408" s="139"/>
      <c r="AV408" s="139"/>
      <c r="AW408" s="139"/>
      <c r="AX408" s="139"/>
      <c r="AY408" s="139"/>
      <c r="AZ408" s="139"/>
      <c r="BA408" s="139"/>
      <c r="BB408" s="139"/>
      <c r="BC408" s="139"/>
      <c r="BD408" s="139"/>
      <c r="BE408" s="139"/>
      <c r="BF408" s="139"/>
      <c r="BG408" s="139"/>
      <c r="BH408" s="139"/>
      <c r="BI408" s="139"/>
      <c r="BJ408" s="139"/>
      <c r="BK408" s="139"/>
      <c r="BL408" s="139"/>
      <c r="BM408" s="139"/>
      <c r="BN408" s="139"/>
      <c r="BO408" s="139"/>
      <c r="BP408" s="139"/>
      <c r="BQ408" s="139"/>
      <c r="BR408" s="139"/>
      <c r="BS408" s="139"/>
      <c r="BT408" s="139"/>
      <c r="BU408" s="139"/>
      <c r="BV408" s="139"/>
      <c r="BW408" s="139"/>
      <c r="BX408" s="139"/>
      <c r="BY408" s="139"/>
      <c r="BZ408" s="139"/>
      <c r="CA408" s="139"/>
      <c r="CB408" s="139"/>
      <c r="CC408" s="139"/>
      <c r="CD408" s="139"/>
    </row>
    <row r="409" spans="2:82">
      <c r="B409" s="65" t="str">
        <f>IF(C409&lt;&gt;0,COUNTA($C$7:C409)," ")</f>
        <v xml:space="preserve"> </v>
      </c>
      <c r="C409" s="177"/>
      <c r="D409" s="73" t="str">
        <f>IF(C409=0," ",VLOOKUP(WEEKDAY(C409),WeekDays!$B$6:$C$12,COLUMNS(WeekDays!$B$6:$C$12)))</f>
        <v xml:space="preserve"> </v>
      </c>
      <c r="E409" s="200"/>
      <c r="F409" s="46"/>
      <c r="G409" s="46"/>
      <c r="H409" s="49"/>
      <c r="I409" s="51"/>
      <c r="J409" s="188"/>
      <c r="K409" s="123" t="str">
        <f t="shared" si="178"/>
        <v xml:space="preserve"> </v>
      </c>
      <c r="L409" s="193" t="str">
        <f t="shared" si="179"/>
        <v xml:space="preserve"> </v>
      </c>
      <c r="M409" s="57">
        <f t="shared" si="180"/>
        <v>0</v>
      </c>
      <c r="N409" s="58">
        <f t="shared" si="181"/>
        <v>0</v>
      </c>
      <c r="O409" s="59">
        <f t="shared" si="182"/>
        <v>0</v>
      </c>
      <c r="P409" s="60">
        <f t="shared" si="183"/>
        <v>0</v>
      </c>
      <c r="Q409" s="61">
        <f t="shared" si="184"/>
        <v>0</v>
      </c>
      <c r="R409" s="58">
        <f t="shared" si="185"/>
        <v>0</v>
      </c>
      <c r="S409" s="61">
        <f t="shared" si="186"/>
        <v>0</v>
      </c>
      <c r="T409" s="58">
        <f t="shared" si="187"/>
        <v>0</v>
      </c>
      <c r="U409" s="181"/>
      <c r="V409" s="137"/>
      <c r="W409" s="138"/>
      <c r="X409" s="139"/>
      <c r="Y409" s="139"/>
      <c r="Z409" s="139"/>
      <c r="AA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  <c r="AR409" s="139"/>
      <c r="AS409" s="139"/>
      <c r="AT409" s="139"/>
      <c r="AU409" s="139"/>
      <c r="AV409" s="139"/>
      <c r="AW409" s="139"/>
      <c r="AX409" s="139"/>
      <c r="AY409" s="139"/>
      <c r="AZ409" s="139"/>
      <c r="BA409" s="139"/>
      <c r="BB409" s="139"/>
      <c r="BC409" s="139"/>
      <c r="BD409" s="139"/>
      <c r="BE409" s="139"/>
      <c r="BF409" s="139"/>
      <c r="BG409" s="139"/>
      <c r="BH409" s="139"/>
      <c r="BI409" s="139"/>
      <c r="BJ409" s="139"/>
      <c r="BK409" s="139"/>
      <c r="BL409" s="139"/>
      <c r="BM409" s="139"/>
      <c r="BN409" s="139"/>
      <c r="BO409" s="139"/>
      <c r="BP409" s="139"/>
      <c r="BQ409" s="139"/>
      <c r="BR409" s="139"/>
      <c r="BS409" s="139"/>
      <c r="BT409" s="139"/>
      <c r="BU409" s="139"/>
      <c r="BV409" s="139"/>
      <c r="BW409" s="139"/>
      <c r="BX409" s="139"/>
      <c r="BY409" s="139"/>
      <c r="BZ409" s="139"/>
      <c r="CA409" s="139"/>
      <c r="CB409" s="139"/>
      <c r="CC409" s="139"/>
      <c r="CD409" s="139"/>
    </row>
    <row r="410" spans="2:82">
      <c r="B410" s="65" t="str">
        <f>IF(C410&lt;&gt;0,COUNTA($C$7:C410)," ")</f>
        <v xml:space="preserve"> </v>
      </c>
      <c r="C410" s="177"/>
      <c r="D410" s="73" t="str">
        <f>IF(C410=0," ",VLOOKUP(WEEKDAY(C410),WeekDays!$B$6:$C$12,COLUMNS(WeekDays!$B$6:$C$12)))</f>
        <v xml:space="preserve"> </v>
      </c>
      <c r="E410" s="200"/>
      <c r="F410" s="46"/>
      <c r="G410" s="46"/>
      <c r="H410" s="49"/>
      <c r="I410" s="51"/>
      <c r="J410" s="188"/>
      <c r="K410" s="123" t="str">
        <f t="shared" si="178"/>
        <v xml:space="preserve"> </v>
      </c>
      <c r="L410" s="193" t="str">
        <f t="shared" si="179"/>
        <v xml:space="preserve"> </v>
      </c>
      <c r="M410" s="57">
        <f t="shared" si="180"/>
        <v>0</v>
      </c>
      <c r="N410" s="58">
        <f t="shared" si="181"/>
        <v>0</v>
      </c>
      <c r="O410" s="59">
        <f t="shared" si="182"/>
        <v>0</v>
      </c>
      <c r="P410" s="60">
        <f t="shared" si="183"/>
        <v>0</v>
      </c>
      <c r="Q410" s="61">
        <f t="shared" si="184"/>
        <v>0</v>
      </c>
      <c r="R410" s="58">
        <f t="shared" si="185"/>
        <v>0</v>
      </c>
      <c r="S410" s="61">
        <f t="shared" si="186"/>
        <v>0</v>
      </c>
      <c r="T410" s="58">
        <f t="shared" si="187"/>
        <v>0</v>
      </c>
      <c r="U410" s="181"/>
      <c r="V410" s="137"/>
      <c r="W410" s="138"/>
      <c r="X410" s="139"/>
      <c r="Y410" s="139"/>
      <c r="Z410" s="139"/>
      <c r="AA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  <c r="AR410" s="139"/>
      <c r="AS410" s="139"/>
      <c r="AT410" s="139"/>
      <c r="AU410" s="139"/>
      <c r="AV410" s="139"/>
      <c r="AW410" s="139"/>
      <c r="AX410" s="139"/>
      <c r="AY410" s="139"/>
      <c r="AZ410" s="139"/>
      <c r="BA410" s="139"/>
      <c r="BB410" s="139"/>
      <c r="BC410" s="139"/>
      <c r="BD410" s="139"/>
      <c r="BE410" s="139"/>
      <c r="BF410" s="139"/>
      <c r="BG410" s="139"/>
      <c r="BH410" s="139"/>
      <c r="BI410" s="139"/>
      <c r="BJ410" s="139"/>
      <c r="BK410" s="139"/>
      <c r="BL410" s="139"/>
      <c r="BM410" s="139"/>
      <c r="BN410" s="139"/>
      <c r="BO410" s="139"/>
      <c r="BP410" s="139"/>
      <c r="BQ410" s="139"/>
      <c r="BR410" s="139"/>
      <c r="BS410" s="139"/>
      <c r="BT410" s="139"/>
      <c r="BU410" s="139"/>
      <c r="BV410" s="139"/>
      <c r="BW410" s="139"/>
      <c r="BX410" s="139"/>
      <c r="BY410" s="139"/>
      <c r="BZ410" s="139"/>
      <c r="CA410" s="139"/>
      <c r="CB410" s="139"/>
      <c r="CC410" s="139"/>
      <c r="CD410" s="139"/>
    </row>
    <row r="411" spans="2:82">
      <c r="B411" s="65" t="str">
        <f>IF(C411&lt;&gt;0,COUNTA($C$7:C411)," ")</f>
        <v xml:space="preserve"> </v>
      </c>
      <c r="C411" s="177"/>
      <c r="D411" s="73" t="str">
        <f>IF(C411=0," ",VLOOKUP(WEEKDAY(C411),WeekDays!$B$6:$C$12,COLUMNS(WeekDays!$B$6:$C$12)))</f>
        <v xml:space="preserve"> </v>
      </c>
      <c r="E411" s="200"/>
      <c r="F411" s="46"/>
      <c r="G411" s="46"/>
      <c r="H411" s="49"/>
      <c r="I411" s="51"/>
      <c r="J411" s="188"/>
      <c r="K411" s="123" t="str">
        <f t="shared" si="178"/>
        <v xml:space="preserve"> </v>
      </c>
      <c r="L411" s="193" t="str">
        <f t="shared" si="179"/>
        <v xml:space="preserve"> </v>
      </c>
      <c r="M411" s="57">
        <f t="shared" si="180"/>
        <v>0</v>
      </c>
      <c r="N411" s="58">
        <f t="shared" si="181"/>
        <v>0</v>
      </c>
      <c r="O411" s="59">
        <f t="shared" si="182"/>
        <v>0</v>
      </c>
      <c r="P411" s="60">
        <f t="shared" si="183"/>
        <v>0</v>
      </c>
      <c r="Q411" s="61">
        <f t="shared" si="184"/>
        <v>0</v>
      </c>
      <c r="R411" s="58">
        <f t="shared" si="185"/>
        <v>0</v>
      </c>
      <c r="S411" s="61">
        <f t="shared" si="186"/>
        <v>0</v>
      </c>
      <c r="T411" s="58">
        <f t="shared" si="187"/>
        <v>0</v>
      </c>
      <c r="U411" s="181"/>
      <c r="V411" s="137"/>
      <c r="W411" s="138"/>
      <c r="X411" s="139"/>
      <c r="Y411" s="139"/>
      <c r="Z411" s="139"/>
      <c r="AA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  <c r="AR411" s="139"/>
      <c r="AS411" s="139"/>
      <c r="AT411" s="139"/>
      <c r="AU411" s="139"/>
      <c r="AV411" s="139"/>
      <c r="AW411" s="139"/>
      <c r="AX411" s="139"/>
      <c r="AY411" s="139"/>
      <c r="AZ411" s="139"/>
      <c r="BA411" s="139"/>
      <c r="BB411" s="139"/>
      <c r="BC411" s="139"/>
      <c r="BD411" s="139"/>
      <c r="BE411" s="139"/>
      <c r="BF411" s="139"/>
      <c r="BG411" s="139"/>
      <c r="BH411" s="139"/>
      <c r="BI411" s="139"/>
      <c r="BJ411" s="139"/>
      <c r="BK411" s="139"/>
      <c r="BL411" s="139"/>
      <c r="BM411" s="139"/>
      <c r="BN411" s="139"/>
      <c r="BO411" s="139"/>
      <c r="BP411" s="139"/>
      <c r="BQ411" s="139"/>
      <c r="BR411" s="139"/>
      <c r="BS411" s="139"/>
      <c r="BT411" s="139"/>
      <c r="BU411" s="139"/>
      <c r="BV411" s="139"/>
      <c r="BW411" s="139"/>
      <c r="BX411" s="139"/>
      <c r="BY411" s="139"/>
      <c r="BZ411" s="139"/>
      <c r="CA411" s="139"/>
      <c r="CB411" s="139"/>
      <c r="CC411" s="139"/>
      <c r="CD411" s="139"/>
    </row>
    <row r="412" spans="2:82">
      <c r="B412" s="65" t="str">
        <f>IF(C412&lt;&gt;0,COUNTA($C$7:C412)," ")</f>
        <v xml:space="preserve"> </v>
      </c>
      <c r="C412" s="177"/>
      <c r="D412" s="73" t="str">
        <f>IF(C412=0," ",VLOOKUP(WEEKDAY(C412),WeekDays!$B$6:$C$12,COLUMNS(WeekDays!$B$6:$C$12)))</f>
        <v xml:space="preserve"> </v>
      </c>
      <c r="E412" s="200"/>
      <c r="F412" s="46"/>
      <c r="G412" s="46"/>
      <c r="H412" s="49"/>
      <c r="I412" s="51"/>
      <c r="J412" s="188"/>
      <c r="K412" s="123" t="str">
        <f t="shared" si="178"/>
        <v xml:space="preserve"> </v>
      </c>
      <c r="L412" s="193" t="str">
        <f t="shared" si="179"/>
        <v xml:space="preserve"> </v>
      </c>
      <c r="M412" s="57">
        <f t="shared" si="180"/>
        <v>0</v>
      </c>
      <c r="N412" s="58">
        <f t="shared" si="181"/>
        <v>0</v>
      </c>
      <c r="O412" s="59">
        <f t="shared" si="182"/>
        <v>0</v>
      </c>
      <c r="P412" s="60">
        <f t="shared" si="183"/>
        <v>0</v>
      </c>
      <c r="Q412" s="61">
        <f t="shared" si="184"/>
        <v>0</v>
      </c>
      <c r="R412" s="58">
        <f t="shared" si="185"/>
        <v>0</v>
      </c>
      <c r="S412" s="61">
        <f t="shared" si="186"/>
        <v>0</v>
      </c>
      <c r="T412" s="58">
        <f t="shared" si="187"/>
        <v>0</v>
      </c>
      <c r="U412" s="181"/>
      <c r="V412" s="137"/>
      <c r="W412" s="138"/>
      <c r="X412" s="139"/>
      <c r="Y412" s="139"/>
      <c r="Z412" s="139"/>
      <c r="AA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  <c r="AR412" s="139"/>
      <c r="AS412" s="139"/>
      <c r="AT412" s="139"/>
      <c r="AU412" s="139"/>
      <c r="AV412" s="139"/>
      <c r="AW412" s="139"/>
      <c r="AX412" s="139"/>
      <c r="AY412" s="139"/>
      <c r="AZ412" s="139"/>
      <c r="BA412" s="139"/>
      <c r="BB412" s="139"/>
      <c r="BC412" s="139"/>
      <c r="BD412" s="139"/>
      <c r="BE412" s="139"/>
      <c r="BF412" s="139"/>
      <c r="BG412" s="139"/>
      <c r="BH412" s="139"/>
      <c r="BI412" s="139"/>
      <c r="BJ412" s="139"/>
      <c r="BK412" s="139"/>
      <c r="BL412" s="139"/>
      <c r="BM412" s="139"/>
      <c r="BN412" s="139"/>
      <c r="BO412" s="139"/>
      <c r="BP412" s="139"/>
      <c r="BQ412" s="139"/>
      <c r="BR412" s="139"/>
      <c r="BS412" s="139"/>
      <c r="BT412" s="139"/>
      <c r="BU412" s="139"/>
      <c r="BV412" s="139"/>
      <c r="BW412" s="139"/>
      <c r="BX412" s="139"/>
      <c r="BY412" s="139"/>
      <c r="BZ412" s="139"/>
      <c r="CA412" s="139"/>
      <c r="CB412" s="139"/>
      <c r="CC412" s="139"/>
      <c r="CD412" s="139"/>
    </row>
    <row r="413" spans="2:82">
      <c r="B413" s="65" t="str">
        <f>IF(C413&lt;&gt;0,COUNTA($C$7:C413)," ")</f>
        <v xml:space="preserve"> </v>
      </c>
      <c r="C413" s="177"/>
      <c r="D413" s="73" t="str">
        <f>IF(C413=0," ",VLOOKUP(WEEKDAY(C413),WeekDays!$B$6:$C$12,COLUMNS(WeekDays!$B$6:$C$12)))</f>
        <v xml:space="preserve"> </v>
      </c>
      <c r="E413" s="200"/>
      <c r="F413" s="46"/>
      <c r="G413" s="46"/>
      <c r="H413" s="49"/>
      <c r="I413" s="51"/>
      <c r="J413" s="188"/>
      <c r="K413" s="123" t="str">
        <f t="shared" si="178"/>
        <v xml:space="preserve"> </v>
      </c>
      <c r="L413" s="193" t="str">
        <f t="shared" si="179"/>
        <v xml:space="preserve"> </v>
      </c>
      <c r="M413" s="57">
        <f t="shared" si="180"/>
        <v>0</v>
      </c>
      <c r="N413" s="58">
        <f t="shared" si="181"/>
        <v>0</v>
      </c>
      <c r="O413" s="59">
        <f t="shared" si="182"/>
        <v>0</v>
      </c>
      <c r="P413" s="60">
        <f t="shared" si="183"/>
        <v>0</v>
      </c>
      <c r="Q413" s="61">
        <f t="shared" si="184"/>
        <v>0</v>
      </c>
      <c r="R413" s="58">
        <f t="shared" si="185"/>
        <v>0</v>
      </c>
      <c r="S413" s="61">
        <f t="shared" si="186"/>
        <v>0</v>
      </c>
      <c r="T413" s="58">
        <f t="shared" si="187"/>
        <v>0</v>
      </c>
      <c r="U413" s="181"/>
      <c r="V413" s="137"/>
      <c r="W413" s="138"/>
      <c r="X413" s="139"/>
      <c r="Y413" s="139"/>
      <c r="Z413" s="139"/>
      <c r="AA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  <c r="AR413" s="139"/>
      <c r="AS413" s="139"/>
      <c r="AT413" s="139"/>
      <c r="AU413" s="139"/>
      <c r="AV413" s="139"/>
      <c r="AW413" s="139"/>
      <c r="AX413" s="139"/>
      <c r="AY413" s="139"/>
      <c r="AZ413" s="139"/>
      <c r="BA413" s="139"/>
      <c r="BB413" s="139"/>
      <c r="BC413" s="139"/>
      <c r="BD413" s="139"/>
      <c r="BE413" s="139"/>
      <c r="BF413" s="139"/>
      <c r="BG413" s="139"/>
      <c r="BH413" s="139"/>
      <c r="BI413" s="139"/>
      <c r="BJ413" s="139"/>
      <c r="BK413" s="139"/>
      <c r="BL413" s="139"/>
      <c r="BM413" s="139"/>
      <c r="BN413" s="139"/>
      <c r="BO413" s="139"/>
      <c r="BP413" s="139"/>
      <c r="BQ413" s="139"/>
      <c r="BR413" s="139"/>
      <c r="BS413" s="139"/>
      <c r="BT413" s="139"/>
      <c r="BU413" s="139"/>
      <c r="BV413" s="139"/>
      <c r="BW413" s="139"/>
      <c r="BX413" s="139"/>
      <c r="BY413" s="139"/>
      <c r="BZ413" s="139"/>
      <c r="CA413" s="139"/>
      <c r="CB413" s="139"/>
      <c r="CC413" s="139"/>
      <c r="CD413" s="139"/>
    </row>
    <row r="414" spans="2:82">
      <c r="B414" s="65" t="str">
        <f>IF(C414&lt;&gt;0,COUNTA($C$7:C414)," ")</f>
        <v xml:space="preserve"> </v>
      </c>
      <c r="C414" s="177"/>
      <c r="D414" s="73" t="str">
        <f>IF(C414=0," ",VLOOKUP(WEEKDAY(C414),WeekDays!$B$6:$C$12,COLUMNS(WeekDays!$B$6:$C$12)))</f>
        <v xml:space="preserve"> </v>
      </c>
      <c r="E414" s="200"/>
      <c r="F414" s="46"/>
      <c r="G414" s="46"/>
      <c r="H414" s="49"/>
      <c r="I414" s="51"/>
      <c r="J414" s="188"/>
      <c r="K414" s="123" t="str">
        <f t="shared" si="178"/>
        <v xml:space="preserve"> </v>
      </c>
      <c r="L414" s="193" t="str">
        <f t="shared" si="179"/>
        <v xml:space="preserve"> </v>
      </c>
      <c r="M414" s="57">
        <f t="shared" si="180"/>
        <v>0</v>
      </c>
      <c r="N414" s="58">
        <f t="shared" si="181"/>
        <v>0</v>
      </c>
      <c r="O414" s="59">
        <f t="shared" si="182"/>
        <v>0</v>
      </c>
      <c r="P414" s="60">
        <f t="shared" si="183"/>
        <v>0</v>
      </c>
      <c r="Q414" s="61">
        <f t="shared" si="184"/>
        <v>0</v>
      </c>
      <c r="R414" s="58">
        <f t="shared" si="185"/>
        <v>0</v>
      </c>
      <c r="S414" s="61">
        <f t="shared" si="186"/>
        <v>0</v>
      </c>
      <c r="T414" s="58">
        <f t="shared" si="187"/>
        <v>0</v>
      </c>
      <c r="U414" s="181"/>
      <c r="V414" s="137"/>
      <c r="W414" s="138"/>
      <c r="X414" s="139"/>
      <c r="Y414" s="139"/>
      <c r="Z414" s="139"/>
      <c r="AA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  <c r="AR414" s="139"/>
      <c r="AS414" s="139"/>
      <c r="AT414" s="139"/>
      <c r="AU414" s="139"/>
      <c r="AV414" s="139"/>
      <c r="AW414" s="139"/>
      <c r="AX414" s="139"/>
      <c r="AY414" s="139"/>
      <c r="AZ414" s="139"/>
      <c r="BA414" s="139"/>
      <c r="BB414" s="139"/>
      <c r="BC414" s="139"/>
      <c r="BD414" s="139"/>
      <c r="BE414" s="139"/>
      <c r="BF414" s="139"/>
      <c r="BG414" s="139"/>
      <c r="BH414" s="139"/>
      <c r="BI414" s="139"/>
      <c r="BJ414" s="139"/>
      <c r="BK414" s="139"/>
      <c r="BL414" s="139"/>
      <c r="BM414" s="139"/>
      <c r="BN414" s="139"/>
      <c r="BO414" s="139"/>
      <c r="BP414" s="139"/>
      <c r="BQ414" s="139"/>
      <c r="BR414" s="139"/>
      <c r="BS414" s="139"/>
      <c r="BT414" s="139"/>
      <c r="BU414" s="139"/>
      <c r="BV414" s="139"/>
      <c r="BW414" s="139"/>
      <c r="BX414" s="139"/>
      <c r="BY414" s="139"/>
      <c r="BZ414" s="139"/>
      <c r="CA414" s="139"/>
      <c r="CB414" s="139"/>
      <c r="CC414" s="139"/>
      <c r="CD414" s="139"/>
    </row>
    <row r="415" spans="2:82">
      <c r="B415" s="65" t="str">
        <f>IF(C415&lt;&gt;0,COUNTA($C$7:C415)," ")</f>
        <v xml:space="preserve"> </v>
      </c>
      <c r="C415" s="177"/>
      <c r="D415" s="73" t="str">
        <f>IF(C415=0," ",VLOOKUP(WEEKDAY(C415),WeekDays!$B$6:$C$12,COLUMNS(WeekDays!$B$6:$C$12)))</f>
        <v xml:space="preserve"> </v>
      </c>
      <c r="E415" s="200"/>
      <c r="F415" s="46"/>
      <c r="G415" s="46"/>
      <c r="H415" s="49"/>
      <c r="I415" s="51"/>
      <c r="J415" s="188"/>
      <c r="K415" s="123" t="str">
        <f t="shared" si="178"/>
        <v xml:space="preserve"> </v>
      </c>
      <c r="L415" s="193" t="str">
        <f t="shared" si="179"/>
        <v xml:space="preserve"> </v>
      </c>
      <c r="M415" s="57">
        <f t="shared" si="180"/>
        <v>0</v>
      </c>
      <c r="N415" s="58">
        <f t="shared" si="181"/>
        <v>0</v>
      </c>
      <c r="O415" s="59">
        <f t="shared" si="182"/>
        <v>0</v>
      </c>
      <c r="P415" s="60">
        <f t="shared" si="183"/>
        <v>0</v>
      </c>
      <c r="Q415" s="61">
        <f t="shared" si="184"/>
        <v>0</v>
      </c>
      <c r="R415" s="58">
        <f t="shared" si="185"/>
        <v>0</v>
      </c>
      <c r="S415" s="61">
        <f t="shared" si="186"/>
        <v>0</v>
      </c>
      <c r="T415" s="58">
        <f t="shared" si="187"/>
        <v>0</v>
      </c>
      <c r="U415" s="181"/>
      <c r="V415" s="137"/>
      <c r="W415" s="138"/>
      <c r="X415" s="139"/>
      <c r="Y415" s="139"/>
      <c r="Z415" s="139"/>
      <c r="AA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  <c r="AR415" s="139"/>
      <c r="AS415" s="139"/>
      <c r="AT415" s="139"/>
      <c r="AU415" s="139"/>
      <c r="AV415" s="139"/>
      <c r="AW415" s="139"/>
      <c r="AX415" s="139"/>
      <c r="AY415" s="139"/>
      <c r="AZ415" s="139"/>
      <c r="BA415" s="139"/>
      <c r="BB415" s="139"/>
      <c r="BC415" s="139"/>
      <c r="BD415" s="139"/>
      <c r="BE415" s="139"/>
      <c r="BF415" s="139"/>
      <c r="BG415" s="139"/>
      <c r="BH415" s="139"/>
      <c r="BI415" s="139"/>
      <c r="BJ415" s="139"/>
      <c r="BK415" s="139"/>
      <c r="BL415" s="139"/>
      <c r="BM415" s="139"/>
      <c r="BN415" s="139"/>
      <c r="BO415" s="139"/>
      <c r="BP415" s="139"/>
      <c r="BQ415" s="139"/>
      <c r="BR415" s="139"/>
      <c r="BS415" s="139"/>
      <c r="BT415" s="139"/>
      <c r="BU415" s="139"/>
      <c r="BV415" s="139"/>
      <c r="BW415" s="139"/>
      <c r="BX415" s="139"/>
      <c r="BY415" s="139"/>
      <c r="BZ415" s="139"/>
      <c r="CA415" s="139"/>
      <c r="CB415" s="139"/>
      <c r="CC415" s="139"/>
      <c r="CD415" s="139"/>
    </row>
    <row r="416" spans="2:82">
      <c r="B416" s="65" t="str">
        <f>IF(C416&lt;&gt;0,COUNTA($C$7:C416)," ")</f>
        <v xml:space="preserve"> </v>
      </c>
      <c r="C416" s="177"/>
      <c r="D416" s="73" t="str">
        <f>IF(C416=0," ",VLOOKUP(WEEKDAY(C416),WeekDays!$B$6:$C$12,COLUMNS(WeekDays!$B$6:$C$12)))</f>
        <v xml:space="preserve"> </v>
      </c>
      <c r="E416" s="200"/>
      <c r="F416" s="46"/>
      <c r="G416" s="46"/>
      <c r="H416" s="49"/>
      <c r="I416" s="51"/>
      <c r="J416" s="188"/>
      <c r="K416" s="123" t="str">
        <f t="shared" si="178"/>
        <v xml:space="preserve"> </v>
      </c>
      <c r="L416" s="193" t="str">
        <f t="shared" si="179"/>
        <v xml:space="preserve"> </v>
      </c>
      <c r="M416" s="57">
        <f t="shared" si="180"/>
        <v>0</v>
      </c>
      <c r="N416" s="58">
        <f t="shared" si="181"/>
        <v>0</v>
      </c>
      <c r="O416" s="59">
        <f t="shared" si="182"/>
        <v>0</v>
      </c>
      <c r="P416" s="60">
        <f t="shared" si="183"/>
        <v>0</v>
      </c>
      <c r="Q416" s="61">
        <f t="shared" si="184"/>
        <v>0</v>
      </c>
      <c r="R416" s="58">
        <f t="shared" si="185"/>
        <v>0</v>
      </c>
      <c r="S416" s="61">
        <f t="shared" si="186"/>
        <v>0</v>
      </c>
      <c r="T416" s="58">
        <f t="shared" si="187"/>
        <v>0</v>
      </c>
      <c r="U416" s="181"/>
      <c r="V416" s="137"/>
      <c r="W416" s="138"/>
      <c r="X416" s="139"/>
      <c r="Y416" s="139"/>
      <c r="Z416" s="139"/>
      <c r="AA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  <c r="AR416" s="139"/>
      <c r="AS416" s="139"/>
      <c r="AT416" s="139"/>
      <c r="AU416" s="139"/>
      <c r="AV416" s="139"/>
      <c r="AW416" s="139"/>
      <c r="AX416" s="139"/>
      <c r="AY416" s="139"/>
      <c r="AZ416" s="139"/>
      <c r="BA416" s="139"/>
      <c r="BB416" s="139"/>
      <c r="BC416" s="139"/>
      <c r="BD416" s="139"/>
      <c r="BE416" s="139"/>
      <c r="BF416" s="139"/>
      <c r="BG416" s="139"/>
      <c r="BH416" s="139"/>
      <c r="BI416" s="139"/>
      <c r="BJ416" s="139"/>
      <c r="BK416" s="139"/>
      <c r="BL416" s="139"/>
      <c r="BM416" s="139"/>
      <c r="BN416" s="139"/>
      <c r="BO416" s="139"/>
      <c r="BP416" s="139"/>
      <c r="BQ416" s="139"/>
      <c r="BR416" s="139"/>
      <c r="BS416" s="139"/>
      <c r="BT416" s="139"/>
      <c r="BU416" s="139"/>
      <c r="BV416" s="139"/>
      <c r="BW416" s="139"/>
      <c r="BX416" s="139"/>
      <c r="BY416" s="139"/>
      <c r="BZ416" s="139"/>
      <c r="CA416" s="139"/>
      <c r="CB416" s="139"/>
      <c r="CC416" s="139"/>
      <c r="CD416" s="139"/>
    </row>
    <row r="417" spans="2:82">
      <c r="B417" s="65" t="str">
        <f>IF(C417&lt;&gt;0,COUNTA($C$7:C417)," ")</f>
        <v xml:space="preserve"> </v>
      </c>
      <c r="C417" s="177"/>
      <c r="D417" s="73" t="str">
        <f>IF(C417=0," ",VLOOKUP(WEEKDAY(C417),WeekDays!$B$6:$C$12,COLUMNS(WeekDays!$B$6:$C$12)))</f>
        <v xml:space="preserve"> </v>
      </c>
      <c r="E417" s="200"/>
      <c r="F417" s="46"/>
      <c r="G417" s="46"/>
      <c r="H417" s="49"/>
      <c r="I417" s="51"/>
      <c r="J417" s="188"/>
      <c r="K417" s="123" t="str">
        <f t="shared" si="178"/>
        <v xml:space="preserve"> </v>
      </c>
      <c r="L417" s="193" t="str">
        <f t="shared" si="179"/>
        <v xml:space="preserve"> </v>
      </c>
      <c r="M417" s="57">
        <f t="shared" si="180"/>
        <v>0</v>
      </c>
      <c r="N417" s="58">
        <f t="shared" si="181"/>
        <v>0</v>
      </c>
      <c r="O417" s="59">
        <f t="shared" si="182"/>
        <v>0</v>
      </c>
      <c r="P417" s="60">
        <f t="shared" si="183"/>
        <v>0</v>
      </c>
      <c r="Q417" s="61">
        <f t="shared" si="184"/>
        <v>0</v>
      </c>
      <c r="R417" s="58">
        <f t="shared" si="185"/>
        <v>0</v>
      </c>
      <c r="S417" s="61">
        <f t="shared" si="186"/>
        <v>0</v>
      </c>
      <c r="T417" s="58">
        <f t="shared" si="187"/>
        <v>0</v>
      </c>
      <c r="U417" s="181"/>
      <c r="V417" s="137"/>
      <c r="W417" s="138"/>
      <c r="X417" s="139"/>
      <c r="Y417" s="139"/>
      <c r="Z417" s="139"/>
      <c r="AA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  <c r="AR417" s="139"/>
      <c r="AS417" s="139"/>
      <c r="AT417" s="139"/>
      <c r="AU417" s="139"/>
      <c r="AV417" s="139"/>
      <c r="AW417" s="139"/>
      <c r="AX417" s="139"/>
      <c r="AY417" s="139"/>
      <c r="AZ417" s="139"/>
      <c r="BA417" s="139"/>
      <c r="BB417" s="139"/>
      <c r="BC417" s="139"/>
      <c r="BD417" s="139"/>
      <c r="BE417" s="139"/>
      <c r="BF417" s="139"/>
      <c r="BG417" s="139"/>
      <c r="BH417" s="139"/>
      <c r="BI417" s="139"/>
      <c r="BJ417" s="139"/>
      <c r="BK417" s="139"/>
      <c r="BL417" s="139"/>
      <c r="BM417" s="139"/>
      <c r="BN417" s="139"/>
      <c r="BO417" s="139"/>
      <c r="BP417" s="139"/>
      <c r="BQ417" s="139"/>
      <c r="BR417" s="139"/>
      <c r="BS417" s="139"/>
      <c r="BT417" s="139"/>
      <c r="BU417" s="139"/>
      <c r="BV417" s="139"/>
      <c r="BW417" s="139"/>
      <c r="BX417" s="139"/>
      <c r="BY417" s="139"/>
      <c r="BZ417" s="139"/>
      <c r="CA417" s="139"/>
      <c r="CB417" s="139"/>
      <c r="CC417" s="139"/>
      <c r="CD417" s="139"/>
    </row>
    <row r="418" spans="2:82">
      <c r="B418" s="65" t="str">
        <f>IF(C418&lt;&gt;0,COUNTA($C$7:C418)," ")</f>
        <v xml:space="preserve"> </v>
      </c>
      <c r="C418" s="177"/>
      <c r="D418" s="73" t="str">
        <f>IF(C418=0," ",VLOOKUP(WEEKDAY(C418),WeekDays!$B$6:$C$12,COLUMNS(WeekDays!$B$6:$C$12)))</f>
        <v xml:space="preserve"> </v>
      </c>
      <c r="E418" s="200"/>
      <c r="F418" s="46"/>
      <c r="G418" s="46"/>
      <c r="H418" s="49"/>
      <c r="I418" s="51"/>
      <c r="J418" s="188"/>
      <c r="K418" s="123" t="str">
        <f t="shared" si="178"/>
        <v xml:space="preserve"> </v>
      </c>
      <c r="L418" s="193" t="str">
        <f t="shared" si="179"/>
        <v xml:space="preserve"> </v>
      </c>
      <c r="M418" s="57">
        <f t="shared" si="180"/>
        <v>0</v>
      </c>
      <c r="N418" s="58">
        <f t="shared" si="181"/>
        <v>0</v>
      </c>
      <c r="O418" s="59">
        <f t="shared" si="182"/>
        <v>0</v>
      </c>
      <c r="P418" s="60">
        <f t="shared" si="183"/>
        <v>0</v>
      </c>
      <c r="Q418" s="61">
        <f t="shared" si="184"/>
        <v>0</v>
      </c>
      <c r="R418" s="58">
        <f t="shared" si="185"/>
        <v>0</v>
      </c>
      <c r="S418" s="61">
        <f t="shared" si="186"/>
        <v>0</v>
      </c>
      <c r="T418" s="58">
        <f t="shared" si="187"/>
        <v>0</v>
      </c>
      <c r="U418" s="181"/>
      <c r="V418" s="137"/>
      <c r="W418" s="138"/>
      <c r="X418" s="139"/>
      <c r="Y418" s="139"/>
      <c r="Z418" s="139"/>
      <c r="AA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  <c r="AR418" s="139"/>
      <c r="AS418" s="139"/>
      <c r="AT418" s="139"/>
      <c r="AU418" s="139"/>
      <c r="AV418" s="139"/>
      <c r="AW418" s="139"/>
      <c r="AX418" s="139"/>
      <c r="AY418" s="139"/>
      <c r="AZ418" s="139"/>
      <c r="BA418" s="139"/>
      <c r="BB418" s="139"/>
      <c r="BC418" s="139"/>
      <c r="BD418" s="139"/>
      <c r="BE418" s="139"/>
      <c r="BF418" s="139"/>
      <c r="BG418" s="139"/>
      <c r="BH418" s="139"/>
      <c r="BI418" s="139"/>
      <c r="BJ418" s="139"/>
      <c r="BK418" s="139"/>
      <c r="BL418" s="139"/>
      <c r="BM418" s="139"/>
      <c r="BN418" s="139"/>
      <c r="BO418" s="139"/>
      <c r="BP418" s="139"/>
      <c r="BQ418" s="139"/>
      <c r="BR418" s="139"/>
      <c r="BS418" s="139"/>
      <c r="BT418" s="139"/>
      <c r="BU418" s="139"/>
      <c r="BV418" s="139"/>
      <c r="BW418" s="139"/>
      <c r="BX418" s="139"/>
      <c r="BY418" s="139"/>
      <c r="BZ418" s="139"/>
      <c r="CA418" s="139"/>
      <c r="CB418" s="139"/>
      <c r="CC418" s="139"/>
      <c r="CD418" s="139"/>
    </row>
    <row r="419" spans="2:82">
      <c r="B419" s="65" t="str">
        <f>IF(C419&lt;&gt;0,COUNTA($C$7:C419)," ")</f>
        <v xml:space="preserve"> </v>
      </c>
      <c r="C419" s="177"/>
      <c r="D419" s="73" t="str">
        <f>IF(C419=0," ",VLOOKUP(WEEKDAY(C419),WeekDays!$B$6:$C$12,COLUMNS(WeekDays!$B$6:$C$12)))</f>
        <v xml:space="preserve"> </v>
      </c>
      <c r="E419" s="200"/>
      <c r="F419" s="46"/>
      <c r="G419" s="46"/>
      <c r="H419" s="49"/>
      <c r="I419" s="51"/>
      <c r="J419" s="188"/>
      <c r="K419" s="123" t="str">
        <f t="shared" si="178"/>
        <v xml:space="preserve"> </v>
      </c>
      <c r="L419" s="193" t="str">
        <f t="shared" si="179"/>
        <v xml:space="preserve"> </v>
      </c>
      <c r="M419" s="57">
        <f t="shared" si="180"/>
        <v>0</v>
      </c>
      <c r="N419" s="58">
        <f t="shared" si="181"/>
        <v>0</v>
      </c>
      <c r="O419" s="59">
        <f t="shared" si="182"/>
        <v>0</v>
      </c>
      <c r="P419" s="60">
        <f t="shared" si="183"/>
        <v>0</v>
      </c>
      <c r="Q419" s="61">
        <f t="shared" si="184"/>
        <v>0</v>
      </c>
      <c r="R419" s="58">
        <f t="shared" si="185"/>
        <v>0</v>
      </c>
      <c r="S419" s="61">
        <f t="shared" si="186"/>
        <v>0</v>
      </c>
      <c r="T419" s="58">
        <f t="shared" si="187"/>
        <v>0</v>
      </c>
      <c r="U419" s="181"/>
      <c r="V419" s="137"/>
      <c r="W419" s="138"/>
      <c r="X419" s="139"/>
      <c r="Y419" s="139"/>
      <c r="Z419" s="139"/>
      <c r="AA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  <c r="AR419" s="139"/>
      <c r="AS419" s="139"/>
      <c r="AT419" s="139"/>
      <c r="AU419" s="139"/>
      <c r="AV419" s="139"/>
      <c r="AW419" s="139"/>
      <c r="AX419" s="139"/>
      <c r="AY419" s="139"/>
      <c r="AZ419" s="139"/>
      <c r="BA419" s="139"/>
      <c r="BB419" s="139"/>
      <c r="BC419" s="139"/>
      <c r="BD419" s="139"/>
      <c r="BE419" s="139"/>
      <c r="BF419" s="139"/>
      <c r="BG419" s="139"/>
      <c r="BH419" s="139"/>
      <c r="BI419" s="139"/>
      <c r="BJ419" s="139"/>
      <c r="BK419" s="139"/>
      <c r="BL419" s="139"/>
      <c r="BM419" s="139"/>
      <c r="BN419" s="139"/>
      <c r="BO419" s="139"/>
      <c r="BP419" s="139"/>
      <c r="BQ419" s="139"/>
      <c r="BR419" s="139"/>
      <c r="BS419" s="139"/>
      <c r="BT419" s="139"/>
      <c r="BU419" s="139"/>
      <c r="BV419" s="139"/>
      <c r="BW419" s="139"/>
      <c r="BX419" s="139"/>
      <c r="BY419" s="139"/>
      <c r="BZ419" s="139"/>
      <c r="CA419" s="139"/>
      <c r="CB419" s="139"/>
      <c r="CC419" s="139"/>
      <c r="CD419" s="139"/>
    </row>
    <row r="420" spans="2:82">
      <c r="B420" s="65" t="str">
        <f>IF(C420&lt;&gt;0,COUNTA($C$7:C420)," ")</f>
        <v xml:space="preserve"> </v>
      </c>
      <c r="C420" s="177"/>
      <c r="D420" s="73" t="str">
        <f>IF(C420=0," ",VLOOKUP(WEEKDAY(C420),WeekDays!$B$6:$C$12,COLUMNS(WeekDays!$B$6:$C$12)))</f>
        <v xml:space="preserve"> </v>
      </c>
      <c r="E420" s="200"/>
      <c r="F420" s="46"/>
      <c r="G420" s="46"/>
      <c r="H420" s="49"/>
      <c r="I420" s="51"/>
      <c r="J420" s="188"/>
      <c r="K420" s="123" t="str">
        <f t="shared" si="178"/>
        <v xml:space="preserve"> </v>
      </c>
      <c r="L420" s="193" t="str">
        <f t="shared" si="179"/>
        <v xml:space="preserve"> </v>
      </c>
      <c r="M420" s="57">
        <f t="shared" si="180"/>
        <v>0</v>
      </c>
      <c r="N420" s="58">
        <f t="shared" si="181"/>
        <v>0</v>
      </c>
      <c r="O420" s="59">
        <f t="shared" si="182"/>
        <v>0</v>
      </c>
      <c r="P420" s="60">
        <f t="shared" si="183"/>
        <v>0</v>
      </c>
      <c r="Q420" s="61">
        <f t="shared" si="184"/>
        <v>0</v>
      </c>
      <c r="R420" s="58">
        <f t="shared" si="185"/>
        <v>0</v>
      </c>
      <c r="S420" s="61">
        <f t="shared" si="186"/>
        <v>0</v>
      </c>
      <c r="T420" s="58">
        <f t="shared" si="187"/>
        <v>0</v>
      </c>
      <c r="U420" s="181"/>
      <c r="V420" s="137"/>
      <c r="W420" s="138"/>
      <c r="X420" s="139"/>
      <c r="Y420" s="139"/>
      <c r="Z420" s="139"/>
      <c r="AA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  <c r="AR420" s="139"/>
      <c r="AS420" s="139"/>
      <c r="AT420" s="139"/>
      <c r="AU420" s="139"/>
      <c r="AV420" s="139"/>
      <c r="AW420" s="139"/>
      <c r="AX420" s="139"/>
      <c r="AY420" s="139"/>
      <c r="AZ420" s="139"/>
      <c r="BA420" s="139"/>
      <c r="BB420" s="139"/>
      <c r="BC420" s="139"/>
      <c r="BD420" s="139"/>
      <c r="BE420" s="139"/>
      <c r="BF420" s="139"/>
      <c r="BG420" s="139"/>
      <c r="BH420" s="139"/>
      <c r="BI420" s="139"/>
      <c r="BJ420" s="139"/>
      <c r="BK420" s="139"/>
      <c r="BL420" s="139"/>
      <c r="BM420" s="139"/>
      <c r="BN420" s="139"/>
      <c r="BO420" s="139"/>
      <c r="BP420" s="139"/>
      <c r="BQ420" s="139"/>
      <c r="BR420" s="139"/>
      <c r="BS420" s="139"/>
      <c r="BT420" s="139"/>
      <c r="BU420" s="139"/>
      <c r="BV420" s="139"/>
      <c r="BW420" s="139"/>
      <c r="BX420" s="139"/>
      <c r="BY420" s="139"/>
      <c r="BZ420" s="139"/>
      <c r="CA420" s="139"/>
      <c r="CB420" s="139"/>
      <c r="CC420" s="139"/>
      <c r="CD420" s="139"/>
    </row>
    <row r="421" spans="2:82">
      <c r="B421" s="65" t="str">
        <f>IF(C421&lt;&gt;0,COUNTA($C$7:C421)," ")</f>
        <v xml:space="preserve"> </v>
      </c>
      <c r="C421" s="177"/>
      <c r="D421" s="73" t="str">
        <f>IF(C421=0," ",VLOOKUP(WEEKDAY(C421),WeekDays!$B$6:$C$12,COLUMNS(WeekDays!$B$6:$C$12)))</f>
        <v xml:space="preserve"> </v>
      </c>
      <c r="E421" s="200"/>
      <c r="F421" s="46"/>
      <c r="G421" s="46"/>
      <c r="H421" s="49"/>
      <c r="I421" s="51"/>
      <c r="J421" s="188"/>
      <c r="K421" s="123" t="str">
        <f t="shared" si="178"/>
        <v xml:space="preserve"> </v>
      </c>
      <c r="L421" s="193" t="str">
        <f t="shared" si="179"/>
        <v xml:space="preserve"> </v>
      </c>
      <c r="M421" s="57">
        <f t="shared" si="180"/>
        <v>0</v>
      </c>
      <c r="N421" s="58">
        <f t="shared" si="181"/>
        <v>0</v>
      </c>
      <c r="O421" s="59">
        <f t="shared" si="182"/>
        <v>0</v>
      </c>
      <c r="P421" s="60">
        <f t="shared" si="183"/>
        <v>0</v>
      </c>
      <c r="Q421" s="61">
        <f t="shared" si="184"/>
        <v>0</v>
      </c>
      <c r="R421" s="58">
        <f t="shared" si="185"/>
        <v>0</v>
      </c>
      <c r="S421" s="61">
        <f t="shared" si="186"/>
        <v>0</v>
      </c>
      <c r="T421" s="58">
        <f t="shared" si="187"/>
        <v>0</v>
      </c>
      <c r="U421" s="181"/>
      <c r="V421" s="137"/>
      <c r="W421" s="138"/>
      <c r="X421" s="139"/>
      <c r="Y421" s="139"/>
      <c r="Z421" s="139"/>
      <c r="AA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  <c r="AR421" s="139"/>
      <c r="AS421" s="139"/>
      <c r="AT421" s="139"/>
      <c r="AU421" s="139"/>
      <c r="AV421" s="139"/>
      <c r="AW421" s="139"/>
      <c r="AX421" s="139"/>
      <c r="AY421" s="139"/>
      <c r="AZ421" s="139"/>
      <c r="BA421" s="139"/>
      <c r="BB421" s="139"/>
      <c r="BC421" s="139"/>
      <c r="BD421" s="139"/>
      <c r="BE421" s="139"/>
      <c r="BF421" s="139"/>
      <c r="BG421" s="139"/>
      <c r="BH421" s="139"/>
      <c r="BI421" s="139"/>
      <c r="BJ421" s="139"/>
      <c r="BK421" s="139"/>
      <c r="BL421" s="139"/>
      <c r="BM421" s="139"/>
      <c r="BN421" s="139"/>
      <c r="BO421" s="139"/>
      <c r="BP421" s="139"/>
      <c r="BQ421" s="139"/>
      <c r="BR421" s="139"/>
      <c r="BS421" s="139"/>
      <c r="BT421" s="139"/>
      <c r="BU421" s="139"/>
      <c r="BV421" s="139"/>
      <c r="BW421" s="139"/>
      <c r="BX421" s="139"/>
      <c r="BY421" s="139"/>
      <c r="BZ421" s="139"/>
      <c r="CA421" s="139"/>
      <c r="CB421" s="139"/>
      <c r="CC421" s="139"/>
      <c r="CD421" s="139"/>
    </row>
    <row r="422" spans="2:82">
      <c r="B422" s="65" t="str">
        <f>IF(C422&lt;&gt;0,COUNTA($C$7:C422)," ")</f>
        <v xml:space="preserve"> </v>
      </c>
      <c r="C422" s="177"/>
      <c r="D422" s="73" t="str">
        <f>IF(C422=0," ",VLOOKUP(WEEKDAY(C422),WeekDays!$B$6:$C$12,COLUMNS(WeekDays!$B$6:$C$12)))</f>
        <v xml:space="preserve"> </v>
      </c>
      <c r="E422" s="200"/>
      <c r="F422" s="46"/>
      <c r="G422" s="46"/>
      <c r="H422" s="49"/>
      <c r="I422" s="51"/>
      <c r="J422" s="188"/>
      <c r="K422" s="123" t="str">
        <f t="shared" si="178"/>
        <v xml:space="preserve"> </v>
      </c>
      <c r="L422" s="193" t="str">
        <f t="shared" si="179"/>
        <v xml:space="preserve"> </v>
      </c>
      <c r="M422" s="57">
        <f t="shared" si="180"/>
        <v>0</v>
      </c>
      <c r="N422" s="58">
        <f t="shared" si="181"/>
        <v>0</v>
      </c>
      <c r="O422" s="59">
        <f t="shared" si="182"/>
        <v>0</v>
      </c>
      <c r="P422" s="60">
        <f t="shared" si="183"/>
        <v>0</v>
      </c>
      <c r="Q422" s="61">
        <f t="shared" si="184"/>
        <v>0</v>
      </c>
      <c r="R422" s="58">
        <f t="shared" si="185"/>
        <v>0</v>
      </c>
      <c r="S422" s="61">
        <f t="shared" si="186"/>
        <v>0</v>
      </c>
      <c r="T422" s="58">
        <f t="shared" si="187"/>
        <v>0</v>
      </c>
      <c r="U422" s="181"/>
      <c r="V422" s="137"/>
      <c r="W422" s="138"/>
      <c r="X422" s="139"/>
      <c r="Y422" s="139"/>
      <c r="Z422" s="139"/>
      <c r="AA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  <c r="AR422" s="139"/>
      <c r="AS422" s="139"/>
      <c r="AT422" s="139"/>
      <c r="AU422" s="139"/>
      <c r="AV422" s="139"/>
      <c r="AW422" s="139"/>
      <c r="AX422" s="139"/>
      <c r="AY422" s="139"/>
      <c r="AZ422" s="139"/>
      <c r="BA422" s="139"/>
      <c r="BB422" s="139"/>
      <c r="BC422" s="139"/>
      <c r="BD422" s="139"/>
      <c r="BE422" s="139"/>
      <c r="BF422" s="139"/>
      <c r="BG422" s="139"/>
      <c r="BH422" s="139"/>
      <c r="BI422" s="139"/>
      <c r="BJ422" s="139"/>
      <c r="BK422" s="139"/>
      <c r="BL422" s="139"/>
      <c r="BM422" s="139"/>
      <c r="BN422" s="139"/>
      <c r="BO422" s="139"/>
      <c r="BP422" s="139"/>
      <c r="BQ422" s="139"/>
      <c r="BR422" s="139"/>
      <c r="BS422" s="139"/>
      <c r="BT422" s="139"/>
      <c r="BU422" s="139"/>
      <c r="BV422" s="139"/>
      <c r="BW422" s="139"/>
      <c r="BX422" s="139"/>
      <c r="BY422" s="139"/>
      <c r="BZ422" s="139"/>
      <c r="CA422" s="139"/>
      <c r="CB422" s="139"/>
      <c r="CC422" s="139"/>
      <c r="CD422" s="139"/>
    </row>
    <row r="423" spans="2:82">
      <c r="B423" s="65" t="str">
        <f>IF(C423&lt;&gt;0,COUNTA($C$7:C423)," ")</f>
        <v xml:space="preserve"> </v>
      </c>
      <c r="C423" s="177"/>
      <c r="D423" s="73" t="str">
        <f>IF(C423=0," ",VLOOKUP(WEEKDAY(C423),WeekDays!$B$6:$C$12,COLUMNS(WeekDays!$B$6:$C$12)))</f>
        <v xml:space="preserve"> </v>
      </c>
      <c r="E423" s="200"/>
      <c r="F423" s="46"/>
      <c r="G423" s="46"/>
      <c r="H423" s="49"/>
      <c r="I423" s="51"/>
      <c r="J423" s="188"/>
      <c r="K423" s="123" t="str">
        <f t="shared" si="178"/>
        <v xml:space="preserve"> </v>
      </c>
      <c r="L423" s="193" t="str">
        <f t="shared" si="179"/>
        <v xml:space="preserve"> </v>
      </c>
      <c r="M423" s="57">
        <f t="shared" si="180"/>
        <v>0</v>
      </c>
      <c r="N423" s="58">
        <f t="shared" si="181"/>
        <v>0</v>
      </c>
      <c r="O423" s="59">
        <f t="shared" si="182"/>
        <v>0</v>
      </c>
      <c r="P423" s="60">
        <f t="shared" si="183"/>
        <v>0</v>
      </c>
      <c r="Q423" s="61">
        <f t="shared" si="184"/>
        <v>0</v>
      </c>
      <c r="R423" s="58">
        <f t="shared" si="185"/>
        <v>0</v>
      </c>
      <c r="S423" s="61">
        <f t="shared" si="186"/>
        <v>0</v>
      </c>
      <c r="T423" s="58">
        <f t="shared" si="187"/>
        <v>0</v>
      </c>
      <c r="U423" s="181"/>
      <c r="V423" s="137"/>
      <c r="W423" s="138"/>
      <c r="X423" s="139"/>
      <c r="Y423" s="139"/>
      <c r="Z423" s="139"/>
      <c r="AA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  <c r="AR423" s="139"/>
      <c r="AS423" s="139"/>
      <c r="AT423" s="139"/>
      <c r="AU423" s="139"/>
      <c r="AV423" s="139"/>
      <c r="AW423" s="139"/>
      <c r="AX423" s="139"/>
      <c r="AY423" s="139"/>
      <c r="AZ423" s="139"/>
      <c r="BA423" s="139"/>
      <c r="BB423" s="139"/>
      <c r="BC423" s="139"/>
      <c r="BD423" s="139"/>
      <c r="BE423" s="139"/>
      <c r="BF423" s="139"/>
      <c r="BG423" s="139"/>
      <c r="BH423" s="139"/>
      <c r="BI423" s="139"/>
      <c r="BJ423" s="139"/>
      <c r="BK423" s="139"/>
      <c r="BL423" s="139"/>
      <c r="BM423" s="139"/>
      <c r="BN423" s="139"/>
      <c r="BO423" s="139"/>
      <c r="BP423" s="139"/>
      <c r="BQ423" s="139"/>
      <c r="BR423" s="139"/>
      <c r="BS423" s="139"/>
      <c r="BT423" s="139"/>
      <c r="BU423" s="139"/>
      <c r="BV423" s="139"/>
      <c r="BW423" s="139"/>
      <c r="BX423" s="139"/>
      <c r="BY423" s="139"/>
      <c r="BZ423" s="139"/>
      <c r="CA423" s="139"/>
      <c r="CB423" s="139"/>
      <c r="CC423" s="139"/>
      <c r="CD423" s="139"/>
    </row>
    <row r="424" spans="2:82">
      <c r="B424" s="65" t="str">
        <f>IF(C424&lt;&gt;0,COUNTA($C$7:C424)," ")</f>
        <v xml:space="preserve"> </v>
      </c>
      <c r="C424" s="177"/>
      <c r="D424" s="73" t="str">
        <f>IF(C424=0," ",VLOOKUP(WEEKDAY(C424),WeekDays!$B$6:$C$12,COLUMNS(WeekDays!$B$6:$C$12)))</f>
        <v xml:space="preserve"> </v>
      </c>
      <c r="E424" s="200"/>
      <c r="F424" s="46"/>
      <c r="G424" s="46"/>
      <c r="H424" s="49"/>
      <c r="I424" s="51"/>
      <c r="J424" s="188"/>
      <c r="K424" s="123" t="str">
        <f t="shared" si="178"/>
        <v xml:space="preserve"> </v>
      </c>
      <c r="L424" s="193" t="str">
        <f t="shared" si="179"/>
        <v xml:space="preserve"> </v>
      </c>
      <c r="M424" s="57">
        <f t="shared" si="180"/>
        <v>0</v>
      </c>
      <c r="N424" s="58">
        <f t="shared" si="181"/>
        <v>0</v>
      </c>
      <c r="O424" s="59">
        <f t="shared" si="182"/>
        <v>0</v>
      </c>
      <c r="P424" s="60">
        <f t="shared" si="183"/>
        <v>0</v>
      </c>
      <c r="Q424" s="61">
        <f t="shared" si="184"/>
        <v>0</v>
      </c>
      <c r="R424" s="58">
        <f t="shared" si="185"/>
        <v>0</v>
      </c>
      <c r="S424" s="61">
        <f t="shared" si="186"/>
        <v>0</v>
      </c>
      <c r="T424" s="58">
        <f t="shared" si="187"/>
        <v>0</v>
      </c>
      <c r="U424" s="181"/>
      <c r="V424" s="137"/>
      <c r="W424" s="138"/>
      <c r="X424" s="139"/>
      <c r="Y424" s="139"/>
      <c r="Z424" s="139"/>
      <c r="AA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  <c r="AR424" s="139"/>
      <c r="AS424" s="139"/>
      <c r="AT424" s="139"/>
      <c r="AU424" s="139"/>
      <c r="AV424" s="139"/>
      <c r="AW424" s="139"/>
      <c r="AX424" s="139"/>
      <c r="AY424" s="139"/>
      <c r="AZ424" s="139"/>
      <c r="BA424" s="139"/>
      <c r="BB424" s="139"/>
      <c r="BC424" s="139"/>
      <c r="BD424" s="139"/>
      <c r="BE424" s="139"/>
      <c r="BF424" s="139"/>
      <c r="BG424" s="139"/>
      <c r="BH424" s="139"/>
      <c r="BI424" s="139"/>
      <c r="BJ424" s="139"/>
      <c r="BK424" s="139"/>
      <c r="BL424" s="139"/>
      <c r="BM424" s="139"/>
      <c r="BN424" s="139"/>
      <c r="BO424" s="139"/>
      <c r="BP424" s="139"/>
      <c r="BQ424" s="139"/>
      <c r="BR424" s="139"/>
      <c r="BS424" s="139"/>
      <c r="BT424" s="139"/>
      <c r="BU424" s="139"/>
      <c r="BV424" s="139"/>
      <c r="BW424" s="139"/>
      <c r="BX424" s="139"/>
      <c r="BY424" s="139"/>
      <c r="BZ424" s="139"/>
      <c r="CA424" s="139"/>
      <c r="CB424" s="139"/>
      <c r="CC424" s="139"/>
      <c r="CD424" s="139"/>
    </row>
    <row r="425" spans="2:82">
      <c r="B425" s="65" t="str">
        <f>IF(C425&lt;&gt;0,COUNTA($C$7:C425)," ")</f>
        <v xml:space="preserve"> </v>
      </c>
      <c r="C425" s="177"/>
      <c r="D425" s="73" t="str">
        <f>IF(C425=0," ",VLOOKUP(WEEKDAY(C425),WeekDays!$B$6:$C$12,COLUMNS(WeekDays!$B$6:$C$12)))</f>
        <v xml:space="preserve"> </v>
      </c>
      <c r="E425" s="200"/>
      <c r="F425" s="46"/>
      <c r="G425" s="46"/>
      <c r="H425" s="49"/>
      <c r="I425" s="51"/>
      <c r="J425" s="188"/>
      <c r="K425" s="123" t="str">
        <f t="shared" si="178"/>
        <v xml:space="preserve"> </v>
      </c>
      <c r="L425" s="193" t="str">
        <f t="shared" si="179"/>
        <v xml:space="preserve"> </v>
      </c>
      <c r="M425" s="57">
        <f t="shared" si="180"/>
        <v>0</v>
      </c>
      <c r="N425" s="58">
        <f t="shared" si="181"/>
        <v>0</v>
      </c>
      <c r="O425" s="59">
        <f t="shared" si="182"/>
        <v>0</v>
      </c>
      <c r="P425" s="60">
        <f t="shared" si="183"/>
        <v>0</v>
      </c>
      <c r="Q425" s="61">
        <f t="shared" si="184"/>
        <v>0</v>
      </c>
      <c r="R425" s="58">
        <f t="shared" si="185"/>
        <v>0</v>
      </c>
      <c r="S425" s="61">
        <f t="shared" si="186"/>
        <v>0</v>
      </c>
      <c r="T425" s="58">
        <f t="shared" si="187"/>
        <v>0</v>
      </c>
      <c r="U425" s="181"/>
      <c r="V425" s="137"/>
      <c r="W425" s="138"/>
      <c r="X425" s="139"/>
      <c r="Y425" s="139"/>
      <c r="Z425" s="139"/>
      <c r="AA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  <c r="AR425" s="139"/>
      <c r="AS425" s="139"/>
      <c r="AT425" s="139"/>
      <c r="AU425" s="139"/>
      <c r="AV425" s="139"/>
      <c r="AW425" s="139"/>
      <c r="AX425" s="139"/>
      <c r="AY425" s="139"/>
      <c r="AZ425" s="139"/>
      <c r="BA425" s="139"/>
      <c r="BB425" s="139"/>
      <c r="BC425" s="139"/>
      <c r="BD425" s="139"/>
      <c r="BE425" s="139"/>
      <c r="BF425" s="139"/>
      <c r="BG425" s="139"/>
      <c r="BH425" s="139"/>
      <c r="BI425" s="139"/>
      <c r="BJ425" s="139"/>
      <c r="BK425" s="139"/>
      <c r="BL425" s="139"/>
      <c r="BM425" s="139"/>
      <c r="BN425" s="139"/>
      <c r="BO425" s="139"/>
      <c r="BP425" s="139"/>
      <c r="BQ425" s="139"/>
      <c r="BR425" s="139"/>
      <c r="BS425" s="139"/>
      <c r="BT425" s="139"/>
      <c r="BU425" s="139"/>
      <c r="BV425" s="139"/>
      <c r="BW425" s="139"/>
      <c r="BX425" s="139"/>
      <c r="BY425" s="139"/>
      <c r="BZ425" s="139"/>
      <c r="CA425" s="139"/>
      <c r="CB425" s="139"/>
      <c r="CC425" s="139"/>
      <c r="CD425" s="139"/>
    </row>
    <row r="426" spans="2:82">
      <c r="B426" s="65" t="str">
        <f>IF(C426&lt;&gt;0,COUNTA($C$7:C426)," ")</f>
        <v xml:space="preserve"> </v>
      </c>
      <c r="C426" s="177"/>
      <c r="D426" s="73" t="str">
        <f>IF(C426=0," ",VLOOKUP(WEEKDAY(C426),WeekDays!$B$6:$C$12,COLUMNS(WeekDays!$B$6:$C$12)))</f>
        <v xml:space="preserve"> </v>
      </c>
      <c r="E426" s="200"/>
      <c r="F426" s="46"/>
      <c r="G426" s="46"/>
      <c r="H426" s="49"/>
      <c r="I426" s="51"/>
      <c r="J426" s="188"/>
      <c r="K426" s="123" t="str">
        <f t="shared" si="178"/>
        <v xml:space="preserve"> </v>
      </c>
      <c r="L426" s="193" t="str">
        <f t="shared" si="179"/>
        <v xml:space="preserve"> </v>
      </c>
      <c r="M426" s="57">
        <f t="shared" si="180"/>
        <v>0</v>
      </c>
      <c r="N426" s="58">
        <f t="shared" si="181"/>
        <v>0</v>
      </c>
      <c r="O426" s="59">
        <f t="shared" si="182"/>
        <v>0</v>
      </c>
      <c r="P426" s="60">
        <f t="shared" si="183"/>
        <v>0</v>
      </c>
      <c r="Q426" s="61">
        <f t="shared" si="184"/>
        <v>0</v>
      </c>
      <c r="R426" s="58">
        <f t="shared" si="185"/>
        <v>0</v>
      </c>
      <c r="S426" s="61">
        <f t="shared" si="186"/>
        <v>0</v>
      </c>
      <c r="T426" s="58">
        <f t="shared" si="187"/>
        <v>0</v>
      </c>
      <c r="U426" s="181"/>
      <c r="V426" s="137"/>
      <c r="W426" s="138"/>
      <c r="X426" s="139"/>
      <c r="Y426" s="139"/>
      <c r="Z426" s="139"/>
      <c r="AA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  <c r="AR426" s="139"/>
      <c r="AS426" s="139"/>
      <c r="AT426" s="139"/>
      <c r="AU426" s="139"/>
      <c r="AV426" s="139"/>
      <c r="AW426" s="139"/>
      <c r="AX426" s="139"/>
      <c r="AY426" s="139"/>
      <c r="AZ426" s="139"/>
      <c r="BA426" s="139"/>
      <c r="BB426" s="139"/>
      <c r="BC426" s="139"/>
      <c r="BD426" s="139"/>
      <c r="BE426" s="139"/>
      <c r="BF426" s="139"/>
      <c r="BG426" s="139"/>
      <c r="BH426" s="139"/>
      <c r="BI426" s="139"/>
      <c r="BJ426" s="139"/>
      <c r="BK426" s="139"/>
      <c r="BL426" s="139"/>
      <c r="BM426" s="139"/>
      <c r="BN426" s="139"/>
      <c r="BO426" s="139"/>
      <c r="BP426" s="139"/>
      <c r="BQ426" s="139"/>
      <c r="BR426" s="139"/>
      <c r="BS426" s="139"/>
      <c r="BT426" s="139"/>
      <c r="BU426" s="139"/>
      <c r="BV426" s="139"/>
      <c r="BW426" s="139"/>
      <c r="BX426" s="139"/>
      <c r="BY426" s="139"/>
      <c r="BZ426" s="139"/>
      <c r="CA426" s="139"/>
      <c r="CB426" s="139"/>
      <c r="CC426" s="139"/>
      <c r="CD426" s="139"/>
    </row>
    <row r="427" spans="2:82">
      <c r="B427" s="65" t="str">
        <f>IF(C427&lt;&gt;0,COUNTA($C$7:C427)," ")</f>
        <v xml:space="preserve"> </v>
      </c>
      <c r="C427" s="177"/>
      <c r="D427" s="73" t="str">
        <f>IF(C427=0," ",VLOOKUP(WEEKDAY(C427),WeekDays!$B$6:$C$12,COLUMNS(WeekDays!$B$6:$C$12)))</f>
        <v xml:space="preserve"> </v>
      </c>
      <c r="E427" s="200"/>
      <c r="F427" s="46"/>
      <c r="G427" s="46"/>
      <c r="H427" s="49"/>
      <c r="I427" s="51"/>
      <c r="J427" s="188"/>
      <c r="K427" s="123" t="str">
        <f t="shared" si="178"/>
        <v xml:space="preserve"> </v>
      </c>
      <c r="L427" s="193" t="str">
        <f t="shared" si="179"/>
        <v xml:space="preserve"> </v>
      </c>
      <c r="M427" s="57">
        <f t="shared" si="180"/>
        <v>0</v>
      </c>
      <c r="N427" s="58">
        <f t="shared" si="181"/>
        <v>0</v>
      </c>
      <c r="O427" s="59">
        <f t="shared" si="182"/>
        <v>0</v>
      </c>
      <c r="P427" s="60">
        <f t="shared" si="183"/>
        <v>0</v>
      </c>
      <c r="Q427" s="61">
        <f t="shared" si="184"/>
        <v>0</v>
      </c>
      <c r="R427" s="58">
        <f t="shared" si="185"/>
        <v>0</v>
      </c>
      <c r="S427" s="61">
        <f t="shared" si="186"/>
        <v>0</v>
      </c>
      <c r="T427" s="58">
        <f t="shared" si="187"/>
        <v>0</v>
      </c>
      <c r="U427" s="181"/>
      <c r="V427" s="137"/>
      <c r="W427" s="138"/>
      <c r="X427" s="139"/>
      <c r="Y427" s="139"/>
      <c r="Z427" s="139"/>
      <c r="AA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  <c r="AR427" s="139"/>
      <c r="AS427" s="139"/>
      <c r="AT427" s="139"/>
      <c r="AU427" s="139"/>
      <c r="AV427" s="139"/>
      <c r="AW427" s="139"/>
      <c r="AX427" s="139"/>
      <c r="AY427" s="139"/>
      <c r="AZ427" s="139"/>
      <c r="BA427" s="139"/>
      <c r="BB427" s="139"/>
      <c r="BC427" s="139"/>
      <c r="BD427" s="139"/>
      <c r="BE427" s="139"/>
      <c r="BF427" s="139"/>
      <c r="BG427" s="139"/>
      <c r="BH427" s="139"/>
      <c r="BI427" s="139"/>
      <c r="BJ427" s="139"/>
      <c r="BK427" s="139"/>
      <c r="BL427" s="139"/>
      <c r="BM427" s="139"/>
      <c r="BN427" s="139"/>
      <c r="BO427" s="139"/>
      <c r="BP427" s="139"/>
      <c r="BQ427" s="139"/>
      <c r="BR427" s="139"/>
      <c r="BS427" s="139"/>
      <c r="BT427" s="139"/>
      <c r="BU427" s="139"/>
      <c r="BV427" s="139"/>
      <c r="BW427" s="139"/>
      <c r="BX427" s="139"/>
      <c r="BY427" s="139"/>
      <c r="BZ427" s="139"/>
      <c r="CA427" s="139"/>
      <c r="CB427" s="139"/>
      <c r="CC427" s="139"/>
      <c r="CD427" s="139"/>
    </row>
    <row r="428" spans="2:82">
      <c r="B428" s="65" t="str">
        <f>IF(C428&lt;&gt;0,COUNTA($C$7:C428)," ")</f>
        <v xml:space="preserve"> </v>
      </c>
      <c r="C428" s="177"/>
      <c r="D428" s="73" t="str">
        <f>IF(C428=0," ",VLOOKUP(WEEKDAY(C428),WeekDays!$B$6:$C$12,COLUMNS(WeekDays!$B$6:$C$12)))</f>
        <v xml:space="preserve"> </v>
      </c>
      <c r="E428" s="200"/>
      <c r="F428" s="46"/>
      <c r="G428" s="46"/>
      <c r="H428" s="49"/>
      <c r="I428" s="51"/>
      <c r="J428" s="188"/>
      <c r="K428" s="123" t="str">
        <f t="shared" si="178"/>
        <v xml:space="preserve"> </v>
      </c>
      <c r="L428" s="193" t="str">
        <f t="shared" si="179"/>
        <v xml:space="preserve"> </v>
      </c>
      <c r="M428" s="57">
        <f t="shared" si="180"/>
        <v>0</v>
      </c>
      <c r="N428" s="58">
        <f t="shared" si="181"/>
        <v>0</v>
      </c>
      <c r="O428" s="59">
        <f t="shared" si="182"/>
        <v>0</v>
      </c>
      <c r="P428" s="60">
        <f t="shared" si="183"/>
        <v>0</v>
      </c>
      <c r="Q428" s="61">
        <f t="shared" si="184"/>
        <v>0</v>
      </c>
      <c r="R428" s="58">
        <f t="shared" si="185"/>
        <v>0</v>
      </c>
      <c r="S428" s="61">
        <f t="shared" si="186"/>
        <v>0</v>
      </c>
      <c r="T428" s="58">
        <f t="shared" si="187"/>
        <v>0</v>
      </c>
      <c r="U428" s="181"/>
      <c r="V428" s="137"/>
      <c r="W428" s="138"/>
      <c r="X428" s="139"/>
      <c r="Y428" s="139"/>
      <c r="Z428" s="139"/>
      <c r="AA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  <c r="AR428" s="139"/>
      <c r="AS428" s="139"/>
      <c r="AT428" s="139"/>
      <c r="AU428" s="139"/>
      <c r="AV428" s="139"/>
      <c r="AW428" s="139"/>
      <c r="AX428" s="139"/>
      <c r="AY428" s="139"/>
      <c r="AZ428" s="139"/>
      <c r="BA428" s="139"/>
      <c r="BB428" s="139"/>
      <c r="BC428" s="139"/>
      <c r="BD428" s="139"/>
      <c r="BE428" s="139"/>
      <c r="BF428" s="139"/>
      <c r="BG428" s="139"/>
      <c r="BH428" s="139"/>
      <c r="BI428" s="139"/>
      <c r="BJ428" s="139"/>
      <c r="BK428" s="139"/>
      <c r="BL428" s="139"/>
      <c r="BM428" s="139"/>
      <c r="BN428" s="139"/>
      <c r="BO428" s="139"/>
      <c r="BP428" s="139"/>
      <c r="BQ428" s="139"/>
      <c r="BR428" s="139"/>
      <c r="BS428" s="139"/>
      <c r="BT428" s="139"/>
      <c r="BU428" s="139"/>
      <c r="BV428" s="139"/>
      <c r="BW428" s="139"/>
      <c r="BX428" s="139"/>
      <c r="BY428" s="139"/>
      <c r="BZ428" s="139"/>
      <c r="CA428" s="139"/>
      <c r="CB428" s="139"/>
      <c r="CC428" s="139"/>
      <c r="CD428" s="139"/>
    </row>
    <row r="429" spans="2:82">
      <c r="B429" s="65" t="str">
        <f>IF(C429&lt;&gt;0,COUNTA($C$7:C429)," ")</f>
        <v xml:space="preserve"> </v>
      </c>
      <c r="C429" s="177"/>
      <c r="D429" s="73" t="str">
        <f>IF(C429=0," ",VLOOKUP(WEEKDAY(C429),WeekDays!$B$6:$C$12,COLUMNS(WeekDays!$B$6:$C$12)))</f>
        <v xml:space="preserve"> </v>
      </c>
      <c r="E429" s="200"/>
      <c r="F429" s="46"/>
      <c r="G429" s="46"/>
      <c r="H429" s="49"/>
      <c r="I429" s="51"/>
      <c r="J429" s="188"/>
      <c r="K429" s="123" t="str">
        <f t="shared" si="178"/>
        <v xml:space="preserve"> </v>
      </c>
      <c r="L429" s="193" t="str">
        <f t="shared" si="179"/>
        <v xml:space="preserve"> </v>
      </c>
      <c r="M429" s="57">
        <f t="shared" si="180"/>
        <v>0</v>
      </c>
      <c r="N429" s="58">
        <f t="shared" si="181"/>
        <v>0</v>
      </c>
      <c r="O429" s="59">
        <f t="shared" si="182"/>
        <v>0</v>
      </c>
      <c r="P429" s="60">
        <f t="shared" si="183"/>
        <v>0</v>
      </c>
      <c r="Q429" s="61">
        <f t="shared" si="184"/>
        <v>0</v>
      </c>
      <c r="R429" s="58">
        <f t="shared" si="185"/>
        <v>0</v>
      </c>
      <c r="S429" s="61">
        <f t="shared" si="186"/>
        <v>0</v>
      </c>
      <c r="T429" s="58">
        <f t="shared" si="187"/>
        <v>0</v>
      </c>
      <c r="U429" s="181"/>
      <c r="V429" s="137"/>
      <c r="W429" s="138"/>
      <c r="X429" s="139"/>
      <c r="Y429" s="139"/>
      <c r="Z429" s="139"/>
      <c r="AA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  <c r="AR429" s="139"/>
      <c r="AS429" s="139"/>
      <c r="AT429" s="139"/>
      <c r="AU429" s="139"/>
      <c r="AV429" s="139"/>
      <c r="AW429" s="139"/>
      <c r="AX429" s="139"/>
      <c r="AY429" s="139"/>
      <c r="AZ429" s="139"/>
      <c r="BA429" s="139"/>
      <c r="BB429" s="139"/>
      <c r="BC429" s="139"/>
      <c r="BD429" s="139"/>
      <c r="BE429" s="139"/>
      <c r="BF429" s="139"/>
      <c r="BG429" s="139"/>
      <c r="BH429" s="139"/>
      <c r="BI429" s="139"/>
      <c r="BJ429" s="139"/>
      <c r="BK429" s="139"/>
      <c r="BL429" s="139"/>
      <c r="BM429" s="139"/>
      <c r="BN429" s="139"/>
      <c r="BO429" s="139"/>
      <c r="BP429" s="139"/>
      <c r="BQ429" s="139"/>
      <c r="BR429" s="139"/>
      <c r="BS429" s="139"/>
      <c r="BT429" s="139"/>
      <c r="BU429" s="139"/>
      <c r="BV429" s="139"/>
      <c r="BW429" s="139"/>
      <c r="BX429" s="139"/>
      <c r="BY429" s="139"/>
      <c r="BZ429" s="139"/>
      <c r="CA429" s="139"/>
      <c r="CB429" s="139"/>
      <c r="CC429" s="139"/>
      <c r="CD429" s="139"/>
    </row>
    <row r="430" spans="2:82">
      <c r="B430" s="65" t="str">
        <f>IF(C430&lt;&gt;0,COUNTA($C$7:C430)," ")</f>
        <v xml:space="preserve"> </v>
      </c>
      <c r="C430" s="177"/>
      <c r="D430" s="73" t="str">
        <f>IF(C430=0," ",VLOOKUP(WEEKDAY(C430),WeekDays!$B$6:$C$12,COLUMNS(WeekDays!$B$6:$C$12)))</f>
        <v xml:space="preserve"> </v>
      </c>
      <c r="E430" s="200"/>
      <c r="F430" s="46"/>
      <c r="G430" s="46"/>
      <c r="H430" s="49"/>
      <c r="I430" s="51"/>
      <c r="J430" s="188"/>
      <c r="K430" s="123" t="str">
        <f t="shared" si="178"/>
        <v xml:space="preserve"> </v>
      </c>
      <c r="L430" s="193" t="str">
        <f t="shared" si="179"/>
        <v xml:space="preserve"> </v>
      </c>
      <c r="M430" s="57">
        <f t="shared" si="180"/>
        <v>0</v>
      </c>
      <c r="N430" s="58">
        <f t="shared" si="181"/>
        <v>0</v>
      </c>
      <c r="O430" s="59">
        <f t="shared" si="182"/>
        <v>0</v>
      </c>
      <c r="P430" s="60">
        <f t="shared" si="183"/>
        <v>0</v>
      </c>
      <c r="Q430" s="61">
        <f t="shared" si="184"/>
        <v>0</v>
      </c>
      <c r="R430" s="58">
        <f t="shared" si="185"/>
        <v>0</v>
      </c>
      <c r="S430" s="61">
        <f t="shared" si="186"/>
        <v>0</v>
      </c>
      <c r="T430" s="58">
        <f t="shared" si="187"/>
        <v>0</v>
      </c>
      <c r="U430" s="181"/>
      <c r="V430" s="137"/>
      <c r="W430" s="138"/>
      <c r="X430" s="139"/>
      <c r="Y430" s="139"/>
      <c r="Z430" s="139"/>
      <c r="AA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  <c r="AR430" s="139"/>
      <c r="AS430" s="139"/>
      <c r="AT430" s="139"/>
      <c r="AU430" s="139"/>
      <c r="AV430" s="139"/>
      <c r="AW430" s="139"/>
      <c r="AX430" s="139"/>
      <c r="AY430" s="139"/>
      <c r="AZ430" s="139"/>
      <c r="BA430" s="139"/>
      <c r="BB430" s="139"/>
      <c r="BC430" s="139"/>
      <c r="BD430" s="139"/>
      <c r="BE430" s="139"/>
      <c r="BF430" s="139"/>
      <c r="BG430" s="139"/>
      <c r="BH430" s="139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39"/>
      <c r="BS430" s="139"/>
      <c r="BT430" s="139"/>
      <c r="BU430" s="139"/>
      <c r="BV430" s="139"/>
      <c r="BW430" s="139"/>
      <c r="BX430" s="139"/>
      <c r="BY430" s="139"/>
      <c r="BZ430" s="139"/>
      <c r="CA430" s="139"/>
      <c r="CB430" s="139"/>
      <c r="CC430" s="139"/>
      <c r="CD430" s="139"/>
    </row>
    <row r="431" spans="2:82">
      <c r="B431" s="65" t="str">
        <f>IF(C431&lt;&gt;0,COUNTA($C$7:C431)," ")</f>
        <v xml:space="preserve"> </v>
      </c>
      <c r="C431" s="177"/>
      <c r="D431" s="73" t="str">
        <f>IF(C431=0," ",VLOOKUP(WEEKDAY(C431),WeekDays!$B$6:$C$12,COLUMNS(WeekDays!$B$6:$C$12)))</f>
        <v xml:space="preserve"> </v>
      </c>
      <c r="E431" s="200"/>
      <c r="F431" s="46"/>
      <c r="G431" s="46"/>
      <c r="H431" s="49"/>
      <c r="I431" s="51"/>
      <c r="J431" s="188"/>
      <c r="K431" s="123" t="str">
        <f t="shared" si="178"/>
        <v xml:space="preserve"> </v>
      </c>
      <c r="L431" s="193" t="str">
        <f t="shared" si="179"/>
        <v xml:space="preserve"> </v>
      </c>
      <c r="M431" s="57">
        <f t="shared" si="180"/>
        <v>0</v>
      </c>
      <c r="N431" s="58">
        <f t="shared" si="181"/>
        <v>0</v>
      </c>
      <c r="O431" s="59">
        <f t="shared" si="182"/>
        <v>0</v>
      </c>
      <c r="P431" s="60">
        <f t="shared" si="183"/>
        <v>0</v>
      </c>
      <c r="Q431" s="61">
        <f t="shared" si="184"/>
        <v>0</v>
      </c>
      <c r="R431" s="58">
        <f t="shared" si="185"/>
        <v>0</v>
      </c>
      <c r="S431" s="61">
        <f t="shared" si="186"/>
        <v>0</v>
      </c>
      <c r="T431" s="58">
        <f t="shared" si="187"/>
        <v>0</v>
      </c>
      <c r="U431" s="181"/>
      <c r="V431" s="137"/>
      <c r="W431" s="138"/>
      <c r="X431" s="139"/>
      <c r="Y431" s="139"/>
      <c r="Z431" s="139"/>
      <c r="AA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  <c r="AR431" s="139"/>
      <c r="AS431" s="139"/>
      <c r="AT431" s="139"/>
      <c r="AU431" s="139"/>
      <c r="AV431" s="139"/>
      <c r="AW431" s="139"/>
      <c r="AX431" s="139"/>
      <c r="AY431" s="139"/>
      <c r="AZ431" s="139"/>
      <c r="BA431" s="139"/>
      <c r="BB431" s="139"/>
      <c r="BC431" s="139"/>
      <c r="BD431" s="139"/>
      <c r="BE431" s="139"/>
      <c r="BF431" s="139"/>
      <c r="BG431" s="139"/>
      <c r="BH431" s="139"/>
      <c r="BI431" s="139"/>
      <c r="BJ431" s="139"/>
      <c r="BK431" s="139"/>
      <c r="BL431" s="139"/>
      <c r="BM431" s="139"/>
      <c r="BN431" s="139"/>
      <c r="BO431" s="139"/>
      <c r="BP431" s="139"/>
      <c r="BQ431" s="139"/>
      <c r="BR431" s="139"/>
      <c r="BS431" s="139"/>
      <c r="BT431" s="139"/>
      <c r="BU431" s="139"/>
      <c r="BV431" s="139"/>
      <c r="BW431" s="139"/>
      <c r="BX431" s="139"/>
      <c r="BY431" s="139"/>
      <c r="BZ431" s="139"/>
      <c r="CA431" s="139"/>
      <c r="CB431" s="139"/>
      <c r="CC431" s="139"/>
      <c r="CD431" s="139"/>
    </row>
    <row r="432" spans="2:82">
      <c r="B432" s="65" t="str">
        <f>IF(C432&lt;&gt;0,COUNTA($C$7:C432)," ")</f>
        <v xml:space="preserve"> </v>
      </c>
      <c r="C432" s="177"/>
      <c r="D432" s="73" t="str">
        <f>IF(C432=0," ",VLOOKUP(WEEKDAY(C432),WeekDays!$B$6:$C$12,COLUMNS(WeekDays!$B$6:$C$12)))</f>
        <v xml:space="preserve"> </v>
      </c>
      <c r="E432" s="200"/>
      <c r="F432" s="46"/>
      <c r="G432" s="46"/>
      <c r="H432" s="49"/>
      <c r="I432" s="51"/>
      <c r="J432" s="188"/>
      <c r="K432" s="123" t="str">
        <f t="shared" si="178"/>
        <v xml:space="preserve"> </v>
      </c>
      <c r="L432" s="193" t="str">
        <f t="shared" si="179"/>
        <v xml:space="preserve"> </v>
      </c>
      <c r="M432" s="57">
        <f t="shared" si="180"/>
        <v>0</v>
      </c>
      <c r="N432" s="58">
        <f t="shared" si="181"/>
        <v>0</v>
      </c>
      <c r="O432" s="59">
        <f t="shared" si="182"/>
        <v>0</v>
      </c>
      <c r="P432" s="60">
        <f t="shared" si="183"/>
        <v>0</v>
      </c>
      <c r="Q432" s="61">
        <f t="shared" si="184"/>
        <v>0</v>
      </c>
      <c r="R432" s="58">
        <f t="shared" si="185"/>
        <v>0</v>
      </c>
      <c r="S432" s="61">
        <f t="shared" si="186"/>
        <v>0</v>
      </c>
      <c r="T432" s="58">
        <f t="shared" si="187"/>
        <v>0</v>
      </c>
      <c r="U432" s="181"/>
      <c r="V432" s="137"/>
      <c r="W432" s="138"/>
      <c r="X432" s="139"/>
      <c r="Y432" s="139"/>
      <c r="Z432" s="139"/>
      <c r="AA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39"/>
      <c r="BG432" s="139"/>
      <c r="BH432" s="139"/>
      <c r="BI432" s="139"/>
      <c r="BJ432" s="139"/>
      <c r="BK432" s="139"/>
      <c r="BL432" s="139"/>
      <c r="BM432" s="139"/>
      <c r="BN432" s="139"/>
      <c r="BO432" s="139"/>
      <c r="BP432" s="139"/>
      <c r="BQ432" s="139"/>
      <c r="BR432" s="139"/>
      <c r="BS432" s="139"/>
      <c r="BT432" s="139"/>
      <c r="BU432" s="139"/>
      <c r="BV432" s="139"/>
      <c r="BW432" s="139"/>
      <c r="BX432" s="139"/>
      <c r="BY432" s="139"/>
      <c r="BZ432" s="139"/>
      <c r="CA432" s="139"/>
      <c r="CB432" s="139"/>
      <c r="CC432" s="139"/>
      <c r="CD432" s="139"/>
    </row>
    <row r="433" spans="2:82">
      <c r="B433" s="65" t="str">
        <f>IF(C433&lt;&gt;0,COUNTA($C$7:C433)," ")</f>
        <v xml:space="preserve"> </v>
      </c>
      <c r="C433" s="177"/>
      <c r="D433" s="73" t="str">
        <f>IF(C433=0," ",VLOOKUP(WEEKDAY(C433),WeekDays!$B$6:$C$12,COLUMNS(WeekDays!$B$6:$C$12)))</f>
        <v xml:space="preserve"> </v>
      </c>
      <c r="E433" s="200"/>
      <c r="F433" s="46"/>
      <c r="G433" s="46"/>
      <c r="H433" s="49"/>
      <c r="I433" s="51"/>
      <c r="J433" s="188"/>
      <c r="K433" s="123" t="str">
        <f t="shared" si="178"/>
        <v xml:space="preserve"> </v>
      </c>
      <c r="L433" s="193" t="str">
        <f t="shared" si="179"/>
        <v xml:space="preserve"> </v>
      </c>
      <c r="M433" s="57">
        <f t="shared" si="180"/>
        <v>0</v>
      </c>
      <c r="N433" s="58">
        <f t="shared" si="181"/>
        <v>0</v>
      </c>
      <c r="O433" s="59">
        <f t="shared" si="182"/>
        <v>0</v>
      </c>
      <c r="P433" s="60">
        <f t="shared" si="183"/>
        <v>0</v>
      </c>
      <c r="Q433" s="61">
        <f t="shared" si="184"/>
        <v>0</v>
      </c>
      <c r="R433" s="58">
        <f t="shared" si="185"/>
        <v>0</v>
      </c>
      <c r="S433" s="61">
        <f t="shared" si="186"/>
        <v>0</v>
      </c>
      <c r="T433" s="58">
        <f t="shared" si="187"/>
        <v>0</v>
      </c>
      <c r="U433" s="181"/>
      <c r="V433" s="137"/>
      <c r="W433" s="138"/>
      <c r="X433" s="139"/>
      <c r="Y433" s="139"/>
      <c r="Z433" s="139"/>
      <c r="AA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  <c r="AR433" s="139"/>
      <c r="AS433" s="139"/>
      <c r="AT433" s="139"/>
      <c r="AU433" s="139"/>
      <c r="AV433" s="139"/>
      <c r="AW433" s="139"/>
      <c r="AX433" s="139"/>
      <c r="AY433" s="139"/>
      <c r="AZ433" s="139"/>
      <c r="BA433" s="139"/>
      <c r="BB433" s="139"/>
      <c r="BC433" s="139"/>
      <c r="BD433" s="139"/>
      <c r="BE433" s="139"/>
      <c r="BF433" s="139"/>
      <c r="BG433" s="139"/>
      <c r="BH433" s="139"/>
      <c r="BI433" s="139"/>
      <c r="BJ433" s="139"/>
      <c r="BK433" s="139"/>
      <c r="BL433" s="139"/>
      <c r="BM433" s="139"/>
      <c r="BN433" s="139"/>
      <c r="BO433" s="139"/>
      <c r="BP433" s="139"/>
      <c r="BQ433" s="139"/>
      <c r="BR433" s="139"/>
      <c r="BS433" s="139"/>
      <c r="BT433" s="139"/>
      <c r="BU433" s="139"/>
      <c r="BV433" s="139"/>
      <c r="BW433" s="139"/>
      <c r="BX433" s="139"/>
      <c r="BY433" s="139"/>
      <c r="BZ433" s="139"/>
      <c r="CA433" s="139"/>
      <c r="CB433" s="139"/>
      <c r="CC433" s="139"/>
      <c r="CD433" s="139"/>
    </row>
    <row r="434" spans="2:82">
      <c r="B434" s="65" t="str">
        <f>IF(C434&lt;&gt;0,COUNTA($C$7:C434)," ")</f>
        <v xml:space="preserve"> </v>
      </c>
      <c r="C434" s="177"/>
      <c r="D434" s="73" t="str">
        <f>IF(C434=0," ",VLOOKUP(WEEKDAY(C434),WeekDays!$B$6:$C$12,COLUMNS(WeekDays!$B$6:$C$12)))</f>
        <v xml:space="preserve"> </v>
      </c>
      <c r="E434" s="200"/>
      <c r="F434" s="46"/>
      <c r="G434" s="46"/>
      <c r="H434" s="49"/>
      <c r="I434" s="51"/>
      <c r="J434" s="188"/>
      <c r="K434" s="123" t="str">
        <f t="shared" si="178"/>
        <v xml:space="preserve"> </v>
      </c>
      <c r="L434" s="193" t="str">
        <f t="shared" si="179"/>
        <v xml:space="preserve"> </v>
      </c>
      <c r="M434" s="57">
        <f t="shared" si="180"/>
        <v>0</v>
      </c>
      <c r="N434" s="58">
        <f t="shared" si="181"/>
        <v>0</v>
      </c>
      <c r="O434" s="59">
        <f t="shared" si="182"/>
        <v>0</v>
      </c>
      <c r="P434" s="60">
        <f t="shared" si="183"/>
        <v>0</v>
      </c>
      <c r="Q434" s="61">
        <f t="shared" si="184"/>
        <v>0</v>
      </c>
      <c r="R434" s="58">
        <f t="shared" si="185"/>
        <v>0</v>
      </c>
      <c r="S434" s="61">
        <f t="shared" si="186"/>
        <v>0</v>
      </c>
      <c r="T434" s="58">
        <f t="shared" si="187"/>
        <v>0</v>
      </c>
      <c r="U434" s="181"/>
      <c r="V434" s="137"/>
      <c r="W434" s="138"/>
      <c r="X434" s="139"/>
      <c r="Y434" s="139"/>
      <c r="Z434" s="139"/>
      <c r="AA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139"/>
      <c r="BD434" s="139"/>
      <c r="BE434" s="139"/>
      <c r="BF434" s="139"/>
      <c r="BG434" s="139"/>
      <c r="BH434" s="139"/>
      <c r="BI434" s="139"/>
      <c r="BJ434" s="139"/>
      <c r="BK434" s="139"/>
      <c r="BL434" s="139"/>
      <c r="BM434" s="139"/>
      <c r="BN434" s="139"/>
      <c r="BO434" s="139"/>
      <c r="BP434" s="139"/>
      <c r="BQ434" s="139"/>
      <c r="BR434" s="139"/>
      <c r="BS434" s="139"/>
      <c r="BT434" s="139"/>
      <c r="BU434" s="139"/>
      <c r="BV434" s="139"/>
      <c r="BW434" s="139"/>
      <c r="BX434" s="139"/>
      <c r="BY434" s="139"/>
      <c r="BZ434" s="139"/>
      <c r="CA434" s="139"/>
      <c r="CB434" s="139"/>
      <c r="CC434" s="139"/>
      <c r="CD434" s="139"/>
    </row>
    <row r="435" spans="2:82">
      <c r="B435" s="65" t="str">
        <f>IF(C435&lt;&gt;0,COUNTA($C$7:C435)," ")</f>
        <v xml:space="preserve"> </v>
      </c>
      <c r="C435" s="177"/>
      <c r="D435" s="73" t="str">
        <f>IF(C435=0," ",VLOOKUP(WEEKDAY(C435),WeekDays!$B$6:$C$12,COLUMNS(WeekDays!$B$6:$C$12)))</f>
        <v xml:space="preserve"> </v>
      </c>
      <c r="E435" s="200"/>
      <c r="F435" s="46"/>
      <c r="G435" s="46"/>
      <c r="H435" s="49"/>
      <c r="I435" s="51"/>
      <c r="J435" s="188"/>
      <c r="K435" s="123" t="str">
        <f t="shared" si="178"/>
        <v xml:space="preserve"> </v>
      </c>
      <c r="L435" s="193" t="str">
        <f t="shared" si="179"/>
        <v xml:space="preserve"> </v>
      </c>
      <c r="M435" s="57">
        <f t="shared" si="180"/>
        <v>0</v>
      </c>
      <c r="N435" s="58">
        <f t="shared" si="181"/>
        <v>0</v>
      </c>
      <c r="O435" s="59">
        <f t="shared" si="182"/>
        <v>0</v>
      </c>
      <c r="P435" s="60">
        <f t="shared" si="183"/>
        <v>0</v>
      </c>
      <c r="Q435" s="61">
        <f t="shared" si="184"/>
        <v>0</v>
      </c>
      <c r="R435" s="58">
        <f t="shared" si="185"/>
        <v>0</v>
      </c>
      <c r="S435" s="61">
        <f t="shared" si="186"/>
        <v>0</v>
      </c>
      <c r="T435" s="58">
        <f t="shared" si="187"/>
        <v>0</v>
      </c>
      <c r="U435" s="181"/>
      <c r="V435" s="137"/>
      <c r="W435" s="138"/>
      <c r="X435" s="139"/>
      <c r="Y435" s="139"/>
      <c r="Z435" s="139"/>
      <c r="AA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  <c r="AR435" s="139"/>
      <c r="AS435" s="139"/>
      <c r="AT435" s="139"/>
      <c r="AU435" s="139"/>
      <c r="AV435" s="139"/>
      <c r="AW435" s="139"/>
      <c r="AX435" s="139"/>
      <c r="AY435" s="139"/>
      <c r="AZ435" s="139"/>
      <c r="BA435" s="139"/>
      <c r="BB435" s="139"/>
      <c r="BC435" s="139"/>
      <c r="BD435" s="139"/>
      <c r="BE435" s="139"/>
      <c r="BF435" s="139"/>
      <c r="BG435" s="139"/>
      <c r="BH435" s="139"/>
      <c r="BI435" s="139"/>
      <c r="BJ435" s="139"/>
      <c r="BK435" s="139"/>
      <c r="BL435" s="139"/>
      <c r="BM435" s="139"/>
      <c r="BN435" s="139"/>
      <c r="BO435" s="139"/>
      <c r="BP435" s="139"/>
      <c r="BQ435" s="139"/>
      <c r="BR435" s="139"/>
      <c r="BS435" s="139"/>
      <c r="BT435" s="139"/>
      <c r="BU435" s="139"/>
      <c r="BV435" s="139"/>
      <c r="BW435" s="139"/>
      <c r="BX435" s="139"/>
      <c r="BY435" s="139"/>
      <c r="BZ435" s="139"/>
      <c r="CA435" s="139"/>
      <c r="CB435" s="139"/>
      <c r="CC435" s="139"/>
      <c r="CD435" s="139"/>
    </row>
    <row r="436" spans="2:82">
      <c r="B436" s="65" t="str">
        <f>IF(C436&lt;&gt;0,COUNTA($C$7:C436)," ")</f>
        <v xml:space="preserve"> </v>
      </c>
      <c r="C436" s="177"/>
      <c r="D436" s="73" t="str">
        <f>IF(C436=0," ",VLOOKUP(WEEKDAY(C436),WeekDays!$B$6:$C$12,COLUMNS(WeekDays!$B$6:$C$12)))</f>
        <v xml:space="preserve"> </v>
      </c>
      <c r="E436" s="200"/>
      <c r="F436" s="46"/>
      <c r="G436" s="46"/>
      <c r="H436" s="49"/>
      <c r="I436" s="51"/>
      <c r="J436" s="188"/>
      <c r="K436" s="123" t="str">
        <f t="shared" si="178"/>
        <v xml:space="preserve"> </v>
      </c>
      <c r="L436" s="193" t="str">
        <f t="shared" si="179"/>
        <v xml:space="preserve"> </v>
      </c>
      <c r="M436" s="57">
        <f t="shared" si="180"/>
        <v>0</v>
      </c>
      <c r="N436" s="58">
        <f t="shared" si="181"/>
        <v>0</v>
      </c>
      <c r="O436" s="59">
        <f t="shared" si="182"/>
        <v>0</v>
      </c>
      <c r="P436" s="60">
        <f t="shared" si="183"/>
        <v>0</v>
      </c>
      <c r="Q436" s="61">
        <f t="shared" si="184"/>
        <v>0</v>
      </c>
      <c r="R436" s="58">
        <f t="shared" si="185"/>
        <v>0</v>
      </c>
      <c r="S436" s="61">
        <f t="shared" si="186"/>
        <v>0</v>
      </c>
      <c r="T436" s="58">
        <f t="shared" si="187"/>
        <v>0</v>
      </c>
      <c r="U436" s="181"/>
      <c r="V436" s="137"/>
      <c r="W436" s="138"/>
      <c r="X436" s="139"/>
      <c r="Y436" s="139"/>
      <c r="Z436" s="139"/>
      <c r="AA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  <c r="AR436" s="139"/>
      <c r="AS436" s="139"/>
      <c r="AT436" s="139"/>
      <c r="AU436" s="139"/>
      <c r="AV436" s="139"/>
      <c r="AW436" s="139"/>
      <c r="AX436" s="139"/>
      <c r="AY436" s="139"/>
      <c r="AZ436" s="139"/>
      <c r="BA436" s="139"/>
      <c r="BB436" s="139"/>
      <c r="BC436" s="139"/>
      <c r="BD436" s="139"/>
      <c r="BE436" s="139"/>
      <c r="BF436" s="139"/>
      <c r="BG436" s="139"/>
      <c r="BH436" s="139"/>
      <c r="BI436" s="139"/>
      <c r="BJ436" s="139"/>
      <c r="BK436" s="139"/>
      <c r="BL436" s="139"/>
      <c r="BM436" s="139"/>
      <c r="BN436" s="139"/>
      <c r="BO436" s="139"/>
      <c r="BP436" s="139"/>
      <c r="BQ436" s="139"/>
      <c r="BR436" s="139"/>
      <c r="BS436" s="139"/>
      <c r="BT436" s="139"/>
      <c r="BU436" s="139"/>
      <c r="BV436" s="139"/>
      <c r="BW436" s="139"/>
      <c r="BX436" s="139"/>
      <c r="BY436" s="139"/>
      <c r="BZ436" s="139"/>
      <c r="CA436" s="139"/>
      <c r="CB436" s="139"/>
      <c r="CC436" s="139"/>
      <c r="CD436" s="139"/>
    </row>
    <row r="437" spans="2:82">
      <c r="B437" s="65" t="str">
        <f>IF(C437&lt;&gt;0,COUNTA($C$7:C437)," ")</f>
        <v xml:space="preserve"> </v>
      </c>
      <c r="C437" s="177"/>
      <c r="D437" s="73" t="str">
        <f>IF(C437=0," ",VLOOKUP(WEEKDAY(C437),WeekDays!$B$6:$C$12,COLUMNS(WeekDays!$B$6:$C$12)))</f>
        <v xml:space="preserve"> </v>
      </c>
      <c r="E437" s="200"/>
      <c r="F437" s="46"/>
      <c r="G437" s="46"/>
      <c r="H437" s="49"/>
      <c r="I437" s="51"/>
      <c r="J437" s="188"/>
      <c r="K437" s="123" t="str">
        <f t="shared" si="178"/>
        <v xml:space="preserve"> </v>
      </c>
      <c r="L437" s="193" t="str">
        <f t="shared" si="179"/>
        <v xml:space="preserve"> </v>
      </c>
      <c r="M437" s="57">
        <f t="shared" si="180"/>
        <v>0</v>
      </c>
      <c r="N437" s="58">
        <f t="shared" si="181"/>
        <v>0</v>
      </c>
      <c r="O437" s="59">
        <f t="shared" si="182"/>
        <v>0</v>
      </c>
      <c r="P437" s="60">
        <f t="shared" si="183"/>
        <v>0</v>
      </c>
      <c r="Q437" s="61">
        <f t="shared" si="184"/>
        <v>0</v>
      </c>
      <c r="R437" s="58">
        <f t="shared" si="185"/>
        <v>0</v>
      </c>
      <c r="S437" s="61">
        <f t="shared" si="186"/>
        <v>0</v>
      </c>
      <c r="T437" s="58">
        <f t="shared" si="187"/>
        <v>0</v>
      </c>
      <c r="U437" s="181"/>
      <c r="V437" s="137"/>
      <c r="W437" s="138"/>
      <c r="X437" s="139"/>
      <c r="Y437" s="139"/>
      <c r="Z437" s="139"/>
      <c r="AA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  <c r="AR437" s="139"/>
      <c r="AS437" s="139"/>
      <c r="AT437" s="139"/>
      <c r="AU437" s="139"/>
      <c r="AV437" s="139"/>
      <c r="AW437" s="139"/>
      <c r="AX437" s="139"/>
      <c r="AY437" s="139"/>
      <c r="AZ437" s="139"/>
      <c r="BA437" s="139"/>
      <c r="BB437" s="139"/>
      <c r="BC437" s="139"/>
      <c r="BD437" s="139"/>
      <c r="BE437" s="139"/>
      <c r="BF437" s="139"/>
      <c r="BG437" s="139"/>
      <c r="BH437" s="139"/>
      <c r="BI437" s="139"/>
      <c r="BJ437" s="139"/>
      <c r="BK437" s="139"/>
      <c r="BL437" s="139"/>
      <c r="BM437" s="139"/>
      <c r="BN437" s="139"/>
      <c r="BO437" s="139"/>
      <c r="BP437" s="139"/>
      <c r="BQ437" s="139"/>
      <c r="BR437" s="139"/>
      <c r="BS437" s="139"/>
      <c r="BT437" s="139"/>
      <c r="BU437" s="139"/>
      <c r="BV437" s="139"/>
      <c r="BW437" s="139"/>
      <c r="BX437" s="139"/>
      <c r="BY437" s="139"/>
      <c r="BZ437" s="139"/>
      <c r="CA437" s="139"/>
      <c r="CB437" s="139"/>
      <c r="CC437" s="139"/>
      <c r="CD437" s="139"/>
    </row>
    <row r="438" spans="2:82">
      <c r="B438" s="65" t="str">
        <f>IF(C438&lt;&gt;0,COUNTA($C$7:C438)," ")</f>
        <v xml:space="preserve"> </v>
      </c>
      <c r="C438" s="177"/>
      <c r="D438" s="73" t="str">
        <f>IF(C438=0," ",VLOOKUP(WEEKDAY(C438),WeekDays!$B$6:$C$12,COLUMNS(WeekDays!$B$6:$C$12)))</f>
        <v xml:space="preserve"> </v>
      </c>
      <c r="E438" s="200"/>
      <c r="F438" s="46"/>
      <c r="G438" s="46"/>
      <c r="H438" s="49"/>
      <c r="I438" s="51"/>
      <c r="J438" s="188"/>
      <c r="K438" s="123" t="str">
        <f t="shared" si="178"/>
        <v xml:space="preserve"> </v>
      </c>
      <c r="L438" s="193" t="str">
        <f t="shared" si="179"/>
        <v xml:space="preserve"> </v>
      </c>
      <c r="M438" s="57">
        <f t="shared" si="180"/>
        <v>0</v>
      </c>
      <c r="N438" s="58">
        <f t="shared" si="181"/>
        <v>0</v>
      </c>
      <c r="O438" s="59">
        <f t="shared" si="182"/>
        <v>0</v>
      </c>
      <c r="P438" s="60">
        <f t="shared" si="183"/>
        <v>0</v>
      </c>
      <c r="Q438" s="61">
        <f t="shared" si="184"/>
        <v>0</v>
      </c>
      <c r="R438" s="58">
        <f t="shared" si="185"/>
        <v>0</v>
      </c>
      <c r="S438" s="61">
        <f t="shared" si="186"/>
        <v>0</v>
      </c>
      <c r="T438" s="58">
        <f t="shared" si="187"/>
        <v>0</v>
      </c>
      <c r="U438" s="181"/>
      <c r="V438" s="137"/>
      <c r="W438" s="138"/>
      <c r="X438" s="139"/>
      <c r="Y438" s="139"/>
      <c r="Z438" s="139"/>
      <c r="AA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  <c r="AR438" s="139"/>
      <c r="AS438" s="139"/>
      <c r="AT438" s="139"/>
      <c r="AU438" s="139"/>
      <c r="AV438" s="139"/>
      <c r="AW438" s="139"/>
      <c r="AX438" s="139"/>
      <c r="AY438" s="139"/>
      <c r="AZ438" s="139"/>
      <c r="BA438" s="139"/>
      <c r="BB438" s="139"/>
      <c r="BC438" s="139"/>
      <c r="BD438" s="139"/>
      <c r="BE438" s="139"/>
      <c r="BF438" s="139"/>
      <c r="BG438" s="139"/>
      <c r="BH438" s="139"/>
      <c r="BI438" s="139"/>
      <c r="BJ438" s="139"/>
      <c r="BK438" s="139"/>
      <c r="BL438" s="139"/>
      <c r="BM438" s="139"/>
      <c r="BN438" s="139"/>
      <c r="BO438" s="139"/>
      <c r="BP438" s="139"/>
      <c r="BQ438" s="139"/>
      <c r="BR438" s="139"/>
      <c r="BS438" s="139"/>
      <c r="BT438" s="139"/>
      <c r="BU438" s="139"/>
      <c r="BV438" s="139"/>
      <c r="BW438" s="139"/>
      <c r="BX438" s="139"/>
      <c r="BY438" s="139"/>
      <c r="BZ438" s="139"/>
      <c r="CA438" s="139"/>
      <c r="CB438" s="139"/>
      <c r="CC438" s="139"/>
      <c r="CD438" s="139"/>
    </row>
    <row r="439" spans="2:82">
      <c r="B439" s="65" t="str">
        <f>IF(C439&lt;&gt;0,COUNTA($C$7:C439)," ")</f>
        <v xml:space="preserve"> </v>
      </c>
      <c r="C439" s="177"/>
      <c r="D439" s="73" t="str">
        <f>IF(C439=0," ",VLOOKUP(WEEKDAY(C439),WeekDays!$B$6:$C$12,COLUMNS(WeekDays!$B$6:$C$12)))</f>
        <v xml:space="preserve"> </v>
      </c>
      <c r="E439" s="200"/>
      <c r="F439" s="46"/>
      <c r="G439" s="46"/>
      <c r="H439" s="49"/>
      <c r="I439" s="51"/>
      <c r="J439" s="188"/>
      <c r="K439" s="123" t="str">
        <f t="shared" si="178"/>
        <v xml:space="preserve"> </v>
      </c>
      <c r="L439" s="193" t="str">
        <f t="shared" si="179"/>
        <v xml:space="preserve"> </v>
      </c>
      <c r="M439" s="57">
        <f t="shared" si="180"/>
        <v>0</v>
      </c>
      <c r="N439" s="58">
        <f t="shared" si="181"/>
        <v>0</v>
      </c>
      <c r="O439" s="59">
        <f t="shared" si="182"/>
        <v>0</v>
      </c>
      <c r="P439" s="60">
        <f t="shared" si="183"/>
        <v>0</v>
      </c>
      <c r="Q439" s="61">
        <f t="shared" si="184"/>
        <v>0</v>
      </c>
      <c r="R439" s="58">
        <f t="shared" si="185"/>
        <v>0</v>
      </c>
      <c r="S439" s="61">
        <f t="shared" si="186"/>
        <v>0</v>
      </c>
      <c r="T439" s="58">
        <f t="shared" si="187"/>
        <v>0</v>
      </c>
      <c r="U439" s="181"/>
      <c r="V439" s="137"/>
      <c r="W439" s="138"/>
      <c r="X439" s="139"/>
      <c r="Y439" s="139"/>
      <c r="Z439" s="139"/>
      <c r="AA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39"/>
      <c r="AN439" s="139"/>
      <c r="AO439" s="139"/>
      <c r="AP439" s="139"/>
      <c r="AQ439" s="139"/>
      <c r="AR439" s="139"/>
      <c r="AS439" s="139"/>
      <c r="AT439" s="139"/>
      <c r="AU439" s="139"/>
      <c r="AV439" s="139"/>
      <c r="AW439" s="139"/>
      <c r="AX439" s="139"/>
      <c r="AY439" s="139"/>
      <c r="AZ439" s="139"/>
      <c r="BA439" s="139"/>
      <c r="BB439" s="139"/>
      <c r="BC439" s="139"/>
      <c r="BD439" s="139"/>
      <c r="BE439" s="139"/>
      <c r="BF439" s="139"/>
      <c r="BG439" s="139"/>
      <c r="BH439" s="139"/>
      <c r="BI439" s="139"/>
      <c r="BJ439" s="139"/>
      <c r="BK439" s="139"/>
      <c r="BL439" s="139"/>
      <c r="BM439" s="139"/>
      <c r="BN439" s="139"/>
      <c r="BO439" s="139"/>
      <c r="BP439" s="139"/>
      <c r="BQ439" s="139"/>
      <c r="BR439" s="139"/>
      <c r="BS439" s="139"/>
      <c r="BT439" s="139"/>
      <c r="BU439" s="139"/>
      <c r="BV439" s="139"/>
      <c r="BW439" s="139"/>
      <c r="BX439" s="139"/>
      <c r="BY439" s="139"/>
      <c r="BZ439" s="139"/>
      <c r="CA439" s="139"/>
      <c r="CB439" s="139"/>
      <c r="CC439" s="139"/>
      <c r="CD439" s="139"/>
    </row>
    <row r="440" spans="2:82">
      <c r="B440" s="65" t="str">
        <f>IF(C440&lt;&gt;0,COUNTA($C$7:C440)," ")</f>
        <v xml:space="preserve"> </v>
      </c>
      <c r="C440" s="177"/>
      <c r="D440" s="73" t="str">
        <f>IF(C440=0," ",VLOOKUP(WEEKDAY(C440),WeekDays!$B$6:$C$12,COLUMNS(WeekDays!$B$6:$C$12)))</f>
        <v xml:space="preserve"> </v>
      </c>
      <c r="E440" s="200"/>
      <c r="F440" s="46"/>
      <c r="G440" s="46"/>
      <c r="H440" s="49"/>
      <c r="I440" s="51"/>
      <c r="J440" s="188"/>
      <c r="K440" s="123" t="str">
        <f t="shared" si="178"/>
        <v xml:space="preserve"> </v>
      </c>
      <c r="L440" s="193" t="str">
        <f t="shared" si="179"/>
        <v xml:space="preserve"> </v>
      </c>
      <c r="M440" s="57">
        <f t="shared" si="180"/>
        <v>0</v>
      </c>
      <c r="N440" s="58">
        <f t="shared" si="181"/>
        <v>0</v>
      </c>
      <c r="O440" s="59">
        <f t="shared" si="182"/>
        <v>0</v>
      </c>
      <c r="P440" s="60">
        <f t="shared" si="183"/>
        <v>0</v>
      </c>
      <c r="Q440" s="61">
        <f t="shared" si="184"/>
        <v>0</v>
      </c>
      <c r="R440" s="58">
        <f t="shared" si="185"/>
        <v>0</v>
      </c>
      <c r="S440" s="61">
        <f t="shared" si="186"/>
        <v>0</v>
      </c>
      <c r="T440" s="58">
        <f t="shared" si="187"/>
        <v>0</v>
      </c>
      <c r="U440" s="181"/>
      <c r="V440" s="137"/>
      <c r="W440" s="138"/>
      <c r="X440" s="139"/>
      <c r="Y440" s="139"/>
      <c r="Z440" s="139"/>
      <c r="AA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  <c r="AR440" s="139"/>
      <c r="AS440" s="139"/>
      <c r="AT440" s="139"/>
      <c r="AU440" s="139"/>
      <c r="AV440" s="139"/>
      <c r="AW440" s="139"/>
      <c r="AX440" s="139"/>
      <c r="AY440" s="139"/>
      <c r="AZ440" s="139"/>
      <c r="BA440" s="139"/>
      <c r="BB440" s="139"/>
      <c r="BC440" s="139"/>
      <c r="BD440" s="139"/>
      <c r="BE440" s="139"/>
      <c r="BF440" s="139"/>
      <c r="BG440" s="139"/>
      <c r="BH440" s="139"/>
      <c r="BI440" s="139"/>
      <c r="BJ440" s="139"/>
      <c r="BK440" s="139"/>
      <c r="BL440" s="139"/>
      <c r="BM440" s="139"/>
      <c r="BN440" s="139"/>
      <c r="BO440" s="139"/>
      <c r="BP440" s="139"/>
      <c r="BQ440" s="139"/>
      <c r="BR440" s="139"/>
      <c r="BS440" s="139"/>
      <c r="BT440" s="139"/>
      <c r="BU440" s="139"/>
      <c r="BV440" s="139"/>
      <c r="BW440" s="139"/>
      <c r="BX440" s="139"/>
      <c r="BY440" s="139"/>
      <c r="BZ440" s="139"/>
      <c r="CA440" s="139"/>
      <c r="CB440" s="139"/>
      <c r="CC440" s="139"/>
      <c r="CD440" s="139"/>
    </row>
    <row r="441" spans="2:82">
      <c r="B441" s="65" t="str">
        <f>IF(C441&lt;&gt;0,COUNTA($C$7:C441)," ")</f>
        <v xml:space="preserve"> </v>
      </c>
      <c r="C441" s="177"/>
      <c r="D441" s="73" t="str">
        <f>IF(C441=0," ",VLOOKUP(WEEKDAY(C441),WeekDays!$B$6:$C$12,COLUMNS(WeekDays!$B$6:$C$12)))</f>
        <v xml:space="preserve"> </v>
      </c>
      <c r="E441" s="200"/>
      <c r="F441" s="46"/>
      <c r="G441" s="46"/>
      <c r="H441" s="49"/>
      <c r="I441" s="51"/>
      <c r="J441" s="188"/>
      <c r="K441" s="123" t="str">
        <f t="shared" si="178"/>
        <v xml:space="preserve"> </v>
      </c>
      <c r="L441" s="193" t="str">
        <f t="shared" si="179"/>
        <v xml:space="preserve"> </v>
      </c>
      <c r="M441" s="57">
        <f t="shared" si="180"/>
        <v>0</v>
      </c>
      <c r="N441" s="58">
        <f t="shared" si="181"/>
        <v>0</v>
      </c>
      <c r="O441" s="59">
        <f t="shared" si="182"/>
        <v>0</v>
      </c>
      <c r="P441" s="60">
        <f t="shared" si="183"/>
        <v>0</v>
      </c>
      <c r="Q441" s="61">
        <f t="shared" si="184"/>
        <v>0</v>
      </c>
      <c r="R441" s="58">
        <f t="shared" si="185"/>
        <v>0</v>
      </c>
      <c r="S441" s="61">
        <f t="shared" si="186"/>
        <v>0</v>
      </c>
      <c r="T441" s="58">
        <f t="shared" si="187"/>
        <v>0</v>
      </c>
      <c r="U441" s="181"/>
      <c r="V441" s="137"/>
      <c r="W441" s="138"/>
      <c r="X441" s="139"/>
      <c r="Y441" s="139"/>
      <c r="Z441" s="139"/>
      <c r="AA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  <c r="AR441" s="139"/>
      <c r="AS441" s="139"/>
      <c r="AT441" s="139"/>
      <c r="AU441" s="139"/>
      <c r="AV441" s="139"/>
      <c r="AW441" s="139"/>
      <c r="AX441" s="139"/>
      <c r="AY441" s="139"/>
      <c r="AZ441" s="139"/>
      <c r="BA441" s="139"/>
      <c r="BB441" s="139"/>
      <c r="BC441" s="139"/>
      <c r="BD441" s="139"/>
      <c r="BE441" s="139"/>
      <c r="BF441" s="139"/>
      <c r="BG441" s="139"/>
      <c r="BH441" s="139"/>
      <c r="BI441" s="139"/>
      <c r="BJ441" s="139"/>
      <c r="BK441" s="139"/>
      <c r="BL441" s="139"/>
      <c r="BM441" s="139"/>
      <c r="BN441" s="139"/>
      <c r="BO441" s="139"/>
      <c r="BP441" s="139"/>
      <c r="BQ441" s="139"/>
      <c r="BR441" s="139"/>
      <c r="BS441" s="139"/>
      <c r="BT441" s="139"/>
      <c r="BU441" s="139"/>
      <c r="BV441" s="139"/>
      <c r="BW441" s="139"/>
      <c r="BX441" s="139"/>
      <c r="BY441" s="139"/>
      <c r="BZ441" s="139"/>
      <c r="CA441" s="139"/>
      <c r="CB441" s="139"/>
      <c r="CC441" s="139"/>
      <c r="CD441" s="139"/>
    </row>
    <row r="442" spans="2:82">
      <c r="B442" s="65" t="str">
        <f>IF(C442&lt;&gt;0,COUNTA($C$7:C442)," ")</f>
        <v xml:space="preserve"> </v>
      </c>
      <c r="C442" s="177"/>
      <c r="D442" s="73" t="str">
        <f>IF(C442=0," ",VLOOKUP(WEEKDAY(C442),WeekDays!$B$6:$C$12,COLUMNS(WeekDays!$B$6:$C$12)))</f>
        <v xml:space="preserve"> </v>
      </c>
      <c r="E442" s="200"/>
      <c r="F442" s="46"/>
      <c r="G442" s="46"/>
      <c r="H442" s="49"/>
      <c r="I442" s="51"/>
      <c r="J442" s="188"/>
      <c r="K442" s="123" t="str">
        <f t="shared" si="178"/>
        <v xml:space="preserve"> </v>
      </c>
      <c r="L442" s="193" t="str">
        <f t="shared" si="179"/>
        <v xml:space="preserve"> </v>
      </c>
      <c r="M442" s="57">
        <f t="shared" si="180"/>
        <v>0</v>
      </c>
      <c r="N442" s="58">
        <f t="shared" si="181"/>
        <v>0</v>
      </c>
      <c r="O442" s="59">
        <f t="shared" si="182"/>
        <v>0</v>
      </c>
      <c r="P442" s="60">
        <f t="shared" si="183"/>
        <v>0</v>
      </c>
      <c r="Q442" s="61">
        <f t="shared" si="184"/>
        <v>0</v>
      </c>
      <c r="R442" s="58">
        <f t="shared" si="185"/>
        <v>0</v>
      </c>
      <c r="S442" s="61">
        <f t="shared" si="186"/>
        <v>0</v>
      </c>
      <c r="T442" s="58">
        <f t="shared" si="187"/>
        <v>0</v>
      </c>
      <c r="U442" s="181"/>
      <c r="V442" s="137"/>
      <c r="W442" s="138"/>
      <c r="X442" s="139"/>
      <c r="Y442" s="139"/>
      <c r="Z442" s="139"/>
      <c r="AA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  <c r="AR442" s="139"/>
      <c r="AS442" s="139"/>
      <c r="AT442" s="139"/>
      <c r="AU442" s="139"/>
      <c r="AV442" s="139"/>
      <c r="AW442" s="139"/>
      <c r="AX442" s="139"/>
      <c r="AY442" s="139"/>
      <c r="AZ442" s="139"/>
      <c r="BA442" s="139"/>
      <c r="BB442" s="139"/>
      <c r="BC442" s="139"/>
      <c r="BD442" s="139"/>
      <c r="BE442" s="139"/>
      <c r="BF442" s="139"/>
      <c r="BG442" s="139"/>
      <c r="BH442" s="139"/>
      <c r="BI442" s="139"/>
      <c r="BJ442" s="139"/>
      <c r="BK442" s="139"/>
      <c r="BL442" s="139"/>
      <c r="BM442" s="139"/>
      <c r="BN442" s="139"/>
      <c r="BO442" s="139"/>
      <c r="BP442" s="139"/>
      <c r="BQ442" s="139"/>
      <c r="BR442" s="139"/>
      <c r="BS442" s="139"/>
      <c r="BT442" s="139"/>
      <c r="BU442" s="139"/>
      <c r="BV442" s="139"/>
      <c r="BW442" s="139"/>
      <c r="BX442" s="139"/>
      <c r="BY442" s="139"/>
      <c r="BZ442" s="139"/>
      <c r="CA442" s="139"/>
      <c r="CB442" s="139"/>
      <c r="CC442" s="139"/>
      <c r="CD442" s="139"/>
    </row>
    <row r="443" spans="2:82">
      <c r="B443" s="65" t="str">
        <f>IF(C443&lt;&gt;0,COUNTA($C$7:C443)," ")</f>
        <v xml:space="preserve"> </v>
      </c>
      <c r="C443" s="177"/>
      <c r="D443" s="73" t="str">
        <f>IF(C443=0," ",VLOOKUP(WEEKDAY(C443),WeekDays!$B$6:$C$12,COLUMNS(WeekDays!$B$6:$C$12)))</f>
        <v xml:space="preserve"> </v>
      </c>
      <c r="E443" s="200"/>
      <c r="F443" s="46"/>
      <c r="G443" s="46"/>
      <c r="H443" s="49"/>
      <c r="I443" s="51"/>
      <c r="J443" s="188"/>
      <c r="K443" s="123" t="str">
        <f t="shared" si="178"/>
        <v xml:space="preserve"> </v>
      </c>
      <c r="L443" s="193" t="str">
        <f t="shared" si="179"/>
        <v xml:space="preserve"> </v>
      </c>
      <c r="M443" s="57">
        <f t="shared" si="180"/>
        <v>0</v>
      </c>
      <c r="N443" s="58">
        <f t="shared" si="181"/>
        <v>0</v>
      </c>
      <c r="O443" s="59">
        <f t="shared" si="182"/>
        <v>0</v>
      </c>
      <c r="P443" s="60">
        <f t="shared" si="183"/>
        <v>0</v>
      </c>
      <c r="Q443" s="61">
        <f t="shared" si="184"/>
        <v>0</v>
      </c>
      <c r="R443" s="58">
        <f t="shared" si="185"/>
        <v>0</v>
      </c>
      <c r="S443" s="61">
        <f t="shared" si="186"/>
        <v>0</v>
      </c>
      <c r="T443" s="58">
        <f t="shared" si="187"/>
        <v>0</v>
      </c>
      <c r="U443" s="181"/>
      <c r="V443" s="137"/>
      <c r="W443" s="138"/>
      <c r="X443" s="139"/>
      <c r="Y443" s="139"/>
      <c r="Z443" s="139"/>
      <c r="AA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  <c r="AR443" s="139"/>
      <c r="AS443" s="139"/>
      <c r="AT443" s="139"/>
      <c r="AU443" s="139"/>
      <c r="AV443" s="139"/>
      <c r="AW443" s="139"/>
      <c r="AX443" s="139"/>
      <c r="AY443" s="139"/>
      <c r="AZ443" s="139"/>
      <c r="BA443" s="139"/>
      <c r="BB443" s="139"/>
      <c r="BC443" s="139"/>
      <c r="BD443" s="139"/>
      <c r="BE443" s="139"/>
      <c r="BF443" s="139"/>
      <c r="BG443" s="139"/>
      <c r="BH443" s="139"/>
      <c r="BI443" s="139"/>
      <c r="BJ443" s="139"/>
      <c r="BK443" s="139"/>
      <c r="BL443" s="139"/>
      <c r="BM443" s="139"/>
      <c r="BN443" s="139"/>
      <c r="BO443" s="139"/>
      <c r="BP443" s="139"/>
      <c r="BQ443" s="139"/>
      <c r="BR443" s="139"/>
      <c r="BS443" s="139"/>
      <c r="BT443" s="139"/>
      <c r="BU443" s="139"/>
      <c r="BV443" s="139"/>
      <c r="BW443" s="139"/>
      <c r="BX443" s="139"/>
      <c r="BY443" s="139"/>
      <c r="BZ443" s="139"/>
      <c r="CA443" s="139"/>
      <c r="CB443" s="139"/>
      <c r="CC443" s="139"/>
      <c r="CD443" s="139"/>
    </row>
    <row r="444" spans="2:82">
      <c r="B444" s="65" t="str">
        <f>IF(C444&lt;&gt;0,COUNTA($C$7:C444)," ")</f>
        <v xml:space="preserve"> </v>
      </c>
      <c r="C444" s="177"/>
      <c r="D444" s="73" t="str">
        <f>IF(C444=0," ",VLOOKUP(WEEKDAY(C444),WeekDays!$B$6:$C$12,COLUMNS(WeekDays!$B$6:$C$12)))</f>
        <v xml:space="preserve"> </v>
      </c>
      <c r="E444" s="200"/>
      <c r="F444" s="46"/>
      <c r="G444" s="46"/>
      <c r="H444" s="49"/>
      <c r="I444" s="51"/>
      <c r="J444" s="188"/>
      <c r="K444" s="123" t="str">
        <f t="shared" si="178"/>
        <v xml:space="preserve"> </v>
      </c>
      <c r="L444" s="193" t="str">
        <f t="shared" si="179"/>
        <v xml:space="preserve"> </v>
      </c>
      <c r="M444" s="57">
        <f t="shared" si="180"/>
        <v>0</v>
      </c>
      <c r="N444" s="58">
        <f t="shared" si="181"/>
        <v>0</v>
      </c>
      <c r="O444" s="59">
        <f t="shared" si="182"/>
        <v>0</v>
      </c>
      <c r="P444" s="60">
        <f t="shared" si="183"/>
        <v>0</v>
      </c>
      <c r="Q444" s="61">
        <f t="shared" si="184"/>
        <v>0</v>
      </c>
      <c r="R444" s="58">
        <f t="shared" si="185"/>
        <v>0</v>
      </c>
      <c r="S444" s="61">
        <f t="shared" si="186"/>
        <v>0</v>
      </c>
      <c r="T444" s="58">
        <f t="shared" si="187"/>
        <v>0</v>
      </c>
      <c r="U444" s="181"/>
      <c r="V444" s="137"/>
      <c r="W444" s="138"/>
      <c r="X444" s="139"/>
      <c r="Y444" s="139"/>
      <c r="Z444" s="139"/>
      <c r="AA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  <c r="AR444" s="139"/>
      <c r="AS444" s="139"/>
      <c r="AT444" s="139"/>
      <c r="AU444" s="139"/>
      <c r="AV444" s="139"/>
      <c r="AW444" s="139"/>
      <c r="AX444" s="139"/>
      <c r="AY444" s="139"/>
      <c r="AZ444" s="139"/>
      <c r="BA444" s="139"/>
      <c r="BB444" s="139"/>
      <c r="BC444" s="139"/>
      <c r="BD444" s="139"/>
      <c r="BE444" s="139"/>
      <c r="BF444" s="139"/>
      <c r="BG444" s="139"/>
      <c r="BH444" s="139"/>
      <c r="BI444" s="139"/>
      <c r="BJ444" s="139"/>
      <c r="BK444" s="139"/>
      <c r="BL444" s="139"/>
      <c r="BM444" s="139"/>
      <c r="BN444" s="139"/>
      <c r="BO444" s="139"/>
      <c r="BP444" s="139"/>
      <c r="BQ444" s="139"/>
      <c r="BR444" s="139"/>
      <c r="BS444" s="139"/>
      <c r="BT444" s="139"/>
      <c r="BU444" s="139"/>
      <c r="BV444" s="139"/>
      <c r="BW444" s="139"/>
      <c r="BX444" s="139"/>
      <c r="BY444" s="139"/>
      <c r="BZ444" s="139"/>
      <c r="CA444" s="139"/>
      <c r="CB444" s="139"/>
      <c r="CC444" s="139"/>
      <c r="CD444" s="139"/>
    </row>
    <row r="445" spans="2:82">
      <c r="B445" s="65" t="str">
        <f>IF(C445&lt;&gt;0,COUNTA($C$7:C445)," ")</f>
        <v xml:space="preserve"> </v>
      </c>
      <c r="C445" s="177"/>
      <c r="D445" s="73" t="str">
        <f>IF(C445=0," ",VLOOKUP(WEEKDAY(C445),WeekDays!$B$6:$C$12,COLUMNS(WeekDays!$B$6:$C$12)))</f>
        <v xml:space="preserve"> </v>
      </c>
      <c r="E445" s="200"/>
      <c r="F445" s="46"/>
      <c r="G445" s="46"/>
      <c r="H445" s="49"/>
      <c r="I445" s="51"/>
      <c r="J445" s="188"/>
      <c r="K445" s="123" t="str">
        <f t="shared" si="178"/>
        <v xml:space="preserve"> </v>
      </c>
      <c r="L445" s="193" t="str">
        <f t="shared" si="179"/>
        <v xml:space="preserve"> </v>
      </c>
      <c r="M445" s="57">
        <f t="shared" si="180"/>
        <v>0</v>
      </c>
      <c r="N445" s="58">
        <f t="shared" si="181"/>
        <v>0</v>
      </c>
      <c r="O445" s="59">
        <f t="shared" si="182"/>
        <v>0</v>
      </c>
      <c r="P445" s="60">
        <f t="shared" si="183"/>
        <v>0</v>
      </c>
      <c r="Q445" s="61">
        <f t="shared" si="184"/>
        <v>0</v>
      </c>
      <c r="R445" s="58">
        <f t="shared" si="185"/>
        <v>0</v>
      </c>
      <c r="S445" s="61">
        <f t="shared" si="186"/>
        <v>0</v>
      </c>
      <c r="T445" s="58">
        <f t="shared" si="187"/>
        <v>0</v>
      </c>
      <c r="U445" s="181"/>
      <c r="V445" s="137"/>
      <c r="W445" s="138"/>
      <c r="X445" s="139"/>
      <c r="Y445" s="139"/>
      <c r="Z445" s="139"/>
      <c r="AA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  <c r="AR445" s="139"/>
      <c r="AS445" s="139"/>
      <c r="AT445" s="139"/>
      <c r="AU445" s="139"/>
      <c r="AV445" s="139"/>
      <c r="AW445" s="139"/>
      <c r="AX445" s="139"/>
      <c r="AY445" s="139"/>
      <c r="AZ445" s="139"/>
      <c r="BA445" s="139"/>
      <c r="BB445" s="139"/>
      <c r="BC445" s="139"/>
      <c r="BD445" s="139"/>
      <c r="BE445" s="139"/>
      <c r="BF445" s="139"/>
      <c r="BG445" s="139"/>
      <c r="BH445" s="139"/>
      <c r="BI445" s="139"/>
      <c r="BJ445" s="139"/>
      <c r="BK445" s="139"/>
      <c r="BL445" s="139"/>
      <c r="BM445" s="139"/>
      <c r="BN445" s="139"/>
      <c r="BO445" s="139"/>
      <c r="BP445" s="139"/>
      <c r="BQ445" s="139"/>
      <c r="BR445" s="139"/>
      <c r="BS445" s="139"/>
      <c r="BT445" s="139"/>
      <c r="BU445" s="139"/>
      <c r="BV445" s="139"/>
      <c r="BW445" s="139"/>
      <c r="BX445" s="139"/>
      <c r="BY445" s="139"/>
      <c r="BZ445" s="139"/>
      <c r="CA445" s="139"/>
      <c r="CB445" s="139"/>
      <c r="CC445" s="139"/>
      <c r="CD445" s="139"/>
    </row>
    <row r="446" spans="2:82">
      <c r="B446" s="65" t="str">
        <f>IF(C446&lt;&gt;0,COUNTA($C$7:C446)," ")</f>
        <v xml:space="preserve"> </v>
      </c>
      <c r="C446" s="177"/>
      <c r="D446" s="73" t="str">
        <f>IF(C446=0," ",VLOOKUP(WEEKDAY(C446),WeekDays!$B$6:$C$12,COLUMNS(WeekDays!$B$6:$C$12)))</f>
        <v xml:space="preserve"> </v>
      </c>
      <c r="E446" s="200"/>
      <c r="F446" s="46"/>
      <c r="G446" s="46"/>
      <c r="H446" s="49"/>
      <c r="I446" s="51"/>
      <c r="J446" s="188"/>
      <c r="K446" s="123" t="str">
        <f t="shared" si="178"/>
        <v xml:space="preserve"> </v>
      </c>
      <c r="L446" s="193" t="str">
        <f t="shared" si="179"/>
        <v xml:space="preserve"> </v>
      </c>
      <c r="M446" s="57">
        <f t="shared" si="180"/>
        <v>0</v>
      </c>
      <c r="N446" s="58">
        <f t="shared" si="181"/>
        <v>0</v>
      </c>
      <c r="O446" s="59">
        <f t="shared" si="182"/>
        <v>0</v>
      </c>
      <c r="P446" s="60">
        <f t="shared" si="183"/>
        <v>0</v>
      </c>
      <c r="Q446" s="61">
        <f t="shared" si="184"/>
        <v>0</v>
      </c>
      <c r="R446" s="58">
        <f t="shared" si="185"/>
        <v>0</v>
      </c>
      <c r="S446" s="61">
        <f t="shared" si="186"/>
        <v>0</v>
      </c>
      <c r="T446" s="58">
        <f t="shared" si="187"/>
        <v>0</v>
      </c>
      <c r="U446" s="181"/>
      <c r="V446" s="137"/>
      <c r="W446" s="138"/>
      <c r="X446" s="139"/>
      <c r="Y446" s="139"/>
      <c r="Z446" s="139"/>
      <c r="AA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  <c r="AR446" s="139"/>
      <c r="AS446" s="139"/>
      <c r="AT446" s="139"/>
      <c r="AU446" s="139"/>
      <c r="AV446" s="139"/>
      <c r="AW446" s="139"/>
      <c r="AX446" s="139"/>
      <c r="AY446" s="139"/>
      <c r="AZ446" s="139"/>
      <c r="BA446" s="139"/>
      <c r="BB446" s="139"/>
      <c r="BC446" s="139"/>
      <c r="BD446" s="139"/>
      <c r="BE446" s="139"/>
      <c r="BF446" s="139"/>
      <c r="BG446" s="139"/>
      <c r="BH446" s="139"/>
      <c r="BI446" s="139"/>
      <c r="BJ446" s="139"/>
      <c r="BK446" s="139"/>
      <c r="BL446" s="139"/>
      <c r="BM446" s="139"/>
      <c r="BN446" s="139"/>
      <c r="BO446" s="139"/>
      <c r="BP446" s="139"/>
      <c r="BQ446" s="139"/>
      <c r="BR446" s="139"/>
      <c r="BS446" s="139"/>
      <c r="BT446" s="139"/>
      <c r="BU446" s="139"/>
      <c r="BV446" s="139"/>
      <c r="BW446" s="139"/>
      <c r="BX446" s="139"/>
      <c r="BY446" s="139"/>
      <c r="BZ446" s="139"/>
      <c r="CA446" s="139"/>
      <c r="CB446" s="139"/>
      <c r="CC446" s="139"/>
      <c r="CD446" s="139"/>
    </row>
    <row r="447" spans="2:82">
      <c r="B447" s="65" t="str">
        <f>IF(C447&lt;&gt;0,COUNTA($C$7:C447)," ")</f>
        <v xml:space="preserve"> </v>
      </c>
      <c r="C447" s="177"/>
      <c r="D447" s="73" t="str">
        <f>IF(C447=0," ",VLOOKUP(WEEKDAY(C447),WeekDays!$B$6:$C$12,COLUMNS(WeekDays!$B$6:$C$12)))</f>
        <v xml:space="preserve"> </v>
      </c>
      <c r="E447" s="200"/>
      <c r="F447" s="46"/>
      <c r="G447" s="46"/>
      <c r="H447" s="49"/>
      <c r="I447" s="51"/>
      <c r="J447" s="188"/>
      <c r="K447" s="123" t="str">
        <f t="shared" si="178"/>
        <v xml:space="preserve"> </v>
      </c>
      <c r="L447" s="193" t="str">
        <f t="shared" si="179"/>
        <v xml:space="preserve"> </v>
      </c>
      <c r="M447" s="57">
        <f t="shared" si="180"/>
        <v>0</v>
      </c>
      <c r="N447" s="58">
        <f t="shared" si="181"/>
        <v>0</v>
      </c>
      <c r="O447" s="59">
        <f t="shared" si="182"/>
        <v>0</v>
      </c>
      <c r="P447" s="60">
        <f t="shared" si="183"/>
        <v>0</v>
      </c>
      <c r="Q447" s="61">
        <f t="shared" si="184"/>
        <v>0</v>
      </c>
      <c r="R447" s="58">
        <f t="shared" si="185"/>
        <v>0</v>
      </c>
      <c r="S447" s="61">
        <f t="shared" si="186"/>
        <v>0</v>
      </c>
      <c r="T447" s="58">
        <f t="shared" si="187"/>
        <v>0</v>
      </c>
      <c r="U447" s="181"/>
      <c r="V447" s="137"/>
      <c r="W447" s="138"/>
      <c r="X447" s="139"/>
      <c r="Y447" s="139"/>
      <c r="Z447" s="139"/>
      <c r="AA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  <c r="AR447" s="139"/>
      <c r="AS447" s="139"/>
      <c r="AT447" s="139"/>
      <c r="AU447" s="139"/>
      <c r="AV447" s="139"/>
      <c r="AW447" s="139"/>
      <c r="AX447" s="139"/>
      <c r="AY447" s="139"/>
      <c r="AZ447" s="139"/>
      <c r="BA447" s="139"/>
      <c r="BB447" s="139"/>
      <c r="BC447" s="139"/>
      <c r="BD447" s="139"/>
      <c r="BE447" s="139"/>
      <c r="BF447" s="139"/>
      <c r="BG447" s="139"/>
      <c r="BH447" s="139"/>
      <c r="BI447" s="139"/>
      <c r="BJ447" s="139"/>
      <c r="BK447" s="139"/>
      <c r="BL447" s="139"/>
      <c r="BM447" s="139"/>
      <c r="BN447" s="139"/>
      <c r="BO447" s="139"/>
      <c r="BP447" s="139"/>
      <c r="BQ447" s="139"/>
      <c r="BR447" s="139"/>
      <c r="BS447" s="139"/>
      <c r="BT447" s="139"/>
      <c r="BU447" s="139"/>
      <c r="BV447" s="139"/>
      <c r="BW447" s="139"/>
      <c r="BX447" s="139"/>
      <c r="BY447" s="139"/>
      <c r="BZ447" s="139"/>
      <c r="CA447" s="139"/>
      <c r="CB447" s="139"/>
      <c r="CC447" s="139"/>
      <c r="CD447" s="139"/>
    </row>
    <row r="448" spans="2:82">
      <c r="B448" s="65" t="str">
        <f>IF(C448&lt;&gt;0,COUNTA($C$7:C448)," ")</f>
        <v xml:space="preserve"> </v>
      </c>
      <c r="C448" s="177"/>
      <c r="D448" s="73" t="str">
        <f>IF(C448=0," ",VLOOKUP(WEEKDAY(C448),WeekDays!$B$6:$C$12,COLUMNS(WeekDays!$B$6:$C$12)))</f>
        <v xml:space="preserve"> </v>
      </c>
      <c r="E448" s="200"/>
      <c r="F448" s="46"/>
      <c r="G448" s="46"/>
      <c r="H448" s="49"/>
      <c r="I448" s="51"/>
      <c r="J448" s="188"/>
      <c r="K448" s="123" t="str">
        <f t="shared" si="178"/>
        <v xml:space="preserve"> </v>
      </c>
      <c r="L448" s="193" t="str">
        <f t="shared" si="179"/>
        <v xml:space="preserve"> </v>
      </c>
      <c r="M448" s="57">
        <f t="shared" si="180"/>
        <v>0</v>
      </c>
      <c r="N448" s="58">
        <f t="shared" si="181"/>
        <v>0</v>
      </c>
      <c r="O448" s="59">
        <f t="shared" si="182"/>
        <v>0</v>
      </c>
      <c r="P448" s="60">
        <f t="shared" si="183"/>
        <v>0</v>
      </c>
      <c r="Q448" s="61">
        <f t="shared" si="184"/>
        <v>0</v>
      </c>
      <c r="R448" s="58">
        <f t="shared" si="185"/>
        <v>0</v>
      </c>
      <c r="S448" s="61">
        <f t="shared" si="186"/>
        <v>0</v>
      </c>
      <c r="T448" s="58">
        <f t="shared" si="187"/>
        <v>0</v>
      </c>
      <c r="U448" s="181"/>
      <c r="V448" s="137"/>
      <c r="W448" s="138"/>
      <c r="X448" s="139"/>
      <c r="Y448" s="139"/>
      <c r="Z448" s="139"/>
      <c r="AA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  <c r="AR448" s="139"/>
      <c r="AS448" s="139"/>
      <c r="AT448" s="139"/>
      <c r="AU448" s="139"/>
      <c r="AV448" s="139"/>
      <c r="AW448" s="139"/>
      <c r="AX448" s="139"/>
      <c r="AY448" s="139"/>
      <c r="AZ448" s="139"/>
      <c r="BA448" s="139"/>
      <c r="BB448" s="139"/>
      <c r="BC448" s="139"/>
      <c r="BD448" s="139"/>
      <c r="BE448" s="139"/>
      <c r="BF448" s="139"/>
      <c r="BG448" s="139"/>
      <c r="BH448" s="139"/>
      <c r="BI448" s="139"/>
      <c r="BJ448" s="139"/>
      <c r="BK448" s="139"/>
      <c r="BL448" s="139"/>
      <c r="BM448" s="139"/>
      <c r="BN448" s="139"/>
      <c r="BO448" s="139"/>
      <c r="BP448" s="139"/>
      <c r="BQ448" s="139"/>
      <c r="BR448" s="139"/>
      <c r="BS448" s="139"/>
      <c r="BT448" s="139"/>
      <c r="BU448" s="139"/>
      <c r="BV448" s="139"/>
      <c r="BW448" s="139"/>
      <c r="BX448" s="139"/>
      <c r="BY448" s="139"/>
      <c r="BZ448" s="139"/>
      <c r="CA448" s="139"/>
      <c r="CB448" s="139"/>
      <c r="CC448" s="139"/>
      <c r="CD448" s="139"/>
    </row>
    <row r="449" spans="2:82">
      <c r="B449" s="65" t="str">
        <f>IF(C449&lt;&gt;0,COUNTA($C$7:C449)," ")</f>
        <v xml:space="preserve"> </v>
      </c>
      <c r="C449" s="177"/>
      <c r="D449" s="73" t="str">
        <f>IF(C449=0," ",VLOOKUP(WEEKDAY(C449),WeekDays!$B$6:$C$12,COLUMNS(WeekDays!$B$6:$C$12)))</f>
        <v xml:space="preserve"> </v>
      </c>
      <c r="E449" s="200"/>
      <c r="F449" s="46"/>
      <c r="G449" s="46"/>
      <c r="H449" s="49"/>
      <c r="I449" s="51"/>
      <c r="J449" s="188"/>
      <c r="K449" s="123" t="str">
        <f t="shared" ref="K449:K512" si="188">IF(OR(B449=0,B449&gt;COUNT($G$7:$G$868))," ",IF(G449&gt;I449,3,IF(G449&lt;I449,0,1)))</f>
        <v xml:space="preserve"> </v>
      </c>
      <c r="L449" s="193" t="str">
        <f t="shared" ref="L449:L512" si="189">IF(OR(B449=0,B449&gt;COUNT($G$7:$G$868))," ",IF(I449&gt;G449,3,IF(I449&lt;G449,0,1)))</f>
        <v xml:space="preserve"> </v>
      </c>
      <c r="M449" s="57">
        <f t="shared" ref="M449:M512" si="190">I449</f>
        <v>0</v>
      </c>
      <c r="N449" s="58">
        <f t="shared" ref="N449:N512" si="191">G449</f>
        <v>0</v>
      </c>
      <c r="O449" s="59">
        <f t="shared" ref="O449:O512" si="192">IF(G449&gt;I449,1,0)</f>
        <v>0</v>
      </c>
      <c r="P449" s="60">
        <f t="shared" ref="P449:P512" si="193">IF(I449&gt;G449,1,0)</f>
        <v>0</v>
      </c>
      <c r="Q449" s="61">
        <f t="shared" ref="Q449:Q512" si="194">IF(G449&lt;I449,1,0)</f>
        <v>0</v>
      </c>
      <c r="R449" s="58">
        <f t="shared" ref="R449:R512" si="195">IF(I449&lt;G449,1,0)</f>
        <v>0</v>
      </c>
      <c r="S449" s="61">
        <f t="shared" ref="S449:S512" si="196">IF(AND(G449="",I449=""),0,IF(G449=I449,1,0))</f>
        <v>0</v>
      </c>
      <c r="T449" s="58">
        <f t="shared" ref="T449:T512" si="197">IF(AND(G449="",I449=""),0,IF(I449=G449,1,0))</f>
        <v>0</v>
      </c>
      <c r="U449" s="181"/>
      <c r="V449" s="137"/>
      <c r="W449" s="138"/>
      <c r="X449" s="139"/>
      <c r="Y449" s="139"/>
      <c r="Z449" s="139"/>
      <c r="AA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  <c r="AR449" s="139"/>
      <c r="AS449" s="139"/>
      <c r="AT449" s="139"/>
      <c r="AU449" s="139"/>
      <c r="AV449" s="139"/>
      <c r="AW449" s="139"/>
      <c r="AX449" s="139"/>
      <c r="AY449" s="139"/>
      <c r="AZ449" s="139"/>
      <c r="BA449" s="139"/>
      <c r="BB449" s="139"/>
      <c r="BC449" s="139"/>
      <c r="BD449" s="139"/>
      <c r="BE449" s="139"/>
      <c r="BF449" s="139"/>
      <c r="BG449" s="139"/>
      <c r="BH449" s="139"/>
      <c r="BI449" s="139"/>
      <c r="BJ449" s="139"/>
      <c r="BK449" s="139"/>
      <c r="BL449" s="139"/>
      <c r="BM449" s="139"/>
      <c r="BN449" s="139"/>
      <c r="BO449" s="139"/>
      <c r="BP449" s="139"/>
      <c r="BQ449" s="139"/>
      <c r="BR449" s="139"/>
      <c r="BS449" s="139"/>
      <c r="BT449" s="139"/>
      <c r="BU449" s="139"/>
      <c r="BV449" s="139"/>
      <c r="BW449" s="139"/>
      <c r="BX449" s="139"/>
      <c r="BY449" s="139"/>
      <c r="BZ449" s="139"/>
      <c r="CA449" s="139"/>
      <c r="CB449" s="139"/>
      <c r="CC449" s="139"/>
      <c r="CD449" s="139"/>
    </row>
    <row r="450" spans="2:82">
      <c r="B450" s="65" t="str">
        <f>IF(C450&lt;&gt;0,COUNTA($C$7:C450)," ")</f>
        <v xml:space="preserve"> </v>
      </c>
      <c r="C450" s="177"/>
      <c r="D450" s="73" t="str">
        <f>IF(C450=0," ",VLOOKUP(WEEKDAY(C450),WeekDays!$B$6:$C$12,COLUMNS(WeekDays!$B$6:$C$12)))</f>
        <v xml:space="preserve"> </v>
      </c>
      <c r="E450" s="200"/>
      <c r="F450" s="46"/>
      <c r="G450" s="46"/>
      <c r="H450" s="49"/>
      <c r="I450" s="51"/>
      <c r="J450" s="188"/>
      <c r="K450" s="123" t="str">
        <f t="shared" si="188"/>
        <v xml:space="preserve"> </v>
      </c>
      <c r="L450" s="193" t="str">
        <f t="shared" si="189"/>
        <v xml:space="preserve"> </v>
      </c>
      <c r="M450" s="57">
        <f t="shared" si="190"/>
        <v>0</v>
      </c>
      <c r="N450" s="58">
        <f t="shared" si="191"/>
        <v>0</v>
      </c>
      <c r="O450" s="59">
        <f t="shared" si="192"/>
        <v>0</v>
      </c>
      <c r="P450" s="60">
        <f t="shared" si="193"/>
        <v>0</v>
      </c>
      <c r="Q450" s="61">
        <f t="shared" si="194"/>
        <v>0</v>
      </c>
      <c r="R450" s="58">
        <f t="shared" si="195"/>
        <v>0</v>
      </c>
      <c r="S450" s="61">
        <f t="shared" si="196"/>
        <v>0</v>
      </c>
      <c r="T450" s="58">
        <f t="shared" si="197"/>
        <v>0</v>
      </c>
      <c r="U450" s="181"/>
      <c r="V450" s="137"/>
      <c r="W450" s="138"/>
      <c r="X450" s="139"/>
      <c r="Y450" s="139"/>
      <c r="Z450" s="139"/>
      <c r="AA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  <c r="AR450" s="139"/>
      <c r="AS450" s="139"/>
      <c r="AT450" s="139"/>
      <c r="AU450" s="139"/>
      <c r="AV450" s="139"/>
      <c r="AW450" s="139"/>
      <c r="AX450" s="139"/>
      <c r="AY450" s="139"/>
      <c r="AZ450" s="139"/>
      <c r="BA450" s="139"/>
      <c r="BB450" s="139"/>
      <c r="BC450" s="139"/>
      <c r="BD450" s="139"/>
      <c r="BE450" s="139"/>
      <c r="BF450" s="139"/>
      <c r="BG450" s="139"/>
      <c r="BH450" s="139"/>
      <c r="BI450" s="139"/>
      <c r="BJ450" s="139"/>
      <c r="BK450" s="139"/>
      <c r="BL450" s="139"/>
      <c r="BM450" s="139"/>
      <c r="BN450" s="139"/>
      <c r="BO450" s="139"/>
      <c r="BP450" s="139"/>
      <c r="BQ450" s="139"/>
      <c r="BR450" s="139"/>
      <c r="BS450" s="139"/>
      <c r="BT450" s="139"/>
      <c r="BU450" s="139"/>
      <c r="BV450" s="139"/>
      <c r="BW450" s="139"/>
      <c r="BX450" s="139"/>
      <c r="BY450" s="139"/>
      <c r="BZ450" s="139"/>
      <c r="CA450" s="139"/>
      <c r="CB450" s="139"/>
      <c r="CC450" s="139"/>
      <c r="CD450" s="139"/>
    </row>
    <row r="451" spans="2:82">
      <c r="B451" s="65" t="str">
        <f>IF(C451&lt;&gt;0,COUNTA($C$7:C451)," ")</f>
        <v xml:space="preserve"> </v>
      </c>
      <c r="C451" s="177"/>
      <c r="D451" s="73" t="str">
        <f>IF(C451=0," ",VLOOKUP(WEEKDAY(C451),WeekDays!$B$6:$C$12,COLUMNS(WeekDays!$B$6:$C$12)))</f>
        <v xml:space="preserve"> </v>
      </c>
      <c r="E451" s="200"/>
      <c r="F451" s="46"/>
      <c r="G451" s="46"/>
      <c r="H451" s="49"/>
      <c r="I451" s="51"/>
      <c r="J451" s="188"/>
      <c r="K451" s="123" t="str">
        <f t="shared" si="188"/>
        <v xml:space="preserve"> </v>
      </c>
      <c r="L451" s="193" t="str">
        <f t="shared" si="189"/>
        <v xml:space="preserve"> </v>
      </c>
      <c r="M451" s="57">
        <f t="shared" si="190"/>
        <v>0</v>
      </c>
      <c r="N451" s="58">
        <f t="shared" si="191"/>
        <v>0</v>
      </c>
      <c r="O451" s="59">
        <f t="shared" si="192"/>
        <v>0</v>
      </c>
      <c r="P451" s="60">
        <f t="shared" si="193"/>
        <v>0</v>
      </c>
      <c r="Q451" s="61">
        <f t="shared" si="194"/>
        <v>0</v>
      </c>
      <c r="R451" s="58">
        <f t="shared" si="195"/>
        <v>0</v>
      </c>
      <c r="S451" s="61">
        <f t="shared" si="196"/>
        <v>0</v>
      </c>
      <c r="T451" s="58">
        <f t="shared" si="197"/>
        <v>0</v>
      </c>
      <c r="U451" s="181"/>
      <c r="V451" s="137"/>
      <c r="W451" s="138"/>
      <c r="X451" s="139"/>
      <c r="Y451" s="139"/>
      <c r="Z451" s="139"/>
      <c r="AA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  <c r="AR451" s="139"/>
      <c r="AS451" s="139"/>
      <c r="AT451" s="139"/>
      <c r="AU451" s="139"/>
      <c r="AV451" s="139"/>
      <c r="AW451" s="139"/>
      <c r="AX451" s="139"/>
      <c r="AY451" s="139"/>
      <c r="AZ451" s="139"/>
      <c r="BA451" s="139"/>
      <c r="BB451" s="139"/>
      <c r="BC451" s="139"/>
      <c r="BD451" s="139"/>
      <c r="BE451" s="139"/>
      <c r="BF451" s="139"/>
      <c r="BG451" s="139"/>
      <c r="BH451" s="139"/>
      <c r="BI451" s="139"/>
      <c r="BJ451" s="139"/>
      <c r="BK451" s="139"/>
      <c r="BL451" s="139"/>
      <c r="BM451" s="139"/>
      <c r="BN451" s="139"/>
      <c r="BO451" s="139"/>
      <c r="BP451" s="139"/>
      <c r="BQ451" s="139"/>
      <c r="BR451" s="139"/>
      <c r="BS451" s="139"/>
      <c r="BT451" s="139"/>
      <c r="BU451" s="139"/>
      <c r="BV451" s="139"/>
      <c r="BW451" s="139"/>
      <c r="BX451" s="139"/>
      <c r="BY451" s="139"/>
      <c r="BZ451" s="139"/>
      <c r="CA451" s="139"/>
      <c r="CB451" s="139"/>
      <c r="CC451" s="139"/>
      <c r="CD451" s="139"/>
    </row>
    <row r="452" spans="2:82">
      <c r="B452" s="65" t="str">
        <f>IF(C452&lt;&gt;0,COUNTA($C$7:C452)," ")</f>
        <v xml:space="preserve"> </v>
      </c>
      <c r="C452" s="177"/>
      <c r="D452" s="73" t="str">
        <f>IF(C452=0," ",VLOOKUP(WEEKDAY(C452),WeekDays!$B$6:$C$12,COLUMNS(WeekDays!$B$6:$C$12)))</f>
        <v xml:space="preserve"> </v>
      </c>
      <c r="E452" s="200"/>
      <c r="F452" s="46"/>
      <c r="G452" s="46"/>
      <c r="H452" s="49"/>
      <c r="I452" s="51"/>
      <c r="J452" s="188"/>
      <c r="K452" s="123" t="str">
        <f t="shared" si="188"/>
        <v xml:space="preserve"> </v>
      </c>
      <c r="L452" s="193" t="str">
        <f t="shared" si="189"/>
        <v xml:space="preserve"> </v>
      </c>
      <c r="M452" s="57">
        <f t="shared" si="190"/>
        <v>0</v>
      </c>
      <c r="N452" s="58">
        <f t="shared" si="191"/>
        <v>0</v>
      </c>
      <c r="O452" s="59">
        <f t="shared" si="192"/>
        <v>0</v>
      </c>
      <c r="P452" s="60">
        <f t="shared" si="193"/>
        <v>0</v>
      </c>
      <c r="Q452" s="61">
        <f t="shared" si="194"/>
        <v>0</v>
      </c>
      <c r="R452" s="58">
        <f t="shared" si="195"/>
        <v>0</v>
      </c>
      <c r="S452" s="61">
        <f t="shared" si="196"/>
        <v>0</v>
      </c>
      <c r="T452" s="58">
        <f t="shared" si="197"/>
        <v>0</v>
      </c>
      <c r="U452" s="181"/>
      <c r="V452" s="137"/>
      <c r="W452" s="138"/>
      <c r="X452" s="139"/>
      <c r="Y452" s="139"/>
      <c r="Z452" s="139"/>
      <c r="AA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  <c r="AR452" s="139"/>
      <c r="AS452" s="139"/>
      <c r="AT452" s="139"/>
      <c r="AU452" s="139"/>
      <c r="AV452" s="139"/>
      <c r="AW452" s="139"/>
      <c r="AX452" s="139"/>
      <c r="AY452" s="139"/>
      <c r="AZ452" s="139"/>
      <c r="BA452" s="139"/>
      <c r="BB452" s="139"/>
      <c r="BC452" s="139"/>
      <c r="BD452" s="139"/>
      <c r="BE452" s="139"/>
      <c r="BF452" s="139"/>
      <c r="BG452" s="139"/>
      <c r="BH452" s="139"/>
      <c r="BI452" s="139"/>
      <c r="BJ452" s="139"/>
      <c r="BK452" s="139"/>
      <c r="BL452" s="139"/>
      <c r="BM452" s="139"/>
      <c r="BN452" s="139"/>
      <c r="BO452" s="139"/>
      <c r="BP452" s="139"/>
      <c r="BQ452" s="139"/>
      <c r="BR452" s="139"/>
      <c r="BS452" s="139"/>
      <c r="BT452" s="139"/>
      <c r="BU452" s="139"/>
      <c r="BV452" s="139"/>
      <c r="BW452" s="139"/>
      <c r="BX452" s="139"/>
      <c r="BY452" s="139"/>
      <c r="BZ452" s="139"/>
      <c r="CA452" s="139"/>
      <c r="CB452" s="139"/>
      <c r="CC452" s="139"/>
      <c r="CD452" s="139"/>
    </row>
    <row r="453" spans="2:82">
      <c r="B453" s="65" t="str">
        <f>IF(C453&lt;&gt;0,COUNTA($C$7:C453)," ")</f>
        <v xml:space="preserve"> </v>
      </c>
      <c r="C453" s="177"/>
      <c r="D453" s="73" t="str">
        <f>IF(C453=0," ",VLOOKUP(WEEKDAY(C453),WeekDays!$B$6:$C$12,COLUMNS(WeekDays!$B$6:$C$12)))</f>
        <v xml:space="preserve"> </v>
      </c>
      <c r="E453" s="200"/>
      <c r="F453" s="46"/>
      <c r="G453" s="46"/>
      <c r="H453" s="49"/>
      <c r="I453" s="51"/>
      <c r="J453" s="188"/>
      <c r="K453" s="123" t="str">
        <f t="shared" si="188"/>
        <v xml:space="preserve"> </v>
      </c>
      <c r="L453" s="193" t="str">
        <f t="shared" si="189"/>
        <v xml:space="preserve"> </v>
      </c>
      <c r="M453" s="57">
        <f t="shared" si="190"/>
        <v>0</v>
      </c>
      <c r="N453" s="58">
        <f t="shared" si="191"/>
        <v>0</v>
      </c>
      <c r="O453" s="59">
        <f t="shared" si="192"/>
        <v>0</v>
      </c>
      <c r="P453" s="60">
        <f t="shared" si="193"/>
        <v>0</v>
      </c>
      <c r="Q453" s="61">
        <f t="shared" si="194"/>
        <v>0</v>
      </c>
      <c r="R453" s="58">
        <f t="shared" si="195"/>
        <v>0</v>
      </c>
      <c r="S453" s="61">
        <f t="shared" si="196"/>
        <v>0</v>
      </c>
      <c r="T453" s="58">
        <f t="shared" si="197"/>
        <v>0</v>
      </c>
      <c r="U453" s="181"/>
      <c r="V453" s="137"/>
      <c r="W453" s="138"/>
      <c r="X453" s="139"/>
      <c r="Y453" s="139"/>
      <c r="Z453" s="139"/>
      <c r="AA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/>
      <c r="AR453" s="139"/>
      <c r="AS453" s="139"/>
      <c r="AT453" s="139"/>
      <c r="AU453" s="139"/>
      <c r="AV453" s="139"/>
      <c r="AW453" s="139"/>
      <c r="AX453" s="139"/>
      <c r="AY453" s="139"/>
      <c r="AZ453" s="139"/>
      <c r="BA453" s="139"/>
      <c r="BB453" s="139"/>
      <c r="BC453" s="139"/>
      <c r="BD453" s="139"/>
      <c r="BE453" s="139"/>
      <c r="BF453" s="139"/>
      <c r="BG453" s="139"/>
      <c r="BH453" s="139"/>
      <c r="BI453" s="139"/>
      <c r="BJ453" s="139"/>
      <c r="BK453" s="139"/>
      <c r="BL453" s="139"/>
      <c r="BM453" s="139"/>
      <c r="BN453" s="139"/>
      <c r="BO453" s="139"/>
      <c r="BP453" s="139"/>
      <c r="BQ453" s="139"/>
      <c r="BR453" s="139"/>
      <c r="BS453" s="139"/>
      <c r="BT453" s="139"/>
      <c r="BU453" s="139"/>
      <c r="BV453" s="139"/>
      <c r="BW453" s="139"/>
      <c r="BX453" s="139"/>
      <c r="BY453" s="139"/>
      <c r="BZ453" s="139"/>
      <c r="CA453" s="139"/>
      <c r="CB453" s="139"/>
      <c r="CC453" s="139"/>
      <c r="CD453" s="139"/>
    </row>
    <row r="454" spans="2:82">
      <c r="B454" s="65" t="str">
        <f>IF(C454&lt;&gt;0,COUNTA($C$7:C454)," ")</f>
        <v xml:space="preserve"> </v>
      </c>
      <c r="C454" s="177"/>
      <c r="D454" s="73" t="str">
        <f>IF(C454=0," ",VLOOKUP(WEEKDAY(C454),WeekDays!$B$6:$C$12,COLUMNS(WeekDays!$B$6:$C$12)))</f>
        <v xml:space="preserve"> </v>
      </c>
      <c r="E454" s="200"/>
      <c r="F454" s="46"/>
      <c r="G454" s="46"/>
      <c r="H454" s="49"/>
      <c r="I454" s="51"/>
      <c r="J454" s="188"/>
      <c r="K454" s="123" t="str">
        <f t="shared" si="188"/>
        <v xml:space="preserve"> </v>
      </c>
      <c r="L454" s="193" t="str">
        <f t="shared" si="189"/>
        <v xml:space="preserve"> </v>
      </c>
      <c r="M454" s="57">
        <f t="shared" si="190"/>
        <v>0</v>
      </c>
      <c r="N454" s="58">
        <f t="shared" si="191"/>
        <v>0</v>
      </c>
      <c r="O454" s="59">
        <f t="shared" si="192"/>
        <v>0</v>
      </c>
      <c r="P454" s="60">
        <f t="shared" si="193"/>
        <v>0</v>
      </c>
      <c r="Q454" s="61">
        <f t="shared" si="194"/>
        <v>0</v>
      </c>
      <c r="R454" s="58">
        <f t="shared" si="195"/>
        <v>0</v>
      </c>
      <c r="S454" s="61">
        <f t="shared" si="196"/>
        <v>0</v>
      </c>
      <c r="T454" s="58">
        <f t="shared" si="197"/>
        <v>0</v>
      </c>
      <c r="U454" s="181"/>
      <c r="V454" s="137"/>
      <c r="W454" s="138"/>
      <c r="X454" s="139"/>
      <c r="Y454" s="139"/>
      <c r="Z454" s="139"/>
      <c r="AA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  <c r="AR454" s="139"/>
      <c r="AS454" s="139"/>
      <c r="AT454" s="139"/>
      <c r="AU454" s="139"/>
      <c r="AV454" s="139"/>
      <c r="AW454" s="139"/>
      <c r="AX454" s="139"/>
      <c r="AY454" s="139"/>
      <c r="AZ454" s="139"/>
      <c r="BA454" s="139"/>
      <c r="BB454" s="139"/>
      <c r="BC454" s="139"/>
      <c r="BD454" s="139"/>
      <c r="BE454" s="139"/>
      <c r="BF454" s="139"/>
      <c r="BG454" s="139"/>
      <c r="BH454" s="139"/>
      <c r="BI454" s="139"/>
      <c r="BJ454" s="139"/>
      <c r="BK454" s="139"/>
      <c r="BL454" s="139"/>
      <c r="BM454" s="139"/>
      <c r="BN454" s="139"/>
      <c r="BO454" s="139"/>
      <c r="BP454" s="139"/>
      <c r="BQ454" s="139"/>
      <c r="BR454" s="139"/>
      <c r="BS454" s="139"/>
      <c r="BT454" s="139"/>
      <c r="BU454" s="139"/>
      <c r="BV454" s="139"/>
      <c r="BW454" s="139"/>
      <c r="BX454" s="139"/>
      <c r="BY454" s="139"/>
      <c r="BZ454" s="139"/>
      <c r="CA454" s="139"/>
      <c r="CB454" s="139"/>
      <c r="CC454" s="139"/>
      <c r="CD454" s="139"/>
    </row>
    <row r="455" spans="2:82">
      <c r="B455" s="65" t="str">
        <f>IF(C455&lt;&gt;0,COUNTA($C$7:C455)," ")</f>
        <v xml:space="preserve"> </v>
      </c>
      <c r="C455" s="177"/>
      <c r="D455" s="73" t="str">
        <f>IF(C455=0," ",VLOOKUP(WEEKDAY(C455),WeekDays!$B$6:$C$12,COLUMNS(WeekDays!$B$6:$C$12)))</f>
        <v xml:space="preserve"> </v>
      </c>
      <c r="E455" s="200"/>
      <c r="F455" s="46"/>
      <c r="G455" s="46"/>
      <c r="H455" s="49"/>
      <c r="I455" s="51"/>
      <c r="J455" s="188"/>
      <c r="K455" s="123" t="str">
        <f t="shared" si="188"/>
        <v xml:space="preserve"> </v>
      </c>
      <c r="L455" s="193" t="str">
        <f t="shared" si="189"/>
        <v xml:space="preserve"> </v>
      </c>
      <c r="M455" s="57">
        <f t="shared" si="190"/>
        <v>0</v>
      </c>
      <c r="N455" s="58">
        <f t="shared" si="191"/>
        <v>0</v>
      </c>
      <c r="O455" s="59">
        <f t="shared" si="192"/>
        <v>0</v>
      </c>
      <c r="P455" s="60">
        <f t="shared" si="193"/>
        <v>0</v>
      </c>
      <c r="Q455" s="61">
        <f t="shared" si="194"/>
        <v>0</v>
      </c>
      <c r="R455" s="58">
        <f t="shared" si="195"/>
        <v>0</v>
      </c>
      <c r="S455" s="61">
        <f t="shared" si="196"/>
        <v>0</v>
      </c>
      <c r="T455" s="58">
        <f t="shared" si="197"/>
        <v>0</v>
      </c>
      <c r="U455" s="181"/>
      <c r="V455" s="137"/>
      <c r="W455" s="138"/>
      <c r="X455" s="139"/>
      <c r="Y455" s="139"/>
      <c r="Z455" s="139"/>
      <c r="AA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  <c r="AL455" s="139"/>
      <c r="AM455" s="139"/>
      <c r="AN455" s="139"/>
      <c r="AO455" s="139"/>
      <c r="AP455" s="139"/>
      <c r="AQ455" s="139"/>
      <c r="AR455" s="139"/>
      <c r="AS455" s="139"/>
      <c r="AT455" s="139"/>
      <c r="AU455" s="139"/>
      <c r="AV455" s="139"/>
      <c r="AW455" s="139"/>
      <c r="AX455" s="139"/>
      <c r="AY455" s="139"/>
      <c r="AZ455" s="139"/>
      <c r="BA455" s="139"/>
      <c r="BB455" s="139"/>
      <c r="BC455" s="139"/>
      <c r="BD455" s="139"/>
      <c r="BE455" s="139"/>
      <c r="BF455" s="139"/>
      <c r="BG455" s="139"/>
      <c r="BH455" s="139"/>
      <c r="BI455" s="139"/>
      <c r="BJ455" s="139"/>
      <c r="BK455" s="139"/>
      <c r="BL455" s="139"/>
      <c r="BM455" s="139"/>
      <c r="BN455" s="139"/>
      <c r="BO455" s="139"/>
      <c r="BP455" s="139"/>
      <c r="BQ455" s="139"/>
      <c r="BR455" s="139"/>
      <c r="BS455" s="139"/>
      <c r="BT455" s="139"/>
      <c r="BU455" s="139"/>
      <c r="BV455" s="139"/>
      <c r="BW455" s="139"/>
      <c r="BX455" s="139"/>
      <c r="BY455" s="139"/>
      <c r="BZ455" s="139"/>
      <c r="CA455" s="139"/>
      <c r="CB455" s="139"/>
      <c r="CC455" s="139"/>
      <c r="CD455" s="139"/>
    </row>
    <row r="456" spans="2:82">
      <c r="B456" s="65" t="str">
        <f>IF(C456&lt;&gt;0,COUNTA($C$7:C456)," ")</f>
        <v xml:space="preserve"> </v>
      </c>
      <c r="C456" s="177"/>
      <c r="D456" s="73" t="str">
        <f>IF(C456=0," ",VLOOKUP(WEEKDAY(C456),WeekDays!$B$6:$C$12,COLUMNS(WeekDays!$B$6:$C$12)))</f>
        <v xml:space="preserve"> </v>
      </c>
      <c r="E456" s="200"/>
      <c r="F456" s="46"/>
      <c r="G456" s="46"/>
      <c r="H456" s="49"/>
      <c r="I456" s="51"/>
      <c r="J456" s="188"/>
      <c r="K456" s="123" t="str">
        <f t="shared" si="188"/>
        <v xml:space="preserve"> </v>
      </c>
      <c r="L456" s="193" t="str">
        <f t="shared" si="189"/>
        <v xml:space="preserve"> </v>
      </c>
      <c r="M456" s="57">
        <f t="shared" si="190"/>
        <v>0</v>
      </c>
      <c r="N456" s="58">
        <f t="shared" si="191"/>
        <v>0</v>
      </c>
      <c r="O456" s="59">
        <f t="shared" si="192"/>
        <v>0</v>
      </c>
      <c r="P456" s="60">
        <f t="shared" si="193"/>
        <v>0</v>
      </c>
      <c r="Q456" s="61">
        <f t="shared" si="194"/>
        <v>0</v>
      </c>
      <c r="R456" s="58">
        <f t="shared" si="195"/>
        <v>0</v>
      </c>
      <c r="S456" s="61">
        <f t="shared" si="196"/>
        <v>0</v>
      </c>
      <c r="T456" s="58">
        <f t="shared" si="197"/>
        <v>0</v>
      </c>
      <c r="U456" s="181"/>
      <c r="V456" s="137"/>
      <c r="W456" s="138"/>
      <c r="X456" s="139"/>
      <c r="Y456" s="139"/>
      <c r="Z456" s="139"/>
      <c r="AA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  <c r="AL456" s="139"/>
      <c r="AM456" s="139"/>
      <c r="AN456" s="139"/>
      <c r="AO456" s="139"/>
      <c r="AP456" s="139"/>
      <c r="AQ456" s="139"/>
      <c r="AR456" s="139"/>
      <c r="AS456" s="139"/>
      <c r="AT456" s="139"/>
      <c r="AU456" s="139"/>
      <c r="AV456" s="139"/>
      <c r="AW456" s="139"/>
      <c r="AX456" s="139"/>
      <c r="AY456" s="139"/>
      <c r="AZ456" s="139"/>
      <c r="BA456" s="139"/>
      <c r="BB456" s="139"/>
      <c r="BC456" s="139"/>
      <c r="BD456" s="139"/>
      <c r="BE456" s="139"/>
      <c r="BF456" s="139"/>
      <c r="BG456" s="139"/>
      <c r="BH456" s="139"/>
      <c r="BI456" s="139"/>
      <c r="BJ456" s="139"/>
      <c r="BK456" s="139"/>
      <c r="BL456" s="139"/>
      <c r="BM456" s="139"/>
      <c r="BN456" s="139"/>
      <c r="BO456" s="139"/>
      <c r="BP456" s="139"/>
      <c r="BQ456" s="139"/>
      <c r="BR456" s="139"/>
      <c r="BS456" s="139"/>
      <c r="BT456" s="139"/>
      <c r="BU456" s="139"/>
      <c r="BV456" s="139"/>
      <c r="BW456" s="139"/>
      <c r="BX456" s="139"/>
      <c r="BY456" s="139"/>
      <c r="BZ456" s="139"/>
      <c r="CA456" s="139"/>
      <c r="CB456" s="139"/>
      <c r="CC456" s="139"/>
      <c r="CD456" s="139"/>
    </row>
    <row r="457" spans="2:82">
      <c r="B457" s="65" t="str">
        <f>IF(C457&lt;&gt;0,COUNTA($C$7:C457)," ")</f>
        <v xml:space="preserve"> </v>
      </c>
      <c r="C457" s="177"/>
      <c r="D457" s="73" t="str">
        <f>IF(C457=0," ",VLOOKUP(WEEKDAY(C457),WeekDays!$B$6:$C$12,COLUMNS(WeekDays!$B$6:$C$12)))</f>
        <v xml:space="preserve"> </v>
      </c>
      <c r="E457" s="200"/>
      <c r="F457" s="46"/>
      <c r="G457" s="46"/>
      <c r="H457" s="49"/>
      <c r="I457" s="51"/>
      <c r="J457" s="188"/>
      <c r="K457" s="123" t="str">
        <f t="shared" si="188"/>
        <v xml:space="preserve"> </v>
      </c>
      <c r="L457" s="193" t="str">
        <f t="shared" si="189"/>
        <v xml:space="preserve"> </v>
      </c>
      <c r="M457" s="57">
        <f t="shared" si="190"/>
        <v>0</v>
      </c>
      <c r="N457" s="58">
        <f t="shared" si="191"/>
        <v>0</v>
      </c>
      <c r="O457" s="59">
        <f t="shared" si="192"/>
        <v>0</v>
      </c>
      <c r="P457" s="60">
        <f t="shared" si="193"/>
        <v>0</v>
      </c>
      <c r="Q457" s="61">
        <f t="shared" si="194"/>
        <v>0</v>
      </c>
      <c r="R457" s="58">
        <f t="shared" si="195"/>
        <v>0</v>
      </c>
      <c r="S457" s="61">
        <f t="shared" si="196"/>
        <v>0</v>
      </c>
      <c r="T457" s="58">
        <f t="shared" si="197"/>
        <v>0</v>
      </c>
      <c r="U457" s="181"/>
      <c r="V457" s="137"/>
      <c r="W457" s="138"/>
      <c r="X457" s="139"/>
      <c r="Y457" s="139"/>
      <c r="Z457" s="139"/>
      <c r="AA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  <c r="AR457" s="139"/>
      <c r="AS457" s="139"/>
      <c r="AT457" s="139"/>
      <c r="AU457" s="139"/>
      <c r="AV457" s="139"/>
      <c r="AW457" s="139"/>
      <c r="AX457" s="139"/>
      <c r="AY457" s="139"/>
      <c r="AZ457" s="139"/>
      <c r="BA457" s="139"/>
      <c r="BB457" s="139"/>
      <c r="BC457" s="139"/>
      <c r="BD457" s="139"/>
      <c r="BE457" s="139"/>
      <c r="BF457" s="139"/>
      <c r="BG457" s="139"/>
      <c r="BH457" s="139"/>
      <c r="BI457" s="139"/>
      <c r="BJ457" s="139"/>
      <c r="BK457" s="139"/>
      <c r="BL457" s="139"/>
      <c r="BM457" s="139"/>
      <c r="BN457" s="139"/>
      <c r="BO457" s="139"/>
      <c r="BP457" s="139"/>
      <c r="BQ457" s="139"/>
      <c r="BR457" s="139"/>
      <c r="BS457" s="139"/>
      <c r="BT457" s="139"/>
      <c r="BU457" s="139"/>
      <c r="BV457" s="139"/>
      <c r="BW457" s="139"/>
      <c r="BX457" s="139"/>
      <c r="BY457" s="139"/>
      <c r="BZ457" s="139"/>
      <c r="CA457" s="139"/>
      <c r="CB457" s="139"/>
      <c r="CC457" s="139"/>
      <c r="CD457" s="139"/>
    </row>
    <row r="458" spans="2:82">
      <c r="B458" s="65" t="str">
        <f>IF(C458&lt;&gt;0,COUNTA($C$7:C458)," ")</f>
        <v xml:space="preserve"> </v>
      </c>
      <c r="C458" s="177"/>
      <c r="D458" s="73" t="str">
        <f>IF(C458=0," ",VLOOKUP(WEEKDAY(C458),WeekDays!$B$6:$C$12,COLUMNS(WeekDays!$B$6:$C$12)))</f>
        <v xml:space="preserve"> </v>
      </c>
      <c r="E458" s="200"/>
      <c r="F458" s="46"/>
      <c r="G458" s="46"/>
      <c r="H458" s="49"/>
      <c r="I458" s="51"/>
      <c r="J458" s="188"/>
      <c r="K458" s="123" t="str">
        <f t="shared" si="188"/>
        <v xml:space="preserve"> </v>
      </c>
      <c r="L458" s="193" t="str">
        <f t="shared" si="189"/>
        <v xml:space="preserve"> </v>
      </c>
      <c r="M458" s="57">
        <f t="shared" si="190"/>
        <v>0</v>
      </c>
      <c r="N458" s="58">
        <f t="shared" si="191"/>
        <v>0</v>
      </c>
      <c r="O458" s="59">
        <f t="shared" si="192"/>
        <v>0</v>
      </c>
      <c r="P458" s="60">
        <f t="shared" si="193"/>
        <v>0</v>
      </c>
      <c r="Q458" s="61">
        <f t="shared" si="194"/>
        <v>0</v>
      </c>
      <c r="R458" s="58">
        <f t="shared" si="195"/>
        <v>0</v>
      </c>
      <c r="S458" s="61">
        <f t="shared" si="196"/>
        <v>0</v>
      </c>
      <c r="T458" s="58">
        <f t="shared" si="197"/>
        <v>0</v>
      </c>
      <c r="U458" s="181"/>
      <c r="V458" s="137"/>
      <c r="W458" s="138"/>
      <c r="X458" s="139"/>
      <c r="Y458" s="139"/>
      <c r="Z458" s="139"/>
      <c r="AA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  <c r="AR458" s="139"/>
      <c r="AS458" s="139"/>
      <c r="AT458" s="139"/>
      <c r="AU458" s="139"/>
      <c r="AV458" s="139"/>
      <c r="AW458" s="139"/>
      <c r="AX458" s="139"/>
      <c r="AY458" s="139"/>
      <c r="AZ458" s="139"/>
      <c r="BA458" s="139"/>
      <c r="BB458" s="139"/>
      <c r="BC458" s="139"/>
      <c r="BD458" s="139"/>
      <c r="BE458" s="139"/>
      <c r="BF458" s="139"/>
      <c r="BG458" s="139"/>
      <c r="BH458" s="139"/>
      <c r="BI458" s="139"/>
      <c r="BJ458" s="139"/>
      <c r="BK458" s="139"/>
      <c r="BL458" s="139"/>
      <c r="BM458" s="139"/>
      <c r="BN458" s="139"/>
      <c r="BO458" s="139"/>
      <c r="BP458" s="139"/>
      <c r="BQ458" s="139"/>
      <c r="BR458" s="139"/>
      <c r="BS458" s="139"/>
      <c r="BT458" s="139"/>
      <c r="BU458" s="139"/>
      <c r="BV458" s="139"/>
      <c r="BW458" s="139"/>
      <c r="BX458" s="139"/>
      <c r="BY458" s="139"/>
      <c r="BZ458" s="139"/>
      <c r="CA458" s="139"/>
      <c r="CB458" s="139"/>
      <c r="CC458" s="139"/>
      <c r="CD458" s="139"/>
    </row>
    <row r="459" spans="2:82">
      <c r="B459" s="65" t="str">
        <f>IF(C459&lt;&gt;0,COUNTA($C$7:C459)," ")</f>
        <v xml:space="preserve"> </v>
      </c>
      <c r="C459" s="177"/>
      <c r="D459" s="73" t="str">
        <f>IF(C459=0," ",VLOOKUP(WEEKDAY(C459),WeekDays!$B$6:$C$12,COLUMNS(WeekDays!$B$6:$C$12)))</f>
        <v xml:space="preserve"> </v>
      </c>
      <c r="E459" s="200"/>
      <c r="F459" s="46"/>
      <c r="G459" s="46"/>
      <c r="H459" s="49"/>
      <c r="I459" s="51"/>
      <c r="J459" s="188"/>
      <c r="K459" s="123" t="str">
        <f t="shared" si="188"/>
        <v xml:space="preserve"> </v>
      </c>
      <c r="L459" s="193" t="str">
        <f t="shared" si="189"/>
        <v xml:space="preserve"> </v>
      </c>
      <c r="M459" s="57">
        <f t="shared" si="190"/>
        <v>0</v>
      </c>
      <c r="N459" s="58">
        <f t="shared" si="191"/>
        <v>0</v>
      </c>
      <c r="O459" s="59">
        <f t="shared" si="192"/>
        <v>0</v>
      </c>
      <c r="P459" s="60">
        <f t="shared" si="193"/>
        <v>0</v>
      </c>
      <c r="Q459" s="61">
        <f t="shared" si="194"/>
        <v>0</v>
      </c>
      <c r="R459" s="58">
        <f t="shared" si="195"/>
        <v>0</v>
      </c>
      <c r="S459" s="61">
        <f t="shared" si="196"/>
        <v>0</v>
      </c>
      <c r="T459" s="58">
        <f t="shared" si="197"/>
        <v>0</v>
      </c>
      <c r="U459" s="181"/>
      <c r="V459" s="137"/>
      <c r="W459" s="138"/>
      <c r="X459" s="139"/>
      <c r="Y459" s="139"/>
      <c r="Z459" s="139"/>
      <c r="AA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  <c r="AR459" s="139"/>
      <c r="AS459" s="139"/>
      <c r="AT459" s="139"/>
      <c r="AU459" s="139"/>
      <c r="AV459" s="139"/>
      <c r="AW459" s="139"/>
      <c r="AX459" s="139"/>
      <c r="AY459" s="139"/>
      <c r="AZ459" s="139"/>
      <c r="BA459" s="139"/>
      <c r="BB459" s="139"/>
      <c r="BC459" s="139"/>
      <c r="BD459" s="139"/>
      <c r="BE459" s="139"/>
      <c r="BF459" s="139"/>
      <c r="BG459" s="139"/>
      <c r="BH459" s="139"/>
      <c r="BI459" s="139"/>
      <c r="BJ459" s="139"/>
      <c r="BK459" s="139"/>
      <c r="BL459" s="139"/>
      <c r="BM459" s="139"/>
      <c r="BN459" s="139"/>
      <c r="BO459" s="139"/>
      <c r="BP459" s="139"/>
      <c r="BQ459" s="139"/>
      <c r="BR459" s="139"/>
      <c r="BS459" s="139"/>
      <c r="BT459" s="139"/>
      <c r="BU459" s="139"/>
      <c r="BV459" s="139"/>
      <c r="BW459" s="139"/>
      <c r="BX459" s="139"/>
      <c r="BY459" s="139"/>
      <c r="BZ459" s="139"/>
      <c r="CA459" s="139"/>
      <c r="CB459" s="139"/>
      <c r="CC459" s="139"/>
      <c r="CD459" s="139"/>
    </row>
    <row r="460" spans="2:82">
      <c r="B460" s="65" t="str">
        <f>IF(C460&lt;&gt;0,COUNTA($C$7:C460)," ")</f>
        <v xml:space="preserve"> </v>
      </c>
      <c r="C460" s="177"/>
      <c r="D460" s="73" t="str">
        <f>IF(C460=0," ",VLOOKUP(WEEKDAY(C460),WeekDays!$B$6:$C$12,COLUMNS(WeekDays!$B$6:$C$12)))</f>
        <v xml:space="preserve"> </v>
      </c>
      <c r="E460" s="200"/>
      <c r="F460" s="46"/>
      <c r="G460" s="46"/>
      <c r="H460" s="49"/>
      <c r="I460" s="51"/>
      <c r="J460" s="188"/>
      <c r="K460" s="123" t="str">
        <f t="shared" si="188"/>
        <v xml:space="preserve"> </v>
      </c>
      <c r="L460" s="193" t="str">
        <f t="shared" si="189"/>
        <v xml:space="preserve"> </v>
      </c>
      <c r="M460" s="57">
        <f t="shared" si="190"/>
        <v>0</v>
      </c>
      <c r="N460" s="58">
        <f t="shared" si="191"/>
        <v>0</v>
      </c>
      <c r="O460" s="59">
        <f t="shared" si="192"/>
        <v>0</v>
      </c>
      <c r="P460" s="60">
        <f t="shared" si="193"/>
        <v>0</v>
      </c>
      <c r="Q460" s="61">
        <f t="shared" si="194"/>
        <v>0</v>
      </c>
      <c r="R460" s="58">
        <f t="shared" si="195"/>
        <v>0</v>
      </c>
      <c r="S460" s="61">
        <f t="shared" si="196"/>
        <v>0</v>
      </c>
      <c r="T460" s="58">
        <f t="shared" si="197"/>
        <v>0</v>
      </c>
      <c r="U460" s="181"/>
      <c r="V460" s="137"/>
      <c r="W460" s="138"/>
      <c r="X460" s="139"/>
      <c r="Y460" s="139"/>
      <c r="Z460" s="139"/>
      <c r="AA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  <c r="AR460" s="139"/>
      <c r="AS460" s="139"/>
      <c r="AT460" s="139"/>
      <c r="AU460" s="139"/>
      <c r="AV460" s="139"/>
      <c r="AW460" s="139"/>
      <c r="AX460" s="139"/>
      <c r="AY460" s="139"/>
      <c r="AZ460" s="139"/>
      <c r="BA460" s="139"/>
      <c r="BB460" s="139"/>
      <c r="BC460" s="139"/>
      <c r="BD460" s="139"/>
      <c r="BE460" s="139"/>
      <c r="BF460" s="139"/>
      <c r="BG460" s="139"/>
      <c r="BH460" s="139"/>
      <c r="BI460" s="139"/>
      <c r="BJ460" s="139"/>
      <c r="BK460" s="139"/>
      <c r="BL460" s="139"/>
      <c r="BM460" s="139"/>
      <c r="BN460" s="139"/>
      <c r="BO460" s="139"/>
      <c r="BP460" s="139"/>
      <c r="BQ460" s="139"/>
      <c r="BR460" s="139"/>
      <c r="BS460" s="139"/>
      <c r="BT460" s="139"/>
      <c r="BU460" s="139"/>
      <c r="BV460" s="139"/>
      <c r="BW460" s="139"/>
      <c r="BX460" s="139"/>
      <c r="BY460" s="139"/>
      <c r="BZ460" s="139"/>
      <c r="CA460" s="139"/>
      <c r="CB460" s="139"/>
      <c r="CC460" s="139"/>
      <c r="CD460" s="139"/>
    </row>
    <row r="461" spans="2:82">
      <c r="B461" s="65" t="str">
        <f>IF(C461&lt;&gt;0,COUNTA($C$7:C461)," ")</f>
        <v xml:space="preserve"> </v>
      </c>
      <c r="C461" s="177"/>
      <c r="D461" s="73" t="str">
        <f>IF(C461=0," ",VLOOKUP(WEEKDAY(C461),WeekDays!$B$6:$C$12,COLUMNS(WeekDays!$B$6:$C$12)))</f>
        <v xml:space="preserve"> </v>
      </c>
      <c r="E461" s="200"/>
      <c r="F461" s="46"/>
      <c r="G461" s="46"/>
      <c r="H461" s="49"/>
      <c r="I461" s="51"/>
      <c r="J461" s="188"/>
      <c r="K461" s="123" t="str">
        <f t="shared" si="188"/>
        <v xml:space="preserve"> </v>
      </c>
      <c r="L461" s="193" t="str">
        <f t="shared" si="189"/>
        <v xml:space="preserve"> </v>
      </c>
      <c r="M461" s="57">
        <f t="shared" si="190"/>
        <v>0</v>
      </c>
      <c r="N461" s="58">
        <f t="shared" si="191"/>
        <v>0</v>
      </c>
      <c r="O461" s="59">
        <f t="shared" si="192"/>
        <v>0</v>
      </c>
      <c r="P461" s="60">
        <f t="shared" si="193"/>
        <v>0</v>
      </c>
      <c r="Q461" s="61">
        <f t="shared" si="194"/>
        <v>0</v>
      </c>
      <c r="R461" s="58">
        <f t="shared" si="195"/>
        <v>0</v>
      </c>
      <c r="S461" s="61">
        <f t="shared" si="196"/>
        <v>0</v>
      </c>
      <c r="T461" s="58">
        <f t="shared" si="197"/>
        <v>0</v>
      </c>
      <c r="U461" s="181"/>
      <c r="V461" s="137"/>
      <c r="W461" s="138"/>
      <c r="X461" s="139"/>
      <c r="Y461" s="139"/>
      <c r="Z461" s="139"/>
      <c r="AA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  <c r="AR461" s="139"/>
      <c r="AS461" s="139"/>
      <c r="AT461" s="139"/>
      <c r="AU461" s="139"/>
      <c r="AV461" s="139"/>
      <c r="AW461" s="139"/>
      <c r="AX461" s="139"/>
      <c r="AY461" s="139"/>
      <c r="AZ461" s="139"/>
      <c r="BA461" s="139"/>
      <c r="BB461" s="139"/>
      <c r="BC461" s="139"/>
      <c r="BD461" s="139"/>
      <c r="BE461" s="139"/>
      <c r="BF461" s="139"/>
      <c r="BG461" s="139"/>
      <c r="BH461" s="139"/>
      <c r="BI461" s="139"/>
      <c r="BJ461" s="139"/>
      <c r="BK461" s="139"/>
      <c r="BL461" s="139"/>
      <c r="BM461" s="139"/>
      <c r="BN461" s="139"/>
      <c r="BO461" s="139"/>
      <c r="BP461" s="139"/>
      <c r="BQ461" s="139"/>
      <c r="BR461" s="139"/>
      <c r="BS461" s="139"/>
      <c r="BT461" s="139"/>
      <c r="BU461" s="139"/>
      <c r="BV461" s="139"/>
      <c r="BW461" s="139"/>
      <c r="BX461" s="139"/>
      <c r="BY461" s="139"/>
      <c r="BZ461" s="139"/>
      <c r="CA461" s="139"/>
      <c r="CB461" s="139"/>
      <c r="CC461" s="139"/>
      <c r="CD461" s="139"/>
    </row>
    <row r="462" spans="2:82">
      <c r="B462" s="65" t="str">
        <f>IF(C462&lt;&gt;0,COUNTA($C$7:C462)," ")</f>
        <v xml:space="preserve"> </v>
      </c>
      <c r="C462" s="177"/>
      <c r="D462" s="73" t="str">
        <f>IF(C462=0," ",VLOOKUP(WEEKDAY(C462),WeekDays!$B$6:$C$12,COLUMNS(WeekDays!$B$6:$C$12)))</f>
        <v xml:space="preserve"> </v>
      </c>
      <c r="E462" s="200"/>
      <c r="F462" s="46"/>
      <c r="G462" s="46"/>
      <c r="H462" s="49"/>
      <c r="I462" s="51"/>
      <c r="J462" s="188"/>
      <c r="K462" s="123" t="str">
        <f t="shared" si="188"/>
        <v xml:space="preserve"> </v>
      </c>
      <c r="L462" s="193" t="str">
        <f t="shared" si="189"/>
        <v xml:space="preserve"> </v>
      </c>
      <c r="M462" s="57">
        <f t="shared" si="190"/>
        <v>0</v>
      </c>
      <c r="N462" s="58">
        <f t="shared" si="191"/>
        <v>0</v>
      </c>
      <c r="O462" s="59">
        <f t="shared" si="192"/>
        <v>0</v>
      </c>
      <c r="P462" s="60">
        <f t="shared" si="193"/>
        <v>0</v>
      </c>
      <c r="Q462" s="61">
        <f t="shared" si="194"/>
        <v>0</v>
      </c>
      <c r="R462" s="58">
        <f t="shared" si="195"/>
        <v>0</v>
      </c>
      <c r="S462" s="61">
        <f t="shared" si="196"/>
        <v>0</v>
      </c>
      <c r="T462" s="58">
        <f t="shared" si="197"/>
        <v>0</v>
      </c>
      <c r="U462" s="181"/>
      <c r="V462" s="137"/>
      <c r="W462" s="138"/>
      <c r="X462" s="139"/>
      <c r="Y462" s="139"/>
      <c r="Z462" s="139"/>
      <c r="AA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/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39"/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39"/>
      <c r="CA462" s="139"/>
      <c r="CB462" s="139"/>
      <c r="CC462" s="139"/>
      <c r="CD462" s="139"/>
    </row>
    <row r="463" spans="2:82">
      <c r="B463" s="65" t="str">
        <f>IF(C463&lt;&gt;0,COUNTA($C$7:C463)," ")</f>
        <v xml:space="preserve"> </v>
      </c>
      <c r="C463" s="177"/>
      <c r="D463" s="73" t="str">
        <f>IF(C463=0," ",VLOOKUP(WEEKDAY(C463),WeekDays!$B$6:$C$12,COLUMNS(WeekDays!$B$6:$C$12)))</f>
        <v xml:space="preserve"> </v>
      </c>
      <c r="E463" s="200"/>
      <c r="F463" s="46"/>
      <c r="G463" s="46"/>
      <c r="H463" s="49"/>
      <c r="I463" s="51"/>
      <c r="J463" s="188"/>
      <c r="K463" s="123" t="str">
        <f t="shared" si="188"/>
        <v xml:space="preserve"> </v>
      </c>
      <c r="L463" s="193" t="str">
        <f t="shared" si="189"/>
        <v xml:space="preserve"> </v>
      </c>
      <c r="M463" s="57">
        <f t="shared" si="190"/>
        <v>0</v>
      </c>
      <c r="N463" s="58">
        <f t="shared" si="191"/>
        <v>0</v>
      </c>
      <c r="O463" s="59">
        <f t="shared" si="192"/>
        <v>0</v>
      </c>
      <c r="P463" s="60">
        <f t="shared" si="193"/>
        <v>0</v>
      </c>
      <c r="Q463" s="61">
        <f t="shared" si="194"/>
        <v>0</v>
      </c>
      <c r="R463" s="58">
        <f t="shared" si="195"/>
        <v>0</v>
      </c>
      <c r="S463" s="61">
        <f t="shared" si="196"/>
        <v>0</v>
      </c>
      <c r="T463" s="58">
        <f t="shared" si="197"/>
        <v>0</v>
      </c>
      <c r="U463" s="181"/>
      <c r="V463" s="137"/>
      <c r="W463" s="138"/>
      <c r="X463" s="139"/>
      <c r="Y463" s="139"/>
      <c r="Z463" s="139"/>
      <c r="AA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  <c r="AR463" s="139"/>
      <c r="AS463" s="139"/>
      <c r="AT463" s="139"/>
      <c r="AU463" s="139"/>
      <c r="AV463" s="139"/>
      <c r="AW463" s="139"/>
      <c r="AX463" s="139"/>
      <c r="AY463" s="139"/>
      <c r="AZ463" s="139"/>
      <c r="BA463" s="139"/>
      <c r="BB463" s="139"/>
      <c r="BC463" s="139"/>
      <c r="BD463" s="139"/>
      <c r="BE463" s="139"/>
      <c r="BF463" s="139"/>
      <c r="BG463" s="139"/>
      <c r="BH463" s="139"/>
      <c r="BI463" s="139"/>
      <c r="BJ463" s="139"/>
      <c r="BK463" s="139"/>
      <c r="BL463" s="139"/>
      <c r="BM463" s="139"/>
      <c r="BN463" s="139"/>
      <c r="BO463" s="139"/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139"/>
      <c r="CB463" s="139"/>
      <c r="CC463" s="139"/>
      <c r="CD463" s="139"/>
    </row>
    <row r="464" spans="2:82">
      <c r="B464" s="65" t="str">
        <f>IF(C464&lt;&gt;0,COUNTA($C$7:C464)," ")</f>
        <v xml:space="preserve"> </v>
      </c>
      <c r="C464" s="177"/>
      <c r="D464" s="73" t="str">
        <f>IF(C464=0," ",VLOOKUP(WEEKDAY(C464),WeekDays!$B$6:$C$12,COLUMNS(WeekDays!$B$6:$C$12)))</f>
        <v xml:space="preserve"> </v>
      </c>
      <c r="E464" s="200"/>
      <c r="F464" s="46"/>
      <c r="G464" s="46"/>
      <c r="H464" s="49"/>
      <c r="I464" s="51"/>
      <c r="J464" s="188"/>
      <c r="K464" s="123" t="str">
        <f t="shared" si="188"/>
        <v xml:space="preserve"> </v>
      </c>
      <c r="L464" s="193" t="str">
        <f t="shared" si="189"/>
        <v xml:space="preserve"> </v>
      </c>
      <c r="M464" s="57">
        <f t="shared" si="190"/>
        <v>0</v>
      </c>
      <c r="N464" s="58">
        <f t="shared" si="191"/>
        <v>0</v>
      </c>
      <c r="O464" s="59">
        <f t="shared" si="192"/>
        <v>0</v>
      </c>
      <c r="P464" s="60">
        <f t="shared" si="193"/>
        <v>0</v>
      </c>
      <c r="Q464" s="61">
        <f t="shared" si="194"/>
        <v>0</v>
      </c>
      <c r="R464" s="58">
        <f t="shared" si="195"/>
        <v>0</v>
      </c>
      <c r="S464" s="61">
        <f t="shared" si="196"/>
        <v>0</v>
      </c>
      <c r="T464" s="58">
        <f t="shared" si="197"/>
        <v>0</v>
      </c>
      <c r="U464" s="181"/>
      <c r="V464" s="137"/>
      <c r="W464" s="138"/>
      <c r="X464" s="139"/>
      <c r="Y464" s="139"/>
      <c r="Z464" s="139"/>
      <c r="AA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  <c r="AR464" s="139"/>
      <c r="AS464" s="139"/>
      <c r="AT464" s="139"/>
      <c r="AU464" s="139"/>
      <c r="AV464" s="139"/>
      <c r="AW464" s="139"/>
      <c r="AX464" s="139"/>
      <c r="AY464" s="139"/>
      <c r="AZ464" s="139"/>
      <c r="BA464" s="139"/>
      <c r="BB464" s="139"/>
      <c r="BC464" s="139"/>
      <c r="BD464" s="139"/>
      <c r="BE464" s="139"/>
      <c r="BF464" s="139"/>
      <c r="BG464" s="139"/>
      <c r="BH464" s="139"/>
      <c r="BI464" s="139"/>
      <c r="BJ464" s="139"/>
      <c r="BK464" s="139"/>
      <c r="BL464" s="139"/>
      <c r="BM464" s="139"/>
      <c r="BN464" s="139"/>
      <c r="BO464" s="139"/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139"/>
      <c r="CB464" s="139"/>
      <c r="CC464" s="139"/>
      <c r="CD464" s="139"/>
    </row>
    <row r="465" spans="2:82">
      <c r="B465" s="65" t="str">
        <f>IF(C465&lt;&gt;0,COUNTA($C$7:C465)," ")</f>
        <v xml:space="preserve"> </v>
      </c>
      <c r="C465" s="177"/>
      <c r="D465" s="73" t="str">
        <f>IF(C465=0," ",VLOOKUP(WEEKDAY(C465),WeekDays!$B$6:$C$12,COLUMNS(WeekDays!$B$6:$C$12)))</f>
        <v xml:space="preserve"> </v>
      </c>
      <c r="E465" s="200"/>
      <c r="F465" s="46"/>
      <c r="G465" s="46"/>
      <c r="H465" s="49"/>
      <c r="I465" s="51"/>
      <c r="J465" s="188"/>
      <c r="K465" s="123" t="str">
        <f t="shared" si="188"/>
        <v xml:space="preserve"> </v>
      </c>
      <c r="L465" s="193" t="str">
        <f t="shared" si="189"/>
        <v xml:space="preserve"> </v>
      </c>
      <c r="M465" s="57">
        <f t="shared" si="190"/>
        <v>0</v>
      </c>
      <c r="N465" s="58">
        <f t="shared" si="191"/>
        <v>0</v>
      </c>
      <c r="O465" s="59">
        <f t="shared" si="192"/>
        <v>0</v>
      </c>
      <c r="P465" s="60">
        <f t="shared" si="193"/>
        <v>0</v>
      </c>
      <c r="Q465" s="61">
        <f t="shared" si="194"/>
        <v>0</v>
      </c>
      <c r="R465" s="58">
        <f t="shared" si="195"/>
        <v>0</v>
      </c>
      <c r="S465" s="61">
        <f t="shared" si="196"/>
        <v>0</v>
      </c>
      <c r="T465" s="58">
        <f t="shared" si="197"/>
        <v>0</v>
      </c>
      <c r="U465" s="181"/>
      <c r="V465" s="137"/>
      <c r="W465" s="138"/>
      <c r="X465" s="139"/>
      <c r="Y465" s="139"/>
      <c r="Z465" s="139"/>
      <c r="AA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  <c r="AR465" s="139"/>
      <c r="AS465" s="139"/>
      <c r="AT465" s="139"/>
      <c r="AU465" s="139"/>
      <c r="AV465" s="139"/>
      <c r="AW465" s="139"/>
      <c r="AX465" s="139"/>
      <c r="AY465" s="139"/>
      <c r="AZ465" s="139"/>
      <c r="BA465" s="139"/>
      <c r="BB465" s="139"/>
      <c r="BC465" s="139"/>
      <c r="BD465" s="139"/>
      <c r="BE465" s="139"/>
      <c r="BF465" s="139"/>
      <c r="BG465" s="139"/>
      <c r="BH465" s="139"/>
      <c r="BI465" s="139"/>
      <c r="BJ465" s="139"/>
      <c r="BK465" s="139"/>
      <c r="BL465" s="139"/>
      <c r="BM465" s="139"/>
      <c r="BN465" s="139"/>
      <c r="BO465" s="139"/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139"/>
      <c r="CB465" s="139"/>
      <c r="CC465" s="139"/>
      <c r="CD465" s="139"/>
    </row>
    <row r="466" spans="2:82">
      <c r="B466" s="65" t="str">
        <f>IF(C466&lt;&gt;0,COUNTA($C$7:C466)," ")</f>
        <v xml:space="preserve"> </v>
      </c>
      <c r="C466" s="177"/>
      <c r="D466" s="73" t="str">
        <f>IF(C466=0," ",VLOOKUP(WEEKDAY(C466),WeekDays!$B$6:$C$12,COLUMNS(WeekDays!$B$6:$C$12)))</f>
        <v xml:space="preserve"> </v>
      </c>
      <c r="E466" s="200"/>
      <c r="F466" s="46"/>
      <c r="G466" s="46"/>
      <c r="H466" s="49"/>
      <c r="I466" s="51"/>
      <c r="J466" s="188"/>
      <c r="K466" s="123" t="str">
        <f t="shared" si="188"/>
        <v xml:space="preserve"> </v>
      </c>
      <c r="L466" s="193" t="str">
        <f t="shared" si="189"/>
        <v xml:space="preserve"> </v>
      </c>
      <c r="M466" s="57">
        <f t="shared" si="190"/>
        <v>0</v>
      </c>
      <c r="N466" s="58">
        <f t="shared" si="191"/>
        <v>0</v>
      </c>
      <c r="O466" s="59">
        <f t="shared" si="192"/>
        <v>0</v>
      </c>
      <c r="P466" s="60">
        <f t="shared" si="193"/>
        <v>0</v>
      </c>
      <c r="Q466" s="61">
        <f t="shared" si="194"/>
        <v>0</v>
      </c>
      <c r="R466" s="58">
        <f t="shared" si="195"/>
        <v>0</v>
      </c>
      <c r="S466" s="61">
        <f t="shared" si="196"/>
        <v>0</v>
      </c>
      <c r="T466" s="58">
        <f t="shared" si="197"/>
        <v>0</v>
      </c>
      <c r="U466" s="181"/>
      <c r="V466" s="137"/>
      <c r="W466" s="138"/>
      <c r="X466" s="139"/>
      <c r="Y466" s="139"/>
      <c r="Z466" s="139"/>
      <c r="AA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  <c r="AR466" s="139"/>
      <c r="AS466" s="139"/>
      <c r="AT466" s="139"/>
      <c r="AU466" s="139"/>
      <c r="AV466" s="139"/>
      <c r="AW466" s="139"/>
      <c r="AX466" s="139"/>
      <c r="AY466" s="139"/>
      <c r="AZ466" s="139"/>
      <c r="BA466" s="139"/>
      <c r="BB466" s="139"/>
      <c r="BC466" s="139"/>
      <c r="BD466" s="139"/>
      <c r="BE466" s="139"/>
      <c r="BF466" s="139"/>
      <c r="BG466" s="139"/>
      <c r="BH466" s="139"/>
      <c r="BI466" s="139"/>
      <c r="BJ466" s="139"/>
      <c r="BK466" s="139"/>
      <c r="BL466" s="139"/>
      <c r="BM466" s="139"/>
      <c r="BN466" s="139"/>
      <c r="BO466" s="139"/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139"/>
      <c r="CB466" s="139"/>
      <c r="CC466" s="139"/>
      <c r="CD466" s="139"/>
    </row>
    <row r="467" spans="2:82">
      <c r="B467" s="65" t="str">
        <f>IF(C467&lt;&gt;0,COUNTA($C$7:C467)," ")</f>
        <v xml:space="preserve"> </v>
      </c>
      <c r="C467" s="177"/>
      <c r="D467" s="73" t="str">
        <f>IF(C467=0," ",VLOOKUP(WEEKDAY(C467),WeekDays!$B$6:$C$12,COLUMNS(WeekDays!$B$6:$C$12)))</f>
        <v xml:space="preserve"> </v>
      </c>
      <c r="E467" s="200"/>
      <c r="F467" s="46"/>
      <c r="G467" s="46"/>
      <c r="H467" s="49"/>
      <c r="I467" s="51"/>
      <c r="J467" s="188"/>
      <c r="K467" s="123" t="str">
        <f t="shared" si="188"/>
        <v xml:space="preserve"> </v>
      </c>
      <c r="L467" s="193" t="str">
        <f t="shared" si="189"/>
        <v xml:space="preserve"> </v>
      </c>
      <c r="M467" s="57">
        <f t="shared" si="190"/>
        <v>0</v>
      </c>
      <c r="N467" s="58">
        <f t="shared" si="191"/>
        <v>0</v>
      </c>
      <c r="O467" s="59">
        <f t="shared" si="192"/>
        <v>0</v>
      </c>
      <c r="P467" s="60">
        <f t="shared" si="193"/>
        <v>0</v>
      </c>
      <c r="Q467" s="61">
        <f t="shared" si="194"/>
        <v>0</v>
      </c>
      <c r="R467" s="58">
        <f t="shared" si="195"/>
        <v>0</v>
      </c>
      <c r="S467" s="61">
        <f t="shared" si="196"/>
        <v>0</v>
      </c>
      <c r="T467" s="58">
        <f t="shared" si="197"/>
        <v>0</v>
      </c>
      <c r="U467" s="181"/>
      <c r="V467" s="137"/>
      <c r="W467" s="138"/>
      <c r="X467" s="139"/>
      <c r="Y467" s="139"/>
      <c r="Z467" s="139"/>
      <c r="AA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  <c r="AR467" s="139"/>
      <c r="AS467" s="139"/>
      <c r="AT467" s="139"/>
      <c r="AU467" s="139"/>
      <c r="AV467" s="139"/>
      <c r="AW467" s="139"/>
      <c r="AX467" s="139"/>
      <c r="AY467" s="139"/>
      <c r="AZ467" s="139"/>
      <c r="BA467" s="139"/>
      <c r="BB467" s="139"/>
      <c r="BC467" s="139"/>
      <c r="BD467" s="139"/>
      <c r="BE467" s="139"/>
      <c r="BF467" s="139"/>
      <c r="BG467" s="139"/>
      <c r="BH467" s="139"/>
      <c r="BI467" s="139"/>
      <c r="BJ467" s="139"/>
      <c r="BK467" s="139"/>
      <c r="BL467" s="139"/>
      <c r="BM467" s="139"/>
      <c r="BN467" s="139"/>
      <c r="BO467" s="139"/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139"/>
      <c r="CB467" s="139"/>
      <c r="CC467" s="139"/>
      <c r="CD467" s="139"/>
    </row>
    <row r="468" spans="2:82">
      <c r="B468" s="65" t="str">
        <f>IF(C468&lt;&gt;0,COUNTA($C$7:C468)," ")</f>
        <v xml:space="preserve"> </v>
      </c>
      <c r="C468" s="177"/>
      <c r="D468" s="73" t="str">
        <f>IF(C468=0," ",VLOOKUP(WEEKDAY(C468),WeekDays!$B$6:$C$12,COLUMNS(WeekDays!$B$6:$C$12)))</f>
        <v xml:space="preserve"> </v>
      </c>
      <c r="E468" s="200"/>
      <c r="F468" s="46"/>
      <c r="G468" s="46"/>
      <c r="H468" s="49"/>
      <c r="I468" s="51"/>
      <c r="J468" s="188"/>
      <c r="K468" s="123" t="str">
        <f t="shared" si="188"/>
        <v xml:space="preserve"> </v>
      </c>
      <c r="L468" s="193" t="str">
        <f t="shared" si="189"/>
        <v xml:space="preserve"> </v>
      </c>
      <c r="M468" s="57">
        <f t="shared" si="190"/>
        <v>0</v>
      </c>
      <c r="N468" s="58">
        <f t="shared" si="191"/>
        <v>0</v>
      </c>
      <c r="O468" s="59">
        <f t="shared" si="192"/>
        <v>0</v>
      </c>
      <c r="P468" s="60">
        <f t="shared" si="193"/>
        <v>0</v>
      </c>
      <c r="Q468" s="61">
        <f t="shared" si="194"/>
        <v>0</v>
      </c>
      <c r="R468" s="58">
        <f t="shared" si="195"/>
        <v>0</v>
      </c>
      <c r="S468" s="61">
        <f t="shared" si="196"/>
        <v>0</v>
      </c>
      <c r="T468" s="58">
        <f t="shared" si="197"/>
        <v>0</v>
      </c>
      <c r="U468" s="181"/>
      <c r="V468" s="137"/>
      <c r="W468" s="138"/>
      <c r="X468" s="139"/>
      <c r="Y468" s="139"/>
      <c r="Z468" s="139"/>
      <c r="AA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  <c r="AR468" s="139"/>
      <c r="AS468" s="139"/>
      <c r="AT468" s="139"/>
      <c r="AU468" s="139"/>
      <c r="AV468" s="139"/>
      <c r="AW468" s="139"/>
      <c r="AX468" s="139"/>
      <c r="AY468" s="139"/>
      <c r="AZ468" s="139"/>
      <c r="BA468" s="139"/>
      <c r="BB468" s="139"/>
      <c r="BC468" s="139"/>
      <c r="BD468" s="139"/>
      <c r="BE468" s="139"/>
      <c r="BF468" s="139"/>
      <c r="BG468" s="139"/>
      <c r="BH468" s="139"/>
      <c r="BI468" s="139"/>
      <c r="BJ468" s="139"/>
      <c r="BK468" s="139"/>
      <c r="BL468" s="139"/>
      <c r="BM468" s="139"/>
      <c r="BN468" s="139"/>
      <c r="BO468" s="139"/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139"/>
      <c r="CB468" s="139"/>
      <c r="CC468" s="139"/>
      <c r="CD468" s="139"/>
    </row>
    <row r="469" spans="2:82">
      <c r="B469" s="65" t="str">
        <f>IF(C469&lt;&gt;0,COUNTA($C$7:C469)," ")</f>
        <v xml:space="preserve"> </v>
      </c>
      <c r="C469" s="177"/>
      <c r="D469" s="73" t="str">
        <f>IF(C469=0," ",VLOOKUP(WEEKDAY(C469),WeekDays!$B$6:$C$12,COLUMNS(WeekDays!$B$6:$C$12)))</f>
        <v xml:space="preserve"> </v>
      </c>
      <c r="E469" s="200"/>
      <c r="F469" s="46"/>
      <c r="G469" s="46"/>
      <c r="H469" s="49"/>
      <c r="I469" s="51"/>
      <c r="J469" s="188"/>
      <c r="K469" s="123" t="str">
        <f t="shared" si="188"/>
        <v xml:space="preserve"> </v>
      </c>
      <c r="L469" s="193" t="str">
        <f t="shared" si="189"/>
        <v xml:space="preserve"> </v>
      </c>
      <c r="M469" s="57">
        <f t="shared" si="190"/>
        <v>0</v>
      </c>
      <c r="N469" s="58">
        <f t="shared" si="191"/>
        <v>0</v>
      </c>
      <c r="O469" s="59">
        <f t="shared" si="192"/>
        <v>0</v>
      </c>
      <c r="P469" s="60">
        <f t="shared" si="193"/>
        <v>0</v>
      </c>
      <c r="Q469" s="61">
        <f t="shared" si="194"/>
        <v>0</v>
      </c>
      <c r="R469" s="58">
        <f t="shared" si="195"/>
        <v>0</v>
      </c>
      <c r="S469" s="61">
        <f t="shared" si="196"/>
        <v>0</v>
      </c>
      <c r="T469" s="58">
        <f t="shared" si="197"/>
        <v>0</v>
      </c>
      <c r="U469" s="181"/>
      <c r="V469" s="137"/>
      <c r="W469" s="138"/>
      <c r="X469" s="139"/>
      <c r="Y469" s="139"/>
      <c r="Z469" s="139"/>
      <c r="AA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  <c r="AR469" s="139"/>
      <c r="AS469" s="139"/>
      <c r="AT469" s="139"/>
      <c r="AU469" s="139"/>
      <c r="AV469" s="139"/>
      <c r="AW469" s="139"/>
      <c r="AX469" s="139"/>
      <c r="AY469" s="139"/>
      <c r="AZ469" s="139"/>
      <c r="BA469" s="139"/>
      <c r="BB469" s="139"/>
      <c r="BC469" s="139"/>
      <c r="BD469" s="139"/>
      <c r="BE469" s="139"/>
      <c r="BF469" s="139"/>
      <c r="BG469" s="139"/>
      <c r="BH469" s="139"/>
      <c r="BI469" s="139"/>
      <c r="BJ469" s="139"/>
      <c r="BK469" s="139"/>
      <c r="BL469" s="139"/>
      <c r="BM469" s="139"/>
      <c r="BN469" s="139"/>
      <c r="BO469" s="139"/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139"/>
      <c r="CB469" s="139"/>
      <c r="CC469" s="139"/>
      <c r="CD469" s="139"/>
    </row>
    <row r="470" spans="2:82">
      <c r="B470" s="65" t="str">
        <f>IF(C470&lt;&gt;0,COUNTA($C$7:C470)," ")</f>
        <v xml:space="preserve"> </v>
      </c>
      <c r="C470" s="177"/>
      <c r="D470" s="73" t="str">
        <f>IF(C470=0," ",VLOOKUP(WEEKDAY(C470),WeekDays!$B$6:$C$12,COLUMNS(WeekDays!$B$6:$C$12)))</f>
        <v xml:space="preserve"> </v>
      </c>
      <c r="E470" s="200"/>
      <c r="F470" s="46"/>
      <c r="G470" s="46"/>
      <c r="H470" s="49"/>
      <c r="I470" s="51"/>
      <c r="J470" s="188"/>
      <c r="K470" s="123" t="str">
        <f t="shared" si="188"/>
        <v xml:space="preserve"> </v>
      </c>
      <c r="L470" s="193" t="str">
        <f t="shared" si="189"/>
        <v xml:space="preserve"> </v>
      </c>
      <c r="M470" s="57">
        <f t="shared" si="190"/>
        <v>0</v>
      </c>
      <c r="N470" s="58">
        <f t="shared" si="191"/>
        <v>0</v>
      </c>
      <c r="O470" s="59">
        <f t="shared" si="192"/>
        <v>0</v>
      </c>
      <c r="P470" s="60">
        <f t="shared" si="193"/>
        <v>0</v>
      </c>
      <c r="Q470" s="61">
        <f t="shared" si="194"/>
        <v>0</v>
      </c>
      <c r="R470" s="58">
        <f t="shared" si="195"/>
        <v>0</v>
      </c>
      <c r="S470" s="61">
        <f t="shared" si="196"/>
        <v>0</v>
      </c>
      <c r="T470" s="58">
        <f t="shared" si="197"/>
        <v>0</v>
      </c>
      <c r="U470" s="181"/>
      <c r="V470" s="137"/>
      <c r="W470" s="138"/>
      <c r="X470" s="139"/>
      <c r="Y470" s="139"/>
      <c r="Z470" s="139"/>
      <c r="AA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  <c r="AR470" s="139"/>
      <c r="AS470" s="139"/>
      <c r="AT470" s="139"/>
      <c r="AU470" s="139"/>
      <c r="AV470" s="139"/>
      <c r="AW470" s="139"/>
      <c r="AX470" s="139"/>
      <c r="AY470" s="139"/>
      <c r="AZ470" s="139"/>
      <c r="BA470" s="139"/>
      <c r="BB470" s="139"/>
      <c r="BC470" s="139"/>
      <c r="BD470" s="139"/>
      <c r="BE470" s="139"/>
      <c r="BF470" s="139"/>
      <c r="BG470" s="139"/>
      <c r="BH470" s="139"/>
      <c r="BI470" s="139"/>
      <c r="BJ470" s="139"/>
      <c r="BK470" s="139"/>
      <c r="BL470" s="139"/>
      <c r="BM470" s="139"/>
      <c r="BN470" s="139"/>
      <c r="BO470" s="139"/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139"/>
      <c r="CB470" s="139"/>
      <c r="CC470" s="139"/>
      <c r="CD470" s="139"/>
    </row>
    <row r="471" spans="2:82">
      <c r="B471" s="65" t="str">
        <f>IF(C471&lt;&gt;0,COUNTA($C$7:C471)," ")</f>
        <v xml:space="preserve"> </v>
      </c>
      <c r="C471" s="177"/>
      <c r="D471" s="73" t="str">
        <f>IF(C471=0," ",VLOOKUP(WEEKDAY(C471),WeekDays!$B$6:$C$12,COLUMNS(WeekDays!$B$6:$C$12)))</f>
        <v xml:space="preserve"> </v>
      </c>
      <c r="E471" s="200"/>
      <c r="F471" s="46"/>
      <c r="G471" s="46"/>
      <c r="H471" s="49"/>
      <c r="I471" s="51"/>
      <c r="J471" s="188"/>
      <c r="K471" s="123" t="str">
        <f t="shared" si="188"/>
        <v xml:space="preserve"> </v>
      </c>
      <c r="L471" s="193" t="str">
        <f t="shared" si="189"/>
        <v xml:space="preserve"> </v>
      </c>
      <c r="M471" s="57">
        <f t="shared" si="190"/>
        <v>0</v>
      </c>
      <c r="N471" s="58">
        <f t="shared" si="191"/>
        <v>0</v>
      </c>
      <c r="O471" s="59">
        <f t="shared" si="192"/>
        <v>0</v>
      </c>
      <c r="P471" s="60">
        <f t="shared" si="193"/>
        <v>0</v>
      </c>
      <c r="Q471" s="61">
        <f t="shared" si="194"/>
        <v>0</v>
      </c>
      <c r="R471" s="58">
        <f t="shared" si="195"/>
        <v>0</v>
      </c>
      <c r="S471" s="61">
        <f t="shared" si="196"/>
        <v>0</v>
      </c>
      <c r="T471" s="58">
        <f t="shared" si="197"/>
        <v>0</v>
      </c>
      <c r="U471" s="181"/>
      <c r="V471" s="137"/>
      <c r="W471" s="138"/>
      <c r="X471" s="139"/>
      <c r="Y471" s="139"/>
      <c r="Z471" s="139"/>
      <c r="AA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  <c r="AR471" s="139"/>
      <c r="AS471" s="139"/>
      <c r="AT471" s="139"/>
      <c r="AU471" s="139"/>
      <c r="AV471" s="139"/>
      <c r="AW471" s="139"/>
      <c r="AX471" s="139"/>
      <c r="AY471" s="139"/>
      <c r="AZ471" s="139"/>
      <c r="BA471" s="139"/>
      <c r="BB471" s="139"/>
      <c r="BC471" s="139"/>
      <c r="BD471" s="139"/>
      <c r="BE471" s="139"/>
      <c r="BF471" s="139"/>
      <c r="BG471" s="139"/>
      <c r="BH471" s="139"/>
      <c r="BI471" s="139"/>
      <c r="BJ471" s="139"/>
      <c r="BK471" s="139"/>
      <c r="BL471" s="139"/>
      <c r="BM471" s="139"/>
      <c r="BN471" s="139"/>
      <c r="BO471" s="139"/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139"/>
      <c r="CB471" s="139"/>
      <c r="CC471" s="139"/>
      <c r="CD471" s="139"/>
    </row>
    <row r="472" spans="2:82">
      <c r="B472" s="65" t="str">
        <f>IF(C472&lt;&gt;0,COUNTA($C$7:C472)," ")</f>
        <v xml:space="preserve"> </v>
      </c>
      <c r="C472" s="177"/>
      <c r="D472" s="73" t="str">
        <f>IF(C472=0," ",VLOOKUP(WEEKDAY(C472),WeekDays!$B$6:$C$12,COLUMNS(WeekDays!$B$6:$C$12)))</f>
        <v xml:space="preserve"> </v>
      </c>
      <c r="E472" s="200"/>
      <c r="F472" s="46"/>
      <c r="G472" s="46"/>
      <c r="H472" s="49"/>
      <c r="I472" s="51"/>
      <c r="J472" s="188"/>
      <c r="K472" s="123" t="str">
        <f t="shared" si="188"/>
        <v xml:space="preserve"> </v>
      </c>
      <c r="L472" s="193" t="str">
        <f t="shared" si="189"/>
        <v xml:space="preserve"> </v>
      </c>
      <c r="M472" s="57">
        <f t="shared" si="190"/>
        <v>0</v>
      </c>
      <c r="N472" s="58">
        <f t="shared" si="191"/>
        <v>0</v>
      </c>
      <c r="O472" s="59">
        <f t="shared" si="192"/>
        <v>0</v>
      </c>
      <c r="P472" s="60">
        <f t="shared" si="193"/>
        <v>0</v>
      </c>
      <c r="Q472" s="61">
        <f t="shared" si="194"/>
        <v>0</v>
      </c>
      <c r="R472" s="58">
        <f t="shared" si="195"/>
        <v>0</v>
      </c>
      <c r="S472" s="61">
        <f t="shared" si="196"/>
        <v>0</v>
      </c>
      <c r="T472" s="58">
        <f t="shared" si="197"/>
        <v>0</v>
      </c>
      <c r="U472" s="181"/>
      <c r="V472" s="137"/>
      <c r="W472" s="138"/>
      <c r="X472" s="139"/>
      <c r="Y472" s="139"/>
      <c r="Z472" s="139"/>
      <c r="AA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39"/>
      <c r="AX472" s="139"/>
      <c r="AY472" s="139"/>
      <c r="AZ472" s="139"/>
      <c r="BA472" s="139"/>
      <c r="BB472" s="139"/>
      <c r="BC472" s="139"/>
      <c r="BD472" s="139"/>
      <c r="BE472" s="139"/>
      <c r="BF472" s="139"/>
      <c r="BG472" s="139"/>
      <c r="BH472" s="139"/>
      <c r="BI472" s="139"/>
      <c r="BJ472" s="139"/>
      <c r="BK472" s="139"/>
      <c r="BL472" s="139"/>
      <c r="BM472" s="139"/>
      <c r="BN472" s="139"/>
      <c r="BO472" s="139"/>
      <c r="BP472" s="139"/>
      <c r="BQ472" s="139"/>
      <c r="BR472" s="139"/>
      <c r="BS472" s="139"/>
      <c r="BT472" s="139"/>
      <c r="BU472" s="139"/>
      <c r="BV472" s="139"/>
      <c r="BW472" s="139"/>
      <c r="BX472" s="139"/>
      <c r="BY472" s="139"/>
      <c r="BZ472" s="139"/>
      <c r="CA472" s="139"/>
      <c r="CB472" s="139"/>
      <c r="CC472" s="139"/>
      <c r="CD472" s="139"/>
    </row>
    <row r="473" spans="2:82">
      <c r="B473" s="65" t="str">
        <f>IF(C473&lt;&gt;0,COUNTA($C$7:C473)," ")</f>
        <v xml:space="preserve"> </v>
      </c>
      <c r="C473" s="177"/>
      <c r="D473" s="73" t="str">
        <f>IF(C473=0," ",VLOOKUP(WEEKDAY(C473),WeekDays!$B$6:$C$12,COLUMNS(WeekDays!$B$6:$C$12)))</f>
        <v xml:space="preserve"> </v>
      </c>
      <c r="E473" s="200"/>
      <c r="F473" s="46"/>
      <c r="G473" s="46"/>
      <c r="H473" s="49"/>
      <c r="I473" s="51"/>
      <c r="J473" s="188"/>
      <c r="K473" s="123" t="str">
        <f t="shared" si="188"/>
        <v xml:space="preserve"> </v>
      </c>
      <c r="L473" s="193" t="str">
        <f t="shared" si="189"/>
        <v xml:space="preserve"> </v>
      </c>
      <c r="M473" s="57">
        <f t="shared" si="190"/>
        <v>0</v>
      </c>
      <c r="N473" s="58">
        <f t="shared" si="191"/>
        <v>0</v>
      </c>
      <c r="O473" s="59">
        <f t="shared" si="192"/>
        <v>0</v>
      </c>
      <c r="P473" s="60">
        <f t="shared" si="193"/>
        <v>0</v>
      </c>
      <c r="Q473" s="61">
        <f t="shared" si="194"/>
        <v>0</v>
      </c>
      <c r="R473" s="58">
        <f t="shared" si="195"/>
        <v>0</v>
      </c>
      <c r="S473" s="61">
        <f t="shared" si="196"/>
        <v>0</v>
      </c>
      <c r="T473" s="58">
        <f t="shared" si="197"/>
        <v>0</v>
      </c>
      <c r="U473" s="181"/>
      <c r="V473" s="137"/>
      <c r="W473" s="138"/>
      <c r="X473" s="139"/>
      <c r="Y473" s="139"/>
      <c r="Z473" s="139"/>
      <c r="AA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  <c r="AR473" s="139"/>
      <c r="AS473" s="139"/>
      <c r="AT473" s="139"/>
      <c r="AU473" s="139"/>
      <c r="AV473" s="139"/>
      <c r="AW473" s="139"/>
      <c r="AX473" s="139"/>
      <c r="AY473" s="139"/>
      <c r="AZ473" s="139"/>
      <c r="BA473" s="139"/>
      <c r="BB473" s="139"/>
      <c r="BC473" s="139"/>
      <c r="BD473" s="139"/>
      <c r="BE473" s="139"/>
      <c r="BF473" s="139"/>
      <c r="BG473" s="139"/>
      <c r="BH473" s="139"/>
      <c r="BI473" s="139"/>
      <c r="BJ473" s="139"/>
      <c r="BK473" s="139"/>
      <c r="BL473" s="139"/>
      <c r="BM473" s="139"/>
      <c r="BN473" s="139"/>
      <c r="BO473" s="139"/>
      <c r="BP473" s="139"/>
      <c r="BQ473" s="139"/>
      <c r="BR473" s="139"/>
      <c r="BS473" s="139"/>
      <c r="BT473" s="139"/>
      <c r="BU473" s="139"/>
      <c r="BV473" s="139"/>
      <c r="BW473" s="139"/>
      <c r="BX473" s="139"/>
      <c r="BY473" s="139"/>
      <c r="BZ473" s="139"/>
      <c r="CA473" s="139"/>
      <c r="CB473" s="139"/>
      <c r="CC473" s="139"/>
      <c r="CD473" s="139"/>
    </row>
    <row r="474" spans="2:82">
      <c r="B474" s="65" t="str">
        <f>IF(C474&lt;&gt;0,COUNTA($C$7:C474)," ")</f>
        <v xml:space="preserve"> </v>
      </c>
      <c r="C474" s="177"/>
      <c r="D474" s="73" t="str">
        <f>IF(C474=0," ",VLOOKUP(WEEKDAY(C474),WeekDays!$B$6:$C$12,COLUMNS(WeekDays!$B$6:$C$12)))</f>
        <v xml:space="preserve"> </v>
      </c>
      <c r="E474" s="200"/>
      <c r="F474" s="46"/>
      <c r="G474" s="46"/>
      <c r="H474" s="49"/>
      <c r="I474" s="51"/>
      <c r="J474" s="188"/>
      <c r="K474" s="123" t="str">
        <f t="shared" si="188"/>
        <v xml:space="preserve"> </v>
      </c>
      <c r="L474" s="193" t="str">
        <f t="shared" si="189"/>
        <v xml:space="preserve"> </v>
      </c>
      <c r="M474" s="57">
        <f t="shared" si="190"/>
        <v>0</v>
      </c>
      <c r="N474" s="58">
        <f t="shared" si="191"/>
        <v>0</v>
      </c>
      <c r="O474" s="59">
        <f t="shared" si="192"/>
        <v>0</v>
      </c>
      <c r="P474" s="60">
        <f t="shared" si="193"/>
        <v>0</v>
      </c>
      <c r="Q474" s="61">
        <f t="shared" si="194"/>
        <v>0</v>
      </c>
      <c r="R474" s="58">
        <f t="shared" si="195"/>
        <v>0</v>
      </c>
      <c r="S474" s="61">
        <f t="shared" si="196"/>
        <v>0</v>
      </c>
      <c r="T474" s="58">
        <f t="shared" si="197"/>
        <v>0</v>
      </c>
      <c r="U474" s="181"/>
      <c r="V474" s="137"/>
      <c r="W474" s="138"/>
      <c r="X474" s="139"/>
      <c r="Y474" s="139"/>
      <c r="Z474" s="139"/>
      <c r="AA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/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39"/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39"/>
      <c r="CA474" s="139"/>
      <c r="CB474" s="139"/>
      <c r="CC474" s="139"/>
      <c r="CD474" s="139"/>
    </row>
    <row r="475" spans="2:82">
      <c r="B475" s="65" t="str">
        <f>IF(C475&lt;&gt;0,COUNTA($C$7:C475)," ")</f>
        <v xml:space="preserve"> </v>
      </c>
      <c r="C475" s="177"/>
      <c r="D475" s="73" t="str">
        <f>IF(C475=0," ",VLOOKUP(WEEKDAY(C475),WeekDays!$B$6:$C$12,COLUMNS(WeekDays!$B$6:$C$12)))</f>
        <v xml:space="preserve"> </v>
      </c>
      <c r="E475" s="200"/>
      <c r="F475" s="46"/>
      <c r="G475" s="46"/>
      <c r="H475" s="49"/>
      <c r="I475" s="51"/>
      <c r="J475" s="188"/>
      <c r="K475" s="123" t="str">
        <f t="shared" si="188"/>
        <v xml:space="preserve"> </v>
      </c>
      <c r="L475" s="193" t="str">
        <f t="shared" si="189"/>
        <v xml:space="preserve"> </v>
      </c>
      <c r="M475" s="57">
        <f t="shared" si="190"/>
        <v>0</v>
      </c>
      <c r="N475" s="58">
        <f t="shared" si="191"/>
        <v>0</v>
      </c>
      <c r="O475" s="59">
        <f t="shared" si="192"/>
        <v>0</v>
      </c>
      <c r="P475" s="60">
        <f t="shared" si="193"/>
        <v>0</v>
      </c>
      <c r="Q475" s="61">
        <f t="shared" si="194"/>
        <v>0</v>
      </c>
      <c r="R475" s="58">
        <f t="shared" si="195"/>
        <v>0</v>
      </c>
      <c r="S475" s="61">
        <f t="shared" si="196"/>
        <v>0</v>
      </c>
      <c r="T475" s="58">
        <f t="shared" si="197"/>
        <v>0</v>
      </c>
      <c r="U475" s="181"/>
      <c r="V475" s="137"/>
      <c r="W475" s="138"/>
      <c r="X475" s="139"/>
      <c r="Y475" s="139"/>
      <c r="Z475" s="139"/>
      <c r="AA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  <c r="AR475" s="139"/>
      <c r="AS475" s="139"/>
      <c r="AT475" s="139"/>
      <c r="AU475" s="139"/>
      <c r="AV475" s="139"/>
      <c r="AW475" s="139"/>
      <c r="AX475" s="139"/>
      <c r="AY475" s="139"/>
      <c r="AZ475" s="139"/>
      <c r="BA475" s="139"/>
      <c r="BB475" s="139"/>
      <c r="BC475" s="139"/>
      <c r="BD475" s="139"/>
      <c r="BE475" s="139"/>
      <c r="BF475" s="139"/>
      <c r="BG475" s="139"/>
      <c r="BH475" s="139"/>
      <c r="BI475" s="139"/>
      <c r="BJ475" s="139"/>
      <c r="BK475" s="139"/>
      <c r="BL475" s="139"/>
      <c r="BM475" s="139"/>
      <c r="BN475" s="139"/>
      <c r="BO475" s="139"/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139"/>
      <c r="CB475" s="139"/>
      <c r="CC475" s="139"/>
      <c r="CD475" s="139"/>
    </row>
    <row r="476" spans="2:82">
      <c r="B476" s="65" t="str">
        <f>IF(C476&lt;&gt;0,COUNTA($C$7:C476)," ")</f>
        <v xml:space="preserve"> </v>
      </c>
      <c r="C476" s="177"/>
      <c r="D476" s="73" t="str">
        <f>IF(C476=0," ",VLOOKUP(WEEKDAY(C476),WeekDays!$B$6:$C$12,COLUMNS(WeekDays!$B$6:$C$12)))</f>
        <v xml:space="preserve"> </v>
      </c>
      <c r="E476" s="200"/>
      <c r="F476" s="46"/>
      <c r="G476" s="46"/>
      <c r="H476" s="49"/>
      <c r="I476" s="51"/>
      <c r="J476" s="188"/>
      <c r="K476" s="123" t="str">
        <f t="shared" si="188"/>
        <v xml:space="preserve"> </v>
      </c>
      <c r="L476" s="193" t="str">
        <f t="shared" si="189"/>
        <v xml:space="preserve"> </v>
      </c>
      <c r="M476" s="57">
        <f t="shared" si="190"/>
        <v>0</v>
      </c>
      <c r="N476" s="58">
        <f t="shared" si="191"/>
        <v>0</v>
      </c>
      <c r="O476" s="59">
        <f t="shared" si="192"/>
        <v>0</v>
      </c>
      <c r="P476" s="60">
        <f t="shared" si="193"/>
        <v>0</v>
      </c>
      <c r="Q476" s="61">
        <f t="shared" si="194"/>
        <v>0</v>
      </c>
      <c r="R476" s="58">
        <f t="shared" si="195"/>
        <v>0</v>
      </c>
      <c r="S476" s="61">
        <f t="shared" si="196"/>
        <v>0</v>
      </c>
      <c r="T476" s="58">
        <f t="shared" si="197"/>
        <v>0</v>
      </c>
      <c r="U476" s="181"/>
      <c r="V476" s="137"/>
      <c r="W476" s="138"/>
      <c r="X476" s="139"/>
      <c r="Y476" s="139"/>
      <c r="Z476" s="139"/>
      <c r="AA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  <c r="AR476" s="139"/>
      <c r="AS476" s="139"/>
      <c r="AT476" s="139"/>
      <c r="AU476" s="139"/>
      <c r="AV476" s="139"/>
      <c r="AW476" s="139"/>
      <c r="AX476" s="139"/>
      <c r="AY476" s="139"/>
      <c r="AZ476" s="139"/>
      <c r="BA476" s="139"/>
      <c r="BB476" s="139"/>
      <c r="BC476" s="139"/>
      <c r="BD476" s="139"/>
      <c r="BE476" s="139"/>
      <c r="BF476" s="139"/>
      <c r="BG476" s="139"/>
      <c r="BH476" s="139"/>
      <c r="BI476" s="139"/>
      <c r="BJ476" s="139"/>
      <c r="BK476" s="139"/>
      <c r="BL476" s="139"/>
      <c r="BM476" s="139"/>
      <c r="BN476" s="139"/>
      <c r="BO476" s="139"/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139"/>
      <c r="CB476" s="139"/>
      <c r="CC476" s="139"/>
      <c r="CD476" s="139"/>
    </row>
    <row r="477" spans="2:82">
      <c r="B477" s="65" t="str">
        <f>IF(C477&lt;&gt;0,COUNTA($C$7:C477)," ")</f>
        <v xml:space="preserve"> </v>
      </c>
      <c r="C477" s="177"/>
      <c r="D477" s="73" t="str">
        <f>IF(C477=0," ",VLOOKUP(WEEKDAY(C477),WeekDays!$B$6:$C$12,COLUMNS(WeekDays!$B$6:$C$12)))</f>
        <v xml:space="preserve"> </v>
      </c>
      <c r="E477" s="200"/>
      <c r="F477" s="46"/>
      <c r="G477" s="46"/>
      <c r="H477" s="49"/>
      <c r="I477" s="51"/>
      <c r="J477" s="188"/>
      <c r="K477" s="123" t="str">
        <f t="shared" si="188"/>
        <v xml:space="preserve"> </v>
      </c>
      <c r="L477" s="193" t="str">
        <f t="shared" si="189"/>
        <v xml:space="preserve"> </v>
      </c>
      <c r="M477" s="57">
        <f t="shared" si="190"/>
        <v>0</v>
      </c>
      <c r="N477" s="58">
        <f t="shared" si="191"/>
        <v>0</v>
      </c>
      <c r="O477" s="59">
        <f t="shared" si="192"/>
        <v>0</v>
      </c>
      <c r="P477" s="60">
        <f t="shared" si="193"/>
        <v>0</v>
      </c>
      <c r="Q477" s="61">
        <f t="shared" si="194"/>
        <v>0</v>
      </c>
      <c r="R477" s="58">
        <f t="shared" si="195"/>
        <v>0</v>
      </c>
      <c r="S477" s="61">
        <f t="shared" si="196"/>
        <v>0</v>
      </c>
      <c r="T477" s="58">
        <f t="shared" si="197"/>
        <v>0</v>
      </c>
      <c r="U477" s="181"/>
      <c r="V477" s="137"/>
      <c r="W477" s="138"/>
      <c r="X477" s="139"/>
      <c r="Y477" s="139"/>
      <c r="Z477" s="139"/>
      <c r="AA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  <c r="AR477" s="139"/>
      <c r="AS477" s="139"/>
      <c r="AT477" s="139"/>
      <c r="AU477" s="139"/>
      <c r="AV477" s="139"/>
      <c r="AW477" s="139"/>
      <c r="AX477" s="139"/>
      <c r="AY477" s="139"/>
      <c r="AZ477" s="139"/>
      <c r="BA477" s="139"/>
      <c r="BB477" s="139"/>
      <c r="BC477" s="139"/>
      <c r="BD477" s="139"/>
      <c r="BE477" s="139"/>
      <c r="BF477" s="139"/>
      <c r="BG477" s="139"/>
      <c r="BH477" s="139"/>
      <c r="BI477" s="139"/>
      <c r="BJ477" s="139"/>
      <c r="BK477" s="139"/>
      <c r="BL477" s="139"/>
      <c r="BM477" s="139"/>
      <c r="BN477" s="139"/>
      <c r="BO477" s="139"/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139"/>
      <c r="CB477" s="139"/>
      <c r="CC477" s="139"/>
      <c r="CD477" s="139"/>
    </row>
    <row r="478" spans="2:82">
      <c r="B478" s="65" t="str">
        <f>IF(C478&lt;&gt;0,COUNTA($C$7:C478)," ")</f>
        <v xml:space="preserve"> </v>
      </c>
      <c r="C478" s="177"/>
      <c r="D478" s="73" t="str">
        <f>IF(C478=0," ",VLOOKUP(WEEKDAY(C478),WeekDays!$B$6:$C$12,COLUMNS(WeekDays!$B$6:$C$12)))</f>
        <v xml:space="preserve"> </v>
      </c>
      <c r="E478" s="200"/>
      <c r="F478" s="46"/>
      <c r="G478" s="46"/>
      <c r="H478" s="49"/>
      <c r="I478" s="51"/>
      <c r="J478" s="188"/>
      <c r="K478" s="123" t="str">
        <f t="shared" si="188"/>
        <v xml:space="preserve"> </v>
      </c>
      <c r="L478" s="193" t="str">
        <f t="shared" si="189"/>
        <v xml:space="preserve"> </v>
      </c>
      <c r="M478" s="57">
        <f t="shared" si="190"/>
        <v>0</v>
      </c>
      <c r="N478" s="58">
        <f t="shared" si="191"/>
        <v>0</v>
      </c>
      <c r="O478" s="59">
        <f t="shared" si="192"/>
        <v>0</v>
      </c>
      <c r="P478" s="60">
        <f t="shared" si="193"/>
        <v>0</v>
      </c>
      <c r="Q478" s="61">
        <f t="shared" si="194"/>
        <v>0</v>
      </c>
      <c r="R478" s="58">
        <f t="shared" si="195"/>
        <v>0</v>
      </c>
      <c r="S478" s="61">
        <f t="shared" si="196"/>
        <v>0</v>
      </c>
      <c r="T478" s="58">
        <f t="shared" si="197"/>
        <v>0</v>
      </c>
      <c r="U478" s="181"/>
      <c r="V478" s="137"/>
      <c r="W478" s="138"/>
      <c r="X478" s="139"/>
      <c r="Y478" s="139"/>
      <c r="Z478" s="139"/>
      <c r="AA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  <c r="AR478" s="139"/>
      <c r="AS478" s="139"/>
      <c r="AT478" s="139"/>
      <c r="AU478" s="139"/>
      <c r="AV478" s="139"/>
      <c r="AW478" s="139"/>
      <c r="AX478" s="139"/>
      <c r="AY478" s="139"/>
      <c r="AZ478" s="139"/>
      <c r="BA478" s="139"/>
      <c r="BB478" s="139"/>
      <c r="BC478" s="139"/>
      <c r="BD478" s="139"/>
      <c r="BE478" s="139"/>
      <c r="BF478" s="139"/>
      <c r="BG478" s="139"/>
      <c r="BH478" s="139"/>
      <c r="BI478" s="139"/>
      <c r="BJ478" s="139"/>
      <c r="BK478" s="139"/>
      <c r="BL478" s="139"/>
      <c r="BM478" s="139"/>
      <c r="BN478" s="139"/>
      <c r="BO478" s="139"/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139"/>
      <c r="CB478" s="139"/>
      <c r="CC478" s="139"/>
      <c r="CD478" s="139"/>
    </row>
    <row r="479" spans="2:82">
      <c r="B479" s="65" t="str">
        <f>IF(C479&lt;&gt;0,COUNTA($C$7:C479)," ")</f>
        <v xml:space="preserve"> </v>
      </c>
      <c r="C479" s="177"/>
      <c r="D479" s="73" t="str">
        <f>IF(C479=0," ",VLOOKUP(WEEKDAY(C479),WeekDays!$B$6:$C$12,COLUMNS(WeekDays!$B$6:$C$12)))</f>
        <v xml:space="preserve"> </v>
      </c>
      <c r="E479" s="200"/>
      <c r="F479" s="46"/>
      <c r="G479" s="46"/>
      <c r="H479" s="49"/>
      <c r="I479" s="51"/>
      <c r="J479" s="188"/>
      <c r="K479" s="123" t="str">
        <f t="shared" si="188"/>
        <v xml:space="preserve"> </v>
      </c>
      <c r="L479" s="193" t="str">
        <f t="shared" si="189"/>
        <v xml:space="preserve"> </v>
      </c>
      <c r="M479" s="57">
        <f t="shared" si="190"/>
        <v>0</v>
      </c>
      <c r="N479" s="58">
        <f t="shared" si="191"/>
        <v>0</v>
      </c>
      <c r="O479" s="59">
        <f t="shared" si="192"/>
        <v>0</v>
      </c>
      <c r="P479" s="60">
        <f t="shared" si="193"/>
        <v>0</v>
      </c>
      <c r="Q479" s="61">
        <f t="shared" si="194"/>
        <v>0</v>
      </c>
      <c r="R479" s="58">
        <f t="shared" si="195"/>
        <v>0</v>
      </c>
      <c r="S479" s="61">
        <f t="shared" si="196"/>
        <v>0</v>
      </c>
      <c r="T479" s="58">
        <f t="shared" si="197"/>
        <v>0</v>
      </c>
      <c r="U479" s="181"/>
      <c r="V479" s="137"/>
      <c r="W479" s="138"/>
      <c r="X479" s="139"/>
      <c r="Y479" s="139"/>
      <c r="Z479" s="139"/>
      <c r="AA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  <c r="AR479" s="139"/>
      <c r="AS479" s="139"/>
      <c r="AT479" s="139"/>
      <c r="AU479" s="139"/>
      <c r="AV479" s="139"/>
      <c r="AW479" s="139"/>
      <c r="AX479" s="139"/>
      <c r="AY479" s="139"/>
      <c r="AZ479" s="139"/>
      <c r="BA479" s="139"/>
      <c r="BB479" s="139"/>
      <c r="BC479" s="139"/>
      <c r="BD479" s="139"/>
      <c r="BE479" s="139"/>
      <c r="BF479" s="139"/>
      <c r="BG479" s="139"/>
      <c r="BH479" s="139"/>
      <c r="BI479" s="139"/>
      <c r="BJ479" s="139"/>
      <c r="BK479" s="139"/>
      <c r="BL479" s="139"/>
      <c r="BM479" s="139"/>
      <c r="BN479" s="139"/>
      <c r="BO479" s="139"/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139"/>
      <c r="CB479" s="139"/>
      <c r="CC479" s="139"/>
      <c r="CD479" s="139"/>
    </row>
    <row r="480" spans="2:82">
      <c r="B480" s="65" t="str">
        <f>IF(C480&lt;&gt;0,COUNTA($C$7:C480)," ")</f>
        <v xml:space="preserve"> </v>
      </c>
      <c r="C480" s="177"/>
      <c r="D480" s="73" t="str">
        <f>IF(C480=0," ",VLOOKUP(WEEKDAY(C480),WeekDays!$B$6:$C$12,COLUMNS(WeekDays!$B$6:$C$12)))</f>
        <v xml:space="preserve"> </v>
      </c>
      <c r="E480" s="200"/>
      <c r="F480" s="46"/>
      <c r="G480" s="46"/>
      <c r="H480" s="49"/>
      <c r="I480" s="51"/>
      <c r="J480" s="188"/>
      <c r="K480" s="123" t="str">
        <f t="shared" si="188"/>
        <v xml:space="preserve"> </v>
      </c>
      <c r="L480" s="193" t="str">
        <f t="shared" si="189"/>
        <v xml:space="preserve"> </v>
      </c>
      <c r="M480" s="57">
        <f t="shared" si="190"/>
        <v>0</v>
      </c>
      <c r="N480" s="58">
        <f t="shared" si="191"/>
        <v>0</v>
      </c>
      <c r="O480" s="59">
        <f t="shared" si="192"/>
        <v>0</v>
      </c>
      <c r="P480" s="60">
        <f t="shared" si="193"/>
        <v>0</v>
      </c>
      <c r="Q480" s="61">
        <f t="shared" si="194"/>
        <v>0</v>
      </c>
      <c r="R480" s="58">
        <f t="shared" si="195"/>
        <v>0</v>
      </c>
      <c r="S480" s="61">
        <f t="shared" si="196"/>
        <v>0</v>
      </c>
      <c r="T480" s="58">
        <f t="shared" si="197"/>
        <v>0</v>
      </c>
      <c r="U480" s="181"/>
      <c r="V480" s="137"/>
      <c r="W480" s="138"/>
      <c r="X480" s="139"/>
      <c r="Y480" s="139"/>
      <c r="Z480" s="139"/>
      <c r="AA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  <c r="AR480" s="139"/>
      <c r="AS480" s="139"/>
      <c r="AT480" s="139"/>
      <c r="AU480" s="139"/>
      <c r="AV480" s="139"/>
      <c r="AW480" s="139"/>
      <c r="AX480" s="139"/>
      <c r="AY480" s="139"/>
      <c r="AZ480" s="139"/>
      <c r="BA480" s="139"/>
      <c r="BB480" s="139"/>
      <c r="BC480" s="139"/>
      <c r="BD480" s="139"/>
      <c r="BE480" s="139"/>
      <c r="BF480" s="139"/>
      <c r="BG480" s="139"/>
      <c r="BH480" s="139"/>
      <c r="BI480" s="139"/>
      <c r="BJ480" s="139"/>
      <c r="BK480" s="139"/>
      <c r="BL480" s="139"/>
      <c r="BM480" s="139"/>
      <c r="BN480" s="139"/>
      <c r="BO480" s="139"/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139"/>
      <c r="CB480" s="139"/>
      <c r="CC480" s="139"/>
      <c r="CD480" s="139"/>
    </row>
    <row r="481" spans="2:82">
      <c r="B481" s="65" t="str">
        <f>IF(C481&lt;&gt;0,COUNTA($C$7:C481)," ")</f>
        <v xml:space="preserve"> </v>
      </c>
      <c r="C481" s="177"/>
      <c r="D481" s="73" t="str">
        <f>IF(C481=0," ",VLOOKUP(WEEKDAY(C481),WeekDays!$B$6:$C$12,COLUMNS(WeekDays!$B$6:$C$12)))</f>
        <v xml:space="preserve"> </v>
      </c>
      <c r="E481" s="200"/>
      <c r="F481" s="46"/>
      <c r="G481" s="46"/>
      <c r="H481" s="49"/>
      <c r="I481" s="51"/>
      <c r="J481" s="188"/>
      <c r="K481" s="123" t="str">
        <f t="shared" si="188"/>
        <v xml:space="preserve"> </v>
      </c>
      <c r="L481" s="193" t="str">
        <f t="shared" si="189"/>
        <v xml:space="preserve"> </v>
      </c>
      <c r="M481" s="57">
        <f t="shared" si="190"/>
        <v>0</v>
      </c>
      <c r="N481" s="58">
        <f t="shared" si="191"/>
        <v>0</v>
      </c>
      <c r="O481" s="59">
        <f t="shared" si="192"/>
        <v>0</v>
      </c>
      <c r="P481" s="60">
        <f t="shared" si="193"/>
        <v>0</v>
      </c>
      <c r="Q481" s="61">
        <f t="shared" si="194"/>
        <v>0</v>
      </c>
      <c r="R481" s="58">
        <f t="shared" si="195"/>
        <v>0</v>
      </c>
      <c r="S481" s="61">
        <f t="shared" si="196"/>
        <v>0</v>
      </c>
      <c r="T481" s="58">
        <f t="shared" si="197"/>
        <v>0</v>
      </c>
      <c r="U481" s="181"/>
      <c r="V481" s="137"/>
      <c r="W481" s="138"/>
      <c r="X481" s="139"/>
      <c r="Y481" s="139"/>
      <c r="Z481" s="139"/>
      <c r="AA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  <c r="AR481" s="139"/>
      <c r="AS481" s="139"/>
      <c r="AT481" s="139"/>
      <c r="AU481" s="139"/>
      <c r="AV481" s="139"/>
      <c r="AW481" s="139"/>
      <c r="AX481" s="139"/>
      <c r="AY481" s="139"/>
      <c r="AZ481" s="139"/>
      <c r="BA481" s="139"/>
      <c r="BB481" s="139"/>
      <c r="BC481" s="139"/>
      <c r="BD481" s="139"/>
      <c r="BE481" s="139"/>
      <c r="BF481" s="139"/>
      <c r="BG481" s="139"/>
      <c r="BH481" s="139"/>
      <c r="BI481" s="139"/>
      <c r="BJ481" s="139"/>
      <c r="BK481" s="139"/>
      <c r="BL481" s="139"/>
      <c r="BM481" s="139"/>
      <c r="BN481" s="139"/>
      <c r="BO481" s="139"/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139"/>
      <c r="CB481" s="139"/>
      <c r="CC481" s="139"/>
      <c r="CD481" s="139"/>
    </row>
    <row r="482" spans="2:82">
      <c r="B482" s="65" t="str">
        <f>IF(C482&lt;&gt;0,COUNTA($C$7:C482)," ")</f>
        <v xml:space="preserve"> </v>
      </c>
      <c r="C482" s="177"/>
      <c r="D482" s="73" t="str">
        <f>IF(C482=0," ",VLOOKUP(WEEKDAY(C482),WeekDays!$B$6:$C$12,COLUMNS(WeekDays!$B$6:$C$12)))</f>
        <v xml:space="preserve"> </v>
      </c>
      <c r="E482" s="200"/>
      <c r="F482" s="46"/>
      <c r="G482" s="46"/>
      <c r="H482" s="49"/>
      <c r="I482" s="51"/>
      <c r="J482" s="188"/>
      <c r="K482" s="123" t="str">
        <f t="shared" si="188"/>
        <v xml:space="preserve"> </v>
      </c>
      <c r="L482" s="193" t="str">
        <f t="shared" si="189"/>
        <v xml:space="preserve"> </v>
      </c>
      <c r="M482" s="57">
        <f t="shared" si="190"/>
        <v>0</v>
      </c>
      <c r="N482" s="58">
        <f t="shared" si="191"/>
        <v>0</v>
      </c>
      <c r="O482" s="59">
        <f t="shared" si="192"/>
        <v>0</v>
      </c>
      <c r="P482" s="60">
        <f t="shared" si="193"/>
        <v>0</v>
      </c>
      <c r="Q482" s="61">
        <f t="shared" si="194"/>
        <v>0</v>
      </c>
      <c r="R482" s="58">
        <f t="shared" si="195"/>
        <v>0</v>
      </c>
      <c r="S482" s="61">
        <f t="shared" si="196"/>
        <v>0</v>
      </c>
      <c r="T482" s="58">
        <f t="shared" si="197"/>
        <v>0</v>
      </c>
      <c r="U482" s="181"/>
      <c r="V482" s="137"/>
      <c r="W482" s="138"/>
      <c r="X482" s="139"/>
      <c r="Y482" s="139"/>
      <c r="Z482" s="139"/>
      <c r="AA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  <c r="AR482" s="139"/>
      <c r="AS482" s="139"/>
      <c r="AT482" s="139"/>
      <c r="AU482" s="139"/>
      <c r="AV482" s="139"/>
      <c r="AW482" s="139"/>
      <c r="AX482" s="139"/>
      <c r="AY482" s="139"/>
      <c r="AZ482" s="139"/>
      <c r="BA482" s="139"/>
      <c r="BB482" s="139"/>
      <c r="BC482" s="139"/>
      <c r="BD482" s="139"/>
      <c r="BE482" s="139"/>
      <c r="BF482" s="139"/>
      <c r="BG482" s="139"/>
      <c r="BH482" s="139"/>
      <c r="BI482" s="139"/>
      <c r="BJ482" s="139"/>
      <c r="BK482" s="139"/>
      <c r="BL482" s="139"/>
      <c r="BM482" s="139"/>
      <c r="BN482" s="139"/>
      <c r="BO482" s="139"/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139"/>
      <c r="CB482" s="139"/>
      <c r="CC482" s="139"/>
      <c r="CD482" s="139"/>
    </row>
    <row r="483" spans="2:82">
      <c r="B483" s="65" t="str">
        <f>IF(C483&lt;&gt;0,COUNTA($C$7:C483)," ")</f>
        <v xml:space="preserve"> </v>
      </c>
      <c r="C483" s="177"/>
      <c r="D483" s="73" t="str">
        <f>IF(C483=0," ",VLOOKUP(WEEKDAY(C483),WeekDays!$B$6:$C$12,COLUMNS(WeekDays!$B$6:$C$12)))</f>
        <v xml:space="preserve"> </v>
      </c>
      <c r="E483" s="200"/>
      <c r="F483" s="46"/>
      <c r="G483" s="46"/>
      <c r="H483" s="49"/>
      <c r="I483" s="51"/>
      <c r="J483" s="188"/>
      <c r="K483" s="123" t="str">
        <f t="shared" si="188"/>
        <v xml:space="preserve"> </v>
      </c>
      <c r="L483" s="193" t="str">
        <f t="shared" si="189"/>
        <v xml:space="preserve"> </v>
      </c>
      <c r="M483" s="57">
        <f t="shared" si="190"/>
        <v>0</v>
      </c>
      <c r="N483" s="58">
        <f t="shared" si="191"/>
        <v>0</v>
      </c>
      <c r="O483" s="59">
        <f t="shared" si="192"/>
        <v>0</v>
      </c>
      <c r="P483" s="60">
        <f t="shared" si="193"/>
        <v>0</v>
      </c>
      <c r="Q483" s="61">
        <f t="shared" si="194"/>
        <v>0</v>
      </c>
      <c r="R483" s="58">
        <f t="shared" si="195"/>
        <v>0</v>
      </c>
      <c r="S483" s="61">
        <f t="shared" si="196"/>
        <v>0</v>
      </c>
      <c r="T483" s="58">
        <f t="shared" si="197"/>
        <v>0</v>
      </c>
      <c r="U483" s="181"/>
      <c r="V483" s="137"/>
      <c r="W483" s="138"/>
      <c r="X483" s="139"/>
      <c r="Y483" s="139"/>
      <c r="Z483" s="139"/>
      <c r="AA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  <c r="AR483" s="139"/>
      <c r="AS483" s="139"/>
      <c r="AT483" s="139"/>
      <c r="AU483" s="139"/>
      <c r="AV483" s="139"/>
      <c r="AW483" s="139"/>
      <c r="AX483" s="139"/>
      <c r="AY483" s="139"/>
      <c r="AZ483" s="139"/>
      <c r="BA483" s="139"/>
      <c r="BB483" s="139"/>
      <c r="BC483" s="139"/>
      <c r="BD483" s="139"/>
      <c r="BE483" s="139"/>
      <c r="BF483" s="139"/>
      <c r="BG483" s="139"/>
      <c r="BH483" s="139"/>
      <c r="BI483" s="139"/>
      <c r="BJ483" s="139"/>
      <c r="BK483" s="139"/>
      <c r="BL483" s="139"/>
      <c r="BM483" s="139"/>
      <c r="BN483" s="139"/>
      <c r="BO483" s="139"/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139"/>
      <c r="CB483" s="139"/>
      <c r="CC483" s="139"/>
      <c r="CD483" s="139"/>
    </row>
    <row r="484" spans="2:82">
      <c r="B484" s="65" t="str">
        <f>IF(C484&lt;&gt;0,COUNTA($C$7:C484)," ")</f>
        <v xml:space="preserve"> </v>
      </c>
      <c r="C484" s="177"/>
      <c r="D484" s="73" t="str">
        <f>IF(C484=0," ",VLOOKUP(WEEKDAY(C484),WeekDays!$B$6:$C$12,COLUMNS(WeekDays!$B$6:$C$12)))</f>
        <v xml:space="preserve"> </v>
      </c>
      <c r="E484" s="200"/>
      <c r="F484" s="46"/>
      <c r="G484" s="46"/>
      <c r="H484" s="49"/>
      <c r="I484" s="51"/>
      <c r="J484" s="188"/>
      <c r="K484" s="123" t="str">
        <f t="shared" si="188"/>
        <v xml:space="preserve"> </v>
      </c>
      <c r="L484" s="193" t="str">
        <f t="shared" si="189"/>
        <v xml:space="preserve"> </v>
      </c>
      <c r="M484" s="57">
        <f t="shared" si="190"/>
        <v>0</v>
      </c>
      <c r="N484" s="58">
        <f t="shared" si="191"/>
        <v>0</v>
      </c>
      <c r="O484" s="59">
        <f t="shared" si="192"/>
        <v>0</v>
      </c>
      <c r="P484" s="60">
        <f t="shared" si="193"/>
        <v>0</v>
      </c>
      <c r="Q484" s="61">
        <f t="shared" si="194"/>
        <v>0</v>
      </c>
      <c r="R484" s="58">
        <f t="shared" si="195"/>
        <v>0</v>
      </c>
      <c r="S484" s="61">
        <f t="shared" si="196"/>
        <v>0</v>
      </c>
      <c r="T484" s="58">
        <f t="shared" si="197"/>
        <v>0</v>
      </c>
      <c r="U484" s="181"/>
      <c r="V484" s="137"/>
      <c r="W484" s="138"/>
      <c r="X484" s="139"/>
      <c r="Y484" s="139"/>
      <c r="Z484" s="139"/>
      <c r="AA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39"/>
      <c r="AX484" s="139"/>
      <c r="AY484" s="139"/>
      <c r="AZ484" s="139"/>
      <c r="BA484" s="139"/>
      <c r="BB484" s="139"/>
      <c r="BC484" s="139"/>
      <c r="BD484" s="139"/>
      <c r="BE484" s="139"/>
      <c r="BF484" s="139"/>
      <c r="BG484" s="139"/>
      <c r="BH484" s="139"/>
      <c r="BI484" s="139"/>
      <c r="BJ484" s="139"/>
      <c r="BK484" s="139"/>
      <c r="BL484" s="139"/>
      <c r="BM484" s="139"/>
      <c r="BN484" s="139"/>
      <c r="BO484" s="139"/>
      <c r="BP484" s="139"/>
      <c r="BQ484" s="139"/>
      <c r="BR484" s="139"/>
      <c r="BS484" s="139"/>
      <c r="BT484" s="139"/>
      <c r="BU484" s="139"/>
      <c r="BV484" s="139"/>
      <c r="BW484" s="139"/>
      <c r="BX484" s="139"/>
      <c r="BY484" s="139"/>
      <c r="BZ484" s="139"/>
      <c r="CA484" s="139"/>
      <c r="CB484" s="139"/>
      <c r="CC484" s="139"/>
      <c r="CD484" s="139"/>
    </row>
    <row r="485" spans="2:82">
      <c r="B485" s="65" t="str">
        <f>IF(C485&lt;&gt;0,COUNTA($C$7:C485)," ")</f>
        <v xml:space="preserve"> </v>
      </c>
      <c r="C485" s="177"/>
      <c r="D485" s="73" t="str">
        <f>IF(C485=0," ",VLOOKUP(WEEKDAY(C485),WeekDays!$B$6:$C$12,COLUMNS(WeekDays!$B$6:$C$12)))</f>
        <v xml:space="preserve"> </v>
      </c>
      <c r="E485" s="200"/>
      <c r="F485" s="46"/>
      <c r="G485" s="46"/>
      <c r="H485" s="49"/>
      <c r="I485" s="51"/>
      <c r="J485" s="188"/>
      <c r="K485" s="123" t="str">
        <f t="shared" si="188"/>
        <v xml:space="preserve"> </v>
      </c>
      <c r="L485" s="193" t="str">
        <f t="shared" si="189"/>
        <v xml:space="preserve"> </v>
      </c>
      <c r="M485" s="57">
        <f t="shared" si="190"/>
        <v>0</v>
      </c>
      <c r="N485" s="58">
        <f t="shared" si="191"/>
        <v>0</v>
      </c>
      <c r="O485" s="59">
        <f t="shared" si="192"/>
        <v>0</v>
      </c>
      <c r="P485" s="60">
        <f t="shared" si="193"/>
        <v>0</v>
      </c>
      <c r="Q485" s="61">
        <f t="shared" si="194"/>
        <v>0</v>
      </c>
      <c r="R485" s="58">
        <f t="shared" si="195"/>
        <v>0</v>
      </c>
      <c r="S485" s="61">
        <f t="shared" si="196"/>
        <v>0</v>
      </c>
      <c r="T485" s="58">
        <f t="shared" si="197"/>
        <v>0</v>
      </c>
      <c r="U485" s="181"/>
      <c r="V485" s="137"/>
      <c r="W485" s="138"/>
      <c r="X485" s="139"/>
      <c r="Y485" s="139"/>
      <c r="Z485" s="139"/>
      <c r="AA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/>
      <c r="AZ485" s="139"/>
      <c r="BA485" s="139"/>
      <c r="BB485" s="139"/>
      <c r="BC485" s="139"/>
      <c r="BD485" s="139"/>
      <c r="BE485" s="139"/>
      <c r="BF485" s="139"/>
      <c r="BG485" s="139"/>
      <c r="BH485" s="139"/>
      <c r="BI485" s="139"/>
      <c r="BJ485" s="139"/>
      <c r="BK485" s="139"/>
      <c r="BL485" s="139"/>
      <c r="BM485" s="139"/>
      <c r="BN485" s="139"/>
      <c r="BO485" s="139"/>
      <c r="BP485" s="139"/>
      <c r="BQ485" s="139"/>
      <c r="BR485" s="139"/>
      <c r="BS485" s="139"/>
      <c r="BT485" s="139"/>
      <c r="BU485" s="139"/>
      <c r="BV485" s="139"/>
      <c r="BW485" s="139"/>
      <c r="BX485" s="139"/>
      <c r="BY485" s="139"/>
      <c r="BZ485" s="139"/>
      <c r="CA485" s="139"/>
      <c r="CB485" s="139"/>
      <c r="CC485" s="139"/>
      <c r="CD485" s="139"/>
    </row>
    <row r="486" spans="2:82">
      <c r="B486" s="65" t="str">
        <f>IF(C486&lt;&gt;0,COUNTA($C$7:C486)," ")</f>
        <v xml:space="preserve"> </v>
      </c>
      <c r="C486" s="177"/>
      <c r="D486" s="73" t="str">
        <f>IF(C486=0," ",VLOOKUP(WEEKDAY(C486),WeekDays!$B$6:$C$12,COLUMNS(WeekDays!$B$6:$C$12)))</f>
        <v xml:space="preserve"> </v>
      </c>
      <c r="E486" s="200"/>
      <c r="F486" s="46"/>
      <c r="G486" s="46"/>
      <c r="H486" s="49"/>
      <c r="I486" s="51"/>
      <c r="J486" s="188"/>
      <c r="K486" s="123" t="str">
        <f t="shared" si="188"/>
        <v xml:space="preserve"> </v>
      </c>
      <c r="L486" s="193" t="str">
        <f t="shared" si="189"/>
        <v xml:space="preserve"> </v>
      </c>
      <c r="M486" s="57">
        <f t="shared" si="190"/>
        <v>0</v>
      </c>
      <c r="N486" s="58">
        <f t="shared" si="191"/>
        <v>0</v>
      </c>
      <c r="O486" s="59">
        <f t="shared" si="192"/>
        <v>0</v>
      </c>
      <c r="P486" s="60">
        <f t="shared" si="193"/>
        <v>0</v>
      </c>
      <c r="Q486" s="61">
        <f t="shared" si="194"/>
        <v>0</v>
      </c>
      <c r="R486" s="58">
        <f t="shared" si="195"/>
        <v>0</v>
      </c>
      <c r="S486" s="61">
        <f t="shared" si="196"/>
        <v>0</v>
      </c>
      <c r="T486" s="58">
        <f t="shared" si="197"/>
        <v>0</v>
      </c>
      <c r="U486" s="181"/>
      <c r="V486" s="137"/>
      <c r="W486" s="138"/>
      <c r="X486" s="139"/>
      <c r="Y486" s="139"/>
      <c r="Z486" s="139"/>
      <c r="AA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  <c r="AR486" s="139"/>
      <c r="AS486" s="139"/>
      <c r="AT486" s="139"/>
      <c r="AU486" s="139"/>
      <c r="AV486" s="139"/>
      <c r="AW486" s="139"/>
      <c r="AX486" s="139"/>
      <c r="AY486" s="139"/>
      <c r="AZ486" s="139"/>
      <c r="BA486" s="139"/>
      <c r="BB486" s="139"/>
      <c r="BC486" s="139"/>
      <c r="BD486" s="139"/>
      <c r="BE486" s="139"/>
      <c r="BF486" s="139"/>
      <c r="BG486" s="139"/>
      <c r="BH486" s="139"/>
      <c r="BI486" s="139"/>
      <c r="BJ486" s="139"/>
      <c r="BK486" s="139"/>
      <c r="BL486" s="139"/>
      <c r="BM486" s="139"/>
      <c r="BN486" s="139"/>
      <c r="BO486" s="139"/>
      <c r="BP486" s="139"/>
      <c r="BQ486" s="139"/>
      <c r="BR486" s="139"/>
      <c r="BS486" s="139"/>
      <c r="BT486" s="139"/>
      <c r="BU486" s="139"/>
      <c r="BV486" s="139"/>
      <c r="BW486" s="139"/>
      <c r="BX486" s="139"/>
      <c r="BY486" s="139"/>
      <c r="BZ486" s="139"/>
      <c r="CA486" s="139"/>
      <c r="CB486" s="139"/>
      <c r="CC486" s="139"/>
      <c r="CD486" s="139"/>
    </row>
    <row r="487" spans="2:82">
      <c r="B487" s="65" t="str">
        <f>IF(C487&lt;&gt;0,COUNTA($C$7:C487)," ")</f>
        <v xml:space="preserve"> </v>
      </c>
      <c r="C487" s="177"/>
      <c r="D487" s="73" t="str">
        <f>IF(C487=0," ",VLOOKUP(WEEKDAY(C487),WeekDays!$B$6:$C$12,COLUMNS(WeekDays!$B$6:$C$12)))</f>
        <v xml:space="preserve"> </v>
      </c>
      <c r="E487" s="200"/>
      <c r="F487" s="46"/>
      <c r="G487" s="46"/>
      <c r="H487" s="49"/>
      <c r="I487" s="51"/>
      <c r="J487" s="188"/>
      <c r="K487" s="123" t="str">
        <f t="shared" si="188"/>
        <v xml:space="preserve"> </v>
      </c>
      <c r="L487" s="193" t="str">
        <f t="shared" si="189"/>
        <v xml:space="preserve"> </v>
      </c>
      <c r="M487" s="57">
        <f t="shared" si="190"/>
        <v>0</v>
      </c>
      <c r="N487" s="58">
        <f t="shared" si="191"/>
        <v>0</v>
      </c>
      <c r="O487" s="59">
        <f t="shared" si="192"/>
        <v>0</v>
      </c>
      <c r="P487" s="60">
        <f t="shared" si="193"/>
        <v>0</v>
      </c>
      <c r="Q487" s="61">
        <f t="shared" si="194"/>
        <v>0</v>
      </c>
      <c r="R487" s="58">
        <f t="shared" si="195"/>
        <v>0</v>
      </c>
      <c r="S487" s="61">
        <f t="shared" si="196"/>
        <v>0</v>
      </c>
      <c r="T487" s="58">
        <f t="shared" si="197"/>
        <v>0</v>
      </c>
      <c r="U487" s="181"/>
      <c r="V487" s="137"/>
      <c r="W487" s="138"/>
      <c r="X487" s="139"/>
      <c r="Y487" s="139"/>
      <c r="Z487" s="139"/>
      <c r="AA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  <c r="AR487" s="139"/>
      <c r="AS487" s="139"/>
      <c r="AT487" s="139"/>
      <c r="AU487" s="139"/>
      <c r="AV487" s="139"/>
      <c r="AW487" s="139"/>
      <c r="AX487" s="139"/>
      <c r="AY487" s="139"/>
      <c r="AZ487" s="139"/>
      <c r="BA487" s="139"/>
      <c r="BB487" s="139"/>
      <c r="BC487" s="139"/>
      <c r="BD487" s="139"/>
      <c r="BE487" s="139"/>
      <c r="BF487" s="139"/>
      <c r="BG487" s="139"/>
      <c r="BH487" s="139"/>
      <c r="BI487" s="139"/>
      <c r="BJ487" s="139"/>
      <c r="BK487" s="139"/>
      <c r="BL487" s="139"/>
      <c r="BM487" s="139"/>
      <c r="BN487" s="139"/>
      <c r="BO487" s="139"/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39"/>
      <c r="CA487" s="139"/>
      <c r="CB487" s="139"/>
      <c r="CC487" s="139"/>
      <c r="CD487" s="139"/>
    </row>
    <row r="488" spans="2:82">
      <c r="B488" s="65" t="str">
        <f>IF(C488&lt;&gt;0,COUNTA($C$7:C488)," ")</f>
        <v xml:space="preserve"> </v>
      </c>
      <c r="C488" s="177"/>
      <c r="D488" s="73" t="str">
        <f>IF(C488=0," ",VLOOKUP(WEEKDAY(C488),WeekDays!$B$6:$C$12,COLUMNS(WeekDays!$B$6:$C$12)))</f>
        <v xml:space="preserve"> </v>
      </c>
      <c r="E488" s="200"/>
      <c r="F488" s="46"/>
      <c r="G488" s="46"/>
      <c r="H488" s="49"/>
      <c r="I488" s="51"/>
      <c r="J488" s="188"/>
      <c r="K488" s="123" t="str">
        <f t="shared" si="188"/>
        <v xml:space="preserve"> </v>
      </c>
      <c r="L488" s="193" t="str">
        <f t="shared" si="189"/>
        <v xml:space="preserve"> </v>
      </c>
      <c r="M488" s="57">
        <f t="shared" si="190"/>
        <v>0</v>
      </c>
      <c r="N488" s="58">
        <f t="shared" si="191"/>
        <v>0</v>
      </c>
      <c r="O488" s="59">
        <f t="shared" si="192"/>
        <v>0</v>
      </c>
      <c r="P488" s="60">
        <f t="shared" si="193"/>
        <v>0</v>
      </c>
      <c r="Q488" s="61">
        <f t="shared" si="194"/>
        <v>0</v>
      </c>
      <c r="R488" s="58">
        <f t="shared" si="195"/>
        <v>0</v>
      </c>
      <c r="S488" s="61">
        <f t="shared" si="196"/>
        <v>0</v>
      </c>
      <c r="T488" s="58">
        <f t="shared" si="197"/>
        <v>0</v>
      </c>
      <c r="U488" s="181"/>
      <c r="V488" s="137"/>
      <c r="W488" s="138"/>
      <c r="X488" s="139"/>
      <c r="Y488" s="139"/>
      <c r="Z488" s="139"/>
      <c r="AA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  <c r="AR488" s="139"/>
      <c r="AS488" s="139"/>
      <c r="AT488" s="139"/>
      <c r="AU488" s="139"/>
      <c r="AV488" s="139"/>
      <c r="AW488" s="139"/>
      <c r="AX488" s="139"/>
      <c r="AY488" s="139"/>
      <c r="AZ488" s="139"/>
      <c r="BA488" s="139"/>
      <c r="BB488" s="139"/>
      <c r="BC488" s="139"/>
      <c r="BD488" s="139"/>
      <c r="BE488" s="139"/>
      <c r="BF488" s="139"/>
      <c r="BG488" s="139"/>
      <c r="BH488" s="139"/>
      <c r="BI488" s="139"/>
      <c r="BJ488" s="139"/>
      <c r="BK488" s="139"/>
      <c r="BL488" s="139"/>
      <c r="BM488" s="139"/>
      <c r="BN488" s="139"/>
      <c r="BO488" s="139"/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39"/>
      <c r="CA488" s="139"/>
      <c r="CB488" s="139"/>
      <c r="CC488" s="139"/>
      <c r="CD488" s="139"/>
    </row>
    <row r="489" spans="2:82">
      <c r="B489" s="65" t="str">
        <f>IF(C489&lt;&gt;0,COUNTA($C$7:C489)," ")</f>
        <v xml:space="preserve"> </v>
      </c>
      <c r="C489" s="177"/>
      <c r="D489" s="73" t="str">
        <f>IF(C489=0," ",VLOOKUP(WEEKDAY(C489),WeekDays!$B$6:$C$12,COLUMNS(WeekDays!$B$6:$C$12)))</f>
        <v xml:space="preserve"> </v>
      </c>
      <c r="E489" s="200"/>
      <c r="F489" s="46"/>
      <c r="G489" s="46"/>
      <c r="H489" s="49"/>
      <c r="I489" s="51"/>
      <c r="J489" s="188"/>
      <c r="K489" s="123" t="str">
        <f t="shared" si="188"/>
        <v xml:space="preserve"> </v>
      </c>
      <c r="L489" s="193" t="str">
        <f t="shared" si="189"/>
        <v xml:space="preserve"> </v>
      </c>
      <c r="M489" s="57">
        <f t="shared" si="190"/>
        <v>0</v>
      </c>
      <c r="N489" s="58">
        <f t="shared" si="191"/>
        <v>0</v>
      </c>
      <c r="O489" s="59">
        <f t="shared" si="192"/>
        <v>0</v>
      </c>
      <c r="P489" s="60">
        <f t="shared" si="193"/>
        <v>0</v>
      </c>
      <c r="Q489" s="61">
        <f t="shared" si="194"/>
        <v>0</v>
      </c>
      <c r="R489" s="58">
        <f t="shared" si="195"/>
        <v>0</v>
      </c>
      <c r="S489" s="61">
        <f t="shared" si="196"/>
        <v>0</v>
      </c>
      <c r="T489" s="58">
        <f t="shared" si="197"/>
        <v>0</v>
      </c>
      <c r="U489" s="181"/>
      <c r="V489" s="137"/>
      <c r="W489" s="138"/>
      <c r="X489" s="139"/>
      <c r="Y489" s="139"/>
      <c r="Z489" s="139"/>
      <c r="AA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  <c r="AR489" s="139"/>
      <c r="AS489" s="139"/>
      <c r="AT489" s="139"/>
      <c r="AU489" s="139"/>
      <c r="AV489" s="139"/>
      <c r="AW489" s="139"/>
      <c r="AX489" s="139"/>
      <c r="AY489" s="139"/>
      <c r="AZ489" s="139"/>
      <c r="BA489" s="139"/>
      <c r="BB489" s="139"/>
      <c r="BC489" s="139"/>
      <c r="BD489" s="139"/>
      <c r="BE489" s="139"/>
      <c r="BF489" s="139"/>
      <c r="BG489" s="139"/>
      <c r="BH489" s="139"/>
      <c r="BI489" s="139"/>
      <c r="BJ489" s="139"/>
      <c r="BK489" s="139"/>
      <c r="BL489" s="139"/>
      <c r="BM489" s="139"/>
      <c r="BN489" s="139"/>
      <c r="BO489" s="139"/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39"/>
      <c r="CA489" s="139"/>
      <c r="CB489" s="139"/>
      <c r="CC489" s="139"/>
      <c r="CD489" s="139"/>
    </row>
    <row r="490" spans="2:82">
      <c r="B490" s="65" t="str">
        <f>IF(C490&lt;&gt;0,COUNTA($C$7:C490)," ")</f>
        <v xml:space="preserve"> </v>
      </c>
      <c r="C490" s="177"/>
      <c r="D490" s="73" t="str">
        <f>IF(C490=0," ",VLOOKUP(WEEKDAY(C490),WeekDays!$B$6:$C$12,COLUMNS(WeekDays!$B$6:$C$12)))</f>
        <v xml:space="preserve"> </v>
      </c>
      <c r="E490" s="200"/>
      <c r="F490" s="46"/>
      <c r="G490" s="46"/>
      <c r="H490" s="49"/>
      <c r="I490" s="51"/>
      <c r="J490" s="188"/>
      <c r="K490" s="123" t="str">
        <f t="shared" si="188"/>
        <v xml:space="preserve"> </v>
      </c>
      <c r="L490" s="193" t="str">
        <f t="shared" si="189"/>
        <v xml:space="preserve"> </v>
      </c>
      <c r="M490" s="57">
        <f t="shared" si="190"/>
        <v>0</v>
      </c>
      <c r="N490" s="58">
        <f t="shared" si="191"/>
        <v>0</v>
      </c>
      <c r="O490" s="59">
        <f t="shared" si="192"/>
        <v>0</v>
      </c>
      <c r="P490" s="60">
        <f t="shared" si="193"/>
        <v>0</v>
      </c>
      <c r="Q490" s="61">
        <f t="shared" si="194"/>
        <v>0</v>
      </c>
      <c r="R490" s="58">
        <f t="shared" si="195"/>
        <v>0</v>
      </c>
      <c r="S490" s="61">
        <f t="shared" si="196"/>
        <v>0</v>
      </c>
      <c r="T490" s="58">
        <f t="shared" si="197"/>
        <v>0</v>
      </c>
      <c r="U490" s="181"/>
      <c r="V490" s="137"/>
      <c r="W490" s="138"/>
      <c r="X490" s="139"/>
      <c r="Y490" s="139"/>
      <c r="Z490" s="139"/>
      <c r="AA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  <c r="AR490" s="139"/>
      <c r="AS490" s="139"/>
      <c r="AT490" s="139"/>
      <c r="AU490" s="139"/>
      <c r="AV490" s="139"/>
      <c r="AW490" s="139"/>
      <c r="AX490" s="139"/>
      <c r="AY490" s="139"/>
      <c r="AZ490" s="139"/>
      <c r="BA490" s="139"/>
      <c r="BB490" s="139"/>
      <c r="BC490" s="139"/>
      <c r="BD490" s="139"/>
      <c r="BE490" s="139"/>
      <c r="BF490" s="139"/>
      <c r="BG490" s="139"/>
      <c r="BH490" s="139"/>
      <c r="BI490" s="139"/>
      <c r="BJ490" s="139"/>
      <c r="BK490" s="139"/>
      <c r="BL490" s="139"/>
      <c r="BM490" s="139"/>
      <c r="BN490" s="139"/>
      <c r="BO490" s="139"/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39"/>
      <c r="CA490" s="139"/>
      <c r="CB490" s="139"/>
      <c r="CC490" s="139"/>
      <c r="CD490" s="139"/>
    </row>
    <row r="491" spans="2:82">
      <c r="B491" s="65" t="str">
        <f>IF(C491&lt;&gt;0,COUNTA($C$7:C491)," ")</f>
        <v xml:space="preserve"> </v>
      </c>
      <c r="C491" s="177"/>
      <c r="D491" s="73" t="str">
        <f>IF(C491=0," ",VLOOKUP(WEEKDAY(C491),WeekDays!$B$6:$C$12,COLUMNS(WeekDays!$B$6:$C$12)))</f>
        <v xml:space="preserve"> </v>
      </c>
      <c r="E491" s="200"/>
      <c r="F491" s="46"/>
      <c r="G491" s="46"/>
      <c r="H491" s="49"/>
      <c r="I491" s="51"/>
      <c r="J491" s="188"/>
      <c r="K491" s="123" t="str">
        <f t="shared" si="188"/>
        <v xml:space="preserve"> </v>
      </c>
      <c r="L491" s="193" t="str">
        <f t="shared" si="189"/>
        <v xml:space="preserve"> </v>
      </c>
      <c r="M491" s="57">
        <f t="shared" si="190"/>
        <v>0</v>
      </c>
      <c r="N491" s="58">
        <f t="shared" si="191"/>
        <v>0</v>
      </c>
      <c r="O491" s="59">
        <f t="shared" si="192"/>
        <v>0</v>
      </c>
      <c r="P491" s="60">
        <f t="shared" si="193"/>
        <v>0</v>
      </c>
      <c r="Q491" s="61">
        <f t="shared" si="194"/>
        <v>0</v>
      </c>
      <c r="R491" s="58">
        <f t="shared" si="195"/>
        <v>0</v>
      </c>
      <c r="S491" s="61">
        <f t="shared" si="196"/>
        <v>0</v>
      </c>
      <c r="T491" s="58">
        <f t="shared" si="197"/>
        <v>0</v>
      </c>
      <c r="U491" s="181"/>
      <c r="V491" s="137"/>
      <c r="W491" s="138"/>
      <c r="X491" s="139"/>
      <c r="Y491" s="139"/>
      <c r="Z491" s="139"/>
      <c r="AA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  <c r="AR491" s="139"/>
      <c r="AS491" s="139"/>
      <c r="AT491" s="139"/>
      <c r="AU491" s="139"/>
      <c r="AV491" s="139"/>
      <c r="AW491" s="139"/>
      <c r="AX491" s="139"/>
      <c r="AY491" s="139"/>
      <c r="AZ491" s="139"/>
      <c r="BA491" s="139"/>
      <c r="BB491" s="139"/>
      <c r="BC491" s="139"/>
      <c r="BD491" s="139"/>
      <c r="BE491" s="139"/>
      <c r="BF491" s="139"/>
      <c r="BG491" s="139"/>
      <c r="BH491" s="139"/>
      <c r="BI491" s="139"/>
      <c r="BJ491" s="139"/>
      <c r="BK491" s="139"/>
      <c r="BL491" s="139"/>
      <c r="BM491" s="139"/>
      <c r="BN491" s="139"/>
      <c r="BO491" s="139"/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39"/>
      <c r="CA491" s="139"/>
      <c r="CB491" s="139"/>
      <c r="CC491" s="139"/>
      <c r="CD491" s="139"/>
    </row>
    <row r="492" spans="2:82">
      <c r="B492" s="65" t="str">
        <f>IF(C492&lt;&gt;0,COUNTA($C$7:C492)," ")</f>
        <v xml:space="preserve"> </v>
      </c>
      <c r="C492" s="177"/>
      <c r="D492" s="73" t="str">
        <f>IF(C492=0," ",VLOOKUP(WEEKDAY(C492),WeekDays!$B$6:$C$12,COLUMNS(WeekDays!$B$6:$C$12)))</f>
        <v xml:space="preserve"> </v>
      </c>
      <c r="E492" s="200"/>
      <c r="F492" s="46"/>
      <c r="G492" s="46"/>
      <c r="H492" s="49"/>
      <c r="I492" s="51"/>
      <c r="J492" s="188"/>
      <c r="K492" s="123" t="str">
        <f t="shared" si="188"/>
        <v xml:space="preserve"> </v>
      </c>
      <c r="L492" s="193" t="str">
        <f t="shared" si="189"/>
        <v xml:space="preserve"> </v>
      </c>
      <c r="M492" s="57">
        <f t="shared" si="190"/>
        <v>0</v>
      </c>
      <c r="N492" s="58">
        <f t="shared" si="191"/>
        <v>0</v>
      </c>
      <c r="O492" s="59">
        <f t="shared" si="192"/>
        <v>0</v>
      </c>
      <c r="P492" s="60">
        <f t="shared" si="193"/>
        <v>0</v>
      </c>
      <c r="Q492" s="61">
        <f t="shared" si="194"/>
        <v>0</v>
      </c>
      <c r="R492" s="58">
        <f t="shared" si="195"/>
        <v>0</v>
      </c>
      <c r="S492" s="61">
        <f t="shared" si="196"/>
        <v>0</v>
      </c>
      <c r="T492" s="58">
        <f t="shared" si="197"/>
        <v>0</v>
      </c>
      <c r="U492" s="181"/>
      <c r="V492" s="137"/>
      <c r="W492" s="138"/>
      <c r="X492" s="139"/>
      <c r="Y492" s="139"/>
      <c r="Z492" s="139"/>
      <c r="AA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  <c r="AR492" s="139"/>
      <c r="AS492" s="139"/>
      <c r="AT492" s="139"/>
      <c r="AU492" s="139"/>
      <c r="AV492" s="139"/>
      <c r="AW492" s="139"/>
      <c r="AX492" s="139"/>
      <c r="AY492" s="139"/>
      <c r="AZ492" s="139"/>
      <c r="BA492" s="139"/>
      <c r="BB492" s="139"/>
      <c r="BC492" s="139"/>
      <c r="BD492" s="139"/>
      <c r="BE492" s="139"/>
      <c r="BF492" s="139"/>
      <c r="BG492" s="139"/>
      <c r="BH492" s="139"/>
      <c r="BI492" s="139"/>
      <c r="BJ492" s="139"/>
      <c r="BK492" s="139"/>
      <c r="BL492" s="139"/>
      <c r="BM492" s="139"/>
      <c r="BN492" s="139"/>
      <c r="BO492" s="139"/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39"/>
      <c r="CA492" s="139"/>
      <c r="CB492" s="139"/>
      <c r="CC492" s="139"/>
      <c r="CD492" s="139"/>
    </row>
    <row r="493" spans="2:82">
      <c r="B493" s="65" t="str">
        <f>IF(C493&lt;&gt;0,COUNTA($C$7:C493)," ")</f>
        <v xml:space="preserve"> </v>
      </c>
      <c r="C493" s="177"/>
      <c r="D493" s="73" t="str">
        <f>IF(C493=0," ",VLOOKUP(WEEKDAY(C493),WeekDays!$B$6:$C$12,COLUMNS(WeekDays!$B$6:$C$12)))</f>
        <v xml:space="preserve"> </v>
      </c>
      <c r="E493" s="200"/>
      <c r="F493" s="46"/>
      <c r="G493" s="46"/>
      <c r="H493" s="49"/>
      <c r="I493" s="51"/>
      <c r="J493" s="188"/>
      <c r="K493" s="123" t="str">
        <f t="shared" si="188"/>
        <v xml:space="preserve"> </v>
      </c>
      <c r="L493" s="193" t="str">
        <f t="shared" si="189"/>
        <v xml:space="preserve"> </v>
      </c>
      <c r="M493" s="57">
        <f t="shared" si="190"/>
        <v>0</v>
      </c>
      <c r="N493" s="58">
        <f t="shared" si="191"/>
        <v>0</v>
      </c>
      <c r="O493" s="59">
        <f t="shared" si="192"/>
        <v>0</v>
      </c>
      <c r="P493" s="60">
        <f t="shared" si="193"/>
        <v>0</v>
      </c>
      <c r="Q493" s="61">
        <f t="shared" si="194"/>
        <v>0</v>
      </c>
      <c r="R493" s="58">
        <f t="shared" si="195"/>
        <v>0</v>
      </c>
      <c r="S493" s="61">
        <f t="shared" si="196"/>
        <v>0</v>
      </c>
      <c r="T493" s="58">
        <f t="shared" si="197"/>
        <v>0</v>
      </c>
      <c r="U493" s="181"/>
      <c r="V493" s="137"/>
      <c r="W493" s="138"/>
      <c r="X493" s="139"/>
      <c r="Y493" s="139"/>
      <c r="Z493" s="139"/>
      <c r="AA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  <c r="AR493" s="139"/>
      <c r="AS493" s="139"/>
      <c r="AT493" s="139"/>
      <c r="AU493" s="139"/>
      <c r="AV493" s="139"/>
      <c r="AW493" s="139"/>
      <c r="AX493" s="139"/>
      <c r="AY493" s="139"/>
      <c r="AZ493" s="139"/>
      <c r="BA493" s="139"/>
      <c r="BB493" s="139"/>
      <c r="BC493" s="139"/>
      <c r="BD493" s="139"/>
      <c r="BE493" s="139"/>
      <c r="BF493" s="139"/>
      <c r="BG493" s="139"/>
      <c r="BH493" s="139"/>
      <c r="BI493" s="139"/>
      <c r="BJ493" s="139"/>
      <c r="BK493" s="139"/>
      <c r="BL493" s="139"/>
      <c r="BM493" s="139"/>
      <c r="BN493" s="139"/>
      <c r="BO493" s="139"/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39"/>
      <c r="CA493" s="139"/>
      <c r="CB493" s="139"/>
      <c r="CC493" s="139"/>
      <c r="CD493" s="139"/>
    </row>
    <row r="494" spans="2:82">
      <c r="B494" s="65" t="str">
        <f>IF(C494&lt;&gt;0,COUNTA($C$7:C494)," ")</f>
        <v xml:space="preserve"> </v>
      </c>
      <c r="C494" s="177"/>
      <c r="D494" s="73" t="str">
        <f>IF(C494=0," ",VLOOKUP(WEEKDAY(C494),WeekDays!$B$6:$C$12,COLUMNS(WeekDays!$B$6:$C$12)))</f>
        <v xml:space="preserve"> </v>
      </c>
      <c r="E494" s="200"/>
      <c r="F494" s="46"/>
      <c r="G494" s="46"/>
      <c r="H494" s="49"/>
      <c r="I494" s="51"/>
      <c r="J494" s="188"/>
      <c r="K494" s="123" t="str">
        <f t="shared" si="188"/>
        <v xml:space="preserve"> </v>
      </c>
      <c r="L494" s="193" t="str">
        <f t="shared" si="189"/>
        <v xml:space="preserve"> </v>
      </c>
      <c r="M494" s="57">
        <f t="shared" si="190"/>
        <v>0</v>
      </c>
      <c r="N494" s="58">
        <f t="shared" si="191"/>
        <v>0</v>
      </c>
      <c r="O494" s="59">
        <f t="shared" si="192"/>
        <v>0</v>
      </c>
      <c r="P494" s="60">
        <f t="shared" si="193"/>
        <v>0</v>
      </c>
      <c r="Q494" s="61">
        <f t="shared" si="194"/>
        <v>0</v>
      </c>
      <c r="R494" s="58">
        <f t="shared" si="195"/>
        <v>0</v>
      </c>
      <c r="S494" s="61">
        <f t="shared" si="196"/>
        <v>0</v>
      </c>
      <c r="T494" s="58">
        <f t="shared" si="197"/>
        <v>0</v>
      </c>
      <c r="U494" s="181"/>
      <c r="V494" s="137"/>
      <c r="W494" s="138"/>
      <c r="X494" s="139"/>
      <c r="Y494" s="139"/>
      <c r="Z494" s="139"/>
      <c r="AA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139"/>
      <c r="BD494" s="139"/>
      <c r="BE494" s="139"/>
      <c r="BF494" s="139"/>
      <c r="BG494" s="139"/>
      <c r="BH494" s="139"/>
      <c r="BI494" s="139"/>
      <c r="BJ494" s="139"/>
      <c r="BK494" s="139"/>
      <c r="BL494" s="139"/>
      <c r="BM494" s="139"/>
      <c r="BN494" s="139"/>
      <c r="BO494" s="139"/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39"/>
      <c r="CA494" s="139"/>
      <c r="CB494" s="139"/>
      <c r="CC494" s="139"/>
      <c r="CD494" s="139"/>
    </row>
    <row r="495" spans="2:82">
      <c r="B495" s="65" t="str">
        <f>IF(C495&lt;&gt;0,COUNTA($C$7:C495)," ")</f>
        <v xml:space="preserve"> </v>
      </c>
      <c r="C495" s="177"/>
      <c r="D495" s="73" t="str">
        <f>IF(C495=0," ",VLOOKUP(WEEKDAY(C495),WeekDays!$B$6:$C$12,COLUMNS(WeekDays!$B$6:$C$12)))</f>
        <v xml:space="preserve"> </v>
      </c>
      <c r="E495" s="200"/>
      <c r="F495" s="46"/>
      <c r="G495" s="46"/>
      <c r="H495" s="49"/>
      <c r="I495" s="51"/>
      <c r="J495" s="188"/>
      <c r="K495" s="123" t="str">
        <f t="shared" si="188"/>
        <v xml:space="preserve"> </v>
      </c>
      <c r="L495" s="193" t="str">
        <f t="shared" si="189"/>
        <v xml:space="preserve"> </v>
      </c>
      <c r="M495" s="57">
        <f t="shared" si="190"/>
        <v>0</v>
      </c>
      <c r="N495" s="58">
        <f t="shared" si="191"/>
        <v>0</v>
      </c>
      <c r="O495" s="59">
        <f t="shared" si="192"/>
        <v>0</v>
      </c>
      <c r="P495" s="60">
        <f t="shared" si="193"/>
        <v>0</v>
      </c>
      <c r="Q495" s="61">
        <f t="shared" si="194"/>
        <v>0</v>
      </c>
      <c r="R495" s="58">
        <f t="shared" si="195"/>
        <v>0</v>
      </c>
      <c r="S495" s="61">
        <f t="shared" si="196"/>
        <v>0</v>
      </c>
      <c r="T495" s="58">
        <f t="shared" si="197"/>
        <v>0</v>
      </c>
      <c r="U495" s="181"/>
      <c r="V495" s="137"/>
      <c r="W495" s="138"/>
      <c r="X495" s="139"/>
      <c r="Y495" s="139"/>
      <c r="Z495" s="139"/>
      <c r="AA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  <c r="AR495" s="139"/>
      <c r="AS495" s="139"/>
      <c r="AT495" s="139"/>
      <c r="AU495" s="139"/>
      <c r="AV495" s="139"/>
      <c r="AW495" s="139"/>
      <c r="AX495" s="139"/>
      <c r="AY495" s="139"/>
      <c r="AZ495" s="139"/>
      <c r="BA495" s="139"/>
      <c r="BB495" s="139"/>
      <c r="BC495" s="139"/>
      <c r="BD495" s="139"/>
      <c r="BE495" s="139"/>
      <c r="BF495" s="139"/>
      <c r="BG495" s="139"/>
      <c r="BH495" s="139"/>
      <c r="BI495" s="139"/>
      <c r="BJ495" s="139"/>
      <c r="BK495" s="139"/>
      <c r="BL495" s="139"/>
      <c r="BM495" s="139"/>
      <c r="BN495" s="139"/>
      <c r="BO495" s="139"/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39"/>
      <c r="CA495" s="139"/>
      <c r="CB495" s="139"/>
      <c r="CC495" s="139"/>
      <c r="CD495" s="139"/>
    </row>
    <row r="496" spans="2:82">
      <c r="B496" s="65" t="str">
        <f>IF(C496&lt;&gt;0,COUNTA($C$7:C496)," ")</f>
        <v xml:space="preserve"> </v>
      </c>
      <c r="C496" s="177"/>
      <c r="D496" s="73" t="str">
        <f>IF(C496=0," ",VLOOKUP(WEEKDAY(C496),WeekDays!$B$6:$C$12,COLUMNS(WeekDays!$B$6:$C$12)))</f>
        <v xml:space="preserve"> </v>
      </c>
      <c r="E496" s="200"/>
      <c r="F496" s="46"/>
      <c r="G496" s="46"/>
      <c r="H496" s="49"/>
      <c r="I496" s="51"/>
      <c r="J496" s="188"/>
      <c r="K496" s="123" t="str">
        <f t="shared" si="188"/>
        <v xml:space="preserve"> </v>
      </c>
      <c r="L496" s="193" t="str">
        <f t="shared" si="189"/>
        <v xml:space="preserve"> </v>
      </c>
      <c r="M496" s="57">
        <f t="shared" si="190"/>
        <v>0</v>
      </c>
      <c r="N496" s="58">
        <f t="shared" si="191"/>
        <v>0</v>
      </c>
      <c r="O496" s="59">
        <f t="shared" si="192"/>
        <v>0</v>
      </c>
      <c r="P496" s="60">
        <f t="shared" si="193"/>
        <v>0</v>
      </c>
      <c r="Q496" s="61">
        <f t="shared" si="194"/>
        <v>0</v>
      </c>
      <c r="R496" s="58">
        <f t="shared" si="195"/>
        <v>0</v>
      </c>
      <c r="S496" s="61">
        <f t="shared" si="196"/>
        <v>0</v>
      </c>
      <c r="T496" s="58">
        <f t="shared" si="197"/>
        <v>0</v>
      </c>
      <c r="U496" s="181"/>
      <c r="V496" s="137"/>
      <c r="W496" s="138"/>
      <c r="X496" s="139"/>
      <c r="Y496" s="139"/>
      <c r="Z496" s="139"/>
      <c r="AA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39"/>
      <c r="BA496" s="139"/>
      <c r="BB496" s="139"/>
      <c r="BC496" s="139"/>
      <c r="BD496" s="139"/>
      <c r="BE496" s="139"/>
      <c r="BF496" s="139"/>
      <c r="BG496" s="139"/>
      <c r="BH496" s="139"/>
      <c r="BI496" s="139"/>
      <c r="BJ496" s="139"/>
      <c r="BK496" s="139"/>
      <c r="BL496" s="139"/>
      <c r="BM496" s="139"/>
      <c r="BN496" s="139"/>
      <c r="BO496" s="139"/>
      <c r="BP496" s="139"/>
      <c r="BQ496" s="139"/>
      <c r="BR496" s="139"/>
      <c r="BS496" s="139"/>
      <c r="BT496" s="139"/>
      <c r="BU496" s="139"/>
      <c r="BV496" s="139"/>
      <c r="BW496" s="139"/>
      <c r="BX496" s="139"/>
      <c r="BY496" s="139"/>
      <c r="BZ496" s="139"/>
      <c r="CA496" s="139"/>
      <c r="CB496" s="139"/>
      <c r="CC496" s="139"/>
      <c r="CD496" s="139"/>
    </row>
    <row r="497" spans="2:82">
      <c r="B497" s="65" t="str">
        <f>IF(C497&lt;&gt;0,COUNTA($C$7:C497)," ")</f>
        <v xml:space="preserve"> </v>
      </c>
      <c r="C497" s="177"/>
      <c r="D497" s="73" t="str">
        <f>IF(C497=0," ",VLOOKUP(WEEKDAY(C497),WeekDays!$B$6:$C$12,COLUMNS(WeekDays!$B$6:$C$12)))</f>
        <v xml:space="preserve"> </v>
      </c>
      <c r="E497" s="200"/>
      <c r="F497" s="46"/>
      <c r="G497" s="46"/>
      <c r="H497" s="49"/>
      <c r="I497" s="51"/>
      <c r="J497" s="188"/>
      <c r="K497" s="123" t="str">
        <f t="shared" si="188"/>
        <v xml:space="preserve"> </v>
      </c>
      <c r="L497" s="193" t="str">
        <f t="shared" si="189"/>
        <v xml:space="preserve"> </v>
      </c>
      <c r="M497" s="57">
        <f t="shared" si="190"/>
        <v>0</v>
      </c>
      <c r="N497" s="58">
        <f t="shared" si="191"/>
        <v>0</v>
      </c>
      <c r="O497" s="59">
        <f t="shared" si="192"/>
        <v>0</v>
      </c>
      <c r="P497" s="60">
        <f t="shared" si="193"/>
        <v>0</v>
      </c>
      <c r="Q497" s="61">
        <f t="shared" si="194"/>
        <v>0</v>
      </c>
      <c r="R497" s="58">
        <f t="shared" si="195"/>
        <v>0</v>
      </c>
      <c r="S497" s="61">
        <f t="shared" si="196"/>
        <v>0</v>
      </c>
      <c r="T497" s="58">
        <f t="shared" si="197"/>
        <v>0</v>
      </c>
      <c r="U497" s="181"/>
      <c r="V497" s="137"/>
      <c r="W497" s="138"/>
      <c r="X497" s="139"/>
      <c r="Y497" s="139"/>
      <c r="Z497" s="139"/>
      <c r="AA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  <c r="AR497" s="139"/>
      <c r="AS497" s="139"/>
      <c r="AT497" s="139"/>
      <c r="AU497" s="139"/>
      <c r="AV497" s="139"/>
      <c r="AW497" s="139"/>
      <c r="AX497" s="139"/>
      <c r="AY497" s="139"/>
      <c r="AZ497" s="139"/>
      <c r="BA497" s="139"/>
      <c r="BB497" s="139"/>
      <c r="BC497" s="139"/>
      <c r="BD497" s="139"/>
      <c r="BE497" s="139"/>
      <c r="BF497" s="139"/>
      <c r="BG497" s="139"/>
      <c r="BH497" s="139"/>
      <c r="BI497" s="139"/>
      <c r="BJ497" s="139"/>
      <c r="BK497" s="139"/>
      <c r="BL497" s="139"/>
      <c r="BM497" s="139"/>
      <c r="BN497" s="139"/>
      <c r="BO497" s="139"/>
      <c r="BP497" s="139"/>
      <c r="BQ497" s="139"/>
      <c r="BR497" s="139"/>
      <c r="BS497" s="139"/>
      <c r="BT497" s="139"/>
      <c r="BU497" s="139"/>
      <c r="BV497" s="139"/>
      <c r="BW497" s="139"/>
      <c r="BX497" s="139"/>
      <c r="BY497" s="139"/>
      <c r="BZ497" s="139"/>
      <c r="CA497" s="139"/>
      <c r="CB497" s="139"/>
      <c r="CC497" s="139"/>
      <c r="CD497" s="139"/>
    </row>
    <row r="498" spans="2:82">
      <c r="B498" s="65" t="str">
        <f>IF(C498&lt;&gt;0,COUNTA($C$7:C498)," ")</f>
        <v xml:space="preserve"> </v>
      </c>
      <c r="C498" s="177"/>
      <c r="D498" s="73" t="str">
        <f>IF(C498=0," ",VLOOKUP(WEEKDAY(C498),WeekDays!$B$6:$C$12,COLUMNS(WeekDays!$B$6:$C$12)))</f>
        <v xml:space="preserve"> </v>
      </c>
      <c r="E498" s="200"/>
      <c r="F498" s="46"/>
      <c r="G498" s="46"/>
      <c r="H498" s="49"/>
      <c r="I498" s="51"/>
      <c r="J498" s="188"/>
      <c r="K498" s="123" t="str">
        <f t="shared" si="188"/>
        <v xml:space="preserve"> </v>
      </c>
      <c r="L498" s="193" t="str">
        <f t="shared" si="189"/>
        <v xml:space="preserve"> </v>
      </c>
      <c r="M498" s="57">
        <f t="shared" si="190"/>
        <v>0</v>
      </c>
      <c r="N498" s="58">
        <f t="shared" si="191"/>
        <v>0</v>
      </c>
      <c r="O498" s="59">
        <f t="shared" si="192"/>
        <v>0</v>
      </c>
      <c r="P498" s="60">
        <f t="shared" si="193"/>
        <v>0</v>
      </c>
      <c r="Q498" s="61">
        <f t="shared" si="194"/>
        <v>0</v>
      </c>
      <c r="R498" s="58">
        <f t="shared" si="195"/>
        <v>0</v>
      </c>
      <c r="S498" s="61">
        <f t="shared" si="196"/>
        <v>0</v>
      </c>
      <c r="T498" s="58">
        <f t="shared" si="197"/>
        <v>0</v>
      </c>
      <c r="U498" s="181"/>
      <c r="V498" s="137"/>
      <c r="W498" s="138"/>
      <c r="X498" s="139"/>
      <c r="Y498" s="139"/>
      <c r="Z498" s="139"/>
      <c r="AA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/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39"/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39"/>
      <c r="CA498" s="139"/>
      <c r="CB498" s="139"/>
      <c r="CC498" s="139"/>
      <c r="CD498" s="139"/>
    </row>
    <row r="499" spans="2:82">
      <c r="B499" s="65" t="str">
        <f>IF(C499&lt;&gt;0,COUNTA($C$7:C499)," ")</f>
        <v xml:space="preserve"> </v>
      </c>
      <c r="C499" s="177"/>
      <c r="D499" s="73" t="str">
        <f>IF(C499=0," ",VLOOKUP(WEEKDAY(C499),WeekDays!$B$6:$C$12,COLUMNS(WeekDays!$B$6:$C$12)))</f>
        <v xml:space="preserve"> </v>
      </c>
      <c r="E499" s="200"/>
      <c r="F499" s="46"/>
      <c r="G499" s="46"/>
      <c r="H499" s="49"/>
      <c r="I499" s="51"/>
      <c r="J499" s="188"/>
      <c r="K499" s="123" t="str">
        <f t="shared" si="188"/>
        <v xml:space="preserve"> </v>
      </c>
      <c r="L499" s="193" t="str">
        <f t="shared" si="189"/>
        <v xml:space="preserve"> </v>
      </c>
      <c r="M499" s="57">
        <f t="shared" si="190"/>
        <v>0</v>
      </c>
      <c r="N499" s="58">
        <f t="shared" si="191"/>
        <v>0</v>
      </c>
      <c r="O499" s="59">
        <f t="shared" si="192"/>
        <v>0</v>
      </c>
      <c r="P499" s="60">
        <f t="shared" si="193"/>
        <v>0</v>
      </c>
      <c r="Q499" s="61">
        <f t="shared" si="194"/>
        <v>0</v>
      </c>
      <c r="R499" s="58">
        <f t="shared" si="195"/>
        <v>0</v>
      </c>
      <c r="S499" s="61">
        <f t="shared" si="196"/>
        <v>0</v>
      </c>
      <c r="T499" s="58">
        <f t="shared" si="197"/>
        <v>0</v>
      </c>
      <c r="U499" s="181"/>
      <c r="V499" s="137"/>
      <c r="W499" s="138"/>
      <c r="X499" s="139"/>
      <c r="Y499" s="139"/>
      <c r="Z499" s="139"/>
      <c r="AA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39"/>
      <c r="AX499" s="139"/>
      <c r="AY499" s="139"/>
      <c r="AZ499" s="139"/>
      <c r="BA499" s="139"/>
      <c r="BB499" s="139"/>
      <c r="BC499" s="139"/>
      <c r="BD499" s="139"/>
      <c r="BE499" s="139"/>
      <c r="BF499" s="139"/>
      <c r="BG499" s="139"/>
      <c r="BH499" s="139"/>
      <c r="BI499" s="139"/>
      <c r="BJ499" s="139"/>
      <c r="BK499" s="139"/>
      <c r="BL499" s="139"/>
      <c r="BM499" s="139"/>
      <c r="BN499" s="139"/>
      <c r="BO499" s="139"/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139"/>
      <c r="CB499" s="139"/>
      <c r="CC499" s="139"/>
      <c r="CD499" s="139"/>
    </row>
    <row r="500" spans="2:82">
      <c r="B500" s="65" t="str">
        <f>IF(C500&lt;&gt;0,COUNTA($C$7:C500)," ")</f>
        <v xml:space="preserve"> </v>
      </c>
      <c r="C500" s="177"/>
      <c r="D500" s="73" t="str">
        <f>IF(C500=0," ",VLOOKUP(WEEKDAY(C500),WeekDays!$B$6:$C$12,COLUMNS(WeekDays!$B$6:$C$12)))</f>
        <v xml:space="preserve"> </v>
      </c>
      <c r="E500" s="200"/>
      <c r="F500" s="46"/>
      <c r="G500" s="46"/>
      <c r="H500" s="49"/>
      <c r="I500" s="51"/>
      <c r="J500" s="188"/>
      <c r="K500" s="123" t="str">
        <f t="shared" si="188"/>
        <v xml:space="preserve"> </v>
      </c>
      <c r="L500" s="193" t="str">
        <f t="shared" si="189"/>
        <v xml:space="preserve"> </v>
      </c>
      <c r="M500" s="57">
        <f t="shared" si="190"/>
        <v>0</v>
      </c>
      <c r="N500" s="58">
        <f t="shared" si="191"/>
        <v>0</v>
      </c>
      <c r="O500" s="59">
        <f t="shared" si="192"/>
        <v>0</v>
      </c>
      <c r="P500" s="60">
        <f t="shared" si="193"/>
        <v>0</v>
      </c>
      <c r="Q500" s="61">
        <f t="shared" si="194"/>
        <v>0</v>
      </c>
      <c r="R500" s="58">
        <f t="shared" si="195"/>
        <v>0</v>
      </c>
      <c r="S500" s="61">
        <f t="shared" si="196"/>
        <v>0</v>
      </c>
      <c r="T500" s="58">
        <f t="shared" si="197"/>
        <v>0</v>
      </c>
      <c r="U500" s="181"/>
      <c r="V500" s="137"/>
      <c r="W500" s="138"/>
      <c r="X500" s="139"/>
      <c r="Y500" s="139"/>
      <c r="Z500" s="139"/>
      <c r="AA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39"/>
      <c r="AX500" s="139"/>
      <c r="AY500" s="139"/>
      <c r="AZ500" s="139"/>
      <c r="BA500" s="139"/>
      <c r="BB500" s="139"/>
      <c r="BC500" s="139"/>
      <c r="BD500" s="139"/>
      <c r="BE500" s="139"/>
      <c r="BF500" s="139"/>
      <c r="BG500" s="139"/>
      <c r="BH500" s="139"/>
      <c r="BI500" s="139"/>
      <c r="BJ500" s="139"/>
      <c r="BK500" s="139"/>
      <c r="BL500" s="139"/>
      <c r="BM500" s="139"/>
      <c r="BN500" s="139"/>
      <c r="BO500" s="139"/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139"/>
      <c r="CB500" s="139"/>
      <c r="CC500" s="139"/>
      <c r="CD500" s="139"/>
    </row>
    <row r="501" spans="2:82">
      <c r="B501" s="65" t="str">
        <f>IF(C501&lt;&gt;0,COUNTA($C$7:C501)," ")</f>
        <v xml:space="preserve"> </v>
      </c>
      <c r="C501" s="177"/>
      <c r="D501" s="73" t="str">
        <f>IF(C501=0," ",VLOOKUP(WEEKDAY(C501),WeekDays!$B$6:$C$12,COLUMNS(WeekDays!$B$6:$C$12)))</f>
        <v xml:space="preserve"> </v>
      </c>
      <c r="E501" s="200"/>
      <c r="F501" s="46"/>
      <c r="G501" s="46"/>
      <c r="H501" s="49"/>
      <c r="I501" s="51"/>
      <c r="J501" s="188"/>
      <c r="K501" s="123" t="str">
        <f t="shared" si="188"/>
        <v xml:space="preserve"> </v>
      </c>
      <c r="L501" s="193" t="str">
        <f t="shared" si="189"/>
        <v xml:space="preserve"> </v>
      </c>
      <c r="M501" s="57">
        <f t="shared" si="190"/>
        <v>0</v>
      </c>
      <c r="N501" s="58">
        <f t="shared" si="191"/>
        <v>0</v>
      </c>
      <c r="O501" s="59">
        <f t="shared" si="192"/>
        <v>0</v>
      </c>
      <c r="P501" s="60">
        <f t="shared" si="193"/>
        <v>0</v>
      </c>
      <c r="Q501" s="61">
        <f t="shared" si="194"/>
        <v>0</v>
      </c>
      <c r="R501" s="58">
        <f t="shared" si="195"/>
        <v>0</v>
      </c>
      <c r="S501" s="61">
        <f t="shared" si="196"/>
        <v>0</v>
      </c>
      <c r="T501" s="58">
        <f t="shared" si="197"/>
        <v>0</v>
      </c>
      <c r="U501" s="181"/>
      <c r="V501" s="137"/>
      <c r="W501" s="138"/>
      <c r="X501" s="139"/>
      <c r="Y501" s="139"/>
      <c r="Z501" s="139"/>
      <c r="AA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39"/>
      <c r="AX501" s="139"/>
      <c r="AY501" s="139"/>
      <c r="AZ501" s="139"/>
      <c r="BA501" s="139"/>
      <c r="BB501" s="139"/>
      <c r="BC501" s="139"/>
      <c r="BD501" s="139"/>
      <c r="BE501" s="139"/>
      <c r="BF501" s="139"/>
      <c r="BG501" s="139"/>
      <c r="BH501" s="139"/>
      <c r="BI501" s="139"/>
      <c r="BJ501" s="139"/>
      <c r="BK501" s="139"/>
      <c r="BL501" s="139"/>
      <c r="BM501" s="139"/>
      <c r="BN501" s="139"/>
      <c r="BO501" s="139"/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139"/>
      <c r="CB501" s="139"/>
      <c r="CC501" s="139"/>
      <c r="CD501" s="139"/>
    </row>
    <row r="502" spans="2:82">
      <c r="B502" s="65" t="str">
        <f>IF(C502&lt;&gt;0,COUNTA($C$7:C502)," ")</f>
        <v xml:space="preserve"> </v>
      </c>
      <c r="C502" s="177"/>
      <c r="D502" s="73" t="str">
        <f>IF(C502=0," ",VLOOKUP(WEEKDAY(C502),WeekDays!$B$6:$C$12,COLUMNS(WeekDays!$B$6:$C$12)))</f>
        <v xml:space="preserve"> </v>
      </c>
      <c r="E502" s="200"/>
      <c r="F502" s="46"/>
      <c r="G502" s="46"/>
      <c r="H502" s="49"/>
      <c r="I502" s="51"/>
      <c r="J502" s="188"/>
      <c r="K502" s="123" t="str">
        <f t="shared" si="188"/>
        <v xml:space="preserve"> </v>
      </c>
      <c r="L502" s="193" t="str">
        <f t="shared" si="189"/>
        <v xml:space="preserve"> </v>
      </c>
      <c r="M502" s="57">
        <f t="shared" si="190"/>
        <v>0</v>
      </c>
      <c r="N502" s="58">
        <f t="shared" si="191"/>
        <v>0</v>
      </c>
      <c r="O502" s="59">
        <f t="shared" si="192"/>
        <v>0</v>
      </c>
      <c r="P502" s="60">
        <f t="shared" si="193"/>
        <v>0</v>
      </c>
      <c r="Q502" s="61">
        <f t="shared" si="194"/>
        <v>0</v>
      </c>
      <c r="R502" s="58">
        <f t="shared" si="195"/>
        <v>0</v>
      </c>
      <c r="S502" s="61">
        <f t="shared" si="196"/>
        <v>0</v>
      </c>
      <c r="T502" s="58">
        <f t="shared" si="197"/>
        <v>0</v>
      </c>
      <c r="U502" s="181"/>
      <c r="V502" s="137"/>
      <c r="W502" s="138"/>
      <c r="X502" s="139"/>
      <c r="Y502" s="139"/>
      <c r="Z502" s="139"/>
      <c r="AA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39"/>
      <c r="AX502" s="139"/>
      <c r="AY502" s="139"/>
      <c r="AZ502" s="139"/>
      <c r="BA502" s="139"/>
      <c r="BB502" s="139"/>
      <c r="BC502" s="139"/>
      <c r="BD502" s="139"/>
      <c r="BE502" s="139"/>
      <c r="BF502" s="139"/>
      <c r="BG502" s="139"/>
      <c r="BH502" s="139"/>
      <c r="BI502" s="139"/>
      <c r="BJ502" s="139"/>
      <c r="BK502" s="139"/>
      <c r="BL502" s="139"/>
      <c r="BM502" s="139"/>
      <c r="BN502" s="139"/>
      <c r="BO502" s="139"/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139"/>
      <c r="CB502" s="139"/>
      <c r="CC502" s="139"/>
      <c r="CD502" s="139"/>
    </row>
    <row r="503" spans="2:82">
      <c r="B503" s="65" t="str">
        <f>IF(C503&lt;&gt;0,COUNTA($C$7:C503)," ")</f>
        <v xml:space="preserve"> </v>
      </c>
      <c r="C503" s="177"/>
      <c r="D503" s="73" t="str">
        <f>IF(C503=0," ",VLOOKUP(WEEKDAY(C503),WeekDays!$B$6:$C$12,COLUMNS(WeekDays!$B$6:$C$12)))</f>
        <v xml:space="preserve"> </v>
      </c>
      <c r="E503" s="200"/>
      <c r="F503" s="46"/>
      <c r="G503" s="46"/>
      <c r="H503" s="49"/>
      <c r="I503" s="51"/>
      <c r="J503" s="188"/>
      <c r="K503" s="123" t="str">
        <f t="shared" si="188"/>
        <v xml:space="preserve"> </v>
      </c>
      <c r="L503" s="193" t="str">
        <f t="shared" si="189"/>
        <v xml:space="preserve"> </v>
      </c>
      <c r="M503" s="57">
        <f t="shared" si="190"/>
        <v>0</v>
      </c>
      <c r="N503" s="58">
        <f t="shared" si="191"/>
        <v>0</v>
      </c>
      <c r="O503" s="59">
        <f t="shared" si="192"/>
        <v>0</v>
      </c>
      <c r="P503" s="60">
        <f t="shared" si="193"/>
        <v>0</v>
      </c>
      <c r="Q503" s="61">
        <f t="shared" si="194"/>
        <v>0</v>
      </c>
      <c r="R503" s="58">
        <f t="shared" si="195"/>
        <v>0</v>
      </c>
      <c r="S503" s="61">
        <f t="shared" si="196"/>
        <v>0</v>
      </c>
      <c r="T503" s="58">
        <f t="shared" si="197"/>
        <v>0</v>
      </c>
      <c r="U503" s="181"/>
      <c r="V503" s="137"/>
      <c r="W503" s="138"/>
      <c r="X503" s="139"/>
      <c r="Y503" s="139"/>
      <c r="Z503" s="139"/>
      <c r="AA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39"/>
      <c r="AX503" s="139"/>
      <c r="AY503" s="139"/>
      <c r="AZ503" s="139"/>
      <c r="BA503" s="139"/>
      <c r="BB503" s="139"/>
      <c r="BC503" s="139"/>
      <c r="BD503" s="139"/>
      <c r="BE503" s="139"/>
      <c r="BF503" s="139"/>
      <c r="BG503" s="139"/>
      <c r="BH503" s="139"/>
      <c r="BI503" s="139"/>
      <c r="BJ503" s="139"/>
      <c r="BK503" s="139"/>
      <c r="BL503" s="139"/>
      <c r="BM503" s="139"/>
      <c r="BN503" s="139"/>
      <c r="BO503" s="139"/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139"/>
      <c r="CB503" s="139"/>
      <c r="CC503" s="139"/>
      <c r="CD503" s="139"/>
    </row>
    <row r="504" spans="2:82">
      <c r="B504" s="65" t="str">
        <f>IF(C504&lt;&gt;0,COUNTA($C$7:C504)," ")</f>
        <v xml:space="preserve"> </v>
      </c>
      <c r="C504" s="177"/>
      <c r="D504" s="73" t="str">
        <f>IF(C504=0," ",VLOOKUP(WEEKDAY(C504),WeekDays!$B$6:$C$12,COLUMNS(WeekDays!$B$6:$C$12)))</f>
        <v xml:space="preserve"> </v>
      </c>
      <c r="E504" s="200"/>
      <c r="F504" s="46"/>
      <c r="G504" s="46"/>
      <c r="H504" s="49"/>
      <c r="I504" s="51"/>
      <c r="J504" s="188"/>
      <c r="K504" s="123" t="str">
        <f t="shared" si="188"/>
        <v xml:space="preserve"> </v>
      </c>
      <c r="L504" s="193" t="str">
        <f t="shared" si="189"/>
        <v xml:space="preserve"> </v>
      </c>
      <c r="M504" s="57">
        <f t="shared" si="190"/>
        <v>0</v>
      </c>
      <c r="N504" s="58">
        <f t="shared" si="191"/>
        <v>0</v>
      </c>
      <c r="O504" s="59">
        <f t="shared" si="192"/>
        <v>0</v>
      </c>
      <c r="P504" s="60">
        <f t="shared" si="193"/>
        <v>0</v>
      </c>
      <c r="Q504" s="61">
        <f t="shared" si="194"/>
        <v>0</v>
      </c>
      <c r="R504" s="58">
        <f t="shared" si="195"/>
        <v>0</v>
      </c>
      <c r="S504" s="61">
        <f t="shared" si="196"/>
        <v>0</v>
      </c>
      <c r="T504" s="58">
        <f t="shared" si="197"/>
        <v>0</v>
      </c>
      <c r="U504" s="181"/>
      <c r="V504" s="137"/>
      <c r="W504" s="138"/>
      <c r="X504" s="139"/>
      <c r="Y504" s="139"/>
      <c r="Z504" s="139"/>
      <c r="AA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39"/>
      <c r="AX504" s="139"/>
      <c r="AY504" s="139"/>
      <c r="AZ504" s="139"/>
      <c r="BA504" s="139"/>
      <c r="BB504" s="139"/>
      <c r="BC504" s="139"/>
      <c r="BD504" s="139"/>
      <c r="BE504" s="139"/>
      <c r="BF504" s="139"/>
      <c r="BG504" s="139"/>
      <c r="BH504" s="139"/>
      <c r="BI504" s="139"/>
      <c r="BJ504" s="139"/>
      <c r="BK504" s="139"/>
      <c r="BL504" s="139"/>
      <c r="BM504" s="139"/>
      <c r="BN504" s="139"/>
      <c r="BO504" s="139"/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139"/>
      <c r="CB504" s="139"/>
      <c r="CC504" s="139"/>
      <c r="CD504" s="139"/>
    </row>
    <row r="505" spans="2:82">
      <c r="B505" s="65" t="str">
        <f>IF(C505&lt;&gt;0,COUNTA($C$7:C505)," ")</f>
        <v xml:space="preserve"> </v>
      </c>
      <c r="C505" s="177"/>
      <c r="D505" s="73" t="str">
        <f>IF(C505=0," ",VLOOKUP(WEEKDAY(C505),WeekDays!$B$6:$C$12,COLUMNS(WeekDays!$B$6:$C$12)))</f>
        <v xml:space="preserve"> </v>
      </c>
      <c r="E505" s="200"/>
      <c r="F505" s="46"/>
      <c r="G505" s="46"/>
      <c r="H505" s="49"/>
      <c r="I505" s="51"/>
      <c r="J505" s="188"/>
      <c r="K505" s="123" t="str">
        <f t="shared" si="188"/>
        <v xml:space="preserve"> </v>
      </c>
      <c r="L505" s="193" t="str">
        <f t="shared" si="189"/>
        <v xml:space="preserve"> </v>
      </c>
      <c r="M505" s="57">
        <f t="shared" si="190"/>
        <v>0</v>
      </c>
      <c r="N505" s="58">
        <f t="shared" si="191"/>
        <v>0</v>
      </c>
      <c r="O505" s="59">
        <f t="shared" si="192"/>
        <v>0</v>
      </c>
      <c r="P505" s="60">
        <f t="shared" si="193"/>
        <v>0</v>
      </c>
      <c r="Q505" s="61">
        <f t="shared" si="194"/>
        <v>0</v>
      </c>
      <c r="R505" s="58">
        <f t="shared" si="195"/>
        <v>0</v>
      </c>
      <c r="S505" s="61">
        <f t="shared" si="196"/>
        <v>0</v>
      </c>
      <c r="T505" s="58">
        <f t="shared" si="197"/>
        <v>0</v>
      </c>
      <c r="U505" s="181"/>
      <c r="V505" s="137"/>
      <c r="W505" s="138"/>
      <c r="X505" s="139"/>
      <c r="Y505" s="139"/>
      <c r="Z505" s="139"/>
      <c r="AA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39"/>
      <c r="AX505" s="139"/>
      <c r="AY505" s="139"/>
      <c r="AZ505" s="139"/>
      <c r="BA505" s="139"/>
      <c r="BB505" s="139"/>
      <c r="BC505" s="139"/>
      <c r="BD505" s="139"/>
      <c r="BE505" s="139"/>
      <c r="BF505" s="139"/>
      <c r="BG505" s="139"/>
      <c r="BH505" s="139"/>
      <c r="BI505" s="139"/>
      <c r="BJ505" s="139"/>
      <c r="BK505" s="139"/>
      <c r="BL505" s="139"/>
      <c r="BM505" s="139"/>
      <c r="BN505" s="139"/>
      <c r="BO505" s="139"/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139"/>
      <c r="CB505" s="139"/>
      <c r="CC505" s="139"/>
      <c r="CD505" s="139"/>
    </row>
    <row r="506" spans="2:82">
      <c r="B506" s="65" t="str">
        <f>IF(C506&lt;&gt;0,COUNTA($C$7:C506)," ")</f>
        <v xml:space="preserve"> </v>
      </c>
      <c r="C506" s="177"/>
      <c r="D506" s="73" t="str">
        <f>IF(C506=0," ",VLOOKUP(WEEKDAY(C506),WeekDays!$B$6:$C$12,COLUMNS(WeekDays!$B$6:$C$12)))</f>
        <v xml:space="preserve"> </v>
      </c>
      <c r="E506" s="200"/>
      <c r="F506" s="46"/>
      <c r="G506" s="46"/>
      <c r="H506" s="49"/>
      <c r="I506" s="51"/>
      <c r="J506" s="188"/>
      <c r="K506" s="123" t="str">
        <f t="shared" si="188"/>
        <v xml:space="preserve"> </v>
      </c>
      <c r="L506" s="193" t="str">
        <f t="shared" si="189"/>
        <v xml:space="preserve"> </v>
      </c>
      <c r="M506" s="57">
        <f t="shared" si="190"/>
        <v>0</v>
      </c>
      <c r="N506" s="58">
        <f t="shared" si="191"/>
        <v>0</v>
      </c>
      <c r="O506" s="59">
        <f t="shared" si="192"/>
        <v>0</v>
      </c>
      <c r="P506" s="60">
        <f t="shared" si="193"/>
        <v>0</v>
      </c>
      <c r="Q506" s="61">
        <f t="shared" si="194"/>
        <v>0</v>
      </c>
      <c r="R506" s="58">
        <f t="shared" si="195"/>
        <v>0</v>
      </c>
      <c r="S506" s="61">
        <f t="shared" si="196"/>
        <v>0</v>
      </c>
      <c r="T506" s="58">
        <f t="shared" si="197"/>
        <v>0</v>
      </c>
      <c r="U506" s="181"/>
      <c r="V506" s="137"/>
      <c r="W506" s="138"/>
      <c r="X506" s="139"/>
      <c r="Y506" s="139"/>
      <c r="Z506" s="139"/>
      <c r="AA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39"/>
      <c r="AX506" s="139"/>
      <c r="AY506" s="139"/>
      <c r="AZ506" s="139"/>
      <c r="BA506" s="139"/>
      <c r="BB506" s="139"/>
      <c r="BC506" s="139"/>
      <c r="BD506" s="139"/>
      <c r="BE506" s="139"/>
      <c r="BF506" s="139"/>
      <c r="BG506" s="139"/>
      <c r="BH506" s="139"/>
      <c r="BI506" s="139"/>
      <c r="BJ506" s="139"/>
      <c r="BK506" s="139"/>
      <c r="BL506" s="139"/>
      <c r="BM506" s="139"/>
      <c r="BN506" s="139"/>
      <c r="BO506" s="139"/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139"/>
      <c r="CB506" s="139"/>
      <c r="CC506" s="139"/>
      <c r="CD506" s="139"/>
    </row>
    <row r="507" spans="2:82">
      <c r="B507" s="65" t="str">
        <f>IF(C507&lt;&gt;0,COUNTA($C$7:C507)," ")</f>
        <v xml:space="preserve"> </v>
      </c>
      <c r="C507" s="177"/>
      <c r="D507" s="73" t="str">
        <f>IF(C507=0," ",VLOOKUP(WEEKDAY(C507),WeekDays!$B$6:$C$12,COLUMNS(WeekDays!$B$6:$C$12)))</f>
        <v xml:space="preserve"> </v>
      </c>
      <c r="E507" s="200"/>
      <c r="F507" s="46"/>
      <c r="G507" s="46"/>
      <c r="H507" s="49"/>
      <c r="I507" s="51"/>
      <c r="J507" s="188"/>
      <c r="K507" s="123" t="str">
        <f t="shared" si="188"/>
        <v xml:space="preserve"> </v>
      </c>
      <c r="L507" s="193" t="str">
        <f t="shared" si="189"/>
        <v xml:space="preserve"> </v>
      </c>
      <c r="M507" s="57">
        <f t="shared" si="190"/>
        <v>0</v>
      </c>
      <c r="N507" s="58">
        <f t="shared" si="191"/>
        <v>0</v>
      </c>
      <c r="O507" s="59">
        <f t="shared" si="192"/>
        <v>0</v>
      </c>
      <c r="P507" s="60">
        <f t="shared" si="193"/>
        <v>0</v>
      </c>
      <c r="Q507" s="61">
        <f t="shared" si="194"/>
        <v>0</v>
      </c>
      <c r="R507" s="58">
        <f t="shared" si="195"/>
        <v>0</v>
      </c>
      <c r="S507" s="61">
        <f t="shared" si="196"/>
        <v>0</v>
      </c>
      <c r="T507" s="58">
        <f t="shared" si="197"/>
        <v>0</v>
      </c>
      <c r="U507" s="181"/>
      <c r="V507" s="137"/>
      <c r="W507" s="138"/>
      <c r="X507" s="139"/>
      <c r="Y507" s="139"/>
      <c r="Z507" s="139"/>
      <c r="AA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39"/>
      <c r="AX507" s="139"/>
      <c r="AY507" s="139"/>
      <c r="AZ507" s="139"/>
      <c r="BA507" s="139"/>
      <c r="BB507" s="139"/>
      <c r="BC507" s="139"/>
      <c r="BD507" s="139"/>
      <c r="BE507" s="139"/>
      <c r="BF507" s="139"/>
      <c r="BG507" s="139"/>
      <c r="BH507" s="139"/>
      <c r="BI507" s="139"/>
      <c r="BJ507" s="139"/>
      <c r="BK507" s="139"/>
      <c r="BL507" s="139"/>
      <c r="BM507" s="139"/>
      <c r="BN507" s="139"/>
      <c r="BO507" s="139"/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139"/>
      <c r="CB507" s="139"/>
      <c r="CC507" s="139"/>
      <c r="CD507" s="139"/>
    </row>
    <row r="508" spans="2:82">
      <c r="B508" s="65" t="str">
        <f>IF(C508&lt;&gt;0,COUNTA($C$7:C508)," ")</f>
        <v xml:space="preserve"> </v>
      </c>
      <c r="C508" s="177"/>
      <c r="D508" s="73" t="str">
        <f>IF(C508=0," ",VLOOKUP(WEEKDAY(C508),WeekDays!$B$6:$C$12,COLUMNS(WeekDays!$B$6:$C$12)))</f>
        <v xml:space="preserve"> </v>
      </c>
      <c r="E508" s="200"/>
      <c r="F508" s="46"/>
      <c r="G508" s="46"/>
      <c r="H508" s="49"/>
      <c r="I508" s="51"/>
      <c r="J508" s="188"/>
      <c r="K508" s="123" t="str">
        <f t="shared" si="188"/>
        <v xml:space="preserve"> </v>
      </c>
      <c r="L508" s="193" t="str">
        <f t="shared" si="189"/>
        <v xml:space="preserve"> </v>
      </c>
      <c r="M508" s="57">
        <f t="shared" si="190"/>
        <v>0</v>
      </c>
      <c r="N508" s="58">
        <f t="shared" si="191"/>
        <v>0</v>
      </c>
      <c r="O508" s="59">
        <f t="shared" si="192"/>
        <v>0</v>
      </c>
      <c r="P508" s="60">
        <f t="shared" si="193"/>
        <v>0</v>
      </c>
      <c r="Q508" s="61">
        <f t="shared" si="194"/>
        <v>0</v>
      </c>
      <c r="R508" s="58">
        <f t="shared" si="195"/>
        <v>0</v>
      </c>
      <c r="S508" s="61">
        <f t="shared" si="196"/>
        <v>0</v>
      </c>
      <c r="T508" s="58">
        <f t="shared" si="197"/>
        <v>0</v>
      </c>
      <c r="U508" s="181"/>
      <c r="V508" s="137"/>
      <c r="W508" s="138"/>
      <c r="X508" s="139"/>
      <c r="Y508" s="139"/>
      <c r="Z508" s="139"/>
      <c r="AA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39"/>
      <c r="BD508" s="139"/>
      <c r="BE508" s="139"/>
      <c r="BF508" s="139"/>
      <c r="BG508" s="139"/>
      <c r="BH508" s="139"/>
      <c r="BI508" s="139"/>
      <c r="BJ508" s="139"/>
      <c r="BK508" s="139"/>
      <c r="BL508" s="139"/>
      <c r="BM508" s="139"/>
      <c r="BN508" s="139"/>
      <c r="BO508" s="139"/>
      <c r="BP508" s="139"/>
      <c r="BQ508" s="139"/>
      <c r="BR508" s="139"/>
      <c r="BS508" s="139"/>
      <c r="BT508" s="139"/>
      <c r="BU508" s="139"/>
      <c r="BV508" s="139"/>
      <c r="BW508" s="139"/>
      <c r="BX508" s="139"/>
      <c r="BY508" s="139"/>
      <c r="BZ508" s="139"/>
      <c r="CA508" s="139"/>
      <c r="CB508" s="139"/>
      <c r="CC508" s="139"/>
      <c r="CD508" s="139"/>
    </row>
    <row r="509" spans="2:82">
      <c r="B509" s="65" t="str">
        <f>IF(C509&lt;&gt;0,COUNTA($C$7:C509)," ")</f>
        <v xml:space="preserve"> </v>
      </c>
      <c r="C509" s="177"/>
      <c r="D509" s="73" t="str">
        <f>IF(C509=0," ",VLOOKUP(WEEKDAY(C509),WeekDays!$B$6:$C$12,COLUMNS(WeekDays!$B$6:$C$12)))</f>
        <v xml:space="preserve"> </v>
      </c>
      <c r="E509" s="200"/>
      <c r="F509" s="46"/>
      <c r="G509" s="46"/>
      <c r="H509" s="49"/>
      <c r="I509" s="51"/>
      <c r="J509" s="188"/>
      <c r="K509" s="123" t="str">
        <f t="shared" si="188"/>
        <v xml:space="preserve"> </v>
      </c>
      <c r="L509" s="193" t="str">
        <f t="shared" si="189"/>
        <v xml:space="preserve"> </v>
      </c>
      <c r="M509" s="57">
        <f t="shared" si="190"/>
        <v>0</v>
      </c>
      <c r="N509" s="58">
        <f t="shared" si="191"/>
        <v>0</v>
      </c>
      <c r="O509" s="59">
        <f t="shared" si="192"/>
        <v>0</v>
      </c>
      <c r="P509" s="60">
        <f t="shared" si="193"/>
        <v>0</v>
      </c>
      <c r="Q509" s="61">
        <f t="shared" si="194"/>
        <v>0</v>
      </c>
      <c r="R509" s="58">
        <f t="shared" si="195"/>
        <v>0</v>
      </c>
      <c r="S509" s="61">
        <f t="shared" si="196"/>
        <v>0</v>
      </c>
      <c r="T509" s="58">
        <f t="shared" si="197"/>
        <v>0</v>
      </c>
      <c r="U509" s="181"/>
      <c r="V509" s="137"/>
      <c r="W509" s="138"/>
      <c r="X509" s="139"/>
      <c r="Y509" s="139"/>
      <c r="Z509" s="139"/>
      <c r="AA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  <c r="AL509" s="139"/>
      <c r="AM509" s="139"/>
      <c r="AN509" s="139"/>
      <c r="AO509" s="139"/>
      <c r="AP509" s="139"/>
      <c r="AQ509" s="139"/>
      <c r="AR509" s="139"/>
      <c r="AS509" s="139"/>
      <c r="AT509" s="139"/>
      <c r="AU509" s="139"/>
      <c r="AV509" s="139"/>
      <c r="AW509" s="139"/>
      <c r="AX509" s="139"/>
      <c r="AY509" s="139"/>
      <c r="AZ509" s="139"/>
      <c r="BA509" s="139"/>
      <c r="BB509" s="139"/>
      <c r="BC509" s="139"/>
      <c r="BD509" s="139"/>
      <c r="BE509" s="139"/>
      <c r="BF509" s="139"/>
      <c r="BG509" s="139"/>
      <c r="BH509" s="139"/>
      <c r="BI509" s="139"/>
      <c r="BJ509" s="139"/>
      <c r="BK509" s="139"/>
      <c r="BL509" s="139"/>
      <c r="BM509" s="139"/>
      <c r="BN509" s="139"/>
      <c r="BO509" s="139"/>
      <c r="BP509" s="139"/>
      <c r="BQ509" s="139"/>
      <c r="BR509" s="139"/>
      <c r="BS509" s="139"/>
      <c r="BT509" s="139"/>
      <c r="BU509" s="139"/>
      <c r="BV509" s="139"/>
      <c r="BW509" s="139"/>
      <c r="BX509" s="139"/>
      <c r="BY509" s="139"/>
      <c r="BZ509" s="139"/>
      <c r="CA509" s="139"/>
      <c r="CB509" s="139"/>
      <c r="CC509" s="139"/>
      <c r="CD509" s="139"/>
    </row>
    <row r="510" spans="2:82">
      <c r="B510" s="65" t="str">
        <f>IF(C510&lt;&gt;0,COUNTA($C$7:C510)," ")</f>
        <v xml:space="preserve"> </v>
      </c>
      <c r="C510" s="177"/>
      <c r="D510" s="73" t="str">
        <f>IF(C510=0," ",VLOOKUP(WEEKDAY(C510),WeekDays!$B$6:$C$12,COLUMNS(WeekDays!$B$6:$C$12)))</f>
        <v xml:space="preserve"> </v>
      </c>
      <c r="E510" s="200"/>
      <c r="F510" s="46"/>
      <c r="G510" s="46"/>
      <c r="H510" s="49"/>
      <c r="I510" s="51"/>
      <c r="J510" s="188"/>
      <c r="K510" s="123" t="str">
        <f t="shared" si="188"/>
        <v xml:space="preserve"> </v>
      </c>
      <c r="L510" s="193" t="str">
        <f t="shared" si="189"/>
        <v xml:space="preserve"> </v>
      </c>
      <c r="M510" s="57">
        <f t="shared" si="190"/>
        <v>0</v>
      </c>
      <c r="N510" s="58">
        <f t="shared" si="191"/>
        <v>0</v>
      </c>
      <c r="O510" s="59">
        <f t="shared" si="192"/>
        <v>0</v>
      </c>
      <c r="P510" s="60">
        <f t="shared" si="193"/>
        <v>0</v>
      </c>
      <c r="Q510" s="61">
        <f t="shared" si="194"/>
        <v>0</v>
      </c>
      <c r="R510" s="58">
        <f t="shared" si="195"/>
        <v>0</v>
      </c>
      <c r="S510" s="61">
        <f t="shared" si="196"/>
        <v>0</v>
      </c>
      <c r="T510" s="58">
        <f t="shared" si="197"/>
        <v>0</v>
      </c>
      <c r="U510" s="181"/>
      <c r="V510" s="137"/>
      <c r="W510" s="138"/>
      <c r="X510" s="139"/>
      <c r="Y510" s="139"/>
      <c r="Z510" s="139"/>
      <c r="AA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  <c r="AR510" s="139"/>
      <c r="AS510" s="139"/>
      <c r="AT510" s="139"/>
      <c r="AU510" s="139"/>
      <c r="AV510" s="139"/>
      <c r="AW510" s="139"/>
      <c r="AX510" s="139"/>
      <c r="AY510" s="139"/>
      <c r="AZ510" s="139"/>
      <c r="BA510" s="139"/>
      <c r="BB510" s="139"/>
      <c r="BC510" s="139"/>
      <c r="BD510" s="139"/>
      <c r="BE510" s="139"/>
      <c r="BF510" s="139"/>
      <c r="BG510" s="139"/>
      <c r="BH510" s="139"/>
      <c r="BI510" s="139"/>
      <c r="BJ510" s="139"/>
      <c r="BK510" s="139"/>
      <c r="BL510" s="139"/>
      <c r="BM510" s="139"/>
      <c r="BN510" s="139"/>
      <c r="BO510" s="139"/>
      <c r="BP510" s="139"/>
      <c r="BQ510" s="139"/>
      <c r="BR510" s="139"/>
      <c r="BS510" s="139"/>
      <c r="BT510" s="139"/>
      <c r="BU510" s="139"/>
      <c r="BV510" s="139"/>
      <c r="BW510" s="139"/>
      <c r="BX510" s="139"/>
      <c r="BY510" s="139"/>
      <c r="BZ510" s="139"/>
      <c r="CA510" s="139"/>
      <c r="CB510" s="139"/>
      <c r="CC510" s="139"/>
      <c r="CD510" s="139"/>
    </row>
    <row r="511" spans="2:82">
      <c r="B511" s="65" t="str">
        <f>IF(C511&lt;&gt;0,COUNTA($C$7:C511)," ")</f>
        <v xml:space="preserve"> </v>
      </c>
      <c r="C511" s="177"/>
      <c r="D511" s="73" t="str">
        <f>IF(C511=0," ",VLOOKUP(WEEKDAY(C511),WeekDays!$B$6:$C$12,COLUMNS(WeekDays!$B$6:$C$12)))</f>
        <v xml:space="preserve"> </v>
      </c>
      <c r="E511" s="200"/>
      <c r="F511" s="46"/>
      <c r="G511" s="46"/>
      <c r="H511" s="49"/>
      <c r="I511" s="51"/>
      <c r="J511" s="188"/>
      <c r="K511" s="123" t="str">
        <f t="shared" si="188"/>
        <v xml:space="preserve"> </v>
      </c>
      <c r="L511" s="193" t="str">
        <f t="shared" si="189"/>
        <v xml:space="preserve"> </v>
      </c>
      <c r="M511" s="57">
        <f t="shared" si="190"/>
        <v>0</v>
      </c>
      <c r="N511" s="58">
        <f t="shared" si="191"/>
        <v>0</v>
      </c>
      <c r="O511" s="59">
        <f t="shared" si="192"/>
        <v>0</v>
      </c>
      <c r="P511" s="60">
        <f t="shared" si="193"/>
        <v>0</v>
      </c>
      <c r="Q511" s="61">
        <f t="shared" si="194"/>
        <v>0</v>
      </c>
      <c r="R511" s="58">
        <f t="shared" si="195"/>
        <v>0</v>
      </c>
      <c r="S511" s="61">
        <f t="shared" si="196"/>
        <v>0</v>
      </c>
      <c r="T511" s="58">
        <f t="shared" si="197"/>
        <v>0</v>
      </c>
      <c r="U511" s="181"/>
      <c r="V511" s="137"/>
      <c r="W511" s="138"/>
      <c r="X511" s="139"/>
      <c r="Y511" s="139"/>
      <c r="Z511" s="139"/>
      <c r="AA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  <c r="AR511" s="139"/>
      <c r="AS511" s="139"/>
      <c r="AT511" s="139"/>
      <c r="AU511" s="139"/>
      <c r="AV511" s="139"/>
      <c r="AW511" s="139"/>
      <c r="AX511" s="139"/>
      <c r="AY511" s="139"/>
      <c r="AZ511" s="139"/>
      <c r="BA511" s="139"/>
      <c r="BB511" s="139"/>
      <c r="BC511" s="139"/>
      <c r="BD511" s="139"/>
      <c r="BE511" s="139"/>
      <c r="BF511" s="139"/>
      <c r="BG511" s="139"/>
      <c r="BH511" s="139"/>
      <c r="BI511" s="139"/>
      <c r="BJ511" s="139"/>
      <c r="BK511" s="139"/>
      <c r="BL511" s="139"/>
      <c r="BM511" s="139"/>
      <c r="BN511" s="139"/>
      <c r="BO511" s="139"/>
      <c r="BP511" s="139"/>
      <c r="BQ511" s="139"/>
      <c r="BR511" s="139"/>
      <c r="BS511" s="139"/>
      <c r="BT511" s="139"/>
      <c r="BU511" s="139"/>
      <c r="BV511" s="139"/>
      <c r="BW511" s="139"/>
      <c r="BX511" s="139"/>
      <c r="BY511" s="139"/>
      <c r="BZ511" s="139"/>
      <c r="CA511" s="139"/>
      <c r="CB511" s="139"/>
      <c r="CC511" s="139"/>
      <c r="CD511" s="139"/>
    </row>
    <row r="512" spans="2:82">
      <c r="B512" s="65" t="str">
        <f>IF(C512&lt;&gt;0,COUNTA($C$7:C512)," ")</f>
        <v xml:space="preserve"> </v>
      </c>
      <c r="C512" s="177"/>
      <c r="D512" s="73" t="str">
        <f>IF(C512=0," ",VLOOKUP(WEEKDAY(C512),WeekDays!$B$6:$C$12,COLUMNS(WeekDays!$B$6:$C$12)))</f>
        <v xml:space="preserve"> </v>
      </c>
      <c r="E512" s="200"/>
      <c r="F512" s="46"/>
      <c r="G512" s="46"/>
      <c r="H512" s="49"/>
      <c r="I512" s="51"/>
      <c r="J512" s="188"/>
      <c r="K512" s="123" t="str">
        <f t="shared" si="188"/>
        <v xml:space="preserve"> </v>
      </c>
      <c r="L512" s="193" t="str">
        <f t="shared" si="189"/>
        <v xml:space="preserve"> </v>
      </c>
      <c r="M512" s="57">
        <f t="shared" si="190"/>
        <v>0</v>
      </c>
      <c r="N512" s="58">
        <f t="shared" si="191"/>
        <v>0</v>
      </c>
      <c r="O512" s="59">
        <f t="shared" si="192"/>
        <v>0</v>
      </c>
      <c r="P512" s="60">
        <f t="shared" si="193"/>
        <v>0</v>
      </c>
      <c r="Q512" s="61">
        <f t="shared" si="194"/>
        <v>0</v>
      </c>
      <c r="R512" s="58">
        <f t="shared" si="195"/>
        <v>0</v>
      </c>
      <c r="S512" s="61">
        <f t="shared" si="196"/>
        <v>0</v>
      </c>
      <c r="T512" s="58">
        <f t="shared" si="197"/>
        <v>0</v>
      </c>
      <c r="U512" s="181"/>
      <c r="V512" s="137"/>
      <c r="W512" s="138"/>
      <c r="X512" s="139"/>
      <c r="Y512" s="139"/>
      <c r="Z512" s="139"/>
      <c r="AA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  <c r="AR512" s="139"/>
      <c r="AS512" s="139"/>
      <c r="AT512" s="139"/>
      <c r="AU512" s="139"/>
      <c r="AV512" s="139"/>
      <c r="AW512" s="139"/>
      <c r="AX512" s="139"/>
      <c r="AY512" s="139"/>
      <c r="AZ512" s="139"/>
      <c r="BA512" s="139"/>
      <c r="BB512" s="139"/>
      <c r="BC512" s="139"/>
      <c r="BD512" s="139"/>
      <c r="BE512" s="139"/>
      <c r="BF512" s="139"/>
      <c r="BG512" s="139"/>
      <c r="BH512" s="139"/>
      <c r="BI512" s="139"/>
      <c r="BJ512" s="139"/>
      <c r="BK512" s="139"/>
      <c r="BL512" s="139"/>
      <c r="BM512" s="139"/>
      <c r="BN512" s="139"/>
      <c r="BO512" s="139"/>
      <c r="BP512" s="139"/>
      <c r="BQ512" s="139"/>
      <c r="BR512" s="139"/>
      <c r="BS512" s="139"/>
      <c r="BT512" s="139"/>
      <c r="BU512" s="139"/>
      <c r="BV512" s="139"/>
      <c r="BW512" s="139"/>
      <c r="BX512" s="139"/>
      <c r="BY512" s="139"/>
      <c r="BZ512" s="139"/>
      <c r="CA512" s="139"/>
      <c r="CB512" s="139"/>
      <c r="CC512" s="139"/>
      <c r="CD512" s="139"/>
    </row>
    <row r="513" spans="2:82">
      <c r="B513" s="65" t="str">
        <f>IF(C513&lt;&gt;0,COUNTA($C$7:C513)," ")</f>
        <v xml:space="preserve"> </v>
      </c>
      <c r="C513" s="177"/>
      <c r="D513" s="73" t="str">
        <f>IF(C513=0," ",VLOOKUP(WEEKDAY(C513),WeekDays!$B$6:$C$12,COLUMNS(WeekDays!$B$6:$C$12)))</f>
        <v xml:space="preserve"> </v>
      </c>
      <c r="E513" s="200"/>
      <c r="F513" s="46"/>
      <c r="G513" s="46"/>
      <c r="H513" s="49"/>
      <c r="I513" s="51"/>
      <c r="J513" s="188"/>
      <c r="K513" s="123" t="str">
        <f t="shared" ref="K513:K576" si="198">IF(OR(B513=0,B513&gt;COUNT($G$7:$G$868))," ",IF(G513&gt;I513,3,IF(G513&lt;I513,0,1)))</f>
        <v xml:space="preserve"> </v>
      </c>
      <c r="L513" s="193" t="str">
        <f t="shared" ref="L513:L576" si="199">IF(OR(B513=0,B513&gt;COUNT($G$7:$G$868))," ",IF(I513&gt;G513,3,IF(I513&lt;G513,0,1)))</f>
        <v xml:space="preserve"> </v>
      </c>
      <c r="M513" s="57">
        <f t="shared" ref="M513:M576" si="200">I513</f>
        <v>0</v>
      </c>
      <c r="N513" s="58">
        <f t="shared" ref="N513:N576" si="201">G513</f>
        <v>0</v>
      </c>
      <c r="O513" s="59">
        <f t="shared" ref="O513:O576" si="202">IF(G513&gt;I513,1,0)</f>
        <v>0</v>
      </c>
      <c r="P513" s="60">
        <f t="shared" ref="P513:P576" si="203">IF(I513&gt;G513,1,0)</f>
        <v>0</v>
      </c>
      <c r="Q513" s="61">
        <f t="shared" ref="Q513:Q576" si="204">IF(G513&lt;I513,1,0)</f>
        <v>0</v>
      </c>
      <c r="R513" s="58">
        <f t="shared" ref="R513:R576" si="205">IF(I513&lt;G513,1,0)</f>
        <v>0</v>
      </c>
      <c r="S513" s="61">
        <f t="shared" ref="S513:S576" si="206">IF(AND(G513="",I513=""),0,IF(G513=I513,1,0))</f>
        <v>0</v>
      </c>
      <c r="T513" s="58">
        <f t="shared" ref="T513:T576" si="207">IF(AND(G513="",I513=""),0,IF(I513=G513,1,0))</f>
        <v>0</v>
      </c>
      <c r="U513" s="181"/>
      <c r="V513" s="137"/>
      <c r="W513" s="138"/>
      <c r="X513" s="139"/>
      <c r="Y513" s="139"/>
      <c r="Z513" s="139"/>
      <c r="AA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  <c r="BC513" s="139"/>
      <c r="BD513" s="139"/>
      <c r="BE513" s="139"/>
      <c r="BF513" s="139"/>
      <c r="BG513" s="139"/>
      <c r="BH513" s="139"/>
      <c r="BI513" s="139"/>
      <c r="BJ513" s="139"/>
      <c r="BK513" s="139"/>
      <c r="BL513" s="139"/>
      <c r="BM513" s="139"/>
      <c r="BN513" s="139"/>
      <c r="BO513" s="139"/>
      <c r="BP513" s="139"/>
      <c r="BQ513" s="139"/>
      <c r="BR513" s="139"/>
      <c r="BS513" s="139"/>
      <c r="BT513" s="139"/>
      <c r="BU513" s="139"/>
      <c r="BV513" s="139"/>
      <c r="BW513" s="139"/>
      <c r="BX513" s="139"/>
      <c r="BY513" s="139"/>
      <c r="BZ513" s="139"/>
      <c r="CA513" s="139"/>
      <c r="CB513" s="139"/>
      <c r="CC513" s="139"/>
      <c r="CD513" s="139"/>
    </row>
    <row r="514" spans="2:82">
      <c r="B514" s="65" t="str">
        <f>IF(C514&lt;&gt;0,COUNTA($C$7:C514)," ")</f>
        <v xml:space="preserve"> </v>
      </c>
      <c r="C514" s="177"/>
      <c r="D514" s="73" t="str">
        <f>IF(C514=0," ",VLOOKUP(WEEKDAY(C514),WeekDays!$B$6:$C$12,COLUMNS(WeekDays!$B$6:$C$12)))</f>
        <v xml:space="preserve"> </v>
      </c>
      <c r="E514" s="200"/>
      <c r="F514" s="46"/>
      <c r="G514" s="46"/>
      <c r="H514" s="49"/>
      <c r="I514" s="51"/>
      <c r="J514" s="188"/>
      <c r="K514" s="123" t="str">
        <f t="shared" si="198"/>
        <v xml:space="preserve"> </v>
      </c>
      <c r="L514" s="193" t="str">
        <f t="shared" si="199"/>
        <v xml:space="preserve"> </v>
      </c>
      <c r="M514" s="57">
        <f t="shared" si="200"/>
        <v>0</v>
      </c>
      <c r="N514" s="58">
        <f t="shared" si="201"/>
        <v>0</v>
      </c>
      <c r="O514" s="59">
        <f t="shared" si="202"/>
        <v>0</v>
      </c>
      <c r="P514" s="60">
        <f t="shared" si="203"/>
        <v>0</v>
      </c>
      <c r="Q514" s="61">
        <f t="shared" si="204"/>
        <v>0</v>
      </c>
      <c r="R514" s="58">
        <f t="shared" si="205"/>
        <v>0</v>
      </c>
      <c r="S514" s="61">
        <f t="shared" si="206"/>
        <v>0</v>
      </c>
      <c r="T514" s="58">
        <f t="shared" si="207"/>
        <v>0</v>
      </c>
      <c r="U514" s="181"/>
      <c r="V514" s="137"/>
      <c r="W514" s="138"/>
      <c r="X514" s="139"/>
      <c r="Y514" s="139"/>
      <c r="Z514" s="139"/>
      <c r="AA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  <c r="AL514" s="139"/>
      <c r="AM514" s="139"/>
      <c r="AN514" s="139"/>
      <c r="AO514" s="139"/>
      <c r="AP514" s="139"/>
      <c r="AQ514" s="139"/>
      <c r="AR514" s="139"/>
      <c r="AS514" s="139"/>
      <c r="AT514" s="139"/>
      <c r="AU514" s="139"/>
      <c r="AV514" s="139"/>
      <c r="AW514" s="139"/>
      <c r="AX514" s="139"/>
      <c r="AY514" s="139"/>
      <c r="AZ514" s="139"/>
      <c r="BA514" s="139"/>
      <c r="BB514" s="139"/>
      <c r="BC514" s="139"/>
      <c r="BD514" s="139"/>
      <c r="BE514" s="139"/>
      <c r="BF514" s="139"/>
      <c r="BG514" s="139"/>
      <c r="BH514" s="139"/>
      <c r="BI514" s="139"/>
      <c r="BJ514" s="139"/>
      <c r="BK514" s="139"/>
      <c r="BL514" s="139"/>
      <c r="BM514" s="139"/>
      <c r="BN514" s="139"/>
      <c r="BO514" s="139"/>
      <c r="BP514" s="139"/>
      <c r="BQ514" s="139"/>
      <c r="BR514" s="139"/>
      <c r="BS514" s="139"/>
      <c r="BT514" s="139"/>
      <c r="BU514" s="139"/>
      <c r="BV514" s="139"/>
      <c r="BW514" s="139"/>
      <c r="BX514" s="139"/>
      <c r="BY514" s="139"/>
      <c r="BZ514" s="139"/>
      <c r="CA514" s="139"/>
      <c r="CB514" s="139"/>
      <c r="CC514" s="139"/>
      <c r="CD514" s="139"/>
    </row>
    <row r="515" spans="2:82">
      <c r="B515" s="65" t="str">
        <f>IF(C515&lt;&gt;0,COUNTA($C$7:C515)," ")</f>
        <v xml:space="preserve"> </v>
      </c>
      <c r="C515" s="177"/>
      <c r="D515" s="73" t="str">
        <f>IF(C515=0," ",VLOOKUP(WEEKDAY(C515),WeekDays!$B$6:$C$12,COLUMNS(WeekDays!$B$6:$C$12)))</f>
        <v xml:space="preserve"> </v>
      </c>
      <c r="E515" s="200"/>
      <c r="F515" s="46"/>
      <c r="G515" s="46"/>
      <c r="H515" s="49"/>
      <c r="I515" s="51"/>
      <c r="J515" s="188"/>
      <c r="K515" s="123" t="str">
        <f t="shared" si="198"/>
        <v xml:space="preserve"> </v>
      </c>
      <c r="L515" s="193" t="str">
        <f t="shared" si="199"/>
        <v xml:space="preserve"> </v>
      </c>
      <c r="M515" s="57">
        <f t="shared" si="200"/>
        <v>0</v>
      </c>
      <c r="N515" s="58">
        <f t="shared" si="201"/>
        <v>0</v>
      </c>
      <c r="O515" s="59">
        <f t="shared" si="202"/>
        <v>0</v>
      </c>
      <c r="P515" s="60">
        <f t="shared" si="203"/>
        <v>0</v>
      </c>
      <c r="Q515" s="61">
        <f t="shared" si="204"/>
        <v>0</v>
      </c>
      <c r="R515" s="58">
        <f t="shared" si="205"/>
        <v>0</v>
      </c>
      <c r="S515" s="61">
        <f t="shared" si="206"/>
        <v>0</v>
      </c>
      <c r="T515" s="58">
        <f t="shared" si="207"/>
        <v>0</v>
      </c>
      <c r="U515" s="181"/>
      <c r="V515" s="137"/>
      <c r="W515" s="138"/>
      <c r="X515" s="139"/>
      <c r="Y515" s="139"/>
      <c r="Z515" s="139"/>
      <c r="AA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  <c r="BC515" s="139"/>
      <c r="BD515" s="139"/>
      <c r="BE515" s="139"/>
      <c r="BF515" s="139"/>
      <c r="BG515" s="139"/>
      <c r="BH515" s="139"/>
      <c r="BI515" s="139"/>
      <c r="BJ515" s="139"/>
      <c r="BK515" s="139"/>
      <c r="BL515" s="139"/>
      <c r="BM515" s="139"/>
      <c r="BN515" s="139"/>
      <c r="BO515" s="139"/>
      <c r="BP515" s="139"/>
      <c r="BQ515" s="139"/>
      <c r="BR515" s="139"/>
      <c r="BS515" s="139"/>
      <c r="BT515" s="139"/>
      <c r="BU515" s="139"/>
      <c r="BV515" s="139"/>
      <c r="BW515" s="139"/>
      <c r="BX515" s="139"/>
      <c r="BY515" s="139"/>
      <c r="BZ515" s="139"/>
      <c r="CA515" s="139"/>
      <c r="CB515" s="139"/>
      <c r="CC515" s="139"/>
      <c r="CD515" s="139"/>
    </row>
    <row r="516" spans="2:82">
      <c r="B516" s="65" t="str">
        <f>IF(C516&lt;&gt;0,COUNTA($C$7:C516)," ")</f>
        <v xml:space="preserve"> </v>
      </c>
      <c r="C516" s="177"/>
      <c r="D516" s="73" t="str">
        <f>IF(C516=0," ",VLOOKUP(WEEKDAY(C516),WeekDays!$B$6:$C$12,COLUMNS(WeekDays!$B$6:$C$12)))</f>
        <v xml:space="preserve"> </v>
      </c>
      <c r="E516" s="200"/>
      <c r="F516" s="46"/>
      <c r="G516" s="46"/>
      <c r="H516" s="49"/>
      <c r="I516" s="51"/>
      <c r="J516" s="188"/>
      <c r="K516" s="123" t="str">
        <f t="shared" si="198"/>
        <v xml:space="preserve"> </v>
      </c>
      <c r="L516" s="193" t="str">
        <f t="shared" si="199"/>
        <v xml:space="preserve"> </v>
      </c>
      <c r="M516" s="57">
        <f t="shared" si="200"/>
        <v>0</v>
      </c>
      <c r="N516" s="58">
        <f t="shared" si="201"/>
        <v>0</v>
      </c>
      <c r="O516" s="59">
        <f t="shared" si="202"/>
        <v>0</v>
      </c>
      <c r="P516" s="60">
        <f t="shared" si="203"/>
        <v>0</v>
      </c>
      <c r="Q516" s="61">
        <f t="shared" si="204"/>
        <v>0</v>
      </c>
      <c r="R516" s="58">
        <f t="shared" si="205"/>
        <v>0</v>
      </c>
      <c r="S516" s="61">
        <f t="shared" si="206"/>
        <v>0</v>
      </c>
      <c r="T516" s="58">
        <f t="shared" si="207"/>
        <v>0</v>
      </c>
      <c r="U516" s="181"/>
      <c r="V516" s="137"/>
      <c r="W516" s="138"/>
      <c r="X516" s="139"/>
      <c r="Y516" s="139"/>
      <c r="Z516" s="139"/>
      <c r="AA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  <c r="BC516" s="139"/>
      <c r="BD516" s="139"/>
      <c r="BE516" s="139"/>
      <c r="BF516" s="139"/>
      <c r="BG516" s="139"/>
      <c r="BH516" s="139"/>
      <c r="BI516" s="139"/>
      <c r="BJ516" s="139"/>
      <c r="BK516" s="139"/>
      <c r="BL516" s="139"/>
      <c r="BM516" s="139"/>
      <c r="BN516" s="139"/>
      <c r="BO516" s="139"/>
      <c r="BP516" s="139"/>
      <c r="BQ516" s="139"/>
      <c r="BR516" s="139"/>
      <c r="BS516" s="139"/>
      <c r="BT516" s="139"/>
      <c r="BU516" s="139"/>
      <c r="BV516" s="139"/>
      <c r="BW516" s="139"/>
      <c r="BX516" s="139"/>
      <c r="BY516" s="139"/>
      <c r="BZ516" s="139"/>
      <c r="CA516" s="139"/>
      <c r="CB516" s="139"/>
      <c r="CC516" s="139"/>
      <c r="CD516" s="139"/>
    </row>
    <row r="517" spans="2:82">
      <c r="B517" s="65" t="str">
        <f>IF(C517&lt;&gt;0,COUNTA($C$7:C517)," ")</f>
        <v xml:space="preserve"> </v>
      </c>
      <c r="C517" s="177"/>
      <c r="D517" s="73" t="str">
        <f>IF(C517=0," ",VLOOKUP(WEEKDAY(C517),WeekDays!$B$6:$C$12,COLUMNS(WeekDays!$B$6:$C$12)))</f>
        <v xml:space="preserve"> </v>
      </c>
      <c r="E517" s="200"/>
      <c r="F517" s="46"/>
      <c r="G517" s="46"/>
      <c r="H517" s="49"/>
      <c r="I517" s="51"/>
      <c r="J517" s="188"/>
      <c r="K517" s="123" t="str">
        <f t="shared" si="198"/>
        <v xml:space="preserve"> </v>
      </c>
      <c r="L517" s="193" t="str">
        <f t="shared" si="199"/>
        <v xml:space="preserve"> </v>
      </c>
      <c r="M517" s="57">
        <f t="shared" si="200"/>
        <v>0</v>
      </c>
      <c r="N517" s="58">
        <f t="shared" si="201"/>
        <v>0</v>
      </c>
      <c r="O517" s="59">
        <f t="shared" si="202"/>
        <v>0</v>
      </c>
      <c r="P517" s="60">
        <f t="shared" si="203"/>
        <v>0</v>
      </c>
      <c r="Q517" s="61">
        <f t="shared" si="204"/>
        <v>0</v>
      </c>
      <c r="R517" s="58">
        <f t="shared" si="205"/>
        <v>0</v>
      </c>
      <c r="S517" s="61">
        <f t="shared" si="206"/>
        <v>0</v>
      </c>
      <c r="T517" s="58">
        <f t="shared" si="207"/>
        <v>0</v>
      </c>
      <c r="U517" s="181"/>
      <c r="V517" s="137"/>
      <c r="W517" s="138"/>
      <c r="X517" s="139"/>
      <c r="Y517" s="139"/>
      <c r="Z517" s="139"/>
      <c r="AA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  <c r="AR517" s="139"/>
      <c r="AS517" s="139"/>
      <c r="AT517" s="139"/>
      <c r="AU517" s="139"/>
      <c r="AV517" s="139"/>
      <c r="AW517" s="139"/>
      <c r="AX517" s="139"/>
      <c r="AY517" s="139"/>
      <c r="AZ517" s="139"/>
      <c r="BA517" s="139"/>
      <c r="BB517" s="139"/>
      <c r="BC517" s="139"/>
      <c r="BD517" s="139"/>
      <c r="BE517" s="139"/>
      <c r="BF517" s="139"/>
      <c r="BG517" s="139"/>
      <c r="BH517" s="139"/>
      <c r="BI517" s="139"/>
      <c r="BJ517" s="139"/>
      <c r="BK517" s="139"/>
      <c r="BL517" s="139"/>
      <c r="BM517" s="139"/>
      <c r="BN517" s="139"/>
      <c r="BO517" s="139"/>
      <c r="BP517" s="139"/>
      <c r="BQ517" s="139"/>
      <c r="BR517" s="139"/>
      <c r="BS517" s="139"/>
      <c r="BT517" s="139"/>
      <c r="BU517" s="139"/>
      <c r="BV517" s="139"/>
      <c r="BW517" s="139"/>
      <c r="BX517" s="139"/>
      <c r="BY517" s="139"/>
      <c r="BZ517" s="139"/>
      <c r="CA517" s="139"/>
      <c r="CB517" s="139"/>
      <c r="CC517" s="139"/>
      <c r="CD517" s="139"/>
    </row>
    <row r="518" spans="2:82">
      <c r="B518" s="65" t="str">
        <f>IF(C518&lt;&gt;0,COUNTA($C$7:C518)," ")</f>
        <v xml:space="preserve"> </v>
      </c>
      <c r="C518" s="177"/>
      <c r="D518" s="73" t="str">
        <f>IF(C518=0," ",VLOOKUP(WEEKDAY(C518),WeekDays!$B$6:$C$12,COLUMNS(WeekDays!$B$6:$C$12)))</f>
        <v xml:space="preserve"> </v>
      </c>
      <c r="E518" s="200"/>
      <c r="F518" s="46"/>
      <c r="G518" s="46"/>
      <c r="H518" s="49"/>
      <c r="I518" s="51"/>
      <c r="J518" s="188"/>
      <c r="K518" s="123" t="str">
        <f t="shared" si="198"/>
        <v xml:space="preserve"> </v>
      </c>
      <c r="L518" s="193" t="str">
        <f t="shared" si="199"/>
        <v xml:space="preserve"> </v>
      </c>
      <c r="M518" s="57">
        <f t="shared" si="200"/>
        <v>0</v>
      </c>
      <c r="N518" s="58">
        <f t="shared" si="201"/>
        <v>0</v>
      </c>
      <c r="O518" s="59">
        <f t="shared" si="202"/>
        <v>0</v>
      </c>
      <c r="P518" s="60">
        <f t="shared" si="203"/>
        <v>0</v>
      </c>
      <c r="Q518" s="61">
        <f t="shared" si="204"/>
        <v>0</v>
      </c>
      <c r="R518" s="58">
        <f t="shared" si="205"/>
        <v>0</v>
      </c>
      <c r="S518" s="61">
        <f t="shared" si="206"/>
        <v>0</v>
      </c>
      <c r="T518" s="58">
        <f t="shared" si="207"/>
        <v>0</v>
      </c>
      <c r="U518" s="181"/>
      <c r="V518" s="137"/>
      <c r="W518" s="138"/>
      <c r="X518" s="139"/>
      <c r="Y518" s="139"/>
      <c r="Z518" s="139"/>
      <c r="AA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  <c r="AR518" s="139"/>
      <c r="AS518" s="139"/>
      <c r="AT518" s="139"/>
      <c r="AU518" s="139"/>
      <c r="AV518" s="139"/>
      <c r="AW518" s="139"/>
      <c r="AX518" s="139"/>
      <c r="AY518" s="139"/>
      <c r="AZ518" s="139"/>
      <c r="BA518" s="139"/>
      <c r="BB518" s="139"/>
      <c r="BC518" s="139"/>
      <c r="BD518" s="139"/>
      <c r="BE518" s="139"/>
      <c r="BF518" s="139"/>
      <c r="BG518" s="139"/>
      <c r="BH518" s="139"/>
      <c r="BI518" s="139"/>
      <c r="BJ518" s="139"/>
      <c r="BK518" s="139"/>
      <c r="BL518" s="139"/>
      <c r="BM518" s="139"/>
      <c r="BN518" s="139"/>
      <c r="BO518" s="139"/>
      <c r="BP518" s="139"/>
      <c r="BQ518" s="139"/>
      <c r="BR518" s="139"/>
      <c r="BS518" s="139"/>
      <c r="BT518" s="139"/>
      <c r="BU518" s="139"/>
      <c r="BV518" s="139"/>
      <c r="BW518" s="139"/>
      <c r="BX518" s="139"/>
      <c r="BY518" s="139"/>
      <c r="BZ518" s="139"/>
      <c r="CA518" s="139"/>
      <c r="CB518" s="139"/>
      <c r="CC518" s="139"/>
      <c r="CD518" s="139"/>
    </row>
    <row r="519" spans="2:82">
      <c r="B519" s="65" t="str">
        <f>IF(C519&lt;&gt;0,COUNTA($C$7:C519)," ")</f>
        <v xml:space="preserve"> </v>
      </c>
      <c r="C519" s="177"/>
      <c r="D519" s="73" t="str">
        <f>IF(C519=0," ",VLOOKUP(WEEKDAY(C519),WeekDays!$B$6:$C$12,COLUMNS(WeekDays!$B$6:$C$12)))</f>
        <v xml:space="preserve"> </v>
      </c>
      <c r="E519" s="200"/>
      <c r="F519" s="46"/>
      <c r="G519" s="46"/>
      <c r="H519" s="49"/>
      <c r="I519" s="51"/>
      <c r="J519" s="188"/>
      <c r="K519" s="123" t="str">
        <f t="shared" si="198"/>
        <v xml:space="preserve"> </v>
      </c>
      <c r="L519" s="193" t="str">
        <f t="shared" si="199"/>
        <v xml:space="preserve"> </v>
      </c>
      <c r="M519" s="57">
        <f t="shared" si="200"/>
        <v>0</v>
      </c>
      <c r="N519" s="58">
        <f t="shared" si="201"/>
        <v>0</v>
      </c>
      <c r="O519" s="59">
        <f t="shared" si="202"/>
        <v>0</v>
      </c>
      <c r="P519" s="60">
        <f t="shared" si="203"/>
        <v>0</v>
      </c>
      <c r="Q519" s="61">
        <f t="shared" si="204"/>
        <v>0</v>
      </c>
      <c r="R519" s="58">
        <f t="shared" si="205"/>
        <v>0</v>
      </c>
      <c r="S519" s="61">
        <f t="shared" si="206"/>
        <v>0</v>
      </c>
      <c r="T519" s="58">
        <f t="shared" si="207"/>
        <v>0</v>
      </c>
      <c r="U519" s="181"/>
      <c r="V519" s="137"/>
      <c r="W519" s="138"/>
      <c r="X519" s="139"/>
      <c r="Y519" s="139"/>
      <c r="Z519" s="139"/>
      <c r="AA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  <c r="AR519" s="139"/>
      <c r="AS519" s="139"/>
      <c r="AT519" s="139"/>
      <c r="AU519" s="139"/>
      <c r="AV519" s="139"/>
      <c r="AW519" s="139"/>
      <c r="AX519" s="139"/>
      <c r="AY519" s="139"/>
      <c r="AZ519" s="139"/>
      <c r="BA519" s="139"/>
      <c r="BB519" s="139"/>
      <c r="BC519" s="139"/>
      <c r="BD519" s="139"/>
      <c r="BE519" s="139"/>
      <c r="BF519" s="139"/>
      <c r="BG519" s="139"/>
      <c r="BH519" s="139"/>
      <c r="BI519" s="139"/>
      <c r="BJ519" s="139"/>
      <c r="BK519" s="139"/>
      <c r="BL519" s="139"/>
      <c r="BM519" s="139"/>
      <c r="BN519" s="139"/>
      <c r="BO519" s="139"/>
      <c r="BP519" s="139"/>
      <c r="BQ519" s="139"/>
      <c r="BR519" s="139"/>
      <c r="BS519" s="139"/>
      <c r="BT519" s="139"/>
      <c r="BU519" s="139"/>
      <c r="BV519" s="139"/>
      <c r="BW519" s="139"/>
      <c r="BX519" s="139"/>
      <c r="BY519" s="139"/>
      <c r="BZ519" s="139"/>
      <c r="CA519" s="139"/>
      <c r="CB519" s="139"/>
      <c r="CC519" s="139"/>
      <c r="CD519" s="139"/>
    </row>
    <row r="520" spans="2:82">
      <c r="B520" s="65" t="str">
        <f>IF(C520&lt;&gt;0,COUNTA($C$7:C520)," ")</f>
        <v xml:space="preserve"> </v>
      </c>
      <c r="C520" s="177"/>
      <c r="D520" s="73" t="str">
        <f>IF(C520=0," ",VLOOKUP(WEEKDAY(C520),WeekDays!$B$6:$C$12,COLUMNS(WeekDays!$B$6:$C$12)))</f>
        <v xml:space="preserve"> </v>
      </c>
      <c r="E520" s="200"/>
      <c r="F520" s="46"/>
      <c r="G520" s="46"/>
      <c r="H520" s="49"/>
      <c r="I520" s="51"/>
      <c r="J520" s="188"/>
      <c r="K520" s="123" t="str">
        <f t="shared" si="198"/>
        <v xml:space="preserve"> </v>
      </c>
      <c r="L520" s="193" t="str">
        <f t="shared" si="199"/>
        <v xml:space="preserve"> </v>
      </c>
      <c r="M520" s="57">
        <f t="shared" si="200"/>
        <v>0</v>
      </c>
      <c r="N520" s="58">
        <f t="shared" si="201"/>
        <v>0</v>
      </c>
      <c r="O520" s="59">
        <f t="shared" si="202"/>
        <v>0</v>
      </c>
      <c r="P520" s="60">
        <f t="shared" si="203"/>
        <v>0</v>
      </c>
      <c r="Q520" s="61">
        <f t="shared" si="204"/>
        <v>0</v>
      </c>
      <c r="R520" s="58">
        <f t="shared" si="205"/>
        <v>0</v>
      </c>
      <c r="S520" s="61">
        <f t="shared" si="206"/>
        <v>0</v>
      </c>
      <c r="T520" s="58">
        <f t="shared" si="207"/>
        <v>0</v>
      </c>
      <c r="U520" s="181"/>
      <c r="V520" s="137"/>
      <c r="W520" s="138"/>
      <c r="X520" s="139"/>
      <c r="Y520" s="139"/>
      <c r="Z520" s="139"/>
      <c r="AA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  <c r="AR520" s="139"/>
      <c r="AS520" s="139"/>
      <c r="AT520" s="139"/>
      <c r="AU520" s="139"/>
      <c r="AV520" s="139"/>
      <c r="AW520" s="139"/>
      <c r="AX520" s="139"/>
      <c r="AY520" s="139"/>
      <c r="AZ520" s="139"/>
      <c r="BA520" s="139"/>
      <c r="BB520" s="139"/>
      <c r="BC520" s="139"/>
      <c r="BD520" s="139"/>
      <c r="BE520" s="139"/>
      <c r="BF520" s="139"/>
      <c r="BG520" s="139"/>
      <c r="BH520" s="139"/>
      <c r="BI520" s="139"/>
      <c r="BJ520" s="139"/>
      <c r="BK520" s="139"/>
      <c r="BL520" s="139"/>
      <c r="BM520" s="139"/>
      <c r="BN520" s="139"/>
      <c r="BO520" s="139"/>
      <c r="BP520" s="139"/>
      <c r="BQ520" s="139"/>
      <c r="BR520" s="139"/>
      <c r="BS520" s="139"/>
      <c r="BT520" s="139"/>
      <c r="BU520" s="139"/>
      <c r="BV520" s="139"/>
      <c r="BW520" s="139"/>
      <c r="BX520" s="139"/>
      <c r="BY520" s="139"/>
      <c r="BZ520" s="139"/>
      <c r="CA520" s="139"/>
      <c r="CB520" s="139"/>
      <c r="CC520" s="139"/>
      <c r="CD520" s="139"/>
    </row>
    <row r="521" spans="2:82">
      <c r="B521" s="65" t="str">
        <f>IF(C521&lt;&gt;0,COUNTA($C$7:C521)," ")</f>
        <v xml:space="preserve"> </v>
      </c>
      <c r="C521" s="177"/>
      <c r="D521" s="73" t="str">
        <f>IF(C521=0," ",VLOOKUP(WEEKDAY(C521),WeekDays!$B$6:$C$12,COLUMNS(WeekDays!$B$6:$C$12)))</f>
        <v xml:space="preserve"> </v>
      </c>
      <c r="E521" s="200"/>
      <c r="F521" s="46"/>
      <c r="G521" s="46"/>
      <c r="H521" s="49"/>
      <c r="I521" s="51"/>
      <c r="J521" s="188"/>
      <c r="K521" s="123" t="str">
        <f t="shared" si="198"/>
        <v xml:space="preserve"> </v>
      </c>
      <c r="L521" s="193" t="str">
        <f t="shared" si="199"/>
        <v xml:space="preserve"> </v>
      </c>
      <c r="M521" s="57">
        <f t="shared" si="200"/>
        <v>0</v>
      </c>
      <c r="N521" s="58">
        <f t="shared" si="201"/>
        <v>0</v>
      </c>
      <c r="O521" s="59">
        <f t="shared" si="202"/>
        <v>0</v>
      </c>
      <c r="P521" s="60">
        <f t="shared" si="203"/>
        <v>0</v>
      </c>
      <c r="Q521" s="61">
        <f t="shared" si="204"/>
        <v>0</v>
      </c>
      <c r="R521" s="58">
        <f t="shared" si="205"/>
        <v>0</v>
      </c>
      <c r="S521" s="61">
        <f t="shared" si="206"/>
        <v>0</v>
      </c>
      <c r="T521" s="58">
        <f t="shared" si="207"/>
        <v>0</v>
      </c>
      <c r="U521" s="181"/>
      <c r="V521" s="137"/>
      <c r="W521" s="138"/>
      <c r="X521" s="139"/>
      <c r="Y521" s="139"/>
      <c r="Z521" s="139"/>
      <c r="AA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  <c r="AR521" s="139"/>
      <c r="AS521" s="139"/>
      <c r="AT521" s="139"/>
      <c r="AU521" s="139"/>
      <c r="AV521" s="139"/>
      <c r="AW521" s="139"/>
      <c r="AX521" s="139"/>
      <c r="AY521" s="139"/>
      <c r="AZ521" s="139"/>
      <c r="BA521" s="139"/>
      <c r="BB521" s="139"/>
      <c r="BC521" s="139"/>
      <c r="BD521" s="139"/>
      <c r="BE521" s="139"/>
      <c r="BF521" s="139"/>
      <c r="BG521" s="139"/>
      <c r="BH521" s="139"/>
      <c r="BI521" s="139"/>
      <c r="BJ521" s="139"/>
      <c r="BK521" s="139"/>
      <c r="BL521" s="139"/>
      <c r="BM521" s="139"/>
      <c r="BN521" s="139"/>
      <c r="BO521" s="139"/>
      <c r="BP521" s="139"/>
      <c r="BQ521" s="139"/>
      <c r="BR521" s="139"/>
      <c r="BS521" s="139"/>
      <c r="BT521" s="139"/>
      <c r="BU521" s="139"/>
      <c r="BV521" s="139"/>
      <c r="BW521" s="139"/>
      <c r="BX521" s="139"/>
      <c r="BY521" s="139"/>
      <c r="BZ521" s="139"/>
      <c r="CA521" s="139"/>
      <c r="CB521" s="139"/>
      <c r="CC521" s="139"/>
      <c r="CD521" s="139"/>
    </row>
    <row r="522" spans="2:82">
      <c r="B522" s="65" t="str">
        <f>IF(C522&lt;&gt;0,COUNTA($C$7:C522)," ")</f>
        <v xml:space="preserve"> </v>
      </c>
      <c r="C522" s="177"/>
      <c r="D522" s="73" t="str">
        <f>IF(C522=0," ",VLOOKUP(WEEKDAY(C522),WeekDays!$B$6:$C$12,COLUMNS(WeekDays!$B$6:$C$12)))</f>
        <v xml:space="preserve"> </v>
      </c>
      <c r="E522" s="200"/>
      <c r="F522" s="46"/>
      <c r="G522" s="46"/>
      <c r="H522" s="49"/>
      <c r="I522" s="51"/>
      <c r="J522" s="188"/>
      <c r="K522" s="123" t="str">
        <f t="shared" si="198"/>
        <v xml:space="preserve"> </v>
      </c>
      <c r="L522" s="193" t="str">
        <f t="shared" si="199"/>
        <v xml:space="preserve"> </v>
      </c>
      <c r="M522" s="57">
        <f t="shared" si="200"/>
        <v>0</v>
      </c>
      <c r="N522" s="58">
        <f t="shared" si="201"/>
        <v>0</v>
      </c>
      <c r="O522" s="59">
        <f t="shared" si="202"/>
        <v>0</v>
      </c>
      <c r="P522" s="60">
        <f t="shared" si="203"/>
        <v>0</v>
      </c>
      <c r="Q522" s="61">
        <f t="shared" si="204"/>
        <v>0</v>
      </c>
      <c r="R522" s="58">
        <f t="shared" si="205"/>
        <v>0</v>
      </c>
      <c r="S522" s="61">
        <f t="shared" si="206"/>
        <v>0</v>
      </c>
      <c r="T522" s="58">
        <f t="shared" si="207"/>
        <v>0</v>
      </c>
      <c r="U522" s="181"/>
      <c r="V522" s="137"/>
      <c r="W522" s="138"/>
      <c r="X522" s="139"/>
      <c r="Y522" s="139"/>
      <c r="Z522" s="139"/>
      <c r="AA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  <c r="AR522" s="139"/>
      <c r="AS522" s="139"/>
      <c r="AT522" s="139"/>
      <c r="AU522" s="139"/>
      <c r="AV522" s="139"/>
      <c r="AW522" s="139"/>
      <c r="AX522" s="139"/>
      <c r="AY522" s="139"/>
      <c r="AZ522" s="139"/>
      <c r="BA522" s="139"/>
      <c r="BB522" s="139"/>
      <c r="BC522" s="139"/>
      <c r="BD522" s="139"/>
      <c r="BE522" s="139"/>
      <c r="BF522" s="139"/>
      <c r="BG522" s="139"/>
      <c r="BH522" s="139"/>
      <c r="BI522" s="139"/>
      <c r="BJ522" s="139"/>
      <c r="BK522" s="139"/>
      <c r="BL522" s="139"/>
      <c r="BM522" s="139"/>
      <c r="BN522" s="139"/>
      <c r="BO522" s="139"/>
      <c r="BP522" s="139"/>
      <c r="BQ522" s="139"/>
      <c r="BR522" s="139"/>
      <c r="BS522" s="139"/>
      <c r="BT522" s="139"/>
      <c r="BU522" s="139"/>
      <c r="BV522" s="139"/>
      <c r="BW522" s="139"/>
      <c r="BX522" s="139"/>
      <c r="BY522" s="139"/>
      <c r="BZ522" s="139"/>
      <c r="CA522" s="139"/>
      <c r="CB522" s="139"/>
      <c r="CC522" s="139"/>
      <c r="CD522" s="139"/>
    </row>
    <row r="523" spans="2:82">
      <c r="B523" s="65" t="str">
        <f>IF(C523&lt;&gt;0,COUNTA($C$7:C523)," ")</f>
        <v xml:space="preserve"> </v>
      </c>
      <c r="C523" s="177"/>
      <c r="D523" s="73" t="str">
        <f>IF(C523=0," ",VLOOKUP(WEEKDAY(C523),WeekDays!$B$6:$C$12,COLUMNS(WeekDays!$B$6:$C$12)))</f>
        <v xml:space="preserve"> </v>
      </c>
      <c r="E523" s="200"/>
      <c r="F523" s="46"/>
      <c r="G523" s="46"/>
      <c r="H523" s="49"/>
      <c r="I523" s="51"/>
      <c r="J523" s="188"/>
      <c r="K523" s="123" t="str">
        <f t="shared" si="198"/>
        <v xml:space="preserve"> </v>
      </c>
      <c r="L523" s="193" t="str">
        <f t="shared" si="199"/>
        <v xml:space="preserve"> </v>
      </c>
      <c r="M523" s="57">
        <f t="shared" si="200"/>
        <v>0</v>
      </c>
      <c r="N523" s="58">
        <f t="shared" si="201"/>
        <v>0</v>
      </c>
      <c r="O523" s="59">
        <f t="shared" si="202"/>
        <v>0</v>
      </c>
      <c r="P523" s="60">
        <f t="shared" si="203"/>
        <v>0</v>
      </c>
      <c r="Q523" s="61">
        <f t="shared" si="204"/>
        <v>0</v>
      </c>
      <c r="R523" s="58">
        <f t="shared" si="205"/>
        <v>0</v>
      </c>
      <c r="S523" s="61">
        <f t="shared" si="206"/>
        <v>0</v>
      </c>
      <c r="T523" s="58">
        <f t="shared" si="207"/>
        <v>0</v>
      </c>
      <c r="U523" s="181"/>
      <c r="V523" s="137"/>
      <c r="W523" s="138"/>
      <c r="X523" s="139"/>
      <c r="Y523" s="139"/>
      <c r="Z523" s="139"/>
      <c r="AA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  <c r="AR523" s="139"/>
      <c r="AS523" s="139"/>
      <c r="AT523" s="139"/>
      <c r="AU523" s="139"/>
      <c r="AV523" s="139"/>
      <c r="AW523" s="139"/>
      <c r="AX523" s="139"/>
      <c r="AY523" s="139"/>
      <c r="AZ523" s="139"/>
      <c r="BA523" s="139"/>
      <c r="BB523" s="139"/>
      <c r="BC523" s="139"/>
      <c r="BD523" s="139"/>
      <c r="BE523" s="139"/>
      <c r="BF523" s="139"/>
      <c r="BG523" s="139"/>
      <c r="BH523" s="139"/>
      <c r="BI523" s="139"/>
      <c r="BJ523" s="139"/>
      <c r="BK523" s="139"/>
      <c r="BL523" s="139"/>
      <c r="BM523" s="139"/>
      <c r="BN523" s="139"/>
      <c r="BO523" s="139"/>
      <c r="BP523" s="139"/>
      <c r="BQ523" s="139"/>
      <c r="BR523" s="139"/>
      <c r="BS523" s="139"/>
      <c r="BT523" s="139"/>
      <c r="BU523" s="139"/>
      <c r="BV523" s="139"/>
      <c r="BW523" s="139"/>
      <c r="BX523" s="139"/>
      <c r="BY523" s="139"/>
      <c r="BZ523" s="139"/>
      <c r="CA523" s="139"/>
      <c r="CB523" s="139"/>
      <c r="CC523" s="139"/>
      <c r="CD523" s="139"/>
    </row>
    <row r="524" spans="2:82">
      <c r="B524" s="65" t="str">
        <f>IF(C524&lt;&gt;0,COUNTA($C$7:C524)," ")</f>
        <v xml:space="preserve"> </v>
      </c>
      <c r="C524" s="177"/>
      <c r="D524" s="73" t="str">
        <f>IF(C524=0," ",VLOOKUP(WEEKDAY(C524),WeekDays!$B$6:$C$12,COLUMNS(WeekDays!$B$6:$C$12)))</f>
        <v xml:space="preserve"> </v>
      </c>
      <c r="E524" s="200"/>
      <c r="F524" s="46"/>
      <c r="G524" s="46"/>
      <c r="H524" s="49"/>
      <c r="I524" s="51"/>
      <c r="J524" s="188"/>
      <c r="K524" s="123" t="str">
        <f t="shared" si="198"/>
        <v xml:space="preserve"> </v>
      </c>
      <c r="L524" s="193" t="str">
        <f t="shared" si="199"/>
        <v xml:space="preserve"> </v>
      </c>
      <c r="M524" s="57">
        <f t="shared" si="200"/>
        <v>0</v>
      </c>
      <c r="N524" s="58">
        <f t="shared" si="201"/>
        <v>0</v>
      </c>
      <c r="O524" s="59">
        <f t="shared" si="202"/>
        <v>0</v>
      </c>
      <c r="P524" s="60">
        <f t="shared" si="203"/>
        <v>0</v>
      </c>
      <c r="Q524" s="61">
        <f t="shared" si="204"/>
        <v>0</v>
      </c>
      <c r="R524" s="58">
        <f t="shared" si="205"/>
        <v>0</v>
      </c>
      <c r="S524" s="61">
        <f t="shared" si="206"/>
        <v>0</v>
      </c>
      <c r="T524" s="58">
        <f t="shared" si="207"/>
        <v>0</v>
      </c>
      <c r="U524" s="181"/>
      <c r="V524" s="137"/>
      <c r="W524" s="138"/>
      <c r="X524" s="139"/>
      <c r="Y524" s="139"/>
      <c r="Z524" s="139"/>
      <c r="AA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  <c r="AR524" s="139"/>
      <c r="AS524" s="139"/>
      <c r="AT524" s="139"/>
      <c r="AU524" s="139"/>
      <c r="AV524" s="139"/>
      <c r="AW524" s="139"/>
      <c r="AX524" s="139"/>
      <c r="AY524" s="139"/>
      <c r="AZ524" s="139"/>
      <c r="BA524" s="139"/>
      <c r="BB524" s="139"/>
      <c r="BC524" s="139"/>
      <c r="BD524" s="139"/>
      <c r="BE524" s="139"/>
      <c r="BF524" s="139"/>
      <c r="BG524" s="139"/>
      <c r="BH524" s="139"/>
      <c r="BI524" s="139"/>
      <c r="BJ524" s="139"/>
      <c r="BK524" s="139"/>
      <c r="BL524" s="139"/>
      <c r="BM524" s="139"/>
      <c r="BN524" s="139"/>
      <c r="BO524" s="139"/>
      <c r="BP524" s="139"/>
      <c r="BQ524" s="139"/>
      <c r="BR524" s="139"/>
      <c r="BS524" s="139"/>
      <c r="BT524" s="139"/>
      <c r="BU524" s="139"/>
      <c r="BV524" s="139"/>
      <c r="BW524" s="139"/>
      <c r="BX524" s="139"/>
      <c r="BY524" s="139"/>
      <c r="BZ524" s="139"/>
      <c r="CA524" s="139"/>
      <c r="CB524" s="139"/>
      <c r="CC524" s="139"/>
      <c r="CD524" s="139"/>
    </row>
    <row r="525" spans="2:82">
      <c r="B525" s="65" t="str">
        <f>IF(C525&lt;&gt;0,COUNTA($C$7:C525)," ")</f>
        <v xml:space="preserve"> </v>
      </c>
      <c r="C525" s="177"/>
      <c r="D525" s="73" t="str">
        <f>IF(C525=0," ",VLOOKUP(WEEKDAY(C525),WeekDays!$B$6:$C$12,COLUMNS(WeekDays!$B$6:$C$12)))</f>
        <v xml:space="preserve"> </v>
      </c>
      <c r="E525" s="200"/>
      <c r="F525" s="46"/>
      <c r="G525" s="46"/>
      <c r="H525" s="49"/>
      <c r="I525" s="51"/>
      <c r="J525" s="188"/>
      <c r="K525" s="123" t="str">
        <f t="shared" si="198"/>
        <v xml:space="preserve"> </v>
      </c>
      <c r="L525" s="193" t="str">
        <f t="shared" si="199"/>
        <v xml:space="preserve"> </v>
      </c>
      <c r="M525" s="57">
        <f t="shared" si="200"/>
        <v>0</v>
      </c>
      <c r="N525" s="58">
        <f t="shared" si="201"/>
        <v>0</v>
      </c>
      <c r="O525" s="59">
        <f t="shared" si="202"/>
        <v>0</v>
      </c>
      <c r="P525" s="60">
        <f t="shared" si="203"/>
        <v>0</v>
      </c>
      <c r="Q525" s="61">
        <f t="shared" si="204"/>
        <v>0</v>
      </c>
      <c r="R525" s="58">
        <f t="shared" si="205"/>
        <v>0</v>
      </c>
      <c r="S525" s="61">
        <f t="shared" si="206"/>
        <v>0</v>
      </c>
      <c r="T525" s="58">
        <f t="shared" si="207"/>
        <v>0</v>
      </c>
      <c r="U525" s="181"/>
      <c r="V525" s="137"/>
      <c r="W525" s="138"/>
      <c r="X525" s="139"/>
      <c r="Y525" s="139"/>
      <c r="Z525" s="139"/>
      <c r="AA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  <c r="AR525" s="139"/>
      <c r="AS525" s="139"/>
      <c r="AT525" s="139"/>
      <c r="AU525" s="139"/>
      <c r="AV525" s="139"/>
      <c r="AW525" s="139"/>
      <c r="AX525" s="139"/>
      <c r="AY525" s="139"/>
      <c r="AZ525" s="139"/>
      <c r="BA525" s="139"/>
      <c r="BB525" s="139"/>
      <c r="BC525" s="139"/>
      <c r="BD525" s="139"/>
      <c r="BE525" s="139"/>
      <c r="BF525" s="139"/>
      <c r="BG525" s="139"/>
      <c r="BH525" s="139"/>
      <c r="BI525" s="139"/>
      <c r="BJ525" s="139"/>
      <c r="BK525" s="139"/>
      <c r="BL525" s="139"/>
      <c r="BM525" s="139"/>
      <c r="BN525" s="139"/>
      <c r="BO525" s="139"/>
      <c r="BP525" s="139"/>
      <c r="BQ525" s="139"/>
      <c r="BR525" s="139"/>
      <c r="BS525" s="139"/>
      <c r="BT525" s="139"/>
      <c r="BU525" s="139"/>
      <c r="BV525" s="139"/>
      <c r="BW525" s="139"/>
      <c r="BX525" s="139"/>
      <c r="BY525" s="139"/>
      <c r="BZ525" s="139"/>
      <c r="CA525" s="139"/>
      <c r="CB525" s="139"/>
      <c r="CC525" s="139"/>
      <c r="CD525" s="139"/>
    </row>
    <row r="526" spans="2:82">
      <c r="B526" s="65" t="str">
        <f>IF(C526&lt;&gt;0,COUNTA($C$7:C526)," ")</f>
        <v xml:space="preserve"> </v>
      </c>
      <c r="C526" s="177"/>
      <c r="D526" s="73" t="str">
        <f>IF(C526=0," ",VLOOKUP(WEEKDAY(C526),WeekDays!$B$6:$C$12,COLUMNS(WeekDays!$B$6:$C$12)))</f>
        <v xml:space="preserve"> </v>
      </c>
      <c r="E526" s="200"/>
      <c r="F526" s="46"/>
      <c r="G526" s="46"/>
      <c r="H526" s="49"/>
      <c r="I526" s="51"/>
      <c r="J526" s="188"/>
      <c r="K526" s="123" t="str">
        <f t="shared" si="198"/>
        <v xml:space="preserve"> </v>
      </c>
      <c r="L526" s="193" t="str">
        <f t="shared" si="199"/>
        <v xml:space="preserve"> </v>
      </c>
      <c r="M526" s="57">
        <f t="shared" si="200"/>
        <v>0</v>
      </c>
      <c r="N526" s="58">
        <f t="shared" si="201"/>
        <v>0</v>
      </c>
      <c r="O526" s="59">
        <f t="shared" si="202"/>
        <v>0</v>
      </c>
      <c r="P526" s="60">
        <f t="shared" si="203"/>
        <v>0</v>
      </c>
      <c r="Q526" s="61">
        <f t="shared" si="204"/>
        <v>0</v>
      </c>
      <c r="R526" s="58">
        <f t="shared" si="205"/>
        <v>0</v>
      </c>
      <c r="S526" s="61">
        <f t="shared" si="206"/>
        <v>0</v>
      </c>
      <c r="T526" s="58">
        <f t="shared" si="207"/>
        <v>0</v>
      </c>
      <c r="U526" s="181"/>
      <c r="V526" s="137"/>
      <c r="W526" s="138"/>
      <c r="X526" s="139"/>
      <c r="Y526" s="139"/>
      <c r="Z526" s="139"/>
      <c r="AA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  <c r="AR526" s="139"/>
      <c r="AS526" s="139"/>
      <c r="AT526" s="139"/>
      <c r="AU526" s="139"/>
      <c r="AV526" s="139"/>
      <c r="AW526" s="139"/>
      <c r="AX526" s="139"/>
      <c r="AY526" s="139"/>
      <c r="AZ526" s="139"/>
      <c r="BA526" s="139"/>
      <c r="BB526" s="139"/>
      <c r="BC526" s="139"/>
      <c r="BD526" s="139"/>
      <c r="BE526" s="139"/>
      <c r="BF526" s="139"/>
      <c r="BG526" s="139"/>
      <c r="BH526" s="139"/>
      <c r="BI526" s="139"/>
      <c r="BJ526" s="139"/>
      <c r="BK526" s="139"/>
      <c r="BL526" s="139"/>
      <c r="BM526" s="139"/>
      <c r="BN526" s="139"/>
      <c r="BO526" s="139"/>
      <c r="BP526" s="139"/>
      <c r="BQ526" s="139"/>
      <c r="BR526" s="139"/>
      <c r="BS526" s="139"/>
      <c r="BT526" s="139"/>
      <c r="BU526" s="139"/>
      <c r="BV526" s="139"/>
      <c r="BW526" s="139"/>
      <c r="BX526" s="139"/>
      <c r="BY526" s="139"/>
      <c r="BZ526" s="139"/>
      <c r="CA526" s="139"/>
      <c r="CB526" s="139"/>
      <c r="CC526" s="139"/>
      <c r="CD526" s="139"/>
    </row>
    <row r="527" spans="2:82">
      <c r="B527" s="65" t="str">
        <f>IF(C527&lt;&gt;0,COUNTA($C$7:C527)," ")</f>
        <v xml:space="preserve"> </v>
      </c>
      <c r="C527" s="177"/>
      <c r="D527" s="73" t="str">
        <f>IF(C527=0," ",VLOOKUP(WEEKDAY(C527),WeekDays!$B$6:$C$12,COLUMNS(WeekDays!$B$6:$C$12)))</f>
        <v xml:space="preserve"> </v>
      </c>
      <c r="E527" s="200"/>
      <c r="F527" s="46"/>
      <c r="G527" s="46"/>
      <c r="H527" s="49"/>
      <c r="I527" s="51"/>
      <c r="J527" s="188"/>
      <c r="K527" s="123" t="str">
        <f t="shared" si="198"/>
        <v xml:space="preserve"> </v>
      </c>
      <c r="L527" s="193" t="str">
        <f t="shared" si="199"/>
        <v xml:space="preserve"> </v>
      </c>
      <c r="M527" s="57">
        <f t="shared" si="200"/>
        <v>0</v>
      </c>
      <c r="N527" s="58">
        <f t="shared" si="201"/>
        <v>0</v>
      </c>
      <c r="O527" s="59">
        <f t="shared" si="202"/>
        <v>0</v>
      </c>
      <c r="P527" s="60">
        <f t="shared" si="203"/>
        <v>0</v>
      </c>
      <c r="Q527" s="61">
        <f t="shared" si="204"/>
        <v>0</v>
      </c>
      <c r="R527" s="58">
        <f t="shared" si="205"/>
        <v>0</v>
      </c>
      <c r="S527" s="61">
        <f t="shared" si="206"/>
        <v>0</v>
      </c>
      <c r="T527" s="58">
        <f t="shared" si="207"/>
        <v>0</v>
      </c>
      <c r="U527" s="181"/>
      <c r="V527" s="137"/>
      <c r="W527" s="138"/>
      <c r="X527" s="139"/>
      <c r="Y527" s="139"/>
      <c r="Z527" s="139"/>
      <c r="AA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  <c r="AR527" s="139"/>
      <c r="AS527" s="139"/>
      <c r="AT527" s="139"/>
      <c r="AU527" s="139"/>
      <c r="AV527" s="139"/>
      <c r="AW527" s="139"/>
      <c r="AX527" s="139"/>
      <c r="AY527" s="139"/>
      <c r="AZ527" s="139"/>
      <c r="BA527" s="139"/>
      <c r="BB527" s="139"/>
      <c r="BC527" s="139"/>
      <c r="BD527" s="139"/>
      <c r="BE527" s="139"/>
      <c r="BF527" s="139"/>
      <c r="BG527" s="139"/>
      <c r="BH527" s="139"/>
      <c r="BI527" s="139"/>
      <c r="BJ527" s="139"/>
      <c r="BK527" s="139"/>
      <c r="BL527" s="139"/>
      <c r="BM527" s="139"/>
      <c r="BN527" s="139"/>
      <c r="BO527" s="139"/>
      <c r="BP527" s="139"/>
      <c r="BQ527" s="139"/>
      <c r="BR527" s="139"/>
      <c r="BS527" s="139"/>
      <c r="BT527" s="139"/>
      <c r="BU527" s="139"/>
      <c r="BV527" s="139"/>
      <c r="BW527" s="139"/>
      <c r="BX527" s="139"/>
      <c r="BY527" s="139"/>
      <c r="BZ527" s="139"/>
      <c r="CA527" s="139"/>
      <c r="CB527" s="139"/>
      <c r="CC527" s="139"/>
      <c r="CD527" s="139"/>
    </row>
    <row r="528" spans="2:82">
      <c r="B528" s="65" t="str">
        <f>IF(C528&lt;&gt;0,COUNTA($C$7:C528)," ")</f>
        <v xml:space="preserve"> </v>
      </c>
      <c r="C528" s="177"/>
      <c r="D528" s="73" t="str">
        <f>IF(C528=0," ",VLOOKUP(WEEKDAY(C528),WeekDays!$B$6:$C$12,COLUMNS(WeekDays!$B$6:$C$12)))</f>
        <v xml:space="preserve"> </v>
      </c>
      <c r="E528" s="200"/>
      <c r="F528" s="46"/>
      <c r="G528" s="46"/>
      <c r="H528" s="49"/>
      <c r="I528" s="51"/>
      <c r="J528" s="188"/>
      <c r="K528" s="123" t="str">
        <f t="shared" si="198"/>
        <v xml:space="preserve"> </v>
      </c>
      <c r="L528" s="193" t="str">
        <f t="shared" si="199"/>
        <v xml:space="preserve"> </v>
      </c>
      <c r="M528" s="57">
        <f t="shared" si="200"/>
        <v>0</v>
      </c>
      <c r="N528" s="58">
        <f t="shared" si="201"/>
        <v>0</v>
      </c>
      <c r="O528" s="59">
        <f t="shared" si="202"/>
        <v>0</v>
      </c>
      <c r="P528" s="60">
        <f t="shared" si="203"/>
        <v>0</v>
      </c>
      <c r="Q528" s="61">
        <f t="shared" si="204"/>
        <v>0</v>
      </c>
      <c r="R528" s="58">
        <f t="shared" si="205"/>
        <v>0</v>
      </c>
      <c r="S528" s="61">
        <f t="shared" si="206"/>
        <v>0</v>
      </c>
      <c r="T528" s="58">
        <f t="shared" si="207"/>
        <v>0</v>
      </c>
      <c r="U528" s="181"/>
      <c r="V528" s="137"/>
      <c r="W528" s="138"/>
      <c r="X528" s="139"/>
      <c r="Y528" s="139"/>
      <c r="Z528" s="139"/>
      <c r="AA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  <c r="AR528" s="139"/>
      <c r="AS528" s="139"/>
      <c r="AT528" s="139"/>
      <c r="AU528" s="139"/>
      <c r="AV528" s="139"/>
      <c r="AW528" s="139"/>
      <c r="AX528" s="139"/>
      <c r="AY528" s="139"/>
      <c r="AZ528" s="139"/>
      <c r="BA528" s="139"/>
      <c r="BB528" s="139"/>
      <c r="BC528" s="139"/>
      <c r="BD528" s="139"/>
      <c r="BE528" s="139"/>
      <c r="BF528" s="139"/>
      <c r="BG528" s="139"/>
      <c r="BH528" s="139"/>
      <c r="BI528" s="139"/>
      <c r="BJ528" s="139"/>
      <c r="BK528" s="139"/>
      <c r="BL528" s="139"/>
      <c r="BM528" s="139"/>
      <c r="BN528" s="139"/>
      <c r="BO528" s="139"/>
      <c r="BP528" s="139"/>
      <c r="BQ528" s="139"/>
      <c r="BR528" s="139"/>
      <c r="BS528" s="139"/>
      <c r="BT528" s="139"/>
      <c r="BU528" s="139"/>
      <c r="BV528" s="139"/>
      <c r="BW528" s="139"/>
      <c r="BX528" s="139"/>
      <c r="BY528" s="139"/>
      <c r="BZ528" s="139"/>
      <c r="CA528" s="139"/>
      <c r="CB528" s="139"/>
      <c r="CC528" s="139"/>
      <c r="CD528" s="139"/>
    </row>
    <row r="529" spans="2:82">
      <c r="B529" s="65" t="str">
        <f>IF(C529&lt;&gt;0,COUNTA($C$7:C529)," ")</f>
        <v xml:space="preserve"> </v>
      </c>
      <c r="C529" s="177"/>
      <c r="D529" s="73" t="str">
        <f>IF(C529=0," ",VLOOKUP(WEEKDAY(C529),WeekDays!$B$6:$C$12,COLUMNS(WeekDays!$B$6:$C$12)))</f>
        <v xml:space="preserve"> </v>
      </c>
      <c r="E529" s="200"/>
      <c r="F529" s="46"/>
      <c r="G529" s="46"/>
      <c r="H529" s="49"/>
      <c r="I529" s="51"/>
      <c r="J529" s="188"/>
      <c r="K529" s="123" t="str">
        <f t="shared" si="198"/>
        <v xml:space="preserve"> </v>
      </c>
      <c r="L529" s="193" t="str">
        <f t="shared" si="199"/>
        <v xml:space="preserve"> </v>
      </c>
      <c r="M529" s="57">
        <f t="shared" si="200"/>
        <v>0</v>
      </c>
      <c r="N529" s="58">
        <f t="shared" si="201"/>
        <v>0</v>
      </c>
      <c r="O529" s="59">
        <f t="shared" si="202"/>
        <v>0</v>
      </c>
      <c r="P529" s="60">
        <f t="shared" si="203"/>
        <v>0</v>
      </c>
      <c r="Q529" s="61">
        <f t="shared" si="204"/>
        <v>0</v>
      </c>
      <c r="R529" s="58">
        <f t="shared" si="205"/>
        <v>0</v>
      </c>
      <c r="S529" s="61">
        <f t="shared" si="206"/>
        <v>0</v>
      </c>
      <c r="T529" s="58">
        <f t="shared" si="207"/>
        <v>0</v>
      </c>
      <c r="U529" s="181"/>
      <c r="V529" s="137"/>
      <c r="W529" s="138"/>
      <c r="X529" s="139"/>
      <c r="Y529" s="139"/>
      <c r="Z529" s="139"/>
      <c r="AA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  <c r="AR529" s="139"/>
      <c r="AS529" s="139"/>
      <c r="AT529" s="139"/>
      <c r="AU529" s="139"/>
      <c r="AV529" s="139"/>
      <c r="AW529" s="139"/>
      <c r="AX529" s="139"/>
      <c r="AY529" s="139"/>
      <c r="AZ529" s="139"/>
      <c r="BA529" s="139"/>
      <c r="BB529" s="139"/>
      <c r="BC529" s="139"/>
      <c r="BD529" s="139"/>
      <c r="BE529" s="139"/>
      <c r="BF529" s="139"/>
      <c r="BG529" s="139"/>
      <c r="BH529" s="139"/>
      <c r="BI529" s="139"/>
      <c r="BJ529" s="139"/>
      <c r="BK529" s="139"/>
      <c r="BL529" s="139"/>
      <c r="BM529" s="139"/>
      <c r="BN529" s="139"/>
      <c r="BO529" s="139"/>
      <c r="BP529" s="139"/>
      <c r="BQ529" s="139"/>
      <c r="BR529" s="139"/>
      <c r="BS529" s="139"/>
      <c r="BT529" s="139"/>
      <c r="BU529" s="139"/>
      <c r="BV529" s="139"/>
      <c r="BW529" s="139"/>
      <c r="BX529" s="139"/>
      <c r="BY529" s="139"/>
      <c r="BZ529" s="139"/>
      <c r="CA529" s="139"/>
      <c r="CB529" s="139"/>
      <c r="CC529" s="139"/>
      <c r="CD529" s="139"/>
    </row>
    <row r="530" spans="2:82">
      <c r="B530" s="65" t="str">
        <f>IF(C530&lt;&gt;0,COUNTA($C$7:C530)," ")</f>
        <v xml:space="preserve"> </v>
      </c>
      <c r="C530" s="177"/>
      <c r="D530" s="73" t="str">
        <f>IF(C530=0," ",VLOOKUP(WEEKDAY(C530),WeekDays!$B$6:$C$12,COLUMNS(WeekDays!$B$6:$C$12)))</f>
        <v xml:space="preserve"> </v>
      </c>
      <c r="E530" s="200"/>
      <c r="F530" s="46"/>
      <c r="G530" s="46"/>
      <c r="H530" s="49"/>
      <c r="I530" s="51"/>
      <c r="J530" s="188"/>
      <c r="K530" s="123" t="str">
        <f t="shared" si="198"/>
        <v xml:space="preserve"> </v>
      </c>
      <c r="L530" s="193" t="str">
        <f t="shared" si="199"/>
        <v xml:space="preserve"> </v>
      </c>
      <c r="M530" s="57">
        <f t="shared" si="200"/>
        <v>0</v>
      </c>
      <c r="N530" s="58">
        <f t="shared" si="201"/>
        <v>0</v>
      </c>
      <c r="O530" s="59">
        <f t="shared" si="202"/>
        <v>0</v>
      </c>
      <c r="P530" s="60">
        <f t="shared" si="203"/>
        <v>0</v>
      </c>
      <c r="Q530" s="61">
        <f t="shared" si="204"/>
        <v>0</v>
      </c>
      <c r="R530" s="58">
        <f t="shared" si="205"/>
        <v>0</v>
      </c>
      <c r="S530" s="61">
        <f t="shared" si="206"/>
        <v>0</v>
      </c>
      <c r="T530" s="58">
        <f t="shared" si="207"/>
        <v>0</v>
      </c>
      <c r="U530" s="181"/>
      <c r="V530" s="137"/>
      <c r="W530" s="138"/>
      <c r="X530" s="139"/>
      <c r="Y530" s="139"/>
      <c r="Z530" s="139"/>
      <c r="AA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  <c r="AR530" s="139"/>
      <c r="AS530" s="139"/>
      <c r="AT530" s="139"/>
      <c r="AU530" s="139"/>
      <c r="AV530" s="139"/>
      <c r="AW530" s="139"/>
      <c r="AX530" s="139"/>
      <c r="AY530" s="139"/>
      <c r="AZ530" s="139"/>
      <c r="BA530" s="139"/>
      <c r="BB530" s="139"/>
      <c r="BC530" s="139"/>
      <c r="BD530" s="139"/>
      <c r="BE530" s="139"/>
      <c r="BF530" s="139"/>
      <c r="BG530" s="139"/>
      <c r="BH530" s="139"/>
      <c r="BI530" s="139"/>
      <c r="BJ530" s="139"/>
      <c r="BK530" s="139"/>
      <c r="BL530" s="139"/>
      <c r="BM530" s="139"/>
      <c r="BN530" s="139"/>
      <c r="BO530" s="139"/>
      <c r="BP530" s="139"/>
      <c r="BQ530" s="139"/>
      <c r="BR530" s="139"/>
      <c r="BS530" s="139"/>
      <c r="BT530" s="139"/>
      <c r="BU530" s="139"/>
      <c r="BV530" s="139"/>
      <c r="BW530" s="139"/>
      <c r="BX530" s="139"/>
      <c r="BY530" s="139"/>
      <c r="BZ530" s="139"/>
      <c r="CA530" s="139"/>
      <c r="CB530" s="139"/>
      <c r="CC530" s="139"/>
      <c r="CD530" s="139"/>
    </row>
    <row r="531" spans="2:82">
      <c r="B531" s="65" t="str">
        <f>IF(C531&lt;&gt;0,COUNTA($C$7:C531)," ")</f>
        <v xml:space="preserve"> </v>
      </c>
      <c r="C531" s="177"/>
      <c r="D531" s="73" t="str">
        <f>IF(C531=0," ",VLOOKUP(WEEKDAY(C531),WeekDays!$B$6:$C$12,COLUMNS(WeekDays!$B$6:$C$12)))</f>
        <v xml:space="preserve"> </v>
      </c>
      <c r="E531" s="200"/>
      <c r="F531" s="46"/>
      <c r="G531" s="46"/>
      <c r="H531" s="49"/>
      <c r="I531" s="51"/>
      <c r="J531" s="188"/>
      <c r="K531" s="123" t="str">
        <f t="shared" si="198"/>
        <v xml:space="preserve"> </v>
      </c>
      <c r="L531" s="193" t="str">
        <f t="shared" si="199"/>
        <v xml:space="preserve"> </v>
      </c>
      <c r="M531" s="57">
        <f t="shared" si="200"/>
        <v>0</v>
      </c>
      <c r="N531" s="58">
        <f t="shared" si="201"/>
        <v>0</v>
      </c>
      <c r="O531" s="59">
        <f t="shared" si="202"/>
        <v>0</v>
      </c>
      <c r="P531" s="60">
        <f t="shared" si="203"/>
        <v>0</v>
      </c>
      <c r="Q531" s="61">
        <f t="shared" si="204"/>
        <v>0</v>
      </c>
      <c r="R531" s="58">
        <f t="shared" si="205"/>
        <v>0</v>
      </c>
      <c r="S531" s="61">
        <f t="shared" si="206"/>
        <v>0</v>
      </c>
      <c r="T531" s="58">
        <f t="shared" si="207"/>
        <v>0</v>
      </c>
      <c r="U531" s="181"/>
      <c r="V531" s="137"/>
      <c r="W531" s="138"/>
      <c r="X531" s="139"/>
      <c r="Y531" s="139"/>
      <c r="Z531" s="139"/>
      <c r="AA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  <c r="AR531" s="139"/>
      <c r="AS531" s="139"/>
      <c r="AT531" s="139"/>
      <c r="AU531" s="139"/>
      <c r="AV531" s="139"/>
      <c r="AW531" s="139"/>
      <c r="AX531" s="139"/>
      <c r="AY531" s="139"/>
      <c r="AZ531" s="139"/>
      <c r="BA531" s="139"/>
      <c r="BB531" s="139"/>
      <c r="BC531" s="139"/>
      <c r="BD531" s="139"/>
      <c r="BE531" s="139"/>
      <c r="BF531" s="139"/>
      <c r="BG531" s="139"/>
      <c r="BH531" s="139"/>
      <c r="BI531" s="139"/>
      <c r="BJ531" s="139"/>
      <c r="BK531" s="139"/>
      <c r="BL531" s="139"/>
      <c r="BM531" s="139"/>
      <c r="BN531" s="139"/>
      <c r="BO531" s="139"/>
      <c r="BP531" s="139"/>
      <c r="BQ531" s="139"/>
      <c r="BR531" s="139"/>
      <c r="BS531" s="139"/>
      <c r="BT531" s="139"/>
      <c r="BU531" s="139"/>
      <c r="BV531" s="139"/>
      <c r="BW531" s="139"/>
      <c r="BX531" s="139"/>
      <c r="BY531" s="139"/>
      <c r="BZ531" s="139"/>
      <c r="CA531" s="139"/>
      <c r="CB531" s="139"/>
      <c r="CC531" s="139"/>
      <c r="CD531" s="139"/>
    </row>
    <row r="532" spans="2:82">
      <c r="B532" s="65" t="str">
        <f>IF(C532&lt;&gt;0,COUNTA($C$7:C532)," ")</f>
        <v xml:space="preserve"> </v>
      </c>
      <c r="C532" s="177"/>
      <c r="D532" s="73" t="str">
        <f>IF(C532=0," ",VLOOKUP(WEEKDAY(C532),WeekDays!$B$6:$C$12,COLUMNS(WeekDays!$B$6:$C$12)))</f>
        <v xml:space="preserve"> </v>
      </c>
      <c r="E532" s="200"/>
      <c r="F532" s="46"/>
      <c r="G532" s="46"/>
      <c r="H532" s="49"/>
      <c r="I532" s="51"/>
      <c r="J532" s="188"/>
      <c r="K532" s="123" t="str">
        <f t="shared" si="198"/>
        <v xml:space="preserve"> </v>
      </c>
      <c r="L532" s="193" t="str">
        <f t="shared" si="199"/>
        <v xml:space="preserve"> </v>
      </c>
      <c r="M532" s="57">
        <f t="shared" si="200"/>
        <v>0</v>
      </c>
      <c r="N532" s="58">
        <f t="shared" si="201"/>
        <v>0</v>
      </c>
      <c r="O532" s="59">
        <f t="shared" si="202"/>
        <v>0</v>
      </c>
      <c r="P532" s="60">
        <f t="shared" si="203"/>
        <v>0</v>
      </c>
      <c r="Q532" s="61">
        <f t="shared" si="204"/>
        <v>0</v>
      </c>
      <c r="R532" s="58">
        <f t="shared" si="205"/>
        <v>0</v>
      </c>
      <c r="S532" s="61">
        <f t="shared" si="206"/>
        <v>0</v>
      </c>
      <c r="T532" s="58">
        <f t="shared" si="207"/>
        <v>0</v>
      </c>
      <c r="U532" s="181"/>
      <c r="V532" s="137"/>
      <c r="W532" s="138"/>
      <c r="X532" s="139"/>
      <c r="Y532" s="139"/>
      <c r="Z532" s="139"/>
      <c r="AA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  <c r="AR532" s="139"/>
      <c r="AS532" s="139"/>
      <c r="AT532" s="139"/>
      <c r="AU532" s="139"/>
      <c r="AV532" s="139"/>
      <c r="AW532" s="139"/>
      <c r="AX532" s="139"/>
      <c r="AY532" s="139"/>
      <c r="AZ532" s="139"/>
      <c r="BA532" s="139"/>
      <c r="BB532" s="139"/>
      <c r="BC532" s="139"/>
      <c r="BD532" s="139"/>
      <c r="BE532" s="139"/>
      <c r="BF532" s="139"/>
      <c r="BG532" s="139"/>
      <c r="BH532" s="139"/>
      <c r="BI532" s="139"/>
      <c r="BJ532" s="139"/>
      <c r="BK532" s="139"/>
      <c r="BL532" s="139"/>
      <c r="BM532" s="139"/>
      <c r="BN532" s="139"/>
      <c r="BO532" s="139"/>
      <c r="BP532" s="139"/>
      <c r="BQ532" s="139"/>
      <c r="BR532" s="139"/>
      <c r="BS532" s="139"/>
      <c r="BT532" s="139"/>
      <c r="BU532" s="139"/>
      <c r="BV532" s="139"/>
      <c r="BW532" s="139"/>
      <c r="BX532" s="139"/>
      <c r="BY532" s="139"/>
      <c r="BZ532" s="139"/>
      <c r="CA532" s="139"/>
      <c r="CB532" s="139"/>
      <c r="CC532" s="139"/>
      <c r="CD532" s="139"/>
    </row>
    <row r="533" spans="2:82">
      <c r="B533" s="65" t="str">
        <f>IF(C533&lt;&gt;0,COUNTA($C$7:C533)," ")</f>
        <v xml:space="preserve"> </v>
      </c>
      <c r="C533" s="177"/>
      <c r="D533" s="73" t="str">
        <f>IF(C533=0," ",VLOOKUP(WEEKDAY(C533),WeekDays!$B$6:$C$12,COLUMNS(WeekDays!$B$6:$C$12)))</f>
        <v xml:space="preserve"> </v>
      </c>
      <c r="E533" s="200"/>
      <c r="F533" s="46"/>
      <c r="G533" s="46"/>
      <c r="H533" s="49"/>
      <c r="I533" s="51"/>
      <c r="J533" s="188"/>
      <c r="K533" s="123" t="str">
        <f t="shared" si="198"/>
        <v xml:space="preserve"> </v>
      </c>
      <c r="L533" s="193" t="str">
        <f t="shared" si="199"/>
        <v xml:space="preserve"> </v>
      </c>
      <c r="M533" s="57">
        <f t="shared" si="200"/>
        <v>0</v>
      </c>
      <c r="N533" s="58">
        <f t="shared" si="201"/>
        <v>0</v>
      </c>
      <c r="O533" s="59">
        <f t="shared" si="202"/>
        <v>0</v>
      </c>
      <c r="P533" s="60">
        <f t="shared" si="203"/>
        <v>0</v>
      </c>
      <c r="Q533" s="61">
        <f t="shared" si="204"/>
        <v>0</v>
      </c>
      <c r="R533" s="58">
        <f t="shared" si="205"/>
        <v>0</v>
      </c>
      <c r="S533" s="61">
        <f t="shared" si="206"/>
        <v>0</v>
      </c>
      <c r="T533" s="58">
        <f t="shared" si="207"/>
        <v>0</v>
      </c>
      <c r="U533" s="181"/>
      <c r="V533" s="137"/>
      <c r="W533" s="138"/>
      <c r="X533" s="139"/>
      <c r="Y533" s="139"/>
      <c r="Z533" s="139"/>
      <c r="AA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  <c r="AR533" s="139"/>
      <c r="AS533" s="139"/>
      <c r="AT533" s="139"/>
      <c r="AU533" s="139"/>
      <c r="AV533" s="139"/>
      <c r="AW533" s="139"/>
      <c r="AX533" s="139"/>
      <c r="AY533" s="139"/>
      <c r="AZ533" s="139"/>
      <c r="BA533" s="139"/>
      <c r="BB533" s="139"/>
      <c r="BC533" s="139"/>
      <c r="BD533" s="139"/>
      <c r="BE533" s="139"/>
      <c r="BF533" s="139"/>
      <c r="BG533" s="139"/>
      <c r="BH533" s="139"/>
      <c r="BI533" s="139"/>
      <c r="BJ533" s="139"/>
      <c r="BK533" s="139"/>
      <c r="BL533" s="139"/>
      <c r="BM533" s="139"/>
      <c r="BN533" s="139"/>
      <c r="BO533" s="139"/>
      <c r="BP533" s="139"/>
      <c r="BQ533" s="139"/>
      <c r="BR533" s="139"/>
      <c r="BS533" s="139"/>
      <c r="BT533" s="139"/>
      <c r="BU533" s="139"/>
      <c r="BV533" s="139"/>
      <c r="BW533" s="139"/>
      <c r="BX533" s="139"/>
      <c r="BY533" s="139"/>
      <c r="BZ533" s="139"/>
      <c r="CA533" s="139"/>
      <c r="CB533" s="139"/>
      <c r="CC533" s="139"/>
      <c r="CD533" s="139"/>
    </row>
    <row r="534" spans="2:82">
      <c r="B534" s="65" t="str">
        <f>IF(C534&lt;&gt;0,COUNTA($C$7:C534)," ")</f>
        <v xml:space="preserve"> </v>
      </c>
      <c r="C534" s="177"/>
      <c r="D534" s="73" t="str">
        <f>IF(C534=0," ",VLOOKUP(WEEKDAY(C534),WeekDays!$B$6:$C$12,COLUMNS(WeekDays!$B$6:$C$12)))</f>
        <v xml:space="preserve"> </v>
      </c>
      <c r="E534" s="200"/>
      <c r="F534" s="46"/>
      <c r="G534" s="46"/>
      <c r="H534" s="49"/>
      <c r="I534" s="51"/>
      <c r="J534" s="188"/>
      <c r="K534" s="123" t="str">
        <f t="shared" si="198"/>
        <v xml:space="preserve"> </v>
      </c>
      <c r="L534" s="193" t="str">
        <f t="shared" si="199"/>
        <v xml:space="preserve"> </v>
      </c>
      <c r="M534" s="57">
        <f t="shared" si="200"/>
        <v>0</v>
      </c>
      <c r="N534" s="58">
        <f t="shared" si="201"/>
        <v>0</v>
      </c>
      <c r="O534" s="59">
        <f t="shared" si="202"/>
        <v>0</v>
      </c>
      <c r="P534" s="60">
        <f t="shared" si="203"/>
        <v>0</v>
      </c>
      <c r="Q534" s="61">
        <f t="shared" si="204"/>
        <v>0</v>
      </c>
      <c r="R534" s="58">
        <f t="shared" si="205"/>
        <v>0</v>
      </c>
      <c r="S534" s="61">
        <f t="shared" si="206"/>
        <v>0</v>
      </c>
      <c r="T534" s="58">
        <f t="shared" si="207"/>
        <v>0</v>
      </c>
      <c r="U534" s="181"/>
      <c r="V534" s="137"/>
      <c r="W534" s="138"/>
      <c r="X534" s="139"/>
      <c r="Y534" s="139"/>
      <c r="Z534" s="139"/>
      <c r="AA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  <c r="AR534" s="139"/>
      <c r="AS534" s="139"/>
      <c r="AT534" s="139"/>
      <c r="AU534" s="139"/>
      <c r="AV534" s="139"/>
      <c r="AW534" s="139"/>
      <c r="AX534" s="139"/>
      <c r="AY534" s="139"/>
      <c r="AZ534" s="139"/>
      <c r="BA534" s="139"/>
      <c r="BB534" s="139"/>
      <c r="BC534" s="139"/>
      <c r="BD534" s="139"/>
      <c r="BE534" s="139"/>
      <c r="BF534" s="139"/>
      <c r="BG534" s="139"/>
      <c r="BH534" s="139"/>
      <c r="BI534" s="139"/>
      <c r="BJ534" s="139"/>
      <c r="BK534" s="139"/>
      <c r="BL534" s="139"/>
      <c r="BM534" s="139"/>
      <c r="BN534" s="139"/>
      <c r="BO534" s="139"/>
      <c r="BP534" s="139"/>
      <c r="BQ534" s="139"/>
      <c r="BR534" s="139"/>
      <c r="BS534" s="139"/>
      <c r="BT534" s="139"/>
      <c r="BU534" s="139"/>
      <c r="BV534" s="139"/>
      <c r="BW534" s="139"/>
      <c r="BX534" s="139"/>
      <c r="BY534" s="139"/>
      <c r="BZ534" s="139"/>
      <c r="CA534" s="139"/>
      <c r="CB534" s="139"/>
      <c r="CC534" s="139"/>
      <c r="CD534" s="139"/>
    </row>
    <row r="535" spans="2:82">
      <c r="B535" s="65" t="str">
        <f>IF(C535&lt;&gt;0,COUNTA($C$7:C535)," ")</f>
        <v xml:space="preserve"> </v>
      </c>
      <c r="C535" s="177"/>
      <c r="D535" s="73" t="str">
        <f>IF(C535=0," ",VLOOKUP(WEEKDAY(C535),WeekDays!$B$6:$C$12,COLUMNS(WeekDays!$B$6:$C$12)))</f>
        <v xml:space="preserve"> </v>
      </c>
      <c r="E535" s="200"/>
      <c r="F535" s="46"/>
      <c r="G535" s="46"/>
      <c r="H535" s="49"/>
      <c r="I535" s="51"/>
      <c r="J535" s="188"/>
      <c r="K535" s="123" t="str">
        <f t="shared" si="198"/>
        <v xml:space="preserve"> </v>
      </c>
      <c r="L535" s="193" t="str">
        <f t="shared" si="199"/>
        <v xml:space="preserve"> </v>
      </c>
      <c r="M535" s="57">
        <f t="shared" si="200"/>
        <v>0</v>
      </c>
      <c r="N535" s="58">
        <f t="shared" si="201"/>
        <v>0</v>
      </c>
      <c r="O535" s="59">
        <f t="shared" si="202"/>
        <v>0</v>
      </c>
      <c r="P535" s="60">
        <f t="shared" si="203"/>
        <v>0</v>
      </c>
      <c r="Q535" s="61">
        <f t="shared" si="204"/>
        <v>0</v>
      </c>
      <c r="R535" s="58">
        <f t="shared" si="205"/>
        <v>0</v>
      </c>
      <c r="S535" s="61">
        <f t="shared" si="206"/>
        <v>0</v>
      </c>
      <c r="T535" s="58">
        <f t="shared" si="207"/>
        <v>0</v>
      </c>
      <c r="U535" s="181"/>
      <c r="V535" s="137"/>
      <c r="W535" s="138"/>
      <c r="X535" s="139"/>
      <c r="Y535" s="139"/>
      <c r="Z535" s="139"/>
      <c r="AA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  <c r="AR535" s="139"/>
      <c r="AS535" s="139"/>
      <c r="AT535" s="139"/>
      <c r="AU535" s="139"/>
      <c r="AV535" s="139"/>
      <c r="AW535" s="139"/>
      <c r="AX535" s="139"/>
      <c r="AY535" s="139"/>
      <c r="AZ535" s="139"/>
      <c r="BA535" s="139"/>
      <c r="BB535" s="139"/>
      <c r="BC535" s="139"/>
      <c r="BD535" s="139"/>
      <c r="BE535" s="139"/>
      <c r="BF535" s="139"/>
      <c r="BG535" s="139"/>
      <c r="BH535" s="139"/>
      <c r="BI535" s="139"/>
      <c r="BJ535" s="139"/>
      <c r="BK535" s="139"/>
      <c r="BL535" s="139"/>
      <c r="BM535" s="139"/>
      <c r="BN535" s="139"/>
      <c r="BO535" s="139"/>
      <c r="BP535" s="139"/>
      <c r="BQ535" s="139"/>
      <c r="BR535" s="139"/>
      <c r="BS535" s="139"/>
      <c r="BT535" s="139"/>
      <c r="BU535" s="139"/>
      <c r="BV535" s="139"/>
      <c r="BW535" s="139"/>
      <c r="BX535" s="139"/>
      <c r="BY535" s="139"/>
      <c r="BZ535" s="139"/>
      <c r="CA535" s="139"/>
      <c r="CB535" s="139"/>
      <c r="CC535" s="139"/>
      <c r="CD535" s="139"/>
    </row>
    <row r="536" spans="2:82">
      <c r="B536" s="65" t="str">
        <f>IF(C536&lt;&gt;0,COUNTA($C$7:C536)," ")</f>
        <v xml:space="preserve"> </v>
      </c>
      <c r="C536" s="177"/>
      <c r="D536" s="73" t="str">
        <f>IF(C536=0," ",VLOOKUP(WEEKDAY(C536),WeekDays!$B$6:$C$12,COLUMNS(WeekDays!$B$6:$C$12)))</f>
        <v xml:space="preserve"> </v>
      </c>
      <c r="E536" s="200"/>
      <c r="F536" s="46"/>
      <c r="G536" s="46"/>
      <c r="H536" s="49"/>
      <c r="I536" s="51"/>
      <c r="J536" s="188"/>
      <c r="K536" s="123" t="str">
        <f t="shared" si="198"/>
        <v xml:space="preserve"> </v>
      </c>
      <c r="L536" s="193" t="str">
        <f t="shared" si="199"/>
        <v xml:space="preserve"> </v>
      </c>
      <c r="M536" s="57">
        <f t="shared" si="200"/>
        <v>0</v>
      </c>
      <c r="N536" s="58">
        <f t="shared" si="201"/>
        <v>0</v>
      </c>
      <c r="O536" s="59">
        <f t="shared" si="202"/>
        <v>0</v>
      </c>
      <c r="P536" s="60">
        <f t="shared" si="203"/>
        <v>0</v>
      </c>
      <c r="Q536" s="61">
        <f t="shared" si="204"/>
        <v>0</v>
      </c>
      <c r="R536" s="58">
        <f t="shared" si="205"/>
        <v>0</v>
      </c>
      <c r="S536" s="61">
        <f t="shared" si="206"/>
        <v>0</v>
      </c>
      <c r="T536" s="58">
        <f t="shared" si="207"/>
        <v>0</v>
      </c>
      <c r="U536" s="181"/>
      <c r="V536" s="137"/>
      <c r="W536" s="138"/>
      <c r="X536" s="139"/>
      <c r="Y536" s="139"/>
      <c r="Z536" s="139"/>
      <c r="AA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  <c r="BI536" s="139"/>
      <c r="BJ536" s="139"/>
      <c r="BK536" s="139"/>
      <c r="BL536" s="139"/>
      <c r="BM536" s="139"/>
      <c r="BN536" s="139"/>
      <c r="BO536" s="139"/>
      <c r="BP536" s="139"/>
      <c r="BQ536" s="139"/>
      <c r="BR536" s="139"/>
      <c r="BS536" s="139"/>
      <c r="BT536" s="139"/>
      <c r="BU536" s="139"/>
      <c r="BV536" s="139"/>
      <c r="BW536" s="139"/>
      <c r="BX536" s="139"/>
      <c r="BY536" s="139"/>
      <c r="BZ536" s="139"/>
      <c r="CA536" s="139"/>
      <c r="CB536" s="139"/>
      <c r="CC536" s="139"/>
      <c r="CD536" s="139"/>
    </row>
    <row r="537" spans="2:82">
      <c r="B537" s="65" t="str">
        <f>IF(C537&lt;&gt;0,COUNTA($C$7:C537)," ")</f>
        <v xml:space="preserve"> </v>
      </c>
      <c r="C537" s="177"/>
      <c r="D537" s="73" t="str">
        <f>IF(C537=0," ",VLOOKUP(WEEKDAY(C537),WeekDays!$B$6:$C$12,COLUMNS(WeekDays!$B$6:$C$12)))</f>
        <v xml:space="preserve"> </v>
      </c>
      <c r="E537" s="200"/>
      <c r="F537" s="46"/>
      <c r="G537" s="46"/>
      <c r="H537" s="49"/>
      <c r="I537" s="51"/>
      <c r="J537" s="188"/>
      <c r="K537" s="123" t="str">
        <f t="shared" si="198"/>
        <v xml:space="preserve"> </v>
      </c>
      <c r="L537" s="193" t="str">
        <f t="shared" si="199"/>
        <v xml:space="preserve"> </v>
      </c>
      <c r="M537" s="57">
        <f t="shared" si="200"/>
        <v>0</v>
      </c>
      <c r="N537" s="58">
        <f t="shared" si="201"/>
        <v>0</v>
      </c>
      <c r="O537" s="59">
        <f t="shared" si="202"/>
        <v>0</v>
      </c>
      <c r="P537" s="60">
        <f t="shared" si="203"/>
        <v>0</v>
      </c>
      <c r="Q537" s="61">
        <f t="shared" si="204"/>
        <v>0</v>
      </c>
      <c r="R537" s="58">
        <f t="shared" si="205"/>
        <v>0</v>
      </c>
      <c r="S537" s="61">
        <f t="shared" si="206"/>
        <v>0</v>
      </c>
      <c r="T537" s="58">
        <f t="shared" si="207"/>
        <v>0</v>
      </c>
      <c r="U537" s="181"/>
      <c r="V537" s="137"/>
      <c r="W537" s="138"/>
      <c r="X537" s="139"/>
      <c r="Y537" s="139"/>
      <c r="Z537" s="139"/>
      <c r="AA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  <c r="AR537" s="139"/>
      <c r="AS537" s="139"/>
      <c r="AT537" s="139"/>
      <c r="AU537" s="139"/>
      <c r="AV537" s="139"/>
      <c r="AW537" s="139"/>
      <c r="AX537" s="139"/>
      <c r="AY537" s="139"/>
      <c r="AZ537" s="139"/>
      <c r="BA537" s="139"/>
      <c r="BB537" s="139"/>
      <c r="BC537" s="139"/>
      <c r="BD537" s="139"/>
      <c r="BE537" s="139"/>
      <c r="BF537" s="139"/>
      <c r="BG537" s="139"/>
      <c r="BH537" s="139"/>
      <c r="BI537" s="139"/>
      <c r="BJ537" s="139"/>
      <c r="BK537" s="139"/>
      <c r="BL537" s="139"/>
      <c r="BM537" s="139"/>
      <c r="BN537" s="139"/>
      <c r="BO537" s="139"/>
      <c r="BP537" s="139"/>
      <c r="BQ537" s="139"/>
      <c r="BR537" s="139"/>
      <c r="BS537" s="139"/>
      <c r="BT537" s="139"/>
      <c r="BU537" s="139"/>
      <c r="BV537" s="139"/>
      <c r="BW537" s="139"/>
      <c r="BX537" s="139"/>
      <c r="BY537" s="139"/>
      <c r="BZ537" s="139"/>
      <c r="CA537" s="139"/>
      <c r="CB537" s="139"/>
      <c r="CC537" s="139"/>
      <c r="CD537" s="139"/>
    </row>
    <row r="538" spans="2:82">
      <c r="B538" s="65" t="str">
        <f>IF(C538&lt;&gt;0,COUNTA($C$7:C538)," ")</f>
        <v xml:space="preserve"> </v>
      </c>
      <c r="C538" s="177"/>
      <c r="D538" s="73" t="str">
        <f>IF(C538=0," ",VLOOKUP(WEEKDAY(C538),WeekDays!$B$6:$C$12,COLUMNS(WeekDays!$B$6:$C$12)))</f>
        <v xml:space="preserve"> </v>
      </c>
      <c r="E538" s="200"/>
      <c r="F538" s="46"/>
      <c r="G538" s="46"/>
      <c r="H538" s="49"/>
      <c r="I538" s="51"/>
      <c r="J538" s="188"/>
      <c r="K538" s="123" t="str">
        <f t="shared" si="198"/>
        <v xml:space="preserve"> </v>
      </c>
      <c r="L538" s="193" t="str">
        <f t="shared" si="199"/>
        <v xml:space="preserve"> </v>
      </c>
      <c r="M538" s="57">
        <f t="shared" si="200"/>
        <v>0</v>
      </c>
      <c r="N538" s="58">
        <f t="shared" si="201"/>
        <v>0</v>
      </c>
      <c r="O538" s="59">
        <f t="shared" si="202"/>
        <v>0</v>
      </c>
      <c r="P538" s="60">
        <f t="shared" si="203"/>
        <v>0</v>
      </c>
      <c r="Q538" s="61">
        <f t="shared" si="204"/>
        <v>0</v>
      </c>
      <c r="R538" s="58">
        <f t="shared" si="205"/>
        <v>0</v>
      </c>
      <c r="S538" s="61">
        <f t="shared" si="206"/>
        <v>0</v>
      </c>
      <c r="T538" s="58">
        <f t="shared" si="207"/>
        <v>0</v>
      </c>
      <c r="U538" s="181"/>
      <c r="V538" s="137"/>
      <c r="W538" s="138"/>
      <c r="X538" s="139"/>
      <c r="Y538" s="139"/>
      <c r="Z538" s="139"/>
      <c r="AA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  <c r="AR538" s="139"/>
      <c r="AS538" s="139"/>
      <c r="AT538" s="139"/>
      <c r="AU538" s="139"/>
      <c r="AV538" s="139"/>
      <c r="AW538" s="139"/>
      <c r="AX538" s="139"/>
      <c r="AY538" s="139"/>
      <c r="AZ538" s="139"/>
      <c r="BA538" s="139"/>
      <c r="BB538" s="139"/>
      <c r="BC538" s="139"/>
      <c r="BD538" s="139"/>
      <c r="BE538" s="139"/>
      <c r="BF538" s="139"/>
      <c r="BG538" s="139"/>
      <c r="BH538" s="139"/>
      <c r="BI538" s="139"/>
      <c r="BJ538" s="139"/>
      <c r="BK538" s="139"/>
      <c r="BL538" s="139"/>
      <c r="BM538" s="139"/>
      <c r="BN538" s="139"/>
      <c r="BO538" s="139"/>
      <c r="BP538" s="139"/>
      <c r="BQ538" s="139"/>
      <c r="BR538" s="139"/>
      <c r="BS538" s="139"/>
      <c r="BT538" s="139"/>
      <c r="BU538" s="139"/>
      <c r="BV538" s="139"/>
      <c r="BW538" s="139"/>
      <c r="BX538" s="139"/>
      <c r="BY538" s="139"/>
      <c r="BZ538" s="139"/>
      <c r="CA538" s="139"/>
      <c r="CB538" s="139"/>
      <c r="CC538" s="139"/>
      <c r="CD538" s="139"/>
    </row>
    <row r="539" spans="2:82">
      <c r="B539" s="65" t="str">
        <f>IF(C539&lt;&gt;0,COUNTA($C$7:C539)," ")</f>
        <v xml:space="preserve"> </v>
      </c>
      <c r="C539" s="177"/>
      <c r="D539" s="73" t="str">
        <f>IF(C539=0," ",VLOOKUP(WEEKDAY(C539),WeekDays!$B$6:$C$12,COLUMNS(WeekDays!$B$6:$C$12)))</f>
        <v xml:space="preserve"> </v>
      </c>
      <c r="E539" s="200"/>
      <c r="F539" s="46"/>
      <c r="G539" s="46"/>
      <c r="H539" s="49"/>
      <c r="I539" s="51"/>
      <c r="J539" s="188"/>
      <c r="K539" s="123" t="str">
        <f t="shared" si="198"/>
        <v xml:space="preserve"> </v>
      </c>
      <c r="L539" s="193" t="str">
        <f t="shared" si="199"/>
        <v xml:space="preserve"> </v>
      </c>
      <c r="M539" s="57">
        <f t="shared" si="200"/>
        <v>0</v>
      </c>
      <c r="N539" s="58">
        <f t="shared" si="201"/>
        <v>0</v>
      </c>
      <c r="O539" s="59">
        <f t="shared" si="202"/>
        <v>0</v>
      </c>
      <c r="P539" s="60">
        <f t="shared" si="203"/>
        <v>0</v>
      </c>
      <c r="Q539" s="61">
        <f t="shared" si="204"/>
        <v>0</v>
      </c>
      <c r="R539" s="58">
        <f t="shared" si="205"/>
        <v>0</v>
      </c>
      <c r="S539" s="61">
        <f t="shared" si="206"/>
        <v>0</v>
      </c>
      <c r="T539" s="58">
        <f t="shared" si="207"/>
        <v>0</v>
      </c>
      <c r="U539" s="181"/>
      <c r="V539" s="137"/>
      <c r="W539" s="138"/>
      <c r="X539" s="139"/>
      <c r="Y539" s="139"/>
      <c r="Z539" s="139"/>
      <c r="AA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  <c r="AL539" s="139"/>
      <c r="AM539" s="139"/>
      <c r="AN539" s="139"/>
      <c r="AO539" s="139"/>
      <c r="AP539" s="139"/>
      <c r="AQ539" s="139"/>
      <c r="AR539" s="139"/>
      <c r="AS539" s="139"/>
      <c r="AT539" s="139"/>
      <c r="AU539" s="139"/>
      <c r="AV539" s="139"/>
      <c r="AW539" s="139"/>
      <c r="AX539" s="139"/>
      <c r="AY539" s="139"/>
      <c r="AZ539" s="139"/>
      <c r="BA539" s="139"/>
      <c r="BB539" s="139"/>
      <c r="BC539" s="139"/>
      <c r="BD539" s="139"/>
      <c r="BE539" s="139"/>
      <c r="BF539" s="139"/>
      <c r="BG539" s="139"/>
      <c r="BH539" s="139"/>
      <c r="BI539" s="139"/>
      <c r="BJ539" s="139"/>
      <c r="BK539" s="139"/>
      <c r="BL539" s="139"/>
      <c r="BM539" s="139"/>
      <c r="BN539" s="139"/>
      <c r="BO539" s="139"/>
      <c r="BP539" s="139"/>
      <c r="BQ539" s="139"/>
      <c r="BR539" s="139"/>
      <c r="BS539" s="139"/>
      <c r="BT539" s="139"/>
      <c r="BU539" s="139"/>
      <c r="BV539" s="139"/>
      <c r="BW539" s="139"/>
      <c r="BX539" s="139"/>
      <c r="BY539" s="139"/>
      <c r="BZ539" s="139"/>
      <c r="CA539" s="139"/>
      <c r="CB539" s="139"/>
      <c r="CC539" s="139"/>
      <c r="CD539" s="139"/>
    </row>
    <row r="540" spans="2:82">
      <c r="B540" s="65" t="str">
        <f>IF(C540&lt;&gt;0,COUNTA($C$7:C540)," ")</f>
        <v xml:space="preserve"> </v>
      </c>
      <c r="C540" s="177"/>
      <c r="D540" s="73" t="str">
        <f>IF(C540=0," ",VLOOKUP(WEEKDAY(C540),WeekDays!$B$6:$C$12,COLUMNS(WeekDays!$B$6:$C$12)))</f>
        <v xml:space="preserve"> </v>
      </c>
      <c r="E540" s="200"/>
      <c r="F540" s="46"/>
      <c r="G540" s="46"/>
      <c r="H540" s="49"/>
      <c r="I540" s="51"/>
      <c r="J540" s="188"/>
      <c r="K540" s="123" t="str">
        <f t="shared" si="198"/>
        <v xml:space="preserve"> </v>
      </c>
      <c r="L540" s="193" t="str">
        <f t="shared" si="199"/>
        <v xml:space="preserve"> </v>
      </c>
      <c r="M540" s="57">
        <f t="shared" si="200"/>
        <v>0</v>
      </c>
      <c r="N540" s="58">
        <f t="shared" si="201"/>
        <v>0</v>
      </c>
      <c r="O540" s="59">
        <f t="shared" si="202"/>
        <v>0</v>
      </c>
      <c r="P540" s="60">
        <f t="shared" si="203"/>
        <v>0</v>
      </c>
      <c r="Q540" s="61">
        <f t="shared" si="204"/>
        <v>0</v>
      </c>
      <c r="R540" s="58">
        <f t="shared" si="205"/>
        <v>0</v>
      </c>
      <c r="S540" s="61">
        <f t="shared" si="206"/>
        <v>0</v>
      </c>
      <c r="T540" s="58">
        <f t="shared" si="207"/>
        <v>0</v>
      </c>
      <c r="U540" s="181"/>
      <c r="V540" s="137"/>
      <c r="W540" s="138"/>
      <c r="X540" s="139"/>
      <c r="Y540" s="139"/>
      <c r="Z540" s="139"/>
      <c r="AA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  <c r="AL540" s="139"/>
      <c r="AM540" s="139"/>
      <c r="AN540" s="139"/>
      <c r="AO540" s="139"/>
      <c r="AP540" s="139"/>
      <c r="AQ540" s="139"/>
      <c r="AR540" s="139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39"/>
      <c r="CA540" s="139"/>
      <c r="CB540" s="139"/>
      <c r="CC540" s="139"/>
      <c r="CD540" s="139"/>
    </row>
    <row r="541" spans="2:82">
      <c r="B541" s="65" t="str">
        <f>IF(C541&lt;&gt;0,COUNTA($C$7:C541)," ")</f>
        <v xml:space="preserve"> </v>
      </c>
      <c r="C541" s="177"/>
      <c r="D541" s="73" t="str">
        <f>IF(C541=0," ",VLOOKUP(WEEKDAY(C541),WeekDays!$B$6:$C$12,COLUMNS(WeekDays!$B$6:$C$12)))</f>
        <v xml:space="preserve"> </v>
      </c>
      <c r="E541" s="200"/>
      <c r="F541" s="46"/>
      <c r="G541" s="46"/>
      <c r="H541" s="49"/>
      <c r="I541" s="51"/>
      <c r="J541" s="188"/>
      <c r="K541" s="123" t="str">
        <f t="shared" si="198"/>
        <v xml:space="preserve"> </v>
      </c>
      <c r="L541" s="193" t="str">
        <f t="shared" si="199"/>
        <v xml:space="preserve"> </v>
      </c>
      <c r="M541" s="57">
        <f t="shared" si="200"/>
        <v>0</v>
      </c>
      <c r="N541" s="58">
        <f t="shared" si="201"/>
        <v>0</v>
      </c>
      <c r="O541" s="59">
        <f t="shared" si="202"/>
        <v>0</v>
      </c>
      <c r="P541" s="60">
        <f t="shared" si="203"/>
        <v>0</v>
      </c>
      <c r="Q541" s="61">
        <f t="shared" si="204"/>
        <v>0</v>
      </c>
      <c r="R541" s="58">
        <f t="shared" si="205"/>
        <v>0</v>
      </c>
      <c r="S541" s="61">
        <f t="shared" si="206"/>
        <v>0</v>
      </c>
      <c r="T541" s="58">
        <f t="shared" si="207"/>
        <v>0</v>
      </c>
      <c r="U541" s="181"/>
      <c r="V541" s="137"/>
      <c r="W541" s="138"/>
      <c r="X541" s="139"/>
      <c r="Y541" s="139"/>
      <c r="Z541" s="139"/>
      <c r="AA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39"/>
      <c r="AR541" s="139"/>
      <c r="AS541" s="139"/>
      <c r="AT541" s="139"/>
      <c r="AU541" s="139"/>
      <c r="AV541" s="139"/>
      <c r="AW541" s="139"/>
      <c r="AX541" s="139"/>
      <c r="AY541" s="139"/>
      <c r="AZ541" s="139"/>
      <c r="BA541" s="139"/>
      <c r="BB541" s="139"/>
      <c r="BC541" s="139"/>
      <c r="BD541" s="139"/>
      <c r="BE541" s="139"/>
      <c r="BF541" s="139"/>
      <c r="BG541" s="139"/>
      <c r="BH541" s="139"/>
      <c r="BI541" s="139"/>
      <c r="BJ541" s="139"/>
      <c r="BK541" s="139"/>
      <c r="BL541" s="139"/>
      <c r="BM541" s="139"/>
      <c r="BN541" s="139"/>
      <c r="BO541" s="139"/>
      <c r="BP541" s="139"/>
      <c r="BQ541" s="139"/>
      <c r="BR541" s="139"/>
      <c r="BS541" s="139"/>
      <c r="BT541" s="139"/>
      <c r="BU541" s="139"/>
      <c r="BV541" s="139"/>
      <c r="BW541" s="139"/>
      <c r="BX541" s="139"/>
      <c r="BY541" s="139"/>
      <c r="BZ541" s="139"/>
      <c r="CA541" s="139"/>
      <c r="CB541" s="139"/>
      <c r="CC541" s="139"/>
      <c r="CD541" s="139"/>
    </row>
    <row r="542" spans="2:82">
      <c r="B542" s="65" t="str">
        <f>IF(C542&lt;&gt;0,COUNTA($C$7:C542)," ")</f>
        <v xml:space="preserve"> </v>
      </c>
      <c r="C542" s="177"/>
      <c r="D542" s="73" t="str">
        <f>IF(C542=0," ",VLOOKUP(WEEKDAY(C542),WeekDays!$B$6:$C$12,COLUMNS(WeekDays!$B$6:$C$12)))</f>
        <v xml:space="preserve"> </v>
      </c>
      <c r="E542" s="200"/>
      <c r="F542" s="46"/>
      <c r="G542" s="46"/>
      <c r="H542" s="49"/>
      <c r="I542" s="51"/>
      <c r="J542" s="188"/>
      <c r="K542" s="123" t="str">
        <f t="shared" si="198"/>
        <v xml:space="preserve"> </v>
      </c>
      <c r="L542" s="193" t="str">
        <f t="shared" si="199"/>
        <v xml:space="preserve"> </v>
      </c>
      <c r="M542" s="57">
        <f t="shared" si="200"/>
        <v>0</v>
      </c>
      <c r="N542" s="58">
        <f t="shared" si="201"/>
        <v>0</v>
      </c>
      <c r="O542" s="59">
        <f t="shared" si="202"/>
        <v>0</v>
      </c>
      <c r="P542" s="60">
        <f t="shared" si="203"/>
        <v>0</v>
      </c>
      <c r="Q542" s="61">
        <f t="shared" si="204"/>
        <v>0</v>
      </c>
      <c r="R542" s="58">
        <f t="shared" si="205"/>
        <v>0</v>
      </c>
      <c r="S542" s="61">
        <f t="shared" si="206"/>
        <v>0</v>
      </c>
      <c r="T542" s="58">
        <f t="shared" si="207"/>
        <v>0</v>
      </c>
      <c r="U542" s="181"/>
      <c r="V542" s="137"/>
      <c r="W542" s="138"/>
      <c r="X542" s="139"/>
      <c r="Y542" s="139"/>
      <c r="Z542" s="139"/>
      <c r="AA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39"/>
      <c r="AR542" s="139"/>
      <c r="AS542" s="139"/>
      <c r="AT542" s="139"/>
      <c r="AU542" s="139"/>
      <c r="AV542" s="139"/>
      <c r="AW542" s="139"/>
      <c r="AX542" s="139"/>
      <c r="AY542" s="139"/>
      <c r="AZ542" s="139"/>
      <c r="BA542" s="139"/>
      <c r="BB542" s="139"/>
      <c r="BC542" s="139"/>
      <c r="BD542" s="139"/>
      <c r="BE542" s="139"/>
      <c r="BF542" s="139"/>
      <c r="BG542" s="139"/>
      <c r="BH542" s="139"/>
      <c r="BI542" s="139"/>
      <c r="BJ542" s="139"/>
      <c r="BK542" s="139"/>
      <c r="BL542" s="139"/>
      <c r="BM542" s="139"/>
      <c r="BN542" s="139"/>
      <c r="BO542" s="139"/>
      <c r="BP542" s="139"/>
      <c r="BQ542" s="139"/>
      <c r="BR542" s="139"/>
      <c r="BS542" s="139"/>
      <c r="BT542" s="139"/>
      <c r="BU542" s="139"/>
      <c r="BV542" s="139"/>
      <c r="BW542" s="139"/>
      <c r="BX542" s="139"/>
      <c r="BY542" s="139"/>
      <c r="BZ542" s="139"/>
      <c r="CA542" s="139"/>
      <c r="CB542" s="139"/>
      <c r="CC542" s="139"/>
      <c r="CD542" s="139"/>
    </row>
    <row r="543" spans="2:82">
      <c r="B543" s="65" t="str">
        <f>IF(C543&lt;&gt;0,COUNTA($C$7:C543)," ")</f>
        <v xml:space="preserve"> </v>
      </c>
      <c r="C543" s="177"/>
      <c r="D543" s="73" t="str">
        <f>IF(C543=0," ",VLOOKUP(WEEKDAY(C543),WeekDays!$B$6:$C$12,COLUMNS(WeekDays!$B$6:$C$12)))</f>
        <v xml:space="preserve"> </v>
      </c>
      <c r="E543" s="200"/>
      <c r="F543" s="46"/>
      <c r="G543" s="46"/>
      <c r="H543" s="49"/>
      <c r="I543" s="51"/>
      <c r="J543" s="188"/>
      <c r="K543" s="123" t="str">
        <f t="shared" si="198"/>
        <v xml:space="preserve"> </v>
      </c>
      <c r="L543" s="193" t="str">
        <f t="shared" si="199"/>
        <v xml:space="preserve"> </v>
      </c>
      <c r="M543" s="57">
        <f t="shared" si="200"/>
        <v>0</v>
      </c>
      <c r="N543" s="58">
        <f t="shared" si="201"/>
        <v>0</v>
      </c>
      <c r="O543" s="59">
        <f t="shared" si="202"/>
        <v>0</v>
      </c>
      <c r="P543" s="60">
        <f t="shared" si="203"/>
        <v>0</v>
      </c>
      <c r="Q543" s="61">
        <f t="shared" si="204"/>
        <v>0</v>
      </c>
      <c r="R543" s="58">
        <f t="shared" si="205"/>
        <v>0</v>
      </c>
      <c r="S543" s="61">
        <f t="shared" si="206"/>
        <v>0</v>
      </c>
      <c r="T543" s="58">
        <f t="shared" si="207"/>
        <v>0</v>
      </c>
      <c r="U543" s="181"/>
      <c r="V543" s="137"/>
      <c r="W543" s="138"/>
      <c r="X543" s="139"/>
      <c r="Y543" s="139"/>
      <c r="Z543" s="139"/>
      <c r="AA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39"/>
      <c r="AR543" s="139"/>
      <c r="AS543" s="139"/>
      <c r="AT543" s="139"/>
      <c r="AU543" s="139"/>
      <c r="AV543" s="139"/>
      <c r="AW543" s="139"/>
      <c r="AX543" s="139"/>
      <c r="AY543" s="139"/>
      <c r="AZ543" s="139"/>
      <c r="BA543" s="139"/>
      <c r="BB543" s="139"/>
      <c r="BC543" s="139"/>
      <c r="BD543" s="139"/>
      <c r="BE543" s="139"/>
      <c r="BF543" s="139"/>
      <c r="BG543" s="139"/>
      <c r="BH543" s="139"/>
      <c r="BI543" s="139"/>
      <c r="BJ543" s="139"/>
      <c r="BK543" s="139"/>
      <c r="BL543" s="139"/>
      <c r="BM543" s="139"/>
      <c r="BN543" s="139"/>
      <c r="BO543" s="139"/>
      <c r="BP543" s="139"/>
      <c r="BQ543" s="139"/>
      <c r="BR543" s="139"/>
      <c r="BS543" s="139"/>
      <c r="BT543" s="139"/>
      <c r="BU543" s="139"/>
      <c r="BV543" s="139"/>
      <c r="BW543" s="139"/>
      <c r="BX543" s="139"/>
      <c r="BY543" s="139"/>
      <c r="BZ543" s="139"/>
      <c r="CA543" s="139"/>
      <c r="CB543" s="139"/>
      <c r="CC543" s="139"/>
      <c r="CD543" s="139"/>
    </row>
    <row r="544" spans="2:82">
      <c r="B544" s="65" t="str">
        <f>IF(C544&lt;&gt;0,COUNTA($C$7:C544)," ")</f>
        <v xml:space="preserve"> </v>
      </c>
      <c r="C544" s="177"/>
      <c r="D544" s="73" t="str">
        <f>IF(C544=0," ",VLOOKUP(WEEKDAY(C544),WeekDays!$B$6:$C$12,COLUMNS(WeekDays!$B$6:$C$12)))</f>
        <v xml:space="preserve"> </v>
      </c>
      <c r="E544" s="200"/>
      <c r="F544" s="46"/>
      <c r="G544" s="46"/>
      <c r="H544" s="49"/>
      <c r="I544" s="51"/>
      <c r="J544" s="188"/>
      <c r="K544" s="123" t="str">
        <f t="shared" si="198"/>
        <v xml:space="preserve"> </v>
      </c>
      <c r="L544" s="193" t="str">
        <f t="shared" si="199"/>
        <v xml:space="preserve"> </v>
      </c>
      <c r="M544" s="57">
        <f t="shared" si="200"/>
        <v>0</v>
      </c>
      <c r="N544" s="58">
        <f t="shared" si="201"/>
        <v>0</v>
      </c>
      <c r="O544" s="59">
        <f t="shared" si="202"/>
        <v>0</v>
      </c>
      <c r="P544" s="60">
        <f t="shared" si="203"/>
        <v>0</v>
      </c>
      <c r="Q544" s="61">
        <f t="shared" si="204"/>
        <v>0</v>
      </c>
      <c r="R544" s="58">
        <f t="shared" si="205"/>
        <v>0</v>
      </c>
      <c r="S544" s="61">
        <f t="shared" si="206"/>
        <v>0</v>
      </c>
      <c r="T544" s="58">
        <f t="shared" si="207"/>
        <v>0</v>
      </c>
      <c r="U544" s="181"/>
      <c r="V544" s="137"/>
      <c r="W544" s="138"/>
      <c r="X544" s="139"/>
      <c r="Y544" s="139"/>
      <c r="Z544" s="139"/>
      <c r="AA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  <c r="AL544" s="139"/>
      <c r="AM544" s="139"/>
      <c r="AN544" s="139"/>
      <c r="AO544" s="139"/>
      <c r="AP544" s="139"/>
      <c r="AQ544" s="139"/>
      <c r="AR544" s="139"/>
      <c r="AS544" s="139"/>
      <c r="AT544" s="139"/>
      <c r="AU544" s="139"/>
      <c r="AV544" s="139"/>
      <c r="AW544" s="139"/>
      <c r="AX544" s="139"/>
      <c r="AY544" s="139"/>
      <c r="AZ544" s="139"/>
      <c r="BA544" s="139"/>
      <c r="BB544" s="139"/>
      <c r="BC544" s="139"/>
      <c r="BD544" s="139"/>
      <c r="BE544" s="139"/>
      <c r="BF544" s="139"/>
      <c r="BG544" s="139"/>
      <c r="BH544" s="139"/>
      <c r="BI544" s="139"/>
      <c r="BJ544" s="139"/>
      <c r="BK544" s="139"/>
      <c r="BL544" s="139"/>
      <c r="BM544" s="139"/>
      <c r="BN544" s="139"/>
      <c r="BO544" s="139"/>
      <c r="BP544" s="139"/>
      <c r="BQ544" s="139"/>
      <c r="BR544" s="139"/>
      <c r="BS544" s="139"/>
      <c r="BT544" s="139"/>
      <c r="BU544" s="139"/>
      <c r="BV544" s="139"/>
      <c r="BW544" s="139"/>
      <c r="BX544" s="139"/>
      <c r="BY544" s="139"/>
      <c r="BZ544" s="139"/>
      <c r="CA544" s="139"/>
      <c r="CB544" s="139"/>
      <c r="CC544" s="139"/>
      <c r="CD544" s="139"/>
    </row>
    <row r="545" spans="2:82">
      <c r="B545" s="65" t="str">
        <f>IF(C545&lt;&gt;0,COUNTA($C$7:C545)," ")</f>
        <v xml:space="preserve"> </v>
      </c>
      <c r="C545" s="177"/>
      <c r="D545" s="73" t="str">
        <f>IF(C545=0," ",VLOOKUP(WEEKDAY(C545),WeekDays!$B$6:$C$12,COLUMNS(WeekDays!$B$6:$C$12)))</f>
        <v xml:space="preserve"> </v>
      </c>
      <c r="E545" s="200"/>
      <c r="F545" s="46"/>
      <c r="G545" s="46"/>
      <c r="H545" s="49"/>
      <c r="I545" s="51"/>
      <c r="J545" s="188"/>
      <c r="K545" s="123" t="str">
        <f t="shared" si="198"/>
        <v xml:space="preserve"> </v>
      </c>
      <c r="L545" s="193" t="str">
        <f t="shared" si="199"/>
        <v xml:space="preserve"> </v>
      </c>
      <c r="M545" s="57">
        <f t="shared" si="200"/>
        <v>0</v>
      </c>
      <c r="N545" s="58">
        <f t="shared" si="201"/>
        <v>0</v>
      </c>
      <c r="O545" s="59">
        <f t="shared" si="202"/>
        <v>0</v>
      </c>
      <c r="P545" s="60">
        <f t="shared" si="203"/>
        <v>0</v>
      </c>
      <c r="Q545" s="61">
        <f t="shared" si="204"/>
        <v>0</v>
      </c>
      <c r="R545" s="58">
        <f t="shared" si="205"/>
        <v>0</v>
      </c>
      <c r="S545" s="61">
        <f t="shared" si="206"/>
        <v>0</v>
      </c>
      <c r="T545" s="58">
        <f t="shared" si="207"/>
        <v>0</v>
      </c>
      <c r="U545" s="181"/>
      <c r="V545" s="137"/>
      <c r="W545" s="138"/>
      <c r="X545" s="139"/>
      <c r="Y545" s="139"/>
      <c r="Z545" s="139"/>
      <c r="AA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  <c r="AL545" s="139"/>
      <c r="AM545" s="139"/>
      <c r="AN545" s="139"/>
      <c r="AO545" s="139"/>
      <c r="AP545" s="139"/>
      <c r="AQ545" s="139"/>
      <c r="AR545" s="139"/>
      <c r="AS545" s="139"/>
      <c r="AT545" s="139"/>
      <c r="AU545" s="139"/>
      <c r="AV545" s="139"/>
      <c r="AW545" s="139"/>
      <c r="AX545" s="139"/>
      <c r="AY545" s="139"/>
      <c r="AZ545" s="139"/>
      <c r="BA545" s="139"/>
      <c r="BB545" s="139"/>
      <c r="BC545" s="139"/>
      <c r="BD545" s="139"/>
      <c r="BE545" s="139"/>
      <c r="BF545" s="139"/>
      <c r="BG545" s="139"/>
      <c r="BH545" s="139"/>
      <c r="BI545" s="139"/>
      <c r="BJ545" s="139"/>
      <c r="BK545" s="139"/>
      <c r="BL545" s="139"/>
      <c r="BM545" s="139"/>
      <c r="BN545" s="139"/>
      <c r="BO545" s="139"/>
      <c r="BP545" s="139"/>
      <c r="BQ545" s="139"/>
      <c r="BR545" s="139"/>
      <c r="BS545" s="139"/>
      <c r="BT545" s="139"/>
      <c r="BU545" s="139"/>
      <c r="BV545" s="139"/>
      <c r="BW545" s="139"/>
      <c r="BX545" s="139"/>
      <c r="BY545" s="139"/>
      <c r="BZ545" s="139"/>
      <c r="CA545" s="139"/>
      <c r="CB545" s="139"/>
      <c r="CC545" s="139"/>
      <c r="CD545" s="139"/>
    </row>
    <row r="546" spans="2:82">
      <c r="B546" s="65" t="str">
        <f>IF(C546&lt;&gt;0,COUNTA($C$7:C546)," ")</f>
        <v xml:space="preserve"> </v>
      </c>
      <c r="C546" s="177"/>
      <c r="D546" s="73" t="str">
        <f>IF(C546=0," ",VLOOKUP(WEEKDAY(C546),WeekDays!$B$6:$C$12,COLUMNS(WeekDays!$B$6:$C$12)))</f>
        <v xml:space="preserve"> </v>
      </c>
      <c r="E546" s="200"/>
      <c r="F546" s="46"/>
      <c r="G546" s="46"/>
      <c r="H546" s="49"/>
      <c r="I546" s="51"/>
      <c r="J546" s="188"/>
      <c r="K546" s="123" t="str">
        <f t="shared" si="198"/>
        <v xml:space="preserve"> </v>
      </c>
      <c r="L546" s="193" t="str">
        <f t="shared" si="199"/>
        <v xml:space="preserve"> </v>
      </c>
      <c r="M546" s="57">
        <f t="shared" si="200"/>
        <v>0</v>
      </c>
      <c r="N546" s="58">
        <f t="shared" si="201"/>
        <v>0</v>
      </c>
      <c r="O546" s="59">
        <f t="shared" si="202"/>
        <v>0</v>
      </c>
      <c r="P546" s="60">
        <f t="shared" si="203"/>
        <v>0</v>
      </c>
      <c r="Q546" s="61">
        <f t="shared" si="204"/>
        <v>0</v>
      </c>
      <c r="R546" s="58">
        <f t="shared" si="205"/>
        <v>0</v>
      </c>
      <c r="S546" s="61">
        <f t="shared" si="206"/>
        <v>0</v>
      </c>
      <c r="T546" s="58">
        <f t="shared" si="207"/>
        <v>0</v>
      </c>
      <c r="U546" s="181"/>
      <c r="V546" s="137"/>
      <c r="W546" s="138"/>
      <c r="X546" s="139"/>
      <c r="Y546" s="139"/>
      <c r="Z546" s="139"/>
      <c r="AA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  <c r="AL546" s="139"/>
      <c r="AM546" s="139"/>
      <c r="AN546" s="139"/>
      <c r="AO546" s="139"/>
      <c r="AP546" s="139"/>
      <c r="AQ546" s="139"/>
      <c r="AR546" s="139"/>
      <c r="AS546" s="139"/>
      <c r="AT546" s="139"/>
      <c r="AU546" s="139"/>
      <c r="AV546" s="139"/>
      <c r="AW546" s="139"/>
      <c r="AX546" s="139"/>
      <c r="AY546" s="139"/>
      <c r="AZ546" s="139"/>
      <c r="BA546" s="139"/>
      <c r="BB546" s="139"/>
      <c r="BC546" s="139"/>
      <c r="BD546" s="139"/>
      <c r="BE546" s="139"/>
      <c r="BF546" s="139"/>
      <c r="BG546" s="139"/>
      <c r="BH546" s="139"/>
      <c r="BI546" s="139"/>
      <c r="BJ546" s="139"/>
      <c r="BK546" s="139"/>
      <c r="BL546" s="139"/>
      <c r="BM546" s="139"/>
      <c r="BN546" s="139"/>
      <c r="BO546" s="139"/>
      <c r="BP546" s="139"/>
      <c r="BQ546" s="139"/>
      <c r="BR546" s="139"/>
      <c r="BS546" s="139"/>
      <c r="BT546" s="139"/>
      <c r="BU546" s="139"/>
      <c r="BV546" s="139"/>
      <c r="BW546" s="139"/>
      <c r="BX546" s="139"/>
      <c r="BY546" s="139"/>
      <c r="BZ546" s="139"/>
      <c r="CA546" s="139"/>
      <c r="CB546" s="139"/>
      <c r="CC546" s="139"/>
      <c r="CD546" s="139"/>
    </row>
    <row r="547" spans="2:82">
      <c r="B547" s="65" t="str">
        <f>IF(C547&lt;&gt;0,COUNTA($C$7:C547)," ")</f>
        <v xml:space="preserve"> </v>
      </c>
      <c r="C547" s="177"/>
      <c r="D547" s="73" t="str">
        <f>IF(C547=0," ",VLOOKUP(WEEKDAY(C547),WeekDays!$B$6:$C$12,COLUMNS(WeekDays!$B$6:$C$12)))</f>
        <v xml:space="preserve"> </v>
      </c>
      <c r="E547" s="200"/>
      <c r="F547" s="46"/>
      <c r="G547" s="46"/>
      <c r="H547" s="49"/>
      <c r="I547" s="51"/>
      <c r="J547" s="188"/>
      <c r="K547" s="123" t="str">
        <f t="shared" si="198"/>
        <v xml:space="preserve"> </v>
      </c>
      <c r="L547" s="193" t="str">
        <f t="shared" si="199"/>
        <v xml:space="preserve"> </v>
      </c>
      <c r="M547" s="57">
        <f t="shared" si="200"/>
        <v>0</v>
      </c>
      <c r="N547" s="58">
        <f t="shared" si="201"/>
        <v>0</v>
      </c>
      <c r="O547" s="59">
        <f t="shared" si="202"/>
        <v>0</v>
      </c>
      <c r="P547" s="60">
        <f t="shared" si="203"/>
        <v>0</v>
      </c>
      <c r="Q547" s="61">
        <f t="shared" si="204"/>
        <v>0</v>
      </c>
      <c r="R547" s="58">
        <f t="shared" si="205"/>
        <v>0</v>
      </c>
      <c r="S547" s="61">
        <f t="shared" si="206"/>
        <v>0</v>
      </c>
      <c r="T547" s="58">
        <f t="shared" si="207"/>
        <v>0</v>
      </c>
      <c r="U547" s="181"/>
      <c r="V547" s="137"/>
      <c r="W547" s="138"/>
      <c r="X547" s="139"/>
      <c r="Y547" s="139"/>
      <c r="Z547" s="139"/>
      <c r="AA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  <c r="AL547" s="139"/>
      <c r="AM547" s="139"/>
      <c r="AN547" s="139"/>
      <c r="AO547" s="139"/>
      <c r="AP547" s="139"/>
      <c r="AQ547" s="139"/>
      <c r="AR547" s="139"/>
      <c r="AS547" s="139"/>
      <c r="AT547" s="139"/>
      <c r="AU547" s="139"/>
      <c r="AV547" s="139"/>
      <c r="AW547" s="139"/>
      <c r="AX547" s="139"/>
      <c r="AY547" s="139"/>
      <c r="AZ547" s="139"/>
      <c r="BA547" s="139"/>
      <c r="BB547" s="139"/>
      <c r="BC547" s="139"/>
      <c r="BD547" s="139"/>
      <c r="BE547" s="139"/>
      <c r="BF547" s="139"/>
      <c r="BG547" s="139"/>
      <c r="BH547" s="139"/>
      <c r="BI547" s="139"/>
      <c r="BJ547" s="139"/>
      <c r="BK547" s="139"/>
      <c r="BL547" s="139"/>
      <c r="BM547" s="139"/>
      <c r="BN547" s="139"/>
      <c r="BO547" s="139"/>
      <c r="BP547" s="139"/>
      <c r="BQ547" s="139"/>
      <c r="BR547" s="139"/>
      <c r="BS547" s="139"/>
      <c r="BT547" s="139"/>
      <c r="BU547" s="139"/>
      <c r="BV547" s="139"/>
      <c r="BW547" s="139"/>
      <c r="BX547" s="139"/>
      <c r="BY547" s="139"/>
      <c r="BZ547" s="139"/>
      <c r="CA547" s="139"/>
      <c r="CB547" s="139"/>
      <c r="CC547" s="139"/>
      <c r="CD547" s="139"/>
    </row>
    <row r="548" spans="2:82">
      <c r="B548" s="65" t="str">
        <f>IF(C548&lt;&gt;0,COUNTA($C$7:C548)," ")</f>
        <v xml:space="preserve"> </v>
      </c>
      <c r="C548" s="177"/>
      <c r="D548" s="73" t="str">
        <f>IF(C548=0," ",VLOOKUP(WEEKDAY(C548),WeekDays!$B$6:$C$12,COLUMNS(WeekDays!$B$6:$C$12)))</f>
        <v xml:space="preserve"> </v>
      </c>
      <c r="E548" s="200"/>
      <c r="F548" s="46"/>
      <c r="G548" s="46"/>
      <c r="H548" s="49"/>
      <c r="I548" s="51"/>
      <c r="J548" s="188"/>
      <c r="K548" s="123" t="str">
        <f t="shared" si="198"/>
        <v xml:space="preserve"> </v>
      </c>
      <c r="L548" s="193" t="str">
        <f t="shared" si="199"/>
        <v xml:space="preserve"> </v>
      </c>
      <c r="M548" s="57">
        <f t="shared" si="200"/>
        <v>0</v>
      </c>
      <c r="N548" s="58">
        <f t="shared" si="201"/>
        <v>0</v>
      </c>
      <c r="O548" s="59">
        <f t="shared" si="202"/>
        <v>0</v>
      </c>
      <c r="P548" s="60">
        <f t="shared" si="203"/>
        <v>0</v>
      </c>
      <c r="Q548" s="61">
        <f t="shared" si="204"/>
        <v>0</v>
      </c>
      <c r="R548" s="58">
        <f t="shared" si="205"/>
        <v>0</v>
      </c>
      <c r="S548" s="61">
        <f t="shared" si="206"/>
        <v>0</v>
      </c>
      <c r="T548" s="58">
        <f t="shared" si="207"/>
        <v>0</v>
      </c>
      <c r="U548" s="181"/>
      <c r="V548" s="137"/>
      <c r="W548" s="138"/>
      <c r="X548" s="139"/>
      <c r="Y548" s="139"/>
      <c r="Z548" s="139"/>
      <c r="AA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  <c r="AL548" s="139"/>
      <c r="AM548" s="139"/>
      <c r="AN548" s="139"/>
      <c r="AO548" s="139"/>
      <c r="AP548" s="139"/>
      <c r="AQ548" s="139"/>
      <c r="AR548" s="139"/>
      <c r="AS548" s="139"/>
      <c r="AT548" s="139"/>
      <c r="AU548" s="139"/>
      <c r="AV548" s="139"/>
      <c r="AW548" s="139"/>
      <c r="AX548" s="139"/>
      <c r="AY548" s="139"/>
      <c r="AZ548" s="139"/>
      <c r="BA548" s="139"/>
      <c r="BB548" s="139"/>
      <c r="BC548" s="139"/>
      <c r="BD548" s="139"/>
      <c r="BE548" s="139"/>
      <c r="BF548" s="139"/>
      <c r="BG548" s="139"/>
      <c r="BH548" s="139"/>
      <c r="BI548" s="139"/>
      <c r="BJ548" s="139"/>
      <c r="BK548" s="139"/>
      <c r="BL548" s="139"/>
      <c r="BM548" s="139"/>
      <c r="BN548" s="139"/>
      <c r="BO548" s="139"/>
      <c r="BP548" s="139"/>
      <c r="BQ548" s="139"/>
      <c r="BR548" s="139"/>
      <c r="BS548" s="139"/>
      <c r="BT548" s="139"/>
      <c r="BU548" s="139"/>
      <c r="BV548" s="139"/>
      <c r="BW548" s="139"/>
      <c r="BX548" s="139"/>
      <c r="BY548" s="139"/>
      <c r="BZ548" s="139"/>
      <c r="CA548" s="139"/>
      <c r="CB548" s="139"/>
      <c r="CC548" s="139"/>
      <c r="CD548" s="139"/>
    </row>
    <row r="549" spans="2:82">
      <c r="B549" s="65" t="str">
        <f>IF(C549&lt;&gt;0,COUNTA($C$7:C549)," ")</f>
        <v xml:space="preserve"> </v>
      </c>
      <c r="C549" s="177"/>
      <c r="D549" s="73" t="str">
        <f>IF(C549=0," ",VLOOKUP(WEEKDAY(C549),WeekDays!$B$6:$C$12,COLUMNS(WeekDays!$B$6:$C$12)))</f>
        <v xml:space="preserve"> </v>
      </c>
      <c r="E549" s="200"/>
      <c r="F549" s="46"/>
      <c r="G549" s="46"/>
      <c r="H549" s="49"/>
      <c r="I549" s="51"/>
      <c r="J549" s="188"/>
      <c r="K549" s="123" t="str">
        <f t="shared" si="198"/>
        <v xml:space="preserve"> </v>
      </c>
      <c r="L549" s="193" t="str">
        <f t="shared" si="199"/>
        <v xml:space="preserve"> </v>
      </c>
      <c r="M549" s="57">
        <f t="shared" si="200"/>
        <v>0</v>
      </c>
      <c r="N549" s="58">
        <f t="shared" si="201"/>
        <v>0</v>
      </c>
      <c r="O549" s="59">
        <f t="shared" si="202"/>
        <v>0</v>
      </c>
      <c r="P549" s="60">
        <f t="shared" si="203"/>
        <v>0</v>
      </c>
      <c r="Q549" s="61">
        <f t="shared" si="204"/>
        <v>0</v>
      </c>
      <c r="R549" s="58">
        <f t="shared" si="205"/>
        <v>0</v>
      </c>
      <c r="S549" s="61">
        <f t="shared" si="206"/>
        <v>0</v>
      </c>
      <c r="T549" s="58">
        <f t="shared" si="207"/>
        <v>0</v>
      </c>
      <c r="U549" s="181"/>
      <c r="V549" s="137"/>
      <c r="W549" s="138"/>
      <c r="X549" s="139"/>
      <c r="Y549" s="139"/>
      <c r="Z549" s="139"/>
      <c r="AA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  <c r="AL549" s="139"/>
      <c r="AM549" s="139"/>
      <c r="AN549" s="139"/>
      <c r="AO549" s="139"/>
      <c r="AP549" s="139"/>
      <c r="AQ549" s="139"/>
      <c r="AR549" s="139"/>
      <c r="AS549" s="139"/>
      <c r="AT549" s="139"/>
      <c r="AU549" s="139"/>
      <c r="AV549" s="139"/>
      <c r="AW549" s="139"/>
      <c r="AX549" s="139"/>
      <c r="AY549" s="139"/>
      <c r="AZ549" s="139"/>
      <c r="BA549" s="139"/>
      <c r="BB549" s="139"/>
      <c r="BC549" s="139"/>
      <c r="BD549" s="139"/>
      <c r="BE549" s="139"/>
      <c r="BF549" s="139"/>
      <c r="BG549" s="139"/>
      <c r="BH549" s="139"/>
      <c r="BI549" s="139"/>
      <c r="BJ549" s="139"/>
      <c r="BK549" s="139"/>
      <c r="BL549" s="139"/>
      <c r="BM549" s="139"/>
      <c r="BN549" s="139"/>
      <c r="BO549" s="139"/>
      <c r="BP549" s="139"/>
      <c r="BQ549" s="139"/>
      <c r="BR549" s="139"/>
      <c r="BS549" s="139"/>
      <c r="BT549" s="139"/>
      <c r="BU549" s="139"/>
      <c r="BV549" s="139"/>
      <c r="BW549" s="139"/>
      <c r="BX549" s="139"/>
      <c r="BY549" s="139"/>
      <c r="BZ549" s="139"/>
      <c r="CA549" s="139"/>
      <c r="CB549" s="139"/>
      <c r="CC549" s="139"/>
      <c r="CD549" s="139"/>
    </row>
    <row r="550" spans="2:82">
      <c r="B550" s="65" t="str">
        <f>IF(C550&lt;&gt;0,COUNTA($C$7:C550)," ")</f>
        <v xml:space="preserve"> </v>
      </c>
      <c r="C550" s="177"/>
      <c r="D550" s="73" t="str">
        <f>IF(C550=0," ",VLOOKUP(WEEKDAY(C550),WeekDays!$B$6:$C$12,COLUMNS(WeekDays!$B$6:$C$12)))</f>
        <v xml:space="preserve"> </v>
      </c>
      <c r="E550" s="200"/>
      <c r="F550" s="46"/>
      <c r="G550" s="46"/>
      <c r="H550" s="49"/>
      <c r="I550" s="51"/>
      <c r="J550" s="188"/>
      <c r="K550" s="123" t="str">
        <f t="shared" si="198"/>
        <v xml:space="preserve"> </v>
      </c>
      <c r="L550" s="193" t="str">
        <f t="shared" si="199"/>
        <v xml:space="preserve"> </v>
      </c>
      <c r="M550" s="57">
        <f t="shared" si="200"/>
        <v>0</v>
      </c>
      <c r="N550" s="58">
        <f t="shared" si="201"/>
        <v>0</v>
      </c>
      <c r="O550" s="59">
        <f t="shared" si="202"/>
        <v>0</v>
      </c>
      <c r="P550" s="60">
        <f t="shared" si="203"/>
        <v>0</v>
      </c>
      <c r="Q550" s="61">
        <f t="shared" si="204"/>
        <v>0</v>
      </c>
      <c r="R550" s="58">
        <f t="shared" si="205"/>
        <v>0</v>
      </c>
      <c r="S550" s="61">
        <f t="shared" si="206"/>
        <v>0</v>
      </c>
      <c r="T550" s="58">
        <f t="shared" si="207"/>
        <v>0</v>
      </c>
      <c r="U550" s="181"/>
      <c r="V550" s="137"/>
      <c r="W550" s="138"/>
      <c r="X550" s="139"/>
      <c r="Y550" s="139"/>
      <c r="Z550" s="139"/>
      <c r="AA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  <c r="AR550" s="139"/>
      <c r="AS550" s="139"/>
      <c r="AT550" s="139"/>
      <c r="AU550" s="139"/>
      <c r="AV550" s="139"/>
      <c r="AW550" s="139"/>
      <c r="AX550" s="139"/>
      <c r="AY550" s="139"/>
      <c r="AZ550" s="139"/>
      <c r="BA550" s="139"/>
      <c r="BB550" s="139"/>
      <c r="BC550" s="139"/>
      <c r="BD550" s="139"/>
      <c r="BE550" s="139"/>
      <c r="BF550" s="139"/>
      <c r="BG550" s="139"/>
      <c r="BH550" s="139"/>
      <c r="BI550" s="139"/>
      <c r="BJ550" s="139"/>
      <c r="BK550" s="139"/>
      <c r="BL550" s="139"/>
      <c r="BM550" s="139"/>
      <c r="BN550" s="139"/>
      <c r="BO550" s="139"/>
      <c r="BP550" s="139"/>
      <c r="BQ550" s="139"/>
      <c r="BR550" s="139"/>
      <c r="BS550" s="139"/>
      <c r="BT550" s="139"/>
      <c r="BU550" s="139"/>
      <c r="BV550" s="139"/>
      <c r="BW550" s="139"/>
      <c r="BX550" s="139"/>
      <c r="BY550" s="139"/>
      <c r="BZ550" s="139"/>
      <c r="CA550" s="139"/>
      <c r="CB550" s="139"/>
      <c r="CC550" s="139"/>
      <c r="CD550" s="139"/>
    </row>
    <row r="551" spans="2:82">
      <c r="B551" s="65" t="str">
        <f>IF(C551&lt;&gt;0,COUNTA($C$7:C551)," ")</f>
        <v xml:space="preserve"> </v>
      </c>
      <c r="C551" s="177"/>
      <c r="D551" s="73" t="str">
        <f>IF(C551=0," ",VLOOKUP(WEEKDAY(C551),WeekDays!$B$6:$C$12,COLUMNS(WeekDays!$B$6:$C$12)))</f>
        <v xml:space="preserve"> </v>
      </c>
      <c r="E551" s="200"/>
      <c r="F551" s="46"/>
      <c r="G551" s="46"/>
      <c r="H551" s="49"/>
      <c r="I551" s="51"/>
      <c r="J551" s="188"/>
      <c r="K551" s="123" t="str">
        <f t="shared" si="198"/>
        <v xml:space="preserve"> </v>
      </c>
      <c r="L551" s="193" t="str">
        <f t="shared" si="199"/>
        <v xml:space="preserve"> </v>
      </c>
      <c r="M551" s="57">
        <f t="shared" si="200"/>
        <v>0</v>
      </c>
      <c r="N551" s="58">
        <f t="shared" si="201"/>
        <v>0</v>
      </c>
      <c r="O551" s="59">
        <f t="shared" si="202"/>
        <v>0</v>
      </c>
      <c r="P551" s="60">
        <f t="shared" si="203"/>
        <v>0</v>
      </c>
      <c r="Q551" s="61">
        <f t="shared" si="204"/>
        <v>0</v>
      </c>
      <c r="R551" s="58">
        <f t="shared" si="205"/>
        <v>0</v>
      </c>
      <c r="S551" s="61">
        <f t="shared" si="206"/>
        <v>0</v>
      </c>
      <c r="T551" s="58">
        <f t="shared" si="207"/>
        <v>0</v>
      </c>
      <c r="U551" s="181"/>
      <c r="V551" s="137"/>
      <c r="W551" s="138"/>
      <c r="X551" s="139"/>
      <c r="Y551" s="139"/>
      <c r="Z551" s="139"/>
      <c r="AA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  <c r="AR551" s="139"/>
      <c r="AS551" s="139"/>
      <c r="AT551" s="139"/>
      <c r="AU551" s="139"/>
      <c r="AV551" s="139"/>
      <c r="AW551" s="139"/>
      <c r="AX551" s="139"/>
      <c r="AY551" s="139"/>
      <c r="AZ551" s="139"/>
      <c r="BA551" s="139"/>
      <c r="BB551" s="139"/>
      <c r="BC551" s="139"/>
      <c r="BD551" s="139"/>
      <c r="BE551" s="139"/>
      <c r="BF551" s="139"/>
      <c r="BG551" s="139"/>
      <c r="BH551" s="139"/>
      <c r="BI551" s="139"/>
      <c r="BJ551" s="139"/>
      <c r="BK551" s="139"/>
      <c r="BL551" s="139"/>
      <c r="BM551" s="139"/>
      <c r="BN551" s="139"/>
      <c r="BO551" s="139"/>
      <c r="BP551" s="139"/>
      <c r="BQ551" s="139"/>
      <c r="BR551" s="139"/>
      <c r="BS551" s="139"/>
      <c r="BT551" s="139"/>
      <c r="BU551" s="139"/>
      <c r="BV551" s="139"/>
      <c r="BW551" s="139"/>
      <c r="BX551" s="139"/>
      <c r="BY551" s="139"/>
      <c r="BZ551" s="139"/>
      <c r="CA551" s="139"/>
      <c r="CB551" s="139"/>
      <c r="CC551" s="139"/>
      <c r="CD551" s="139"/>
    </row>
    <row r="552" spans="2:82">
      <c r="B552" s="65" t="str">
        <f>IF(C552&lt;&gt;0,COUNTA($C$7:C552)," ")</f>
        <v xml:space="preserve"> </v>
      </c>
      <c r="C552" s="177"/>
      <c r="D552" s="73" t="str">
        <f>IF(C552=0," ",VLOOKUP(WEEKDAY(C552),WeekDays!$B$6:$C$12,COLUMNS(WeekDays!$B$6:$C$12)))</f>
        <v xml:space="preserve"> </v>
      </c>
      <c r="E552" s="200"/>
      <c r="F552" s="46"/>
      <c r="G552" s="46"/>
      <c r="H552" s="49"/>
      <c r="I552" s="51"/>
      <c r="J552" s="188"/>
      <c r="K552" s="123" t="str">
        <f t="shared" si="198"/>
        <v xml:space="preserve"> </v>
      </c>
      <c r="L552" s="193" t="str">
        <f t="shared" si="199"/>
        <v xml:space="preserve"> </v>
      </c>
      <c r="M552" s="57">
        <f t="shared" si="200"/>
        <v>0</v>
      </c>
      <c r="N552" s="58">
        <f t="shared" si="201"/>
        <v>0</v>
      </c>
      <c r="O552" s="59">
        <f t="shared" si="202"/>
        <v>0</v>
      </c>
      <c r="P552" s="60">
        <f t="shared" si="203"/>
        <v>0</v>
      </c>
      <c r="Q552" s="61">
        <f t="shared" si="204"/>
        <v>0</v>
      </c>
      <c r="R552" s="58">
        <f t="shared" si="205"/>
        <v>0</v>
      </c>
      <c r="S552" s="61">
        <f t="shared" si="206"/>
        <v>0</v>
      </c>
      <c r="T552" s="58">
        <f t="shared" si="207"/>
        <v>0</v>
      </c>
      <c r="U552" s="181"/>
      <c r="V552" s="137"/>
      <c r="W552" s="138"/>
      <c r="X552" s="139"/>
      <c r="Y552" s="139"/>
      <c r="Z552" s="139"/>
      <c r="AA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  <c r="AR552" s="139"/>
      <c r="AS552" s="139"/>
      <c r="AT552" s="139"/>
      <c r="AU552" s="139"/>
      <c r="AV552" s="139"/>
      <c r="AW552" s="139"/>
      <c r="AX552" s="139"/>
      <c r="AY552" s="139"/>
      <c r="AZ552" s="139"/>
      <c r="BA552" s="139"/>
      <c r="BB552" s="139"/>
      <c r="BC552" s="139"/>
      <c r="BD552" s="139"/>
      <c r="BE552" s="139"/>
      <c r="BF552" s="139"/>
      <c r="BG552" s="139"/>
      <c r="BH552" s="139"/>
      <c r="BI552" s="139"/>
      <c r="BJ552" s="139"/>
      <c r="BK552" s="139"/>
      <c r="BL552" s="139"/>
      <c r="BM552" s="139"/>
      <c r="BN552" s="139"/>
      <c r="BO552" s="139"/>
      <c r="BP552" s="139"/>
      <c r="BQ552" s="139"/>
      <c r="BR552" s="139"/>
      <c r="BS552" s="139"/>
      <c r="BT552" s="139"/>
      <c r="BU552" s="139"/>
      <c r="BV552" s="139"/>
      <c r="BW552" s="139"/>
      <c r="BX552" s="139"/>
      <c r="BY552" s="139"/>
      <c r="BZ552" s="139"/>
      <c r="CA552" s="139"/>
      <c r="CB552" s="139"/>
      <c r="CC552" s="139"/>
      <c r="CD552" s="139"/>
    </row>
    <row r="553" spans="2:82">
      <c r="B553" s="65" t="str">
        <f>IF(C553&lt;&gt;0,COUNTA($C$7:C553)," ")</f>
        <v xml:space="preserve"> </v>
      </c>
      <c r="C553" s="177"/>
      <c r="D553" s="73" t="str">
        <f>IF(C553=0," ",VLOOKUP(WEEKDAY(C553),WeekDays!$B$6:$C$12,COLUMNS(WeekDays!$B$6:$C$12)))</f>
        <v xml:space="preserve"> </v>
      </c>
      <c r="E553" s="200"/>
      <c r="F553" s="46"/>
      <c r="G553" s="46"/>
      <c r="H553" s="49"/>
      <c r="I553" s="51"/>
      <c r="J553" s="188"/>
      <c r="K553" s="123" t="str">
        <f t="shared" si="198"/>
        <v xml:space="preserve"> </v>
      </c>
      <c r="L553" s="193" t="str">
        <f t="shared" si="199"/>
        <v xml:space="preserve"> </v>
      </c>
      <c r="M553" s="57">
        <f t="shared" si="200"/>
        <v>0</v>
      </c>
      <c r="N553" s="58">
        <f t="shared" si="201"/>
        <v>0</v>
      </c>
      <c r="O553" s="59">
        <f t="shared" si="202"/>
        <v>0</v>
      </c>
      <c r="P553" s="60">
        <f t="shared" si="203"/>
        <v>0</v>
      </c>
      <c r="Q553" s="61">
        <f t="shared" si="204"/>
        <v>0</v>
      </c>
      <c r="R553" s="58">
        <f t="shared" si="205"/>
        <v>0</v>
      </c>
      <c r="S553" s="61">
        <f t="shared" si="206"/>
        <v>0</v>
      </c>
      <c r="T553" s="58">
        <f t="shared" si="207"/>
        <v>0</v>
      </c>
      <c r="U553" s="181"/>
      <c r="V553" s="137"/>
      <c r="W553" s="138"/>
      <c r="X553" s="139"/>
      <c r="Y553" s="139"/>
      <c r="Z553" s="139"/>
      <c r="AA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  <c r="AR553" s="139"/>
      <c r="AS553" s="139"/>
      <c r="AT553" s="139"/>
      <c r="AU553" s="139"/>
      <c r="AV553" s="139"/>
      <c r="AW553" s="139"/>
      <c r="AX553" s="139"/>
      <c r="AY553" s="139"/>
      <c r="AZ553" s="139"/>
      <c r="BA553" s="139"/>
      <c r="BB553" s="139"/>
      <c r="BC553" s="139"/>
      <c r="BD553" s="139"/>
      <c r="BE553" s="139"/>
      <c r="BF553" s="139"/>
      <c r="BG553" s="139"/>
      <c r="BH553" s="139"/>
      <c r="BI553" s="139"/>
      <c r="BJ553" s="139"/>
      <c r="BK553" s="139"/>
      <c r="BL553" s="139"/>
      <c r="BM553" s="139"/>
      <c r="BN553" s="139"/>
      <c r="BO553" s="139"/>
      <c r="BP553" s="139"/>
      <c r="BQ553" s="139"/>
      <c r="BR553" s="139"/>
      <c r="BS553" s="139"/>
      <c r="BT553" s="139"/>
      <c r="BU553" s="139"/>
      <c r="BV553" s="139"/>
      <c r="BW553" s="139"/>
      <c r="BX553" s="139"/>
      <c r="BY553" s="139"/>
      <c r="BZ553" s="139"/>
      <c r="CA553" s="139"/>
      <c r="CB553" s="139"/>
      <c r="CC553" s="139"/>
      <c r="CD553" s="139"/>
    </row>
    <row r="554" spans="2:82">
      <c r="B554" s="65" t="str">
        <f>IF(C554&lt;&gt;0,COUNTA($C$7:C554)," ")</f>
        <v xml:space="preserve"> </v>
      </c>
      <c r="C554" s="177"/>
      <c r="D554" s="73" t="str">
        <f>IF(C554=0," ",VLOOKUP(WEEKDAY(C554),WeekDays!$B$6:$C$12,COLUMNS(WeekDays!$B$6:$C$12)))</f>
        <v xml:space="preserve"> </v>
      </c>
      <c r="E554" s="200"/>
      <c r="F554" s="46"/>
      <c r="G554" s="46"/>
      <c r="H554" s="49"/>
      <c r="I554" s="51"/>
      <c r="J554" s="188"/>
      <c r="K554" s="123" t="str">
        <f t="shared" si="198"/>
        <v xml:space="preserve"> </v>
      </c>
      <c r="L554" s="193" t="str">
        <f t="shared" si="199"/>
        <v xml:space="preserve"> </v>
      </c>
      <c r="M554" s="57">
        <f t="shared" si="200"/>
        <v>0</v>
      </c>
      <c r="N554" s="58">
        <f t="shared" si="201"/>
        <v>0</v>
      </c>
      <c r="O554" s="59">
        <f t="shared" si="202"/>
        <v>0</v>
      </c>
      <c r="P554" s="60">
        <f t="shared" si="203"/>
        <v>0</v>
      </c>
      <c r="Q554" s="61">
        <f t="shared" si="204"/>
        <v>0</v>
      </c>
      <c r="R554" s="58">
        <f t="shared" si="205"/>
        <v>0</v>
      </c>
      <c r="S554" s="61">
        <f t="shared" si="206"/>
        <v>0</v>
      </c>
      <c r="T554" s="58">
        <f t="shared" si="207"/>
        <v>0</v>
      </c>
      <c r="U554" s="181"/>
      <c r="V554" s="137"/>
      <c r="W554" s="138"/>
      <c r="X554" s="139"/>
      <c r="Y554" s="139"/>
      <c r="Z554" s="139"/>
      <c r="AA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39"/>
      <c r="CA554" s="139"/>
      <c r="CB554" s="139"/>
      <c r="CC554" s="139"/>
      <c r="CD554" s="139"/>
    </row>
    <row r="555" spans="2:82">
      <c r="B555" s="65" t="str">
        <f>IF(C555&lt;&gt;0,COUNTA($C$7:C555)," ")</f>
        <v xml:space="preserve"> </v>
      </c>
      <c r="C555" s="177"/>
      <c r="D555" s="73" t="str">
        <f>IF(C555=0," ",VLOOKUP(WEEKDAY(C555),WeekDays!$B$6:$C$12,COLUMNS(WeekDays!$B$6:$C$12)))</f>
        <v xml:space="preserve"> </v>
      </c>
      <c r="E555" s="200"/>
      <c r="F555" s="46"/>
      <c r="G555" s="46"/>
      <c r="H555" s="49"/>
      <c r="I555" s="51"/>
      <c r="J555" s="188"/>
      <c r="K555" s="123" t="str">
        <f t="shared" si="198"/>
        <v xml:space="preserve"> </v>
      </c>
      <c r="L555" s="193" t="str">
        <f t="shared" si="199"/>
        <v xml:space="preserve"> </v>
      </c>
      <c r="M555" s="57">
        <f t="shared" si="200"/>
        <v>0</v>
      </c>
      <c r="N555" s="58">
        <f t="shared" si="201"/>
        <v>0</v>
      </c>
      <c r="O555" s="59">
        <f t="shared" si="202"/>
        <v>0</v>
      </c>
      <c r="P555" s="60">
        <f t="shared" si="203"/>
        <v>0</v>
      </c>
      <c r="Q555" s="61">
        <f t="shared" si="204"/>
        <v>0</v>
      </c>
      <c r="R555" s="58">
        <f t="shared" si="205"/>
        <v>0</v>
      </c>
      <c r="S555" s="61">
        <f t="shared" si="206"/>
        <v>0</v>
      </c>
      <c r="T555" s="58">
        <f t="shared" si="207"/>
        <v>0</v>
      </c>
      <c r="U555" s="181"/>
      <c r="V555" s="137"/>
      <c r="W555" s="138"/>
      <c r="X555" s="139"/>
      <c r="Y555" s="139"/>
      <c r="Z555" s="139"/>
      <c r="AA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39"/>
      <c r="AV555" s="139"/>
      <c r="AW555" s="139"/>
      <c r="AX555" s="139"/>
      <c r="AY555" s="139"/>
      <c r="AZ555" s="139"/>
      <c r="BA555" s="139"/>
      <c r="BB555" s="139"/>
      <c r="BC555" s="139"/>
      <c r="BD555" s="139"/>
      <c r="BE555" s="139"/>
      <c r="BF555" s="139"/>
      <c r="BG555" s="139"/>
      <c r="BH555" s="139"/>
      <c r="BI555" s="139"/>
      <c r="BJ555" s="139"/>
      <c r="BK555" s="139"/>
      <c r="BL555" s="139"/>
      <c r="BM555" s="139"/>
      <c r="BN555" s="139"/>
      <c r="BO555" s="139"/>
      <c r="BP555" s="139"/>
      <c r="BQ555" s="139"/>
      <c r="BR555" s="139"/>
      <c r="BS555" s="139"/>
      <c r="BT555" s="139"/>
      <c r="BU555" s="139"/>
      <c r="BV555" s="139"/>
      <c r="BW555" s="139"/>
      <c r="BX555" s="139"/>
      <c r="BY555" s="139"/>
      <c r="BZ555" s="139"/>
      <c r="CA555" s="139"/>
      <c r="CB555" s="139"/>
      <c r="CC555" s="139"/>
      <c r="CD555" s="139"/>
    </row>
    <row r="556" spans="2:82">
      <c r="B556" s="65" t="str">
        <f>IF(C556&lt;&gt;0,COUNTA($C$7:C556)," ")</f>
        <v xml:space="preserve"> </v>
      </c>
      <c r="C556" s="177"/>
      <c r="D556" s="73" t="str">
        <f>IF(C556=0," ",VLOOKUP(WEEKDAY(C556),WeekDays!$B$6:$C$12,COLUMNS(WeekDays!$B$6:$C$12)))</f>
        <v xml:space="preserve"> </v>
      </c>
      <c r="E556" s="200"/>
      <c r="F556" s="46"/>
      <c r="G556" s="46"/>
      <c r="H556" s="49"/>
      <c r="I556" s="51"/>
      <c r="J556" s="188"/>
      <c r="K556" s="123" t="str">
        <f t="shared" si="198"/>
        <v xml:space="preserve"> </v>
      </c>
      <c r="L556" s="193" t="str">
        <f t="shared" si="199"/>
        <v xml:space="preserve"> </v>
      </c>
      <c r="M556" s="57">
        <f t="shared" si="200"/>
        <v>0</v>
      </c>
      <c r="N556" s="58">
        <f t="shared" si="201"/>
        <v>0</v>
      </c>
      <c r="O556" s="59">
        <f t="shared" si="202"/>
        <v>0</v>
      </c>
      <c r="P556" s="60">
        <f t="shared" si="203"/>
        <v>0</v>
      </c>
      <c r="Q556" s="61">
        <f t="shared" si="204"/>
        <v>0</v>
      </c>
      <c r="R556" s="58">
        <f t="shared" si="205"/>
        <v>0</v>
      </c>
      <c r="S556" s="61">
        <f t="shared" si="206"/>
        <v>0</v>
      </c>
      <c r="T556" s="58">
        <f t="shared" si="207"/>
        <v>0</v>
      </c>
      <c r="U556" s="181"/>
      <c r="V556" s="137"/>
      <c r="W556" s="138"/>
      <c r="X556" s="139"/>
      <c r="Y556" s="139"/>
      <c r="Z556" s="139"/>
      <c r="AA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  <c r="AR556" s="139"/>
      <c r="AS556" s="139"/>
      <c r="AT556" s="139"/>
      <c r="AU556" s="139"/>
      <c r="AV556" s="139"/>
      <c r="AW556" s="139"/>
      <c r="AX556" s="139"/>
      <c r="AY556" s="139"/>
      <c r="AZ556" s="139"/>
      <c r="BA556" s="139"/>
      <c r="BB556" s="139"/>
      <c r="BC556" s="139"/>
      <c r="BD556" s="139"/>
      <c r="BE556" s="139"/>
      <c r="BF556" s="139"/>
      <c r="BG556" s="139"/>
      <c r="BH556" s="139"/>
      <c r="BI556" s="139"/>
      <c r="BJ556" s="139"/>
      <c r="BK556" s="139"/>
      <c r="BL556" s="139"/>
      <c r="BM556" s="139"/>
      <c r="BN556" s="139"/>
      <c r="BO556" s="139"/>
      <c r="BP556" s="139"/>
      <c r="BQ556" s="139"/>
      <c r="BR556" s="139"/>
      <c r="BS556" s="139"/>
      <c r="BT556" s="139"/>
      <c r="BU556" s="139"/>
      <c r="BV556" s="139"/>
      <c r="BW556" s="139"/>
      <c r="BX556" s="139"/>
      <c r="BY556" s="139"/>
      <c r="BZ556" s="139"/>
      <c r="CA556" s="139"/>
      <c r="CB556" s="139"/>
      <c r="CC556" s="139"/>
      <c r="CD556" s="139"/>
    </row>
    <row r="557" spans="2:82">
      <c r="B557" s="65" t="str">
        <f>IF(C557&lt;&gt;0,COUNTA($C$7:C557)," ")</f>
        <v xml:space="preserve"> </v>
      </c>
      <c r="C557" s="177"/>
      <c r="D557" s="73" t="str">
        <f>IF(C557=0," ",VLOOKUP(WEEKDAY(C557),WeekDays!$B$6:$C$12,COLUMNS(WeekDays!$B$6:$C$12)))</f>
        <v xml:space="preserve"> </v>
      </c>
      <c r="E557" s="200"/>
      <c r="F557" s="46"/>
      <c r="G557" s="46"/>
      <c r="H557" s="49"/>
      <c r="I557" s="51"/>
      <c r="J557" s="188"/>
      <c r="K557" s="123" t="str">
        <f t="shared" si="198"/>
        <v xml:space="preserve"> </v>
      </c>
      <c r="L557" s="193" t="str">
        <f t="shared" si="199"/>
        <v xml:space="preserve"> </v>
      </c>
      <c r="M557" s="57">
        <f t="shared" si="200"/>
        <v>0</v>
      </c>
      <c r="N557" s="58">
        <f t="shared" si="201"/>
        <v>0</v>
      </c>
      <c r="O557" s="59">
        <f t="shared" si="202"/>
        <v>0</v>
      </c>
      <c r="P557" s="60">
        <f t="shared" si="203"/>
        <v>0</v>
      </c>
      <c r="Q557" s="61">
        <f t="shared" si="204"/>
        <v>0</v>
      </c>
      <c r="R557" s="58">
        <f t="shared" si="205"/>
        <v>0</v>
      </c>
      <c r="S557" s="61">
        <f t="shared" si="206"/>
        <v>0</v>
      </c>
      <c r="T557" s="58">
        <f t="shared" si="207"/>
        <v>0</v>
      </c>
      <c r="U557" s="181"/>
      <c r="V557" s="137"/>
      <c r="W557" s="138"/>
      <c r="X557" s="139"/>
      <c r="Y557" s="139"/>
      <c r="Z557" s="139"/>
      <c r="AA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39"/>
      <c r="BB557" s="139"/>
      <c r="BC557" s="139"/>
      <c r="BD557" s="139"/>
      <c r="BE557" s="139"/>
      <c r="BF557" s="139"/>
      <c r="BG557" s="139"/>
      <c r="BH557" s="139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39"/>
      <c r="BS557" s="139"/>
      <c r="BT557" s="139"/>
      <c r="BU557" s="139"/>
      <c r="BV557" s="139"/>
      <c r="BW557" s="139"/>
      <c r="BX557" s="139"/>
      <c r="BY557" s="139"/>
      <c r="BZ557" s="139"/>
      <c r="CA557" s="139"/>
      <c r="CB557" s="139"/>
      <c r="CC557" s="139"/>
      <c r="CD557" s="139"/>
    </row>
    <row r="558" spans="2:82">
      <c r="B558" s="65" t="str">
        <f>IF(C558&lt;&gt;0,COUNTA($C$7:C558)," ")</f>
        <v xml:space="preserve"> </v>
      </c>
      <c r="C558" s="177"/>
      <c r="D558" s="73" t="str">
        <f>IF(C558=0," ",VLOOKUP(WEEKDAY(C558),WeekDays!$B$6:$C$12,COLUMNS(WeekDays!$B$6:$C$12)))</f>
        <v xml:space="preserve"> </v>
      </c>
      <c r="E558" s="200"/>
      <c r="F558" s="46"/>
      <c r="G558" s="46"/>
      <c r="H558" s="49"/>
      <c r="I558" s="51"/>
      <c r="J558" s="188"/>
      <c r="K558" s="123" t="str">
        <f t="shared" si="198"/>
        <v xml:space="preserve"> </v>
      </c>
      <c r="L558" s="193" t="str">
        <f t="shared" si="199"/>
        <v xml:space="preserve"> </v>
      </c>
      <c r="M558" s="57">
        <f t="shared" si="200"/>
        <v>0</v>
      </c>
      <c r="N558" s="58">
        <f t="shared" si="201"/>
        <v>0</v>
      </c>
      <c r="O558" s="59">
        <f t="shared" si="202"/>
        <v>0</v>
      </c>
      <c r="P558" s="60">
        <f t="shared" si="203"/>
        <v>0</v>
      </c>
      <c r="Q558" s="61">
        <f t="shared" si="204"/>
        <v>0</v>
      </c>
      <c r="R558" s="58">
        <f t="shared" si="205"/>
        <v>0</v>
      </c>
      <c r="S558" s="61">
        <f t="shared" si="206"/>
        <v>0</v>
      </c>
      <c r="T558" s="58">
        <f t="shared" si="207"/>
        <v>0</v>
      </c>
      <c r="U558" s="181"/>
      <c r="V558" s="137"/>
      <c r="W558" s="138"/>
      <c r="X558" s="139"/>
      <c r="Y558" s="139"/>
      <c r="Z558" s="139"/>
      <c r="AA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39"/>
      <c r="BD558" s="139"/>
      <c r="BE558" s="139"/>
      <c r="BF558" s="139"/>
      <c r="BG558" s="139"/>
      <c r="BH558" s="139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39"/>
      <c r="BS558" s="139"/>
      <c r="BT558" s="139"/>
      <c r="BU558" s="139"/>
      <c r="BV558" s="139"/>
      <c r="BW558" s="139"/>
      <c r="BX558" s="139"/>
      <c r="BY558" s="139"/>
      <c r="BZ558" s="139"/>
      <c r="CA558" s="139"/>
      <c r="CB558" s="139"/>
      <c r="CC558" s="139"/>
      <c r="CD558" s="139"/>
    </row>
    <row r="559" spans="2:82">
      <c r="B559" s="65" t="str">
        <f>IF(C559&lt;&gt;0,COUNTA($C$7:C559)," ")</f>
        <v xml:space="preserve"> </v>
      </c>
      <c r="C559" s="177"/>
      <c r="D559" s="73" t="str">
        <f>IF(C559=0," ",VLOOKUP(WEEKDAY(C559),WeekDays!$B$6:$C$12,COLUMNS(WeekDays!$B$6:$C$12)))</f>
        <v xml:space="preserve"> </v>
      </c>
      <c r="E559" s="200"/>
      <c r="F559" s="46"/>
      <c r="G559" s="46"/>
      <c r="H559" s="49"/>
      <c r="I559" s="51"/>
      <c r="J559" s="188"/>
      <c r="K559" s="123" t="str">
        <f t="shared" si="198"/>
        <v xml:space="preserve"> </v>
      </c>
      <c r="L559" s="193" t="str">
        <f t="shared" si="199"/>
        <v xml:space="preserve"> </v>
      </c>
      <c r="M559" s="57">
        <f t="shared" si="200"/>
        <v>0</v>
      </c>
      <c r="N559" s="58">
        <f t="shared" si="201"/>
        <v>0</v>
      </c>
      <c r="O559" s="59">
        <f t="shared" si="202"/>
        <v>0</v>
      </c>
      <c r="P559" s="60">
        <f t="shared" si="203"/>
        <v>0</v>
      </c>
      <c r="Q559" s="61">
        <f t="shared" si="204"/>
        <v>0</v>
      </c>
      <c r="R559" s="58">
        <f t="shared" si="205"/>
        <v>0</v>
      </c>
      <c r="S559" s="61">
        <f t="shared" si="206"/>
        <v>0</v>
      </c>
      <c r="T559" s="58">
        <f t="shared" si="207"/>
        <v>0</v>
      </c>
      <c r="U559" s="181"/>
      <c r="V559" s="137"/>
      <c r="W559" s="138"/>
      <c r="X559" s="139"/>
      <c r="Y559" s="139"/>
      <c r="Z559" s="139"/>
      <c r="AA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/>
      <c r="BA559" s="139"/>
      <c r="BB559" s="139"/>
      <c r="BC559" s="139"/>
      <c r="BD559" s="139"/>
      <c r="BE559" s="139"/>
      <c r="BF559" s="139"/>
      <c r="BG559" s="139"/>
      <c r="BH559" s="139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39"/>
      <c r="BS559" s="139"/>
      <c r="BT559" s="139"/>
      <c r="BU559" s="139"/>
      <c r="BV559" s="139"/>
      <c r="BW559" s="139"/>
      <c r="BX559" s="139"/>
      <c r="BY559" s="139"/>
      <c r="BZ559" s="139"/>
      <c r="CA559" s="139"/>
      <c r="CB559" s="139"/>
      <c r="CC559" s="139"/>
      <c r="CD559" s="139"/>
    </row>
    <row r="560" spans="2:82">
      <c r="B560" s="65" t="str">
        <f>IF(C560&lt;&gt;0,COUNTA($C$7:C560)," ")</f>
        <v xml:space="preserve"> </v>
      </c>
      <c r="C560" s="177"/>
      <c r="D560" s="73" t="str">
        <f>IF(C560=0," ",VLOOKUP(WEEKDAY(C560),WeekDays!$B$6:$C$12,COLUMNS(WeekDays!$B$6:$C$12)))</f>
        <v xml:space="preserve"> </v>
      </c>
      <c r="E560" s="200"/>
      <c r="F560" s="46"/>
      <c r="G560" s="46"/>
      <c r="H560" s="49"/>
      <c r="I560" s="51"/>
      <c r="J560" s="188"/>
      <c r="K560" s="123" t="str">
        <f t="shared" si="198"/>
        <v xml:space="preserve"> </v>
      </c>
      <c r="L560" s="193" t="str">
        <f t="shared" si="199"/>
        <v xml:space="preserve"> </v>
      </c>
      <c r="M560" s="57">
        <f t="shared" si="200"/>
        <v>0</v>
      </c>
      <c r="N560" s="58">
        <f t="shared" si="201"/>
        <v>0</v>
      </c>
      <c r="O560" s="59">
        <f t="shared" si="202"/>
        <v>0</v>
      </c>
      <c r="P560" s="60">
        <f t="shared" si="203"/>
        <v>0</v>
      </c>
      <c r="Q560" s="61">
        <f t="shared" si="204"/>
        <v>0</v>
      </c>
      <c r="R560" s="58">
        <f t="shared" si="205"/>
        <v>0</v>
      </c>
      <c r="S560" s="61">
        <f t="shared" si="206"/>
        <v>0</v>
      </c>
      <c r="T560" s="58">
        <f t="shared" si="207"/>
        <v>0</v>
      </c>
      <c r="U560" s="181"/>
      <c r="V560" s="137"/>
      <c r="W560" s="138"/>
      <c r="X560" s="139"/>
      <c r="Y560" s="139"/>
      <c r="Z560" s="139"/>
      <c r="AA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139"/>
      <c r="BD560" s="139"/>
      <c r="BE560" s="139"/>
      <c r="BF560" s="139"/>
      <c r="BG560" s="139"/>
      <c r="BH560" s="139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39"/>
      <c r="BS560" s="139"/>
      <c r="BT560" s="139"/>
      <c r="BU560" s="139"/>
      <c r="BV560" s="139"/>
      <c r="BW560" s="139"/>
      <c r="BX560" s="139"/>
      <c r="BY560" s="139"/>
      <c r="BZ560" s="139"/>
      <c r="CA560" s="139"/>
      <c r="CB560" s="139"/>
      <c r="CC560" s="139"/>
      <c r="CD560" s="139"/>
    </row>
    <row r="561" spans="2:82">
      <c r="B561" s="65" t="str">
        <f>IF(C561&lt;&gt;0,COUNTA($C$7:C561)," ")</f>
        <v xml:space="preserve"> </v>
      </c>
      <c r="C561" s="177"/>
      <c r="D561" s="73" t="str">
        <f>IF(C561=0," ",VLOOKUP(WEEKDAY(C561),WeekDays!$B$6:$C$12,COLUMNS(WeekDays!$B$6:$C$12)))</f>
        <v xml:space="preserve"> </v>
      </c>
      <c r="E561" s="200"/>
      <c r="F561" s="46"/>
      <c r="G561" s="46"/>
      <c r="H561" s="49"/>
      <c r="I561" s="51"/>
      <c r="J561" s="188"/>
      <c r="K561" s="123" t="str">
        <f t="shared" si="198"/>
        <v xml:space="preserve"> </v>
      </c>
      <c r="L561" s="193" t="str">
        <f t="shared" si="199"/>
        <v xml:space="preserve"> </v>
      </c>
      <c r="M561" s="57">
        <f t="shared" si="200"/>
        <v>0</v>
      </c>
      <c r="N561" s="58">
        <f t="shared" si="201"/>
        <v>0</v>
      </c>
      <c r="O561" s="59">
        <f t="shared" si="202"/>
        <v>0</v>
      </c>
      <c r="P561" s="60">
        <f t="shared" si="203"/>
        <v>0</v>
      </c>
      <c r="Q561" s="61">
        <f t="shared" si="204"/>
        <v>0</v>
      </c>
      <c r="R561" s="58">
        <f t="shared" si="205"/>
        <v>0</v>
      </c>
      <c r="S561" s="61">
        <f t="shared" si="206"/>
        <v>0</v>
      </c>
      <c r="T561" s="58">
        <f t="shared" si="207"/>
        <v>0</v>
      </c>
      <c r="U561" s="181"/>
      <c r="V561" s="137"/>
      <c r="W561" s="138"/>
      <c r="X561" s="139"/>
      <c r="Y561" s="139"/>
      <c r="Z561" s="139"/>
      <c r="AA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39"/>
      <c r="BD561" s="139"/>
      <c r="BE561" s="139"/>
      <c r="BF561" s="139"/>
      <c r="BG561" s="139"/>
      <c r="BH561" s="139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39"/>
      <c r="BS561" s="139"/>
      <c r="BT561" s="139"/>
      <c r="BU561" s="139"/>
      <c r="BV561" s="139"/>
      <c r="BW561" s="139"/>
      <c r="BX561" s="139"/>
      <c r="BY561" s="139"/>
      <c r="BZ561" s="139"/>
      <c r="CA561" s="139"/>
      <c r="CB561" s="139"/>
      <c r="CC561" s="139"/>
      <c r="CD561" s="139"/>
    </row>
    <row r="562" spans="2:82">
      <c r="B562" s="65" t="str">
        <f>IF(C562&lt;&gt;0,COUNTA($C$7:C562)," ")</f>
        <v xml:space="preserve"> </v>
      </c>
      <c r="C562" s="177"/>
      <c r="D562" s="73" t="str">
        <f>IF(C562=0," ",VLOOKUP(WEEKDAY(C562),WeekDays!$B$6:$C$12,COLUMNS(WeekDays!$B$6:$C$12)))</f>
        <v xml:space="preserve"> </v>
      </c>
      <c r="E562" s="200"/>
      <c r="F562" s="46"/>
      <c r="G562" s="46"/>
      <c r="H562" s="49"/>
      <c r="I562" s="51"/>
      <c r="J562" s="188"/>
      <c r="K562" s="123" t="str">
        <f t="shared" si="198"/>
        <v xml:space="preserve"> </v>
      </c>
      <c r="L562" s="193" t="str">
        <f t="shared" si="199"/>
        <v xml:space="preserve"> </v>
      </c>
      <c r="M562" s="57">
        <f t="shared" si="200"/>
        <v>0</v>
      </c>
      <c r="N562" s="58">
        <f t="shared" si="201"/>
        <v>0</v>
      </c>
      <c r="O562" s="59">
        <f t="shared" si="202"/>
        <v>0</v>
      </c>
      <c r="P562" s="60">
        <f t="shared" si="203"/>
        <v>0</v>
      </c>
      <c r="Q562" s="61">
        <f t="shared" si="204"/>
        <v>0</v>
      </c>
      <c r="R562" s="58">
        <f t="shared" si="205"/>
        <v>0</v>
      </c>
      <c r="S562" s="61">
        <f t="shared" si="206"/>
        <v>0</v>
      </c>
      <c r="T562" s="58">
        <f t="shared" si="207"/>
        <v>0</v>
      </c>
      <c r="U562" s="181"/>
      <c r="V562" s="137"/>
      <c r="W562" s="138"/>
      <c r="X562" s="139"/>
      <c r="Y562" s="139"/>
      <c r="Z562" s="139"/>
      <c r="AA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/>
      <c r="AX562" s="139"/>
      <c r="AY562" s="139"/>
      <c r="AZ562" s="139"/>
      <c r="BA562" s="139"/>
      <c r="BB562" s="139"/>
      <c r="BC562" s="139"/>
      <c r="BD562" s="139"/>
      <c r="BE562" s="139"/>
      <c r="BF562" s="139"/>
      <c r="BG562" s="139"/>
      <c r="BH562" s="139"/>
      <c r="BI562" s="139"/>
      <c r="BJ562" s="139"/>
      <c r="BK562" s="139"/>
      <c r="BL562" s="139"/>
      <c r="BM562" s="139"/>
      <c r="BN562" s="139"/>
      <c r="BO562" s="139"/>
      <c r="BP562" s="139"/>
      <c r="BQ562" s="139"/>
      <c r="BR562" s="139"/>
      <c r="BS562" s="139"/>
      <c r="BT562" s="139"/>
      <c r="BU562" s="139"/>
      <c r="BV562" s="139"/>
      <c r="BW562" s="139"/>
      <c r="BX562" s="139"/>
      <c r="BY562" s="139"/>
      <c r="BZ562" s="139"/>
      <c r="CA562" s="139"/>
      <c r="CB562" s="139"/>
      <c r="CC562" s="139"/>
      <c r="CD562" s="139"/>
    </row>
    <row r="563" spans="2:82">
      <c r="B563" s="65" t="str">
        <f>IF(C563&lt;&gt;0,COUNTA($C$7:C563)," ")</f>
        <v xml:space="preserve"> </v>
      </c>
      <c r="C563" s="177"/>
      <c r="D563" s="73" t="str">
        <f>IF(C563=0," ",VLOOKUP(WEEKDAY(C563),WeekDays!$B$6:$C$12,COLUMNS(WeekDays!$B$6:$C$12)))</f>
        <v xml:space="preserve"> </v>
      </c>
      <c r="E563" s="200"/>
      <c r="F563" s="46"/>
      <c r="G563" s="46"/>
      <c r="H563" s="49"/>
      <c r="I563" s="51"/>
      <c r="J563" s="188"/>
      <c r="K563" s="123" t="str">
        <f t="shared" si="198"/>
        <v xml:space="preserve"> </v>
      </c>
      <c r="L563" s="193" t="str">
        <f t="shared" si="199"/>
        <v xml:space="preserve"> </v>
      </c>
      <c r="M563" s="57">
        <f t="shared" si="200"/>
        <v>0</v>
      </c>
      <c r="N563" s="58">
        <f t="shared" si="201"/>
        <v>0</v>
      </c>
      <c r="O563" s="59">
        <f t="shared" si="202"/>
        <v>0</v>
      </c>
      <c r="P563" s="60">
        <f t="shared" si="203"/>
        <v>0</v>
      </c>
      <c r="Q563" s="61">
        <f t="shared" si="204"/>
        <v>0</v>
      </c>
      <c r="R563" s="58">
        <f t="shared" si="205"/>
        <v>0</v>
      </c>
      <c r="S563" s="61">
        <f t="shared" si="206"/>
        <v>0</v>
      </c>
      <c r="T563" s="58">
        <f t="shared" si="207"/>
        <v>0</v>
      </c>
      <c r="U563" s="181"/>
      <c r="V563" s="137"/>
      <c r="W563" s="138"/>
      <c r="X563" s="139"/>
      <c r="Y563" s="139"/>
      <c r="Z563" s="139"/>
      <c r="AA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39"/>
      <c r="BS563" s="139"/>
      <c r="BT563" s="139"/>
      <c r="BU563" s="139"/>
      <c r="BV563" s="139"/>
      <c r="BW563" s="139"/>
      <c r="BX563" s="139"/>
      <c r="BY563" s="139"/>
      <c r="BZ563" s="139"/>
      <c r="CA563" s="139"/>
      <c r="CB563" s="139"/>
      <c r="CC563" s="139"/>
      <c r="CD563" s="139"/>
    </row>
    <row r="564" spans="2:82">
      <c r="B564" s="65" t="str">
        <f>IF(C564&lt;&gt;0,COUNTA($C$7:C564)," ")</f>
        <v xml:space="preserve"> </v>
      </c>
      <c r="C564" s="177"/>
      <c r="D564" s="73" t="str">
        <f>IF(C564=0," ",VLOOKUP(WEEKDAY(C564),WeekDays!$B$6:$C$12,COLUMNS(WeekDays!$B$6:$C$12)))</f>
        <v xml:space="preserve"> </v>
      </c>
      <c r="E564" s="200"/>
      <c r="F564" s="46"/>
      <c r="G564" s="46"/>
      <c r="H564" s="49"/>
      <c r="I564" s="51"/>
      <c r="J564" s="188"/>
      <c r="K564" s="123" t="str">
        <f t="shared" si="198"/>
        <v xml:space="preserve"> </v>
      </c>
      <c r="L564" s="193" t="str">
        <f t="shared" si="199"/>
        <v xml:space="preserve"> </v>
      </c>
      <c r="M564" s="57">
        <f t="shared" si="200"/>
        <v>0</v>
      </c>
      <c r="N564" s="58">
        <f t="shared" si="201"/>
        <v>0</v>
      </c>
      <c r="O564" s="59">
        <f t="shared" si="202"/>
        <v>0</v>
      </c>
      <c r="P564" s="60">
        <f t="shared" si="203"/>
        <v>0</v>
      </c>
      <c r="Q564" s="61">
        <f t="shared" si="204"/>
        <v>0</v>
      </c>
      <c r="R564" s="58">
        <f t="shared" si="205"/>
        <v>0</v>
      </c>
      <c r="S564" s="61">
        <f t="shared" si="206"/>
        <v>0</v>
      </c>
      <c r="T564" s="58">
        <f t="shared" si="207"/>
        <v>0</v>
      </c>
      <c r="U564" s="181"/>
      <c r="V564" s="137"/>
      <c r="W564" s="138"/>
      <c r="X564" s="139"/>
      <c r="Y564" s="139"/>
      <c r="Z564" s="139"/>
      <c r="AA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/>
      <c r="AY564" s="139"/>
      <c r="AZ564" s="139"/>
      <c r="BA564" s="139"/>
      <c r="BB564" s="139"/>
      <c r="BC564" s="139"/>
      <c r="BD564" s="139"/>
      <c r="BE564" s="139"/>
      <c r="BF564" s="139"/>
      <c r="BG564" s="139"/>
      <c r="BH564" s="139"/>
      <c r="BI564" s="139"/>
      <c r="BJ564" s="139"/>
      <c r="BK564" s="139"/>
      <c r="BL564" s="139"/>
      <c r="BM564" s="139"/>
      <c r="BN564" s="139"/>
      <c r="BO564" s="139"/>
      <c r="BP564" s="139"/>
      <c r="BQ564" s="139"/>
      <c r="BR564" s="139"/>
      <c r="BS564" s="139"/>
      <c r="BT564" s="139"/>
      <c r="BU564" s="139"/>
      <c r="BV564" s="139"/>
      <c r="BW564" s="139"/>
      <c r="BX564" s="139"/>
      <c r="BY564" s="139"/>
      <c r="BZ564" s="139"/>
      <c r="CA564" s="139"/>
      <c r="CB564" s="139"/>
      <c r="CC564" s="139"/>
      <c r="CD564" s="139"/>
    </row>
    <row r="565" spans="2:82">
      <c r="B565" s="65" t="str">
        <f>IF(C565&lt;&gt;0,COUNTA($C$7:C565)," ")</f>
        <v xml:space="preserve"> </v>
      </c>
      <c r="C565" s="177"/>
      <c r="D565" s="73" t="str">
        <f>IF(C565=0," ",VLOOKUP(WEEKDAY(C565),WeekDays!$B$6:$C$12,COLUMNS(WeekDays!$B$6:$C$12)))</f>
        <v xml:space="preserve"> </v>
      </c>
      <c r="E565" s="200"/>
      <c r="F565" s="46"/>
      <c r="G565" s="46"/>
      <c r="H565" s="49"/>
      <c r="I565" s="51"/>
      <c r="J565" s="188"/>
      <c r="K565" s="123" t="str">
        <f t="shared" si="198"/>
        <v xml:space="preserve"> </v>
      </c>
      <c r="L565" s="193" t="str">
        <f t="shared" si="199"/>
        <v xml:space="preserve"> </v>
      </c>
      <c r="M565" s="57">
        <f t="shared" si="200"/>
        <v>0</v>
      </c>
      <c r="N565" s="58">
        <f t="shared" si="201"/>
        <v>0</v>
      </c>
      <c r="O565" s="59">
        <f t="shared" si="202"/>
        <v>0</v>
      </c>
      <c r="P565" s="60">
        <f t="shared" si="203"/>
        <v>0</v>
      </c>
      <c r="Q565" s="61">
        <f t="shared" si="204"/>
        <v>0</v>
      </c>
      <c r="R565" s="58">
        <f t="shared" si="205"/>
        <v>0</v>
      </c>
      <c r="S565" s="61">
        <f t="shared" si="206"/>
        <v>0</v>
      </c>
      <c r="T565" s="58">
        <f t="shared" si="207"/>
        <v>0</v>
      </c>
      <c r="U565" s="181"/>
      <c r="V565" s="137"/>
      <c r="W565" s="138"/>
      <c r="X565" s="139"/>
      <c r="Y565" s="139"/>
      <c r="Z565" s="139"/>
      <c r="AA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39"/>
      <c r="BC565" s="139"/>
      <c r="BD565" s="139"/>
      <c r="BE565" s="139"/>
      <c r="BF565" s="139"/>
      <c r="BG565" s="139"/>
      <c r="BH565" s="139"/>
      <c r="BI565" s="139"/>
      <c r="BJ565" s="139"/>
      <c r="BK565" s="139"/>
      <c r="BL565" s="139"/>
      <c r="BM565" s="139"/>
      <c r="BN565" s="139"/>
      <c r="BO565" s="139"/>
      <c r="BP565" s="139"/>
      <c r="BQ565" s="139"/>
      <c r="BR565" s="139"/>
      <c r="BS565" s="139"/>
      <c r="BT565" s="139"/>
      <c r="BU565" s="139"/>
      <c r="BV565" s="139"/>
      <c r="BW565" s="139"/>
      <c r="BX565" s="139"/>
      <c r="BY565" s="139"/>
      <c r="BZ565" s="139"/>
      <c r="CA565" s="139"/>
      <c r="CB565" s="139"/>
      <c r="CC565" s="139"/>
      <c r="CD565" s="139"/>
    </row>
    <row r="566" spans="2:82">
      <c r="B566" s="65" t="str">
        <f>IF(C566&lt;&gt;0,COUNTA($C$7:C566)," ")</f>
        <v xml:space="preserve"> </v>
      </c>
      <c r="C566" s="177"/>
      <c r="D566" s="73" t="str">
        <f>IF(C566=0," ",VLOOKUP(WEEKDAY(C566),WeekDays!$B$6:$C$12,COLUMNS(WeekDays!$B$6:$C$12)))</f>
        <v xml:space="preserve"> </v>
      </c>
      <c r="E566" s="200"/>
      <c r="F566" s="46"/>
      <c r="G566" s="46"/>
      <c r="H566" s="49"/>
      <c r="I566" s="51"/>
      <c r="J566" s="188"/>
      <c r="K566" s="123" t="str">
        <f t="shared" si="198"/>
        <v xml:space="preserve"> </v>
      </c>
      <c r="L566" s="193" t="str">
        <f t="shared" si="199"/>
        <v xml:space="preserve"> </v>
      </c>
      <c r="M566" s="57">
        <f t="shared" si="200"/>
        <v>0</v>
      </c>
      <c r="N566" s="58">
        <f t="shared" si="201"/>
        <v>0</v>
      </c>
      <c r="O566" s="59">
        <f t="shared" si="202"/>
        <v>0</v>
      </c>
      <c r="P566" s="60">
        <f t="shared" si="203"/>
        <v>0</v>
      </c>
      <c r="Q566" s="61">
        <f t="shared" si="204"/>
        <v>0</v>
      </c>
      <c r="R566" s="58">
        <f t="shared" si="205"/>
        <v>0</v>
      </c>
      <c r="S566" s="61">
        <f t="shared" si="206"/>
        <v>0</v>
      </c>
      <c r="T566" s="58">
        <f t="shared" si="207"/>
        <v>0</v>
      </c>
      <c r="U566" s="181"/>
      <c r="V566" s="137"/>
      <c r="W566" s="138"/>
      <c r="X566" s="139"/>
      <c r="Y566" s="139"/>
      <c r="Z566" s="139"/>
      <c r="AA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39"/>
      <c r="BD566" s="139"/>
      <c r="BE566" s="139"/>
      <c r="BF566" s="139"/>
      <c r="BG566" s="139"/>
      <c r="BH566" s="139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39"/>
      <c r="BS566" s="139"/>
      <c r="BT566" s="139"/>
      <c r="BU566" s="139"/>
      <c r="BV566" s="139"/>
      <c r="BW566" s="139"/>
      <c r="BX566" s="139"/>
      <c r="BY566" s="139"/>
      <c r="BZ566" s="139"/>
      <c r="CA566" s="139"/>
      <c r="CB566" s="139"/>
      <c r="CC566" s="139"/>
      <c r="CD566" s="139"/>
    </row>
    <row r="567" spans="2:82">
      <c r="B567" s="65" t="str">
        <f>IF(C567&lt;&gt;0,COUNTA($C$7:C567)," ")</f>
        <v xml:space="preserve"> </v>
      </c>
      <c r="C567" s="177"/>
      <c r="D567" s="73" t="str">
        <f>IF(C567=0," ",VLOOKUP(WEEKDAY(C567),WeekDays!$B$6:$C$12,COLUMNS(WeekDays!$B$6:$C$12)))</f>
        <v xml:space="preserve"> </v>
      </c>
      <c r="E567" s="200"/>
      <c r="F567" s="46"/>
      <c r="G567" s="46"/>
      <c r="H567" s="49"/>
      <c r="I567" s="51"/>
      <c r="J567" s="188"/>
      <c r="K567" s="123" t="str">
        <f t="shared" si="198"/>
        <v xml:space="preserve"> </v>
      </c>
      <c r="L567" s="193" t="str">
        <f t="shared" si="199"/>
        <v xml:space="preserve"> </v>
      </c>
      <c r="M567" s="57">
        <f t="shared" si="200"/>
        <v>0</v>
      </c>
      <c r="N567" s="58">
        <f t="shared" si="201"/>
        <v>0</v>
      </c>
      <c r="O567" s="59">
        <f t="shared" si="202"/>
        <v>0</v>
      </c>
      <c r="P567" s="60">
        <f t="shared" si="203"/>
        <v>0</v>
      </c>
      <c r="Q567" s="61">
        <f t="shared" si="204"/>
        <v>0</v>
      </c>
      <c r="R567" s="58">
        <f t="shared" si="205"/>
        <v>0</v>
      </c>
      <c r="S567" s="61">
        <f t="shared" si="206"/>
        <v>0</v>
      </c>
      <c r="T567" s="58">
        <f t="shared" si="207"/>
        <v>0</v>
      </c>
      <c r="U567" s="181"/>
      <c r="V567" s="137"/>
      <c r="W567" s="138"/>
      <c r="X567" s="139"/>
      <c r="Y567" s="139"/>
      <c r="Z567" s="139"/>
      <c r="AA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39"/>
      <c r="BD567" s="139"/>
      <c r="BE567" s="139"/>
      <c r="BF567" s="139"/>
      <c r="BG567" s="139"/>
      <c r="BH567" s="139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39"/>
      <c r="BS567" s="139"/>
      <c r="BT567" s="139"/>
      <c r="BU567" s="139"/>
      <c r="BV567" s="139"/>
      <c r="BW567" s="139"/>
      <c r="BX567" s="139"/>
      <c r="BY567" s="139"/>
      <c r="BZ567" s="139"/>
      <c r="CA567" s="139"/>
      <c r="CB567" s="139"/>
      <c r="CC567" s="139"/>
      <c r="CD567" s="139"/>
    </row>
    <row r="568" spans="2:82">
      <c r="B568" s="65" t="str">
        <f>IF(C568&lt;&gt;0,COUNTA($C$7:C568)," ")</f>
        <v xml:space="preserve"> </v>
      </c>
      <c r="C568" s="177"/>
      <c r="D568" s="73" t="str">
        <f>IF(C568=0," ",VLOOKUP(WEEKDAY(C568),WeekDays!$B$6:$C$12,COLUMNS(WeekDays!$B$6:$C$12)))</f>
        <v xml:space="preserve"> </v>
      </c>
      <c r="E568" s="200"/>
      <c r="F568" s="46"/>
      <c r="G568" s="46"/>
      <c r="H568" s="49"/>
      <c r="I568" s="51"/>
      <c r="J568" s="188"/>
      <c r="K568" s="123" t="str">
        <f t="shared" si="198"/>
        <v xml:space="preserve"> </v>
      </c>
      <c r="L568" s="193" t="str">
        <f t="shared" si="199"/>
        <v xml:space="preserve"> </v>
      </c>
      <c r="M568" s="57">
        <f t="shared" si="200"/>
        <v>0</v>
      </c>
      <c r="N568" s="58">
        <f t="shared" si="201"/>
        <v>0</v>
      </c>
      <c r="O568" s="59">
        <f t="shared" si="202"/>
        <v>0</v>
      </c>
      <c r="P568" s="60">
        <f t="shared" si="203"/>
        <v>0</v>
      </c>
      <c r="Q568" s="61">
        <f t="shared" si="204"/>
        <v>0</v>
      </c>
      <c r="R568" s="58">
        <f t="shared" si="205"/>
        <v>0</v>
      </c>
      <c r="S568" s="61">
        <f t="shared" si="206"/>
        <v>0</v>
      </c>
      <c r="T568" s="58">
        <f t="shared" si="207"/>
        <v>0</v>
      </c>
      <c r="U568" s="181"/>
      <c r="V568" s="137"/>
      <c r="W568" s="138"/>
      <c r="X568" s="139"/>
      <c r="Y568" s="139"/>
      <c r="Z568" s="139"/>
      <c r="AA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9"/>
      <c r="BE568" s="139"/>
      <c r="BF568" s="139"/>
      <c r="BG568" s="139"/>
      <c r="BH568" s="139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39"/>
      <c r="BS568" s="139"/>
      <c r="BT568" s="139"/>
      <c r="BU568" s="139"/>
      <c r="BV568" s="139"/>
      <c r="BW568" s="139"/>
      <c r="BX568" s="139"/>
      <c r="BY568" s="139"/>
      <c r="BZ568" s="139"/>
      <c r="CA568" s="139"/>
      <c r="CB568" s="139"/>
      <c r="CC568" s="139"/>
      <c r="CD568" s="139"/>
    </row>
    <row r="569" spans="2:82">
      <c r="B569" s="65" t="str">
        <f>IF(C569&lt;&gt;0,COUNTA($C$7:C569)," ")</f>
        <v xml:space="preserve"> </v>
      </c>
      <c r="C569" s="177"/>
      <c r="D569" s="73" t="str">
        <f>IF(C569=0," ",VLOOKUP(WEEKDAY(C569),WeekDays!$B$6:$C$12,COLUMNS(WeekDays!$B$6:$C$12)))</f>
        <v xml:space="preserve"> </v>
      </c>
      <c r="E569" s="200"/>
      <c r="F569" s="46"/>
      <c r="G569" s="46"/>
      <c r="H569" s="49"/>
      <c r="I569" s="51"/>
      <c r="J569" s="188"/>
      <c r="K569" s="123" t="str">
        <f t="shared" si="198"/>
        <v xml:space="preserve"> </v>
      </c>
      <c r="L569" s="193" t="str">
        <f t="shared" si="199"/>
        <v xml:space="preserve"> </v>
      </c>
      <c r="M569" s="57">
        <f t="shared" si="200"/>
        <v>0</v>
      </c>
      <c r="N569" s="58">
        <f t="shared" si="201"/>
        <v>0</v>
      </c>
      <c r="O569" s="59">
        <f t="shared" si="202"/>
        <v>0</v>
      </c>
      <c r="P569" s="60">
        <f t="shared" si="203"/>
        <v>0</v>
      </c>
      <c r="Q569" s="61">
        <f t="shared" si="204"/>
        <v>0</v>
      </c>
      <c r="R569" s="58">
        <f t="shared" si="205"/>
        <v>0</v>
      </c>
      <c r="S569" s="61">
        <f t="shared" si="206"/>
        <v>0</v>
      </c>
      <c r="T569" s="58">
        <f t="shared" si="207"/>
        <v>0</v>
      </c>
      <c r="U569" s="181"/>
      <c r="V569" s="137"/>
      <c r="W569" s="138"/>
      <c r="X569" s="139"/>
      <c r="Y569" s="139"/>
      <c r="Z569" s="139"/>
      <c r="AA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39"/>
      <c r="BS569" s="139"/>
      <c r="BT569" s="139"/>
      <c r="BU569" s="139"/>
      <c r="BV569" s="139"/>
      <c r="BW569" s="139"/>
      <c r="BX569" s="139"/>
      <c r="BY569" s="139"/>
      <c r="BZ569" s="139"/>
      <c r="CA569" s="139"/>
      <c r="CB569" s="139"/>
      <c r="CC569" s="139"/>
      <c r="CD569" s="139"/>
    </row>
    <row r="570" spans="2:82">
      <c r="B570" s="65" t="str">
        <f>IF(C570&lt;&gt;0,COUNTA($C$7:C570)," ")</f>
        <v xml:space="preserve"> </v>
      </c>
      <c r="C570" s="177"/>
      <c r="D570" s="73" t="str">
        <f>IF(C570=0," ",VLOOKUP(WEEKDAY(C570),WeekDays!$B$6:$C$12,COLUMNS(WeekDays!$B$6:$C$12)))</f>
        <v xml:space="preserve"> </v>
      </c>
      <c r="E570" s="200"/>
      <c r="F570" s="46"/>
      <c r="G570" s="46"/>
      <c r="H570" s="49"/>
      <c r="I570" s="51"/>
      <c r="J570" s="188"/>
      <c r="K570" s="123" t="str">
        <f t="shared" si="198"/>
        <v xml:space="preserve"> </v>
      </c>
      <c r="L570" s="193" t="str">
        <f t="shared" si="199"/>
        <v xml:space="preserve"> </v>
      </c>
      <c r="M570" s="57">
        <f t="shared" si="200"/>
        <v>0</v>
      </c>
      <c r="N570" s="58">
        <f t="shared" si="201"/>
        <v>0</v>
      </c>
      <c r="O570" s="59">
        <f t="shared" si="202"/>
        <v>0</v>
      </c>
      <c r="P570" s="60">
        <f t="shared" si="203"/>
        <v>0</v>
      </c>
      <c r="Q570" s="61">
        <f t="shared" si="204"/>
        <v>0</v>
      </c>
      <c r="R570" s="58">
        <f t="shared" si="205"/>
        <v>0</v>
      </c>
      <c r="S570" s="61">
        <f t="shared" si="206"/>
        <v>0</v>
      </c>
      <c r="T570" s="58">
        <f t="shared" si="207"/>
        <v>0</v>
      </c>
      <c r="U570" s="181"/>
      <c r="V570" s="137"/>
      <c r="W570" s="138"/>
      <c r="X570" s="139"/>
      <c r="Y570" s="139"/>
      <c r="Z570" s="139"/>
      <c r="AA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  <c r="AZ570" s="139"/>
      <c r="BA570" s="139"/>
      <c r="BB570" s="139"/>
      <c r="BC570" s="139"/>
      <c r="BD570" s="139"/>
      <c r="BE570" s="139"/>
      <c r="BF570" s="139"/>
      <c r="BG570" s="139"/>
      <c r="BH570" s="139"/>
      <c r="BI570" s="139"/>
      <c r="BJ570" s="139"/>
      <c r="BK570" s="139"/>
      <c r="BL570" s="139"/>
      <c r="BM570" s="139"/>
      <c r="BN570" s="139"/>
      <c r="BO570" s="139"/>
      <c r="BP570" s="139"/>
      <c r="BQ570" s="139"/>
      <c r="BR570" s="139"/>
      <c r="BS570" s="139"/>
      <c r="BT570" s="139"/>
      <c r="BU570" s="139"/>
      <c r="BV570" s="139"/>
      <c r="BW570" s="139"/>
      <c r="BX570" s="139"/>
      <c r="BY570" s="139"/>
      <c r="BZ570" s="139"/>
      <c r="CA570" s="139"/>
      <c r="CB570" s="139"/>
      <c r="CC570" s="139"/>
      <c r="CD570" s="139"/>
    </row>
    <row r="571" spans="2:82">
      <c r="B571" s="65" t="str">
        <f>IF(C571&lt;&gt;0,COUNTA($C$7:C571)," ")</f>
        <v xml:space="preserve"> </v>
      </c>
      <c r="C571" s="177"/>
      <c r="D571" s="73" t="str">
        <f>IF(C571=0," ",VLOOKUP(WEEKDAY(C571),WeekDays!$B$6:$C$12,COLUMNS(WeekDays!$B$6:$C$12)))</f>
        <v xml:space="preserve"> </v>
      </c>
      <c r="E571" s="200"/>
      <c r="F571" s="46"/>
      <c r="G571" s="46"/>
      <c r="H571" s="49"/>
      <c r="I571" s="51"/>
      <c r="J571" s="188"/>
      <c r="K571" s="123" t="str">
        <f t="shared" si="198"/>
        <v xml:space="preserve"> </v>
      </c>
      <c r="L571" s="193" t="str">
        <f t="shared" si="199"/>
        <v xml:space="preserve"> </v>
      </c>
      <c r="M571" s="57">
        <f t="shared" si="200"/>
        <v>0</v>
      </c>
      <c r="N571" s="58">
        <f t="shared" si="201"/>
        <v>0</v>
      </c>
      <c r="O571" s="59">
        <f t="shared" si="202"/>
        <v>0</v>
      </c>
      <c r="P571" s="60">
        <f t="shared" si="203"/>
        <v>0</v>
      </c>
      <c r="Q571" s="61">
        <f t="shared" si="204"/>
        <v>0</v>
      </c>
      <c r="R571" s="58">
        <f t="shared" si="205"/>
        <v>0</v>
      </c>
      <c r="S571" s="61">
        <f t="shared" si="206"/>
        <v>0</v>
      </c>
      <c r="T571" s="58">
        <f t="shared" si="207"/>
        <v>0</v>
      </c>
      <c r="U571" s="181"/>
      <c r="V571" s="137"/>
      <c r="W571" s="138"/>
      <c r="X571" s="139"/>
      <c r="Y571" s="139"/>
      <c r="Z571" s="139"/>
      <c r="AA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  <c r="AR571" s="139"/>
      <c r="AS571" s="139"/>
      <c r="AT571" s="139"/>
      <c r="AU571" s="139"/>
      <c r="AV571" s="139"/>
      <c r="AW571" s="139"/>
      <c r="AX571" s="139"/>
      <c r="AY571" s="139"/>
      <c r="AZ571" s="139"/>
      <c r="BA571" s="139"/>
      <c r="BB571" s="139"/>
      <c r="BC571" s="139"/>
      <c r="BD571" s="139"/>
      <c r="BE571" s="139"/>
      <c r="BF571" s="139"/>
      <c r="BG571" s="139"/>
      <c r="BH571" s="139"/>
      <c r="BI571" s="139"/>
      <c r="BJ571" s="139"/>
      <c r="BK571" s="139"/>
      <c r="BL571" s="139"/>
      <c r="BM571" s="139"/>
      <c r="BN571" s="139"/>
      <c r="BO571" s="139"/>
      <c r="BP571" s="139"/>
      <c r="BQ571" s="139"/>
      <c r="BR571" s="139"/>
      <c r="BS571" s="139"/>
      <c r="BT571" s="139"/>
      <c r="BU571" s="139"/>
      <c r="BV571" s="139"/>
      <c r="BW571" s="139"/>
      <c r="BX571" s="139"/>
      <c r="BY571" s="139"/>
      <c r="BZ571" s="139"/>
      <c r="CA571" s="139"/>
      <c r="CB571" s="139"/>
      <c r="CC571" s="139"/>
      <c r="CD571" s="139"/>
    </row>
    <row r="572" spans="2:82">
      <c r="B572" s="65" t="str">
        <f>IF(C572&lt;&gt;0,COUNTA($C$7:C572)," ")</f>
        <v xml:space="preserve"> </v>
      </c>
      <c r="C572" s="177"/>
      <c r="D572" s="73" t="str">
        <f>IF(C572=0," ",VLOOKUP(WEEKDAY(C572),WeekDays!$B$6:$C$12,COLUMNS(WeekDays!$B$6:$C$12)))</f>
        <v xml:space="preserve"> </v>
      </c>
      <c r="E572" s="200"/>
      <c r="F572" s="46"/>
      <c r="G572" s="46"/>
      <c r="H572" s="49"/>
      <c r="I572" s="51"/>
      <c r="J572" s="188"/>
      <c r="K572" s="123" t="str">
        <f t="shared" si="198"/>
        <v xml:space="preserve"> </v>
      </c>
      <c r="L572" s="193" t="str">
        <f t="shared" si="199"/>
        <v xml:space="preserve"> </v>
      </c>
      <c r="M572" s="57">
        <f t="shared" si="200"/>
        <v>0</v>
      </c>
      <c r="N572" s="58">
        <f t="shared" si="201"/>
        <v>0</v>
      </c>
      <c r="O572" s="59">
        <f t="shared" si="202"/>
        <v>0</v>
      </c>
      <c r="P572" s="60">
        <f t="shared" si="203"/>
        <v>0</v>
      </c>
      <c r="Q572" s="61">
        <f t="shared" si="204"/>
        <v>0</v>
      </c>
      <c r="R572" s="58">
        <f t="shared" si="205"/>
        <v>0</v>
      </c>
      <c r="S572" s="61">
        <f t="shared" si="206"/>
        <v>0</v>
      </c>
      <c r="T572" s="58">
        <f t="shared" si="207"/>
        <v>0</v>
      </c>
      <c r="U572" s="181"/>
      <c r="V572" s="137"/>
      <c r="W572" s="138"/>
      <c r="X572" s="139"/>
      <c r="Y572" s="139"/>
      <c r="Z572" s="139"/>
      <c r="AA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  <c r="AR572" s="139"/>
      <c r="AS572" s="139"/>
      <c r="AT572" s="139"/>
      <c r="AU572" s="139"/>
      <c r="AV572" s="139"/>
      <c r="AW572" s="139"/>
      <c r="AX572" s="139"/>
      <c r="AY572" s="139"/>
      <c r="AZ572" s="139"/>
      <c r="BA572" s="139"/>
      <c r="BB572" s="139"/>
      <c r="BC572" s="139"/>
      <c r="BD572" s="139"/>
      <c r="BE572" s="139"/>
      <c r="BF572" s="139"/>
      <c r="BG572" s="139"/>
      <c r="BH572" s="139"/>
      <c r="BI572" s="139"/>
      <c r="BJ572" s="139"/>
      <c r="BK572" s="139"/>
      <c r="BL572" s="139"/>
      <c r="BM572" s="139"/>
      <c r="BN572" s="139"/>
      <c r="BO572" s="139"/>
      <c r="BP572" s="139"/>
      <c r="BQ572" s="139"/>
      <c r="BR572" s="139"/>
      <c r="BS572" s="139"/>
      <c r="BT572" s="139"/>
      <c r="BU572" s="139"/>
      <c r="BV572" s="139"/>
      <c r="BW572" s="139"/>
      <c r="BX572" s="139"/>
      <c r="BY572" s="139"/>
      <c r="BZ572" s="139"/>
      <c r="CA572" s="139"/>
      <c r="CB572" s="139"/>
      <c r="CC572" s="139"/>
      <c r="CD572" s="139"/>
    </row>
    <row r="573" spans="2:82">
      <c r="B573" s="65" t="str">
        <f>IF(C573&lt;&gt;0,COUNTA($C$7:C573)," ")</f>
        <v xml:space="preserve"> </v>
      </c>
      <c r="C573" s="177"/>
      <c r="D573" s="73" t="str">
        <f>IF(C573=0," ",VLOOKUP(WEEKDAY(C573),WeekDays!$B$6:$C$12,COLUMNS(WeekDays!$B$6:$C$12)))</f>
        <v xml:space="preserve"> </v>
      </c>
      <c r="E573" s="200"/>
      <c r="F573" s="46"/>
      <c r="G573" s="46"/>
      <c r="H573" s="49"/>
      <c r="I573" s="51"/>
      <c r="J573" s="188"/>
      <c r="K573" s="123" t="str">
        <f t="shared" si="198"/>
        <v xml:space="preserve"> </v>
      </c>
      <c r="L573" s="193" t="str">
        <f t="shared" si="199"/>
        <v xml:space="preserve"> </v>
      </c>
      <c r="M573" s="57">
        <f t="shared" si="200"/>
        <v>0</v>
      </c>
      <c r="N573" s="58">
        <f t="shared" si="201"/>
        <v>0</v>
      </c>
      <c r="O573" s="59">
        <f t="shared" si="202"/>
        <v>0</v>
      </c>
      <c r="P573" s="60">
        <f t="shared" si="203"/>
        <v>0</v>
      </c>
      <c r="Q573" s="61">
        <f t="shared" si="204"/>
        <v>0</v>
      </c>
      <c r="R573" s="58">
        <f t="shared" si="205"/>
        <v>0</v>
      </c>
      <c r="S573" s="61">
        <f t="shared" si="206"/>
        <v>0</v>
      </c>
      <c r="T573" s="58">
        <f t="shared" si="207"/>
        <v>0</v>
      </c>
      <c r="U573" s="181"/>
      <c r="V573" s="137"/>
      <c r="W573" s="138"/>
      <c r="X573" s="139"/>
      <c r="Y573" s="139"/>
      <c r="Z573" s="139"/>
      <c r="AA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  <c r="AR573" s="139"/>
      <c r="AS573" s="139"/>
      <c r="AT573" s="139"/>
      <c r="AU573" s="139"/>
      <c r="AV573" s="139"/>
      <c r="AW573" s="139"/>
      <c r="AX573" s="139"/>
      <c r="AY573" s="139"/>
      <c r="AZ573" s="139"/>
      <c r="BA573" s="139"/>
      <c r="BB573" s="139"/>
      <c r="BC573" s="139"/>
      <c r="BD573" s="139"/>
      <c r="BE573" s="139"/>
      <c r="BF573" s="139"/>
      <c r="BG573" s="139"/>
      <c r="BH573" s="139"/>
      <c r="BI573" s="139"/>
      <c r="BJ573" s="139"/>
      <c r="BK573" s="139"/>
      <c r="BL573" s="139"/>
      <c r="BM573" s="139"/>
      <c r="BN573" s="139"/>
      <c r="BO573" s="139"/>
      <c r="BP573" s="139"/>
      <c r="BQ573" s="139"/>
      <c r="BR573" s="139"/>
      <c r="BS573" s="139"/>
      <c r="BT573" s="139"/>
      <c r="BU573" s="139"/>
      <c r="BV573" s="139"/>
      <c r="BW573" s="139"/>
      <c r="BX573" s="139"/>
      <c r="BY573" s="139"/>
      <c r="BZ573" s="139"/>
      <c r="CA573" s="139"/>
      <c r="CB573" s="139"/>
      <c r="CC573" s="139"/>
      <c r="CD573" s="139"/>
    </row>
    <row r="574" spans="2:82">
      <c r="B574" s="65" t="str">
        <f>IF(C574&lt;&gt;0,COUNTA($C$7:C574)," ")</f>
        <v xml:space="preserve"> </v>
      </c>
      <c r="C574" s="177"/>
      <c r="D574" s="73" t="str">
        <f>IF(C574=0," ",VLOOKUP(WEEKDAY(C574),WeekDays!$B$6:$C$12,COLUMNS(WeekDays!$B$6:$C$12)))</f>
        <v xml:space="preserve"> </v>
      </c>
      <c r="E574" s="200"/>
      <c r="F574" s="46"/>
      <c r="G574" s="46"/>
      <c r="H574" s="49"/>
      <c r="I574" s="51"/>
      <c r="J574" s="188"/>
      <c r="K574" s="123" t="str">
        <f t="shared" si="198"/>
        <v xml:space="preserve"> </v>
      </c>
      <c r="L574" s="193" t="str">
        <f t="shared" si="199"/>
        <v xml:space="preserve"> </v>
      </c>
      <c r="M574" s="57">
        <f t="shared" si="200"/>
        <v>0</v>
      </c>
      <c r="N574" s="58">
        <f t="shared" si="201"/>
        <v>0</v>
      </c>
      <c r="O574" s="59">
        <f t="shared" si="202"/>
        <v>0</v>
      </c>
      <c r="P574" s="60">
        <f t="shared" si="203"/>
        <v>0</v>
      </c>
      <c r="Q574" s="61">
        <f t="shared" si="204"/>
        <v>0</v>
      </c>
      <c r="R574" s="58">
        <f t="shared" si="205"/>
        <v>0</v>
      </c>
      <c r="S574" s="61">
        <f t="shared" si="206"/>
        <v>0</v>
      </c>
      <c r="T574" s="58">
        <f t="shared" si="207"/>
        <v>0</v>
      </c>
      <c r="U574" s="181"/>
      <c r="V574" s="137"/>
      <c r="W574" s="138"/>
      <c r="X574" s="139"/>
      <c r="Y574" s="139"/>
      <c r="Z574" s="139"/>
      <c r="AA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  <c r="AL574" s="139"/>
      <c r="AM574" s="139"/>
      <c r="AN574" s="139"/>
      <c r="AO574" s="139"/>
      <c r="AP574" s="139"/>
      <c r="AQ574" s="139"/>
      <c r="AR574" s="139"/>
      <c r="AS574" s="139"/>
      <c r="AT574" s="139"/>
      <c r="AU574" s="139"/>
      <c r="AV574" s="139"/>
      <c r="AW574" s="139"/>
      <c r="AX574" s="139"/>
      <c r="AY574" s="139"/>
      <c r="AZ574" s="139"/>
      <c r="BA574" s="139"/>
      <c r="BB574" s="139"/>
      <c r="BC574" s="139"/>
      <c r="BD574" s="139"/>
      <c r="BE574" s="139"/>
      <c r="BF574" s="139"/>
      <c r="BG574" s="139"/>
      <c r="BH574" s="139"/>
      <c r="BI574" s="139"/>
      <c r="BJ574" s="139"/>
      <c r="BK574" s="139"/>
      <c r="BL574" s="139"/>
      <c r="BM574" s="139"/>
      <c r="BN574" s="139"/>
      <c r="BO574" s="139"/>
      <c r="BP574" s="139"/>
      <c r="BQ574" s="139"/>
      <c r="BR574" s="139"/>
      <c r="BS574" s="139"/>
      <c r="BT574" s="139"/>
      <c r="BU574" s="139"/>
      <c r="BV574" s="139"/>
      <c r="BW574" s="139"/>
      <c r="BX574" s="139"/>
      <c r="BY574" s="139"/>
      <c r="BZ574" s="139"/>
      <c r="CA574" s="139"/>
      <c r="CB574" s="139"/>
      <c r="CC574" s="139"/>
      <c r="CD574" s="139"/>
    </row>
    <row r="575" spans="2:82">
      <c r="B575" s="65" t="str">
        <f>IF(C575&lt;&gt;0,COUNTA($C$7:C575)," ")</f>
        <v xml:space="preserve"> </v>
      </c>
      <c r="C575" s="177"/>
      <c r="D575" s="73" t="str">
        <f>IF(C575=0," ",VLOOKUP(WEEKDAY(C575),WeekDays!$B$6:$C$12,COLUMNS(WeekDays!$B$6:$C$12)))</f>
        <v xml:space="preserve"> </v>
      </c>
      <c r="E575" s="200"/>
      <c r="F575" s="46"/>
      <c r="G575" s="46"/>
      <c r="H575" s="49"/>
      <c r="I575" s="51"/>
      <c r="J575" s="188"/>
      <c r="K575" s="123" t="str">
        <f t="shared" si="198"/>
        <v xml:space="preserve"> </v>
      </c>
      <c r="L575" s="193" t="str">
        <f t="shared" si="199"/>
        <v xml:space="preserve"> </v>
      </c>
      <c r="M575" s="57">
        <f t="shared" si="200"/>
        <v>0</v>
      </c>
      <c r="N575" s="58">
        <f t="shared" si="201"/>
        <v>0</v>
      </c>
      <c r="O575" s="59">
        <f t="shared" si="202"/>
        <v>0</v>
      </c>
      <c r="P575" s="60">
        <f t="shared" si="203"/>
        <v>0</v>
      </c>
      <c r="Q575" s="61">
        <f t="shared" si="204"/>
        <v>0</v>
      </c>
      <c r="R575" s="58">
        <f t="shared" si="205"/>
        <v>0</v>
      </c>
      <c r="S575" s="61">
        <f t="shared" si="206"/>
        <v>0</v>
      </c>
      <c r="T575" s="58">
        <f t="shared" si="207"/>
        <v>0</v>
      </c>
      <c r="U575" s="181"/>
      <c r="V575" s="137"/>
      <c r="W575" s="138"/>
      <c r="X575" s="139"/>
      <c r="Y575" s="139"/>
      <c r="Z575" s="139"/>
      <c r="AA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  <c r="AR575" s="139"/>
      <c r="AS575" s="139"/>
      <c r="AT575" s="139"/>
      <c r="AU575" s="139"/>
      <c r="AV575" s="139"/>
      <c r="AW575" s="139"/>
      <c r="AX575" s="139"/>
      <c r="AY575" s="139"/>
      <c r="AZ575" s="139"/>
      <c r="BA575" s="139"/>
      <c r="BB575" s="139"/>
      <c r="BC575" s="139"/>
      <c r="BD575" s="139"/>
      <c r="BE575" s="139"/>
      <c r="BF575" s="139"/>
      <c r="BG575" s="139"/>
      <c r="BH575" s="139"/>
      <c r="BI575" s="139"/>
      <c r="BJ575" s="139"/>
      <c r="BK575" s="139"/>
      <c r="BL575" s="139"/>
      <c r="BM575" s="139"/>
      <c r="BN575" s="139"/>
      <c r="BO575" s="139"/>
      <c r="BP575" s="139"/>
      <c r="BQ575" s="139"/>
      <c r="BR575" s="139"/>
      <c r="BS575" s="139"/>
      <c r="BT575" s="139"/>
      <c r="BU575" s="139"/>
      <c r="BV575" s="139"/>
      <c r="BW575" s="139"/>
      <c r="BX575" s="139"/>
      <c r="BY575" s="139"/>
      <c r="BZ575" s="139"/>
      <c r="CA575" s="139"/>
      <c r="CB575" s="139"/>
      <c r="CC575" s="139"/>
      <c r="CD575" s="139"/>
    </row>
    <row r="576" spans="2:82">
      <c r="B576" s="65" t="str">
        <f>IF(C576&lt;&gt;0,COUNTA($C$7:C576)," ")</f>
        <v xml:space="preserve"> </v>
      </c>
      <c r="C576" s="177"/>
      <c r="D576" s="73" t="str">
        <f>IF(C576=0," ",VLOOKUP(WEEKDAY(C576),WeekDays!$B$6:$C$12,COLUMNS(WeekDays!$B$6:$C$12)))</f>
        <v xml:space="preserve"> </v>
      </c>
      <c r="E576" s="200"/>
      <c r="F576" s="46"/>
      <c r="G576" s="46"/>
      <c r="H576" s="49"/>
      <c r="I576" s="51"/>
      <c r="J576" s="188"/>
      <c r="K576" s="123" t="str">
        <f t="shared" si="198"/>
        <v xml:space="preserve"> </v>
      </c>
      <c r="L576" s="193" t="str">
        <f t="shared" si="199"/>
        <v xml:space="preserve"> </v>
      </c>
      <c r="M576" s="57">
        <f t="shared" si="200"/>
        <v>0</v>
      </c>
      <c r="N576" s="58">
        <f t="shared" si="201"/>
        <v>0</v>
      </c>
      <c r="O576" s="59">
        <f t="shared" si="202"/>
        <v>0</v>
      </c>
      <c r="P576" s="60">
        <f t="shared" si="203"/>
        <v>0</v>
      </c>
      <c r="Q576" s="61">
        <f t="shared" si="204"/>
        <v>0</v>
      </c>
      <c r="R576" s="58">
        <f t="shared" si="205"/>
        <v>0</v>
      </c>
      <c r="S576" s="61">
        <f t="shared" si="206"/>
        <v>0</v>
      </c>
      <c r="T576" s="58">
        <f t="shared" si="207"/>
        <v>0</v>
      </c>
      <c r="U576" s="181"/>
      <c r="V576" s="137"/>
      <c r="W576" s="138"/>
      <c r="X576" s="139"/>
      <c r="Y576" s="139"/>
      <c r="Z576" s="139"/>
      <c r="AA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  <c r="AR576" s="139"/>
      <c r="AS576" s="139"/>
      <c r="AT576" s="139"/>
      <c r="AU576" s="139"/>
      <c r="AV576" s="139"/>
      <c r="AW576" s="139"/>
      <c r="AX576" s="139"/>
      <c r="AY576" s="139"/>
      <c r="AZ576" s="139"/>
      <c r="BA576" s="139"/>
      <c r="BB576" s="139"/>
      <c r="BC576" s="139"/>
      <c r="BD576" s="139"/>
      <c r="BE576" s="139"/>
      <c r="BF576" s="139"/>
      <c r="BG576" s="139"/>
      <c r="BH576" s="139"/>
      <c r="BI576" s="139"/>
      <c r="BJ576" s="139"/>
      <c r="BK576" s="139"/>
      <c r="BL576" s="139"/>
      <c r="BM576" s="139"/>
      <c r="BN576" s="139"/>
      <c r="BO576" s="139"/>
      <c r="BP576" s="139"/>
      <c r="BQ576" s="139"/>
      <c r="BR576" s="139"/>
      <c r="BS576" s="139"/>
      <c r="BT576" s="139"/>
      <c r="BU576" s="139"/>
      <c r="BV576" s="139"/>
      <c r="BW576" s="139"/>
      <c r="BX576" s="139"/>
      <c r="BY576" s="139"/>
      <c r="BZ576" s="139"/>
      <c r="CA576" s="139"/>
      <c r="CB576" s="139"/>
      <c r="CC576" s="139"/>
      <c r="CD576" s="139"/>
    </row>
    <row r="577" spans="2:82">
      <c r="B577" s="65" t="str">
        <f>IF(C577&lt;&gt;0,COUNTA($C$7:C577)," ")</f>
        <v xml:space="preserve"> </v>
      </c>
      <c r="C577" s="177"/>
      <c r="D577" s="73" t="str">
        <f>IF(C577=0," ",VLOOKUP(WEEKDAY(C577),WeekDays!$B$6:$C$12,COLUMNS(WeekDays!$B$6:$C$12)))</f>
        <v xml:space="preserve"> </v>
      </c>
      <c r="E577" s="200"/>
      <c r="F577" s="46"/>
      <c r="G577" s="46"/>
      <c r="H577" s="49"/>
      <c r="I577" s="51"/>
      <c r="J577" s="188"/>
      <c r="K577" s="123" t="str">
        <f t="shared" ref="K577:K640" si="208">IF(OR(B577=0,B577&gt;COUNT($G$7:$G$868))," ",IF(G577&gt;I577,3,IF(G577&lt;I577,0,1)))</f>
        <v xml:space="preserve"> </v>
      </c>
      <c r="L577" s="193" t="str">
        <f t="shared" ref="L577:L640" si="209">IF(OR(B577=0,B577&gt;COUNT($G$7:$G$868))," ",IF(I577&gt;G577,3,IF(I577&lt;G577,0,1)))</f>
        <v xml:space="preserve"> </v>
      </c>
      <c r="M577" s="57">
        <f t="shared" ref="M577:M640" si="210">I577</f>
        <v>0</v>
      </c>
      <c r="N577" s="58">
        <f t="shared" ref="N577:N640" si="211">G577</f>
        <v>0</v>
      </c>
      <c r="O577" s="59">
        <f t="shared" ref="O577:O640" si="212">IF(G577&gt;I577,1,0)</f>
        <v>0</v>
      </c>
      <c r="P577" s="60">
        <f t="shared" ref="P577:P640" si="213">IF(I577&gt;G577,1,0)</f>
        <v>0</v>
      </c>
      <c r="Q577" s="61">
        <f t="shared" ref="Q577:Q640" si="214">IF(G577&lt;I577,1,0)</f>
        <v>0</v>
      </c>
      <c r="R577" s="58">
        <f t="shared" ref="R577:R640" si="215">IF(I577&lt;G577,1,0)</f>
        <v>0</v>
      </c>
      <c r="S577" s="61">
        <f t="shared" ref="S577:S640" si="216">IF(AND(G577="",I577=""),0,IF(G577=I577,1,0))</f>
        <v>0</v>
      </c>
      <c r="T577" s="58">
        <f t="shared" ref="T577:T640" si="217">IF(AND(G577="",I577=""),0,IF(I577=G577,1,0))</f>
        <v>0</v>
      </c>
      <c r="U577" s="181"/>
      <c r="V577" s="137"/>
      <c r="W577" s="138"/>
      <c r="X577" s="139"/>
      <c r="Y577" s="139"/>
      <c r="Z577" s="139"/>
      <c r="AA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  <c r="AR577" s="139"/>
      <c r="AS577" s="139"/>
      <c r="AT577" s="139"/>
      <c r="AU577" s="139"/>
      <c r="AV577" s="139"/>
      <c r="AW577" s="139"/>
      <c r="AX577" s="139"/>
      <c r="AY577" s="139"/>
      <c r="AZ577" s="139"/>
      <c r="BA577" s="139"/>
      <c r="BB577" s="139"/>
      <c r="BC577" s="139"/>
      <c r="BD577" s="139"/>
      <c r="BE577" s="139"/>
      <c r="BF577" s="139"/>
      <c r="BG577" s="139"/>
      <c r="BH577" s="139"/>
      <c r="BI577" s="139"/>
      <c r="BJ577" s="139"/>
      <c r="BK577" s="139"/>
      <c r="BL577" s="139"/>
      <c r="BM577" s="139"/>
      <c r="BN577" s="139"/>
      <c r="BO577" s="139"/>
      <c r="BP577" s="139"/>
      <c r="BQ577" s="139"/>
      <c r="BR577" s="139"/>
      <c r="BS577" s="139"/>
      <c r="BT577" s="139"/>
      <c r="BU577" s="139"/>
      <c r="BV577" s="139"/>
      <c r="BW577" s="139"/>
      <c r="BX577" s="139"/>
      <c r="BY577" s="139"/>
      <c r="BZ577" s="139"/>
      <c r="CA577" s="139"/>
      <c r="CB577" s="139"/>
      <c r="CC577" s="139"/>
      <c r="CD577" s="139"/>
    </row>
    <row r="578" spans="2:82">
      <c r="B578" s="65" t="str">
        <f>IF(C578&lt;&gt;0,COUNTA($C$7:C578)," ")</f>
        <v xml:space="preserve"> </v>
      </c>
      <c r="C578" s="177"/>
      <c r="D578" s="73" t="str">
        <f>IF(C578=0," ",VLOOKUP(WEEKDAY(C578),WeekDays!$B$6:$C$12,COLUMNS(WeekDays!$B$6:$C$12)))</f>
        <v xml:space="preserve"> </v>
      </c>
      <c r="E578" s="200"/>
      <c r="F578" s="46"/>
      <c r="G578" s="46"/>
      <c r="H578" s="49"/>
      <c r="I578" s="51"/>
      <c r="J578" s="188"/>
      <c r="K578" s="123" t="str">
        <f t="shared" si="208"/>
        <v xml:space="preserve"> </v>
      </c>
      <c r="L578" s="193" t="str">
        <f t="shared" si="209"/>
        <v xml:space="preserve"> </v>
      </c>
      <c r="M578" s="57">
        <f t="shared" si="210"/>
        <v>0</v>
      </c>
      <c r="N578" s="58">
        <f t="shared" si="211"/>
        <v>0</v>
      </c>
      <c r="O578" s="59">
        <f t="shared" si="212"/>
        <v>0</v>
      </c>
      <c r="P578" s="60">
        <f t="shared" si="213"/>
        <v>0</v>
      </c>
      <c r="Q578" s="61">
        <f t="shared" si="214"/>
        <v>0</v>
      </c>
      <c r="R578" s="58">
        <f t="shared" si="215"/>
        <v>0</v>
      </c>
      <c r="S578" s="61">
        <f t="shared" si="216"/>
        <v>0</v>
      </c>
      <c r="T578" s="58">
        <f t="shared" si="217"/>
        <v>0</v>
      </c>
      <c r="U578" s="181"/>
      <c r="V578" s="137"/>
      <c r="W578" s="138"/>
      <c r="X578" s="139"/>
      <c r="Y578" s="139"/>
      <c r="Z578" s="139"/>
      <c r="AA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  <c r="AR578" s="139"/>
      <c r="AS578" s="139"/>
      <c r="AT578" s="139"/>
      <c r="AU578" s="139"/>
      <c r="AV578" s="139"/>
      <c r="AW578" s="139"/>
      <c r="AX578" s="139"/>
      <c r="AY578" s="139"/>
      <c r="AZ578" s="139"/>
      <c r="BA578" s="139"/>
      <c r="BB578" s="139"/>
      <c r="BC578" s="139"/>
      <c r="BD578" s="139"/>
      <c r="BE578" s="139"/>
      <c r="BF578" s="139"/>
      <c r="BG578" s="139"/>
      <c r="BH578" s="139"/>
      <c r="BI578" s="139"/>
      <c r="BJ578" s="139"/>
      <c r="BK578" s="139"/>
      <c r="BL578" s="139"/>
      <c r="BM578" s="139"/>
      <c r="BN578" s="139"/>
      <c r="BO578" s="139"/>
      <c r="BP578" s="139"/>
      <c r="BQ578" s="139"/>
      <c r="BR578" s="139"/>
      <c r="BS578" s="139"/>
      <c r="BT578" s="139"/>
      <c r="BU578" s="139"/>
      <c r="BV578" s="139"/>
      <c r="BW578" s="139"/>
      <c r="BX578" s="139"/>
      <c r="BY578" s="139"/>
      <c r="BZ578" s="139"/>
      <c r="CA578" s="139"/>
      <c r="CB578" s="139"/>
      <c r="CC578" s="139"/>
      <c r="CD578" s="139"/>
    </row>
    <row r="579" spans="2:82">
      <c r="B579" s="65" t="str">
        <f>IF(C579&lt;&gt;0,COUNTA($C$7:C579)," ")</f>
        <v xml:space="preserve"> </v>
      </c>
      <c r="C579" s="177"/>
      <c r="D579" s="73" t="str">
        <f>IF(C579=0," ",VLOOKUP(WEEKDAY(C579),WeekDays!$B$6:$C$12,COLUMNS(WeekDays!$B$6:$C$12)))</f>
        <v xml:space="preserve"> </v>
      </c>
      <c r="E579" s="200"/>
      <c r="F579" s="46"/>
      <c r="G579" s="46"/>
      <c r="H579" s="49"/>
      <c r="I579" s="51"/>
      <c r="J579" s="188"/>
      <c r="K579" s="123" t="str">
        <f t="shared" si="208"/>
        <v xml:space="preserve"> </v>
      </c>
      <c r="L579" s="193" t="str">
        <f t="shared" si="209"/>
        <v xml:space="preserve"> </v>
      </c>
      <c r="M579" s="57">
        <f t="shared" si="210"/>
        <v>0</v>
      </c>
      <c r="N579" s="58">
        <f t="shared" si="211"/>
        <v>0</v>
      </c>
      <c r="O579" s="59">
        <f t="shared" si="212"/>
        <v>0</v>
      </c>
      <c r="P579" s="60">
        <f t="shared" si="213"/>
        <v>0</v>
      </c>
      <c r="Q579" s="61">
        <f t="shared" si="214"/>
        <v>0</v>
      </c>
      <c r="R579" s="58">
        <f t="shared" si="215"/>
        <v>0</v>
      </c>
      <c r="S579" s="61">
        <f t="shared" si="216"/>
        <v>0</v>
      </c>
      <c r="T579" s="58">
        <f t="shared" si="217"/>
        <v>0</v>
      </c>
      <c r="U579" s="181"/>
      <c r="V579" s="137"/>
      <c r="W579" s="138"/>
      <c r="X579" s="139"/>
      <c r="Y579" s="139"/>
      <c r="Z579" s="139"/>
      <c r="AA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  <c r="AR579" s="139"/>
      <c r="AS579" s="139"/>
      <c r="AT579" s="139"/>
      <c r="AU579" s="139"/>
      <c r="AV579" s="139"/>
      <c r="AW579" s="139"/>
      <c r="AX579" s="139"/>
      <c r="AY579" s="139"/>
      <c r="AZ579" s="139"/>
      <c r="BA579" s="139"/>
      <c r="BB579" s="139"/>
      <c r="BC579" s="139"/>
      <c r="BD579" s="139"/>
      <c r="BE579" s="139"/>
      <c r="BF579" s="139"/>
      <c r="BG579" s="139"/>
      <c r="BH579" s="139"/>
      <c r="BI579" s="139"/>
      <c r="BJ579" s="139"/>
      <c r="BK579" s="139"/>
      <c r="BL579" s="139"/>
      <c r="BM579" s="139"/>
      <c r="BN579" s="139"/>
      <c r="BO579" s="139"/>
      <c r="BP579" s="139"/>
      <c r="BQ579" s="139"/>
      <c r="BR579" s="139"/>
      <c r="BS579" s="139"/>
      <c r="BT579" s="139"/>
      <c r="BU579" s="139"/>
      <c r="BV579" s="139"/>
      <c r="BW579" s="139"/>
      <c r="BX579" s="139"/>
      <c r="BY579" s="139"/>
      <c r="BZ579" s="139"/>
      <c r="CA579" s="139"/>
      <c r="CB579" s="139"/>
      <c r="CC579" s="139"/>
      <c r="CD579" s="139"/>
    </row>
    <row r="580" spans="2:82">
      <c r="B580" s="65" t="str">
        <f>IF(C580&lt;&gt;0,COUNTA($C$7:C580)," ")</f>
        <v xml:space="preserve"> </v>
      </c>
      <c r="C580" s="177"/>
      <c r="D580" s="73" t="str">
        <f>IF(C580=0," ",VLOOKUP(WEEKDAY(C580),WeekDays!$B$6:$C$12,COLUMNS(WeekDays!$B$6:$C$12)))</f>
        <v xml:space="preserve"> </v>
      </c>
      <c r="E580" s="200"/>
      <c r="F580" s="46"/>
      <c r="G580" s="46"/>
      <c r="H580" s="49"/>
      <c r="I580" s="51"/>
      <c r="J580" s="188"/>
      <c r="K580" s="123" t="str">
        <f t="shared" si="208"/>
        <v xml:space="preserve"> </v>
      </c>
      <c r="L580" s="193" t="str">
        <f t="shared" si="209"/>
        <v xml:space="preserve"> </v>
      </c>
      <c r="M580" s="57">
        <f t="shared" si="210"/>
        <v>0</v>
      </c>
      <c r="N580" s="58">
        <f t="shared" si="211"/>
        <v>0</v>
      </c>
      <c r="O580" s="59">
        <f t="shared" si="212"/>
        <v>0</v>
      </c>
      <c r="P580" s="60">
        <f t="shared" si="213"/>
        <v>0</v>
      </c>
      <c r="Q580" s="61">
        <f t="shared" si="214"/>
        <v>0</v>
      </c>
      <c r="R580" s="58">
        <f t="shared" si="215"/>
        <v>0</v>
      </c>
      <c r="S580" s="61">
        <f t="shared" si="216"/>
        <v>0</v>
      </c>
      <c r="T580" s="58">
        <f t="shared" si="217"/>
        <v>0</v>
      </c>
      <c r="U580" s="181"/>
      <c r="V580" s="137"/>
      <c r="W580" s="138"/>
      <c r="X580" s="139"/>
      <c r="Y580" s="139"/>
      <c r="Z580" s="139"/>
      <c r="AA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  <c r="AR580" s="139"/>
      <c r="AS580" s="139"/>
      <c r="AT580" s="139"/>
      <c r="AU580" s="139"/>
      <c r="AV580" s="139"/>
      <c r="AW580" s="139"/>
      <c r="AX580" s="139"/>
      <c r="AY580" s="139"/>
      <c r="AZ580" s="139"/>
      <c r="BA580" s="139"/>
      <c r="BB580" s="139"/>
      <c r="BC580" s="139"/>
      <c r="BD580" s="139"/>
      <c r="BE580" s="139"/>
      <c r="BF580" s="139"/>
      <c r="BG580" s="139"/>
      <c r="BH580" s="139"/>
      <c r="BI580" s="139"/>
      <c r="BJ580" s="139"/>
      <c r="BK580" s="139"/>
      <c r="BL580" s="139"/>
      <c r="BM580" s="139"/>
      <c r="BN580" s="139"/>
      <c r="BO580" s="139"/>
      <c r="BP580" s="139"/>
      <c r="BQ580" s="139"/>
      <c r="BR580" s="139"/>
      <c r="BS580" s="139"/>
      <c r="BT580" s="139"/>
      <c r="BU580" s="139"/>
      <c r="BV580" s="139"/>
      <c r="BW580" s="139"/>
      <c r="BX580" s="139"/>
      <c r="BY580" s="139"/>
      <c r="BZ580" s="139"/>
      <c r="CA580" s="139"/>
      <c r="CB580" s="139"/>
      <c r="CC580" s="139"/>
      <c r="CD580" s="139"/>
    </row>
    <row r="581" spans="2:82">
      <c r="B581" s="65" t="str">
        <f>IF(C581&lt;&gt;0,COUNTA($C$7:C581)," ")</f>
        <v xml:space="preserve"> </v>
      </c>
      <c r="C581" s="177"/>
      <c r="D581" s="73" t="str">
        <f>IF(C581=0," ",VLOOKUP(WEEKDAY(C581),WeekDays!$B$6:$C$12,COLUMNS(WeekDays!$B$6:$C$12)))</f>
        <v xml:space="preserve"> </v>
      </c>
      <c r="E581" s="200"/>
      <c r="F581" s="46"/>
      <c r="G581" s="46"/>
      <c r="H581" s="49"/>
      <c r="I581" s="51"/>
      <c r="J581" s="188"/>
      <c r="K581" s="123" t="str">
        <f t="shared" si="208"/>
        <v xml:space="preserve"> </v>
      </c>
      <c r="L581" s="193" t="str">
        <f t="shared" si="209"/>
        <v xml:space="preserve"> </v>
      </c>
      <c r="M581" s="57">
        <f t="shared" si="210"/>
        <v>0</v>
      </c>
      <c r="N581" s="58">
        <f t="shared" si="211"/>
        <v>0</v>
      </c>
      <c r="O581" s="59">
        <f t="shared" si="212"/>
        <v>0</v>
      </c>
      <c r="P581" s="60">
        <f t="shared" si="213"/>
        <v>0</v>
      </c>
      <c r="Q581" s="61">
        <f t="shared" si="214"/>
        <v>0</v>
      </c>
      <c r="R581" s="58">
        <f t="shared" si="215"/>
        <v>0</v>
      </c>
      <c r="S581" s="61">
        <f t="shared" si="216"/>
        <v>0</v>
      </c>
      <c r="T581" s="58">
        <f t="shared" si="217"/>
        <v>0</v>
      </c>
      <c r="U581" s="181"/>
      <c r="V581" s="137"/>
      <c r="W581" s="138"/>
      <c r="X581" s="139"/>
      <c r="Y581" s="139"/>
      <c r="Z581" s="139"/>
      <c r="AA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  <c r="AR581" s="139"/>
      <c r="AS581" s="139"/>
      <c r="AT581" s="139"/>
      <c r="AU581" s="139"/>
      <c r="AV581" s="139"/>
      <c r="AW581" s="139"/>
      <c r="AX581" s="139"/>
      <c r="AY581" s="139"/>
      <c r="AZ581" s="139"/>
      <c r="BA581" s="139"/>
      <c r="BB581" s="139"/>
      <c r="BC581" s="139"/>
      <c r="BD581" s="139"/>
      <c r="BE581" s="139"/>
      <c r="BF581" s="139"/>
      <c r="BG581" s="139"/>
      <c r="BH581" s="139"/>
      <c r="BI581" s="139"/>
      <c r="BJ581" s="139"/>
      <c r="BK581" s="139"/>
      <c r="BL581" s="139"/>
      <c r="BM581" s="139"/>
      <c r="BN581" s="139"/>
      <c r="BO581" s="139"/>
      <c r="BP581" s="139"/>
      <c r="BQ581" s="139"/>
      <c r="BR581" s="139"/>
      <c r="BS581" s="139"/>
      <c r="BT581" s="139"/>
      <c r="BU581" s="139"/>
      <c r="BV581" s="139"/>
      <c r="BW581" s="139"/>
      <c r="BX581" s="139"/>
      <c r="BY581" s="139"/>
      <c r="BZ581" s="139"/>
      <c r="CA581" s="139"/>
      <c r="CB581" s="139"/>
      <c r="CC581" s="139"/>
      <c r="CD581" s="139"/>
    </row>
    <row r="582" spans="2:82">
      <c r="B582" s="65" t="str">
        <f>IF(C582&lt;&gt;0,COUNTA($C$7:C582)," ")</f>
        <v xml:space="preserve"> </v>
      </c>
      <c r="C582" s="177"/>
      <c r="D582" s="73" t="str">
        <f>IF(C582=0," ",VLOOKUP(WEEKDAY(C582),WeekDays!$B$6:$C$12,COLUMNS(WeekDays!$B$6:$C$12)))</f>
        <v xml:space="preserve"> </v>
      </c>
      <c r="E582" s="200"/>
      <c r="F582" s="46"/>
      <c r="G582" s="46"/>
      <c r="H582" s="49"/>
      <c r="I582" s="51"/>
      <c r="J582" s="188"/>
      <c r="K582" s="123" t="str">
        <f t="shared" si="208"/>
        <v xml:space="preserve"> </v>
      </c>
      <c r="L582" s="193" t="str">
        <f t="shared" si="209"/>
        <v xml:space="preserve"> </v>
      </c>
      <c r="M582" s="57">
        <f t="shared" si="210"/>
        <v>0</v>
      </c>
      <c r="N582" s="58">
        <f t="shared" si="211"/>
        <v>0</v>
      </c>
      <c r="O582" s="59">
        <f t="shared" si="212"/>
        <v>0</v>
      </c>
      <c r="P582" s="60">
        <f t="shared" si="213"/>
        <v>0</v>
      </c>
      <c r="Q582" s="61">
        <f t="shared" si="214"/>
        <v>0</v>
      </c>
      <c r="R582" s="58">
        <f t="shared" si="215"/>
        <v>0</v>
      </c>
      <c r="S582" s="61">
        <f t="shared" si="216"/>
        <v>0</v>
      </c>
      <c r="T582" s="58">
        <f t="shared" si="217"/>
        <v>0</v>
      </c>
      <c r="U582" s="181"/>
      <c r="V582" s="137"/>
      <c r="W582" s="138"/>
      <c r="X582" s="139"/>
      <c r="Y582" s="139"/>
      <c r="Z582" s="139"/>
      <c r="AA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  <c r="AR582" s="139"/>
      <c r="AS582" s="139"/>
      <c r="AT582" s="139"/>
      <c r="AU582" s="139"/>
      <c r="AV582" s="139"/>
      <c r="AW582" s="139"/>
      <c r="AX582" s="139"/>
      <c r="AY582" s="139"/>
      <c r="AZ582" s="139"/>
      <c r="BA582" s="139"/>
      <c r="BB582" s="139"/>
      <c r="BC582" s="139"/>
      <c r="BD582" s="139"/>
      <c r="BE582" s="139"/>
      <c r="BF582" s="139"/>
      <c r="BG582" s="139"/>
      <c r="BH582" s="139"/>
      <c r="BI582" s="139"/>
      <c r="BJ582" s="139"/>
      <c r="BK582" s="139"/>
      <c r="BL582" s="139"/>
      <c r="BM582" s="139"/>
      <c r="BN582" s="139"/>
      <c r="BO582" s="139"/>
      <c r="BP582" s="139"/>
      <c r="BQ582" s="139"/>
      <c r="BR582" s="139"/>
      <c r="BS582" s="139"/>
      <c r="BT582" s="139"/>
      <c r="BU582" s="139"/>
      <c r="BV582" s="139"/>
      <c r="BW582" s="139"/>
      <c r="BX582" s="139"/>
      <c r="BY582" s="139"/>
      <c r="BZ582" s="139"/>
      <c r="CA582" s="139"/>
      <c r="CB582" s="139"/>
      <c r="CC582" s="139"/>
      <c r="CD582" s="139"/>
    </row>
    <row r="583" spans="2:82">
      <c r="B583" s="65" t="str">
        <f>IF(C583&lt;&gt;0,COUNTA($C$7:C583)," ")</f>
        <v xml:space="preserve"> </v>
      </c>
      <c r="C583" s="177"/>
      <c r="D583" s="73" t="str">
        <f>IF(C583=0," ",VLOOKUP(WEEKDAY(C583),WeekDays!$B$6:$C$12,COLUMNS(WeekDays!$B$6:$C$12)))</f>
        <v xml:space="preserve"> </v>
      </c>
      <c r="E583" s="200"/>
      <c r="F583" s="46"/>
      <c r="G583" s="46"/>
      <c r="H583" s="49"/>
      <c r="I583" s="51"/>
      <c r="J583" s="188"/>
      <c r="K583" s="123" t="str">
        <f t="shared" si="208"/>
        <v xml:space="preserve"> </v>
      </c>
      <c r="L583" s="193" t="str">
        <f t="shared" si="209"/>
        <v xml:space="preserve"> </v>
      </c>
      <c r="M583" s="57">
        <f t="shared" si="210"/>
        <v>0</v>
      </c>
      <c r="N583" s="58">
        <f t="shared" si="211"/>
        <v>0</v>
      </c>
      <c r="O583" s="59">
        <f t="shared" si="212"/>
        <v>0</v>
      </c>
      <c r="P583" s="60">
        <f t="shared" si="213"/>
        <v>0</v>
      </c>
      <c r="Q583" s="61">
        <f t="shared" si="214"/>
        <v>0</v>
      </c>
      <c r="R583" s="58">
        <f t="shared" si="215"/>
        <v>0</v>
      </c>
      <c r="S583" s="61">
        <f t="shared" si="216"/>
        <v>0</v>
      </c>
      <c r="T583" s="58">
        <f t="shared" si="217"/>
        <v>0</v>
      </c>
      <c r="U583" s="181"/>
      <c r="V583" s="137"/>
      <c r="W583" s="138"/>
      <c r="X583" s="139"/>
      <c r="Y583" s="139"/>
      <c r="Z583" s="139"/>
      <c r="AA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  <c r="AR583" s="139"/>
      <c r="AS583" s="139"/>
      <c r="AT583" s="139"/>
      <c r="AU583" s="139"/>
      <c r="AV583" s="139"/>
      <c r="AW583" s="139"/>
      <c r="AX583" s="139"/>
      <c r="AY583" s="139"/>
      <c r="AZ583" s="139"/>
      <c r="BA583" s="139"/>
      <c r="BB583" s="139"/>
      <c r="BC583" s="139"/>
      <c r="BD583" s="139"/>
      <c r="BE583" s="139"/>
      <c r="BF583" s="139"/>
      <c r="BG583" s="139"/>
      <c r="BH583" s="139"/>
      <c r="BI583" s="139"/>
      <c r="BJ583" s="139"/>
      <c r="BK583" s="139"/>
      <c r="BL583" s="139"/>
      <c r="BM583" s="139"/>
      <c r="BN583" s="139"/>
      <c r="BO583" s="139"/>
      <c r="BP583" s="139"/>
      <c r="BQ583" s="139"/>
      <c r="BR583" s="139"/>
      <c r="BS583" s="139"/>
      <c r="BT583" s="139"/>
      <c r="BU583" s="139"/>
      <c r="BV583" s="139"/>
      <c r="BW583" s="139"/>
      <c r="BX583" s="139"/>
      <c r="BY583" s="139"/>
      <c r="BZ583" s="139"/>
      <c r="CA583" s="139"/>
      <c r="CB583" s="139"/>
      <c r="CC583" s="139"/>
      <c r="CD583" s="139"/>
    </row>
    <row r="584" spans="2:82">
      <c r="B584" s="65" t="str">
        <f>IF(C584&lt;&gt;0,COUNTA($C$7:C584)," ")</f>
        <v xml:space="preserve"> </v>
      </c>
      <c r="C584" s="177"/>
      <c r="D584" s="73" t="str">
        <f>IF(C584=0," ",VLOOKUP(WEEKDAY(C584),WeekDays!$B$6:$C$12,COLUMNS(WeekDays!$B$6:$C$12)))</f>
        <v xml:space="preserve"> </v>
      </c>
      <c r="E584" s="200"/>
      <c r="F584" s="46"/>
      <c r="G584" s="46"/>
      <c r="H584" s="49"/>
      <c r="I584" s="51"/>
      <c r="J584" s="188"/>
      <c r="K584" s="123" t="str">
        <f t="shared" si="208"/>
        <v xml:space="preserve"> </v>
      </c>
      <c r="L584" s="193" t="str">
        <f t="shared" si="209"/>
        <v xml:space="preserve"> </v>
      </c>
      <c r="M584" s="57">
        <f t="shared" si="210"/>
        <v>0</v>
      </c>
      <c r="N584" s="58">
        <f t="shared" si="211"/>
        <v>0</v>
      </c>
      <c r="O584" s="59">
        <f t="shared" si="212"/>
        <v>0</v>
      </c>
      <c r="P584" s="60">
        <f t="shared" si="213"/>
        <v>0</v>
      </c>
      <c r="Q584" s="61">
        <f t="shared" si="214"/>
        <v>0</v>
      </c>
      <c r="R584" s="58">
        <f t="shared" si="215"/>
        <v>0</v>
      </c>
      <c r="S584" s="61">
        <f t="shared" si="216"/>
        <v>0</v>
      </c>
      <c r="T584" s="58">
        <f t="shared" si="217"/>
        <v>0</v>
      </c>
      <c r="U584" s="181"/>
      <c r="V584" s="137"/>
      <c r="W584" s="138"/>
      <c r="X584" s="139"/>
      <c r="Y584" s="139"/>
      <c r="Z584" s="139"/>
      <c r="AA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  <c r="AR584" s="139"/>
      <c r="AS584" s="139"/>
      <c r="AT584" s="139"/>
      <c r="AU584" s="139"/>
      <c r="AV584" s="139"/>
      <c r="AW584" s="139"/>
      <c r="AX584" s="139"/>
      <c r="AY584" s="139"/>
      <c r="AZ584" s="139"/>
      <c r="BA584" s="139"/>
      <c r="BB584" s="139"/>
      <c r="BC584" s="139"/>
      <c r="BD584" s="139"/>
      <c r="BE584" s="139"/>
      <c r="BF584" s="139"/>
      <c r="BG584" s="139"/>
      <c r="BH584" s="139"/>
      <c r="BI584" s="139"/>
      <c r="BJ584" s="139"/>
      <c r="BK584" s="139"/>
      <c r="BL584" s="139"/>
      <c r="BM584" s="139"/>
      <c r="BN584" s="139"/>
      <c r="BO584" s="139"/>
      <c r="BP584" s="139"/>
      <c r="BQ584" s="139"/>
      <c r="BR584" s="139"/>
      <c r="BS584" s="139"/>
      <c r="BT584" s="139"/>
      <c r="BU584" s="139"/>
      <c r="BV584" s="139"/>
      <c r="BW584" s="139"/>
      <c r="BX584" s="139"/>
      <c r="BY584" s="139"/>
      <c r="BZ584" s="139"/>
      <c r="CA584" s="139"/>
      <c r="CB584" s="139"/>
      <c r="CC584" s="139"/>
      <c r="CD584" s="139"/>
    </row>
    <row r="585" spans="2:82">
      <c r="B585" s="65" t="str">
        <f>IF(C585&lt;&gt;0,COUNTA($C$7:C585)," ")</f>
        <v xml:space="preserve"> </v>
      </c>
      <c r="C585" s="177"/>
      <c r="D585" s="73" t="str">
        <f>IF(C585=0," ",VLOOKUP(WEEKDAY(C585),WeekDays!$B$6:$C$12,COLUMNS(WeekDays!$B$6:$C$12)))</f>
        <v xml:space="preserve"> </v>
      </c>
      <c r="E585" s="200"/>
      <c r="F585" s="46"/>
      <c r="G585" s="46"/>
      <c r="H585" s="49"/>
      <c r="I585" s="51"/>
      <c r="J585" s="188"/>
      <c r="K585" s="123" t="str">
        <f t="shared" si="208"/>
        <v xml:space="preserve"> </v>
      </c>
      <c r="L585" s="193" t="str">
        <f t="shared" si="209"/>
        <v xml:space="preserve"> </v>
      </c>
      <c r="M585" s="57">
        <f t="shared" si="210"/>
        <v>0</v>
      </c>
      <c r="N585" s="58">
        <f t="shared" si="211"/>
        <v>0</v>
      </c>
      <c r="O585" s="59">
        <f t="shared" si="212"/>
        <v>0</v>
      </c>
      <c r="P585" s="60">
        <f t="shared" si="213"/>
        <v>0</v>
      </c>
      <c r="Q585" s="61">
        <f t="shared" si="214"/>
        <v>0</v>
      </c>
      <c r="R585" s="58">
        <f t="shared" si="215"/>
        <v>0</v>
      </c>
      <c r="S585" s="61">
        <f t="shared" si="216"/>
        <v>0</v>
      </c>
      <c r="T585" s="58">
        <f t="shared" si="217"/>
        <v>0</v>
      </c>
      <c r="U585" s="181"/>
      <c r="V585" s="137"/>
      <c r="W585" s="138"/>
      <c r="X585" s="139"/>
      <c r="Y585" s="139"/>
      <c r="Z585" s="139"/>
      <c r="AA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  <c r="AR585" s="139"/>
      <c r="AS585" s="139"/>
      <c r="AT585" s="139"/>
      <c r="AU585" s="139"/>
      <c r="AV585" s="139"/>
      <c r="AW585" s="139"/>
      <c r="AX585" s="139"/>
      <c r="AY585" s="139"/>
      <c r="AZ585" s="139"/>
      <c r="BA585" s="139"/>
      <c r="BB585" s="139"/>
      <c r="BC585" s="139"/>
      <c r="BD585" s="139"/>
      <c r="BE585" s="139"/>
      <c r="BF585" s="139"/>
      <c r="BG585" s="139"/>
      <c r="BH585" s="139"/>
      <c r="BI585" s="139"/>
      <c r="BJ585" s="139"/>
      <c r="BK585" s="139"/>
      <c r="BL585" s="139"/>
      <c r="BM585" s="139"/>
      <c r="BN585" s="139"/>
      <c r="BO585" s="139"/>
      <c r="BP585" s="139"/>
      <c r="BQ585" s="139"/>
      <c r="BR585" s="139"/>
      <c r="BS585" s="139"/>
      <c r="BT585" s="139"/>
      <c r="BU585" s="139"/>
      <c r="BV585" s="139"/>
      <c r="BW585" s="139"/>
      <c r="BX585" s="139"/>
      <c r="BY585" s="139"/>
      <c r="BZ585" s="139"/>
      <c r="CA585" s="139"/>
      <c r="CB585" s="139"/>
      <c r="CC585" s="139"/>
      <c r="CD585" s="139"/>
    </row>
    <row r="586" spans="2:82">
      <c r="B586" s="65" t="str">
        <f>IF(C586&lt;&gt;0,COUNTA($C$7:C586)," ")</f>
        <v xml:space="preserve"> </v>
      </c>
      <c r="C586" s="177"/>
      <c r="D586" s="73" t="str">
        <f>IF(C586=0," ",VLOOKUP(WEEKDAY(C586),WeekDays!$B$6:$C$12,COLUMNS(WeekDays!$B$6:$C$12)))</f>
        <v xml:space="preserve"> </v>
      </c>
      <c r="E586" s="200"/>
      <c r="F586" s="46"/>
      <c r="G586" s="46"/>
      <c r="H586" s="49"/>
      <c r="I586" s="51"/>
      <c r="J586" s="188"/>
      <c r="K586" s="123" t="str">
        <f t="shared" si="208"/>
        <v xml:space="preserve"> </v>
      </c>
      <c r="L586" s="193" t="str">
        <f t="shared" si="209"/>
        <v xml:space="preserve"> </v>
      </c>
      <c r="M586" s="57">
        <f t="shared" si="210"/>
        <v>0</v>
      </c>
      <c r="N586" s="58">
        <f t="shared" si="211"/>
        <v>0</v>
      </c>
      <c r="O586" s="59">
        <f t="shared" si="212"/>
        <v>0</v>
      </c>
      <c r="P586" s="60">
        <f t="shared" si="213"/>
        <v>0</v>
      </c>
      <c r="Q586" s="61">
        <f t="shared" si="214"/>
        <v>0</v>
      </c>
      <c r="R586" s="58">
        <f t="shared" si="215"/>
        <v>0</v>
      </c>
      <c r="S586" s="61">
        <f t="shared" si="216"/>
        <v>0</v>
      </c>
      <c r="T586" s="58">
        <f t="shared" si="217"/>
        <v>0</v>
      </c>
      <c r="U586" s="181"/>
      <c r="V586" s="137"/>
      <c r="W586" s="138"/>
      <c r="X586" s="139"/>
      <c r="Y586" s="139"/>
      <c r="Z586" s="139"/>
      <c r="AA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  <c r="AR586" s="139"/>
      <c r="AS586" s="139"/>
      <c r="AT586" s="139"/>
      <c r="AU586" s="139"/>
      <c r="AV586" s="139"/>
      <c r="AW586" s="139"/>
      <c r="AX586" s="139"/>
      <c r="AY586" s="139"/>
      <c r="AZ586" s="139"/>
      <c r="BA586" s="139"/>
      <c r="BB586" s="139"/>
      <c r="BC586" s="139"/>
      <c r="BD586" s="139"/>
      <c r="BE586" s="139"/>
      <c r="BF586" s="139"/>
      <c r="BG586" s="139"/>
      <c r="BH586" s="139"/>
      <c r="BI586" s="139"/>
      <c r="BJ586" s="139"/>
      <c r="BK586" s="139"/>
      <c r="BL586" s="139"/>
      <c r="BM586" s="139"/>
      <c r="BN586" s="139"/>
      <c r="BO586" s="139"/>
      <c r="BP586" s="139"/>
      <c r="BQ586" s="139"/>
      <c r="BR586" s="139"/>
      <c r="BS586" s="139"/>
      <c r="BT586" s="139"/>
      <c r="BU586" s="139"/>
      <c r="BV586" s="139"/>
      <c r="BW586" s="139"/>
      <c r="BX586" s="139"/>
      <c r="BY586" s="139"/>
      <c r="BZ586" s="139"/>
      <c r="CA586" s="139"/>
      <c r="CB586" s="139"/>
      <c r="CC586" s="139"/>
      <c r="CD586" s="139"/>
    </row>
    <row r="587" spans="2:82">
      <c r="B587" s="65" t="str">
        <f>IF(C587&lt;&gt;0,COUNTA($C$7:C587)," ")</f>
        <v xml:space="preserve"> </v>
      </c>
      <c r="C587" s="177"/>
      <c r="D587" s="73" t="str">
        <f>IF(C587=0," ",VLOOKUP(WEEKDAY(C587),WeekDays!$B$6:$C$12,COLUMNS(WeekDays!$B$6:$C$12)))</f>
        <v xml:space="preserve"> </v>
      </c>
      <c r="E587" s="200"/>
      <c r="F587" s="46"/>
      <c r="G587" s="46"/>
      <c r="H587" s="49"/>
      <c r="I587" s="51"/>
      <c r="J587" s="188"/>
      <c r="K587" s="123" t="str">
        <f t="shared" si="208"/>
        <v xml:space="preserve"> </v>
      </c>
      <c r="L587" s="193" t="str">
        <f t="shared" si="209"/>
        <v xml:space="preserve"> </v>
      </c>
      <c r="M587" s="57">
        <f t="shared" si="210"/>
        <v>0</v>
      </c>
      <c r="N587" s="58">
        <f t="shared" si="211"/>
        <v>0</v>
      </c>
      <c r="O587" s="59">
        <f t="shared" si="212"/>
        <v>0</v>
      </c>
      <c r="P587" s="60">
        <f t="shared" si="213"/>
        <v>0</v>
      </c>
      <c r="Q587" s="61">
        <f t="shared" si="214"/>
        <v>0</v>
      </c>
      <c r="R587" s="58">
        <f t="shared" si="215"/>
        <v>0</v>
      </c>
      <c r="S587" s="61">
        <f t="shared" si="216"/>
        <v>0</v>
      </c>
      <c r="T587" s="58">
        <f t="shared" si="217"/>
        <v>0</v>
      </c>
      <c r="U587" s="181"/>
      <c r="V587" s="137"/>
      <c r="W587" s="138"/>
      <c r="X587" s="139"/>
      <c r="Y587" s="139"/>
      <c r="Z587" s="139"/>
      <c r="AA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  <c r="AR587" s="139"/>
      <c r="AS587" s="139"/>
      <c r="AT587" s="139"/>
      <c r="AU587" s="139"/>
      <c r="AV587" s="139"/>
      <c r="AW587" s="139"/>
      <c r="AX587" s="139"/>
      <c r="AY587" s="139"/>
      <c r="AZ587" s="139"/>
      <c r="BA587" s="139"/>
      <c r="BB587" s="139"/>
      <c r="BC587" s="139"/>
      <c r="BD587" s="139"/>
      <c r="BE587" s="139"/>
      <c r="BF587" s="139"/>
      <c r="BG587" s="139"/>
      <c r="BH587" s="139"/>
      <c r="BI587" s="139"/>
      <c r="BJ587" s="139"/>
      <c r="BK587" s="139"/>
      <c r="BL587" s="139"/>
      <c r="BM587" s="139"/>
      <c r="BN587" s="139"/>
      <c r="BO587" s="139"/>
      <c r="BP587" s="139"/>
      <c r="BQ587" s="139"/>
      <c r="BR587" s="139"/>
      <c r="BS587" s="139"/>
      <c r="BT587" s="139"/>
      <c r="BU587" s="139"/>
      <c r="BV587" s="139"/>
      <c r="BW587" s="139"/>
      <c r="BX587" s="139"/>
      <c r="BY587" s="139"/>
      <c r="BZ587" s="139"/>
      <c r="CA587" s="139"/>
      <c r="CB587" s="139"/>
      <c r="CC587" s="139"/>
      <c r="CD587" s="139"/>
    </row>
    <row r="588" spans="2:82">
      <c r="B588" s="65" t="str">
        <f>IF(C588&lt;&gt;0,COUNTA($C$7:C588)," ")</f>
        <v xml:space="preserve"> </v>
      </c>
      <c r="C588" s="177"/>
      <c r="D588" s="73" t="str">
        <f>IF(C588=0," ",VLOOKUP(WEEKDAY(C588),WeekDays!$B$6:$C$12,COLUMNS(WeekDays!$B$6:$C$12)))</f>
        <v xml:space="preserve"> </v>
      </c>
      <c r="E588" s="200"/>
      <c r="F588" s="46"/>
      <c r="G588" s="46"/>
      <c r="H588" s="49"/>
      <c r="I588" s="51"/>
      <c r="J588" s="188"/>
      <c r="K588" s="123" t="str">
        <f t="shared" si="208"/>
        <v xml:space="preserve"> </v>
      </c>
      <c r="L588" s="193" t="str">
        <f t="shared" si="209"/>
        <v xml:space="preserve"> </v>
      </c>
      <c r="M588" s="57">
        <f t="shared" si="210"/>
        <v>0</v>
      </c>
      <c r="N588" s="58">
        <f t="shared" si="211"/>
        <v>0</v>
      </c>
      <c r="O588" s="59">
        <f t="shared" si="212"/>
        <v>0</v>
      </c>
      <c r="P588" s="60">
        <f t="shared" si="213"/>
        <v>0</v>
      </c>
      <c r="Q588" s="61">
        <f t="shared" si="214"/>
        <v>0</v>
      </c>
      <c r="R588" s="58">
        <f t="shared" si="215"/>
        <v>0</v>
      </c>
      <c r="S588" s="61">
        <f t="shared" si="216"/>
        <v>0</v>
      </c>
      <c r="T588" s="58">
        <f t="shared" si="217"/>
        <v>0</v>
      </c>
      <c r="U588" s="181"/>
      <c r="V588" s="137"/>
      <c r="W588" s="138"/>
      <c r="X588" s="139"/>
      <c r="Y588" s="139"/>
      <c r="Z588" s="139"/>
      <c r="AA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  <c r="AR588" s="139"/>
      <c r="AS588" s="139"/>
      <c r="AT588" s="139"/>
      <c r="AU588" s="139"/>
      <c r="AV588" s="139"/>
      <c r="AW588" s="139"/>
      <c r="AX588" s="139"/>
      <c r="AY588" s="139"/>
      <c r="AZ588" s="139"/>
      <c r="BA588" s="139"/>
      <c r="BB588" s="139"/>
      <c r="BC588" s="139"/>
      <c r="BD588" s="139"/>
      <c r="BE588" s="139"/>
      <c r="BF588" s="139"/>
      <c r="BG588" s="139"/>
      <c r="BH588" s="139"/>
      <c r="BI588" s="139"/>
      <c r="BJ588" s="139"/>
      <c r="BK588" s="139"/>
      <c r="BL588" s="139"/>
      <c r="BM588" s="139"/>
      <c r="BN588" s="139"/>
      <c r="BO588" s="139"/>
      <c r="BP588" s="139"/>
      <c r="BQ588" s="139"/>
      <c r="BR588" s="139"/>
      <c r="BS588" s="139"/>
      <c r="BT588" s="139"/>
      <c r="BU588" s="139"/>
      <c r="BV588" s="139"/>
      <c r="BW588" s="139"/>
      <c r="BX588" s="139"/>
      <c r="BY588" s="139"/>
      <c r="BZ588" s="139"/>
      <c r="CA588" s="139"/>
      <c r="CB588" s="139"/>
      <c r="CC588" s="139"/>
      <c r="CD588" s="139"/>
    </row>
    <row r="589" spans="2:82">
      <c r="B589" s="65" t="str">
        <f>IF(C589&lt;&gt;0,COUNTA($C$7:C589)," ")</f>
        <v xml:space="preserve"> </v>
      </c>
      <c r="C589" s="177"/>
      <c r="D589" s="73" t="str">
        <f>IF(C589=0," ",VLOOKUP(WEEKDAY(C589),WeekDays!$B$6:$C$12,COLUMNS(WeekDays!$B$6:$C$12)))</f>
        <v xml:space="preserve"> </v>
      </c>
      <c r="E589" s="200"/>
      <c r="F589" s="46"/>
      <c r="G589" s="46"/>
      <c r="H589" s="49"/>
      <c r="I589" s="51"/>
      <c r="J589" s="188"/>
      <c r="K589" s="123" t="str">
        <f t="shared" si="208"/>
        <v xml:space="preserve"> </v>
      </c>
      <c r="L589" s="193" t="str">
        <f t="shared" si="209"/>
        <v xml:space="preserve"> </v>
      </c>
      <c r="M589" s="57">
        <f t="shared" si="210"/>
        <v>0</v>
      </c>
      <c r="N589" s="58">
        <f t="shared" si="211"/>
        <v>0</v>
      </c>
      <c r="O589" s="59">
        <f t="shared" si="212"/>
        <v>0</v>
      </c>
      <c r="P589" s="60">
        <f t="shared" si="213"/>
        <v>0</v>
      </c>
      <c r="Q589" s="61">
        <f t="shared" si="214"/>
        <v>0</v>
      </c>
      <c r="R589" s="58">
        <f t="shared" si="215"/>
        <v>0</v>
      </c>
      <c r="S589" s="61">
        <f t="shared" si="216"/>
        <v>0</v>
      </c>
      <c r="T589" s="58">
        <f t="shared" si="217"/>
        <v>0</v>
      </c>
      <c r="U589" s="181"/>
      <c r="V589" s="137"/>
      <c r="W589" s="138"/>
      <c r="X589" s="139"/>
      <c r="Y589" s="139"/>
      <c r="Z589" s="139"/>
      <c r="AA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  <c r="AR589" s="139"/>
      <c r="AS589" s="139"/>
      <c r="AT589" s="139"/>
      <c r="AU589" s="139"/>
      <c r="AV589" s="139"/>
      <c r="AW589" s="139"/>
      <c r="AX589" s="139"/>
      <c r="AY589" s="139"/>
      <c r="AZ589" s="139"/>
      <c r="BA589" s="139"/>
      <c r="BB589" s="139"/>
      <c r="BC589" s="139"/>
      <c r="BD589" s="139"/>
      <c r="BE589" s="139"/>
      <c r="BF589" s="139"/>
      <c r="BG589" s="139"/>
      <c r="BH589" s="139"/>
      <c r="BI589" s="139"/>
      <c r="BJ589" s="139"/>
      <c r="BK589" s="139"/>
      <c r="BL589" s="139"/>
      <c r="BM589" s="139"/>
      <c r="BN589" s="139"/>
      <c r="BO589" s="139"/>
      <c r="BP589" s="139"/>
      <c r="BQ589" s="139"/>
      <c r="BR589" s="139"/>
      <c r="BS589" s="139"/>
      <c r="BT589" s="139"/>
      <c r="BU589" s="139"/>
      <c r="BV589" s="139"/>
      <c r="BW589" s="139"/>
      <c r="BX589" s="139"/>
      <c r="BY589" s="139"/>
      <c r="BZ589" s="139"/>
      <c r="CA589" s="139"/>
      <c r="CB589" s="139"/>
      <c r="CC589" s="139"/>
      <c r="CD589" s="139"/>
    </row>
    <row r="590" spans="2:82">
      <c r="B590" s="65" t="str">
        <f>IF(C590&lt;&gt;0,COUNTA($C$7:C590)," ")</f>
        <v xml:space="preserve"> </v>
      </c>
      <c r="C590" s="177"/>
      <c r="D590" s="73" t="str">
        <f>IF(C590=0," ",VLOOKUP(WEEKDAY(C590),WeekDays!$B$6:$C$12,COLUMNS(WeekDays!$B$6:$C$12)))</f>
        <v xml:space="preserve"> </v>
      </c>
      <c r="E590" s="200"/>
      <c r="F590" s="46"/>
      <c r="G590" s="46"/>
      <c r="H590" s="49"/>
      <c r="I590" s="51"/>
      <c r="J590" s="188"/>
      <c r="K590" s="123" t="str">
        <f t="shared" si="208"/>
        <v xml:space="preserve"> </v>
      </c>
      <c r="L590" s="193" t="str">
        <f t="shared" si="209"/>
        <v xml:space="preserve"> </v>
      </c>
      <c r="M590" s="57">
        <f t="shared" si="210"/>
        <v>0</v>
      </c>
      <c r="N590" s="58">
        <f t="shared" si="211"/>
        <v>0</v>
      </c>
      <c r="O590" s="59">
        <f t="shared" si="212"/>
        <v>0</v>
      </c>
      <c r="P590" s="60">
        <f t="shared" si="213"/>
        <v>0</v>
      </c>
      <c r="Q590" s="61">
        <f t="shared" si="214"/>
        <v>0</v>
      </c>
      <c r="R590" s="58">
        <f t="shared" si="215"/>
        <v>0</v>
      </c>
      <c r="S590" s="61">
        <f t="shared" si="216"/>
        <v>0</v>
      </c>
      <c r="T590" s="58">
        <f t="shared" si="217"/>
        <v>0</v>
      </c>
      <c r="U590" s="181"/>
      <c r="V590" s="137"/>
      <c r="W590" s="138"/>
      <c r="X590" s="139"/>
      <c r="Y590" s="139"/>
      <c r="Z590" s="139"/>
      <c r="AA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  <c r="AR590" s="139"/>
      <c r="AS590" s="139"/>
      <c r="AT590" s="139"/>
      <c r="AU590" s="139"/>
      <c r="AV590" s="139"/>
      <c r="AW590" s="139"/>
      <c r="AX590" s="139"/>
      <c r="AY590" s="139"/>
      <c r="AZ590" s="139"/>
      <c r="BA590" s="139"/>
      <c r="BB590" s="139"/>
      <c r="BC590" s="139"/>
      <c r="BD590" s="139"/>
      <c r="BE590" s="139"/>
      <c r="BF590" s="139"/>
      <c r="BG590" s="139"/>
      <c r="BH590" s="139"/>
      <c r="BI590" s="139"/>
      <c r="BJ590" s="139"/>
      <c r="BK590" s="139"/>
      <c r="BL590" s="139"/>
      <c r="BM590" s="139"/>
      <c r="BN590" s="139"/>
      <c r="BO590" s="139"/>
      <c r="BP590" s="139"/>
      <c r="BQ590" s="139"/>
      <c r="BR590" s="139"/>
      <c r="BS590" s="139"/>
      <c r="BT590" s="139"/>
      <c r="BU590" s="139"/>
      <c r="BV590" s="139"/>
      <c r="BW590" s="139"/>
      <c r="BX590" s="139"/>
      <c r="BY590" s="139"/>
      <c r="BZ590" s="139"/>
      <c r="CA590" s="139"/>
      <c r="CB590" s="139"/>
      <c r="CC590" s="139"/>
      <c r="CD590" s="139"/>
    </row>
    <row r="591" spans="2:82">
      <c r="B591" s="65" t="str">
        <f>IF(C591&lt;&gt;0,COUNTA($C$7:C591)," ")</f>
        <v xml:space="preserve"> </v>
      </c>
      <c r="C591" s="177"/>
      <c r="D591" s="73" t="str">
        <f>IF(C591=0," ",VLOOKUP(WEEKDAY(C591),WeekDays!$B$6:$C$12,COLUMNS(WeekDays!$B$6:$C$12)))</f>
        <v xml:space="preserve"> </v>
      </c>
      <c r="E591" s="200"/>
      <c r="F591" s="46"/>
      <c r="G591" s="46"/>
      <c r="H591" s="49"/>
      <c r="I591" s="51"/>
      <c r="J591" s="188"/>
      <c r="K591" s="123" t="str">
        <f t="shared" si="208"/>
        <v xml:space="preserve"> </v>
      </c>
      <c r="L591" s="193" t="str">
        <f t="shared" si="209"/>
        <v xml:space="preserve"> </v>
      </c>
      <c r="M591" s="57">
        <f t="shared" si="210"/>
        <v>0</v>
      </c>
      <c r="N591" s="58">
        <f t="shared" si="211"/>
        <v>0</v>
      </c>
      <c r="O591" s="59">
        <f t="shared" si="212"/>
        <v>0</v>
      </c>
      <c r="P591" s="60">
        <f t="shared" si="213"/>
        <v>0</v>
      </c>
      <c r="Q591" s="61">
        <f t="shared" si="214"/>
        <v>0</v>
      </c>
      <c r="R591" s="58">
        <f t="shared" si="215"/>
        <v>0</v>
      </c>
      <c r="S591" s="61">
        <f t="shared" si="216"/>
        <v>0</v>
      </c>
      <c r="T591" s="58">
        <f t="shared" si="217"/>
        <v>0</v>
      </c>
      <c r="U591" s="181"/>
      <c r="V591" s="137"/>
      <c r="W591" s="138"/>
      <c r="X591" s="139"/>
      <c r="Y591" s="139"/>
      <c r="Z591" s="139"/>
      <c r="AA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  <c r="AR591" s="139"/>
      <c r="AS591" s="139"/>
      <c r="AT591" s="139"/>
      <c r="AU591" s="139"/>
      <c r="AV591" s="139"/>
      <c r="AW591" s="139"/>
      <c r="AX591" s="139"/>
      <c r="AY591" s="139"/>
      <c r="AZ591" s="139"/>
      <c r="BA591" s="139"/>
      <c r="BB591" s="139"/>
      <c r="BC591" s="139"/>
      <c r="BD591" s="139"/>
      <c r="BE591" s="139"/>
      <c r="BF591" s="139"/>
      <c r="BG591" s="139"/>
      <c r="BH591" s="139"/>
      <c r="BI591" s="139"/>
      <c r="BJ591" s="139"/>
      <c r="BK591" s="139"/>
      <c r="BL591" s="139"/>
      <c r="BM591" s="139"/>
      <c r="BN591" s="139"/>
      <c r="BO591" s="139"/>
      <c r="BP591" s="139"/>
      <c r="BQ591" s="139"/>
      <c r="BR591" s="139"/>
      <c r="BS591" s="139"/>
      <c r="BT591" s="139"/>
      <c r="BU591" s="139"/>
      <c r="BV591" s="139"/>
      <c r="BW591" s="139"/>
      <c r="BX591" s="139"/>
      <c r="BY591" s="139"/>
      <c r="BZ591" s="139"/>
      <c r="CA591" s="139"/>
      <c r="CB591" s="139"/>
      <c r="CC591" s="139"/>
      <c r="CD591" s="139"/>
    </row>
    <row r="592" spans="2:82">
      <c r="B592" s="65" t="str">
        <f>IF(C592&lt;&gt;0,COUNTA($C$7:C592)," ")</f>
        <v xml:space="preserve"> </v>
      </c>
      <c r="C592" s="177"/>
      <c r="D592" s="73" t="str">
        <f>IF(C592=0," ",VLOOKUP(WEEKDAY(C592),WeekDays!$B$6:$C$12,COLUMNS(WeekDays!$B$6:$C$12)))</f>
        <v xml:space="preserve"> </v>
      </c>
      <c r="E592" s="200"/>
      <c r="F592" s="46"/>
      <c r="G592" s="46"/>
      <c r="H592" s="49"/>
      <c r="I592" s="51"/>
      <c r="J592" s="188"/>
      <c r="K592" s="123" t="str">
        <f t="shared" si="208"/>
        <v xml:space="preserve"> </v>
      </c>
      <c r="L592" s="193" t="str">
        <f t="shared" si="209"/>
        <v xml:space="preserve"> </v>
      </c>
      <c r="M592" s="57">
        <f t="shared" si="210"/>
        <v>0</v>
      </c>
      <c r="N592" s="58">
        <f t="shared" si="211"/>
        <v>0</v>
      </c>
      <c r="O592" s="59">
        <f t="shared" si="212"/>
        <v>0</v>
      </c>
      <c r="P592" s="60">
        <f t="shared" si="213"/>
        <v>0</v>
      </c>
      <c r="Q592" s="61">
        <f t="shared" si="214"/>
        <v>0</v>
      </c>
      <c r="R592" s="58">
        <f t="shared" si="215"/>
        <v>0</v>
      </c>
      <c r="S592" s="61">
        <f t="shared" si="216"/>
        <v>0</v>
      </c>
      <c r="T592" s="58">
        <f t="shared" si="217"/>
        <v>0</v>
      </c>
      <c r="U592" s="181"/>
      <c r="V592" s="137"/>
      <c r="W592" s="138"/>
      <c r="X592" s="139"/>
      <c r="Y592" s="139"/>
      <c r="Z592" s="139"/>
      <c r="AA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  <c r="AR592" s="139"/>
      <c r="AS592" s="139"/>
      <c r="AT592" s="139"/>
      <c r="AU592" s="139"/>
      <c r="AV592" s="139"/>
      <c r="AW592" s="139"/>
      <c r="AX592" s="139"/>
      <c r="AY592" s="139"/>
      <c r="AZ592" s="139"/>
      <c r="BA592" s="139"/>
      <c r="BB592" s="139"/>
      <c r="BC592" s="139"/>
      <c r="BD592" s="139"/>
      <c r="BE592" s="139"/>
      <c r="BF592" s="139"/>
      <c r="BG592" s="139"/>
      <c r="BH592" s="139"/>
      <c r="BI592" s="139"/>
      <c r="BJ592" s="139"/>
      <c r="BK592" s="139"/>
      <c r="BL592" s="139"/>
      <c r="BM592" s="139"/>
      <c r="BN592" s="139"/>
      <c r="BO592" s="139"/>
      <c r="BP592" s="139"/>
      <c r="BQ592" s="139"/>
      <c r="BR592" s="139"/>
      <c r="BS592" s="139"/>
      <c r="BT592" s="139"/>
      <c r="BU592" s="139"/>
      <c r="BV592" s="139"/>
      <c r="BW592" s="139"/>
      <c r="BX592" s="139"/>
      <c r="BY592" s="139"/>
      <c r="BZ592" s="139"/>
      <c r="CA592" s="139"/>
      <c r="CB592" s="139"/>
      <c r="CC592" s="139"/>
      <c r="CD592" s="139"/>
    </row>
    <row r="593" spans="2:82">
      <c r="B593" s="65" t="str">
        <f>IF(C593&lt;&gt;0,COUNTA($C$7:C593)," ")</f>
        <v xml:space="preserve"> </v>
      </c>
      <c r="C593" s="177"/>
      <c r="D593" s="73" t="str">
        <f>IF(C593=0," ",VLOOKUP(WEEKDAY(C593),WeekDays!$B$6:$C$12,COLUMNS(WeekDays!$B$6:$C$12)))</f>
        <v xml:space="preserve"> </v>
      </c>
      <c r="E593" s="200"/>
      <c r="F593" s="46"/>
      <c r="G593" s="46"/>
      <c r="H593" s="49"/>
      <c r="I593" s="51"/>
      <c r="J593" s="188"/>
      <c r="K593" s="123" t="str">
        <f t="shared" si="208"/>
        <v xml:space="preserve"> </v>
      </c>
      <c r="L593" s="193" t="str">
        <f t="shared" si="209"/>
        <v xml:space="preserve"> </v>
      </c>
      <c r="M593" s="57">
        <f t="shared" si="210"/>
        <v>0</v>
      </c>
      <c r="N593" s="58">
        <f t="shared" si="211"/>
        <v>0</v>
      </c>
      <c r="O593" s="59">
        <f t="shared" si="212"/>
        <v>0</v>
      </c>
      <c r="P593" s="60">
        <f t="shared" si="213"/>
        <v>0</v>
      </c>
      <c r="Q593" s="61">
        <f t="shared" si="214"/>
        <v>0</v>
      </c>
      <c r="R593" s="58">
        <f t="shared" si="215"/>
        <v>0</v>
      </c>
      <c r="S593" s="61">
        <f t="shared" si="216"/>
        <v>0</v>
      </c>
      <c r="T593" s="58">
        <f t="shared" si="217"/>
        <v>0</v>
      </c>
      <c r="U593" s="181"/>
      <c r="V593" s="137"/>
      <c r="W593" s="138"/>
      <c r="X593" s="139"/>
      <c r="Y593" s="139"/>
      <c r="Z593" s="139"/>
      <c r="AA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  <c r="AR593" s="139"/>
      <c r="AS593" s="139"/>
      <c r="AT593" s="139"/>
      <c r="AU593" s="139"/>
      <c r="AV593" s="139"/>
      <c r="AW593" s="139"/>
      <c r="AX593" s="139"/>
      <c r="AY593" s="139"/>
      <c r="AZ593" s="139"/>
      <c r="BA593" s="139"/>
      <c r="BB593" s="139"/>
      <c r="BC593" s="139"/>
      <c r="BD593" s="139"/>
      <c r="BE593" s="139"/>
      <c r="BF593" s="139"/>
      <c r="BG593" s="139"/>
      <c r="BH593" s="139"/>
      <c r="BI593" s="139"/>
      <c r="BJ593" s="139"/>
      <c r="BK593" s="139"/>
      <c r="BL593" s="139"/>
      <c r="BM593" s="139"/>
      <c r="BN593" s="139"/>
      <c r="BO593" s="139"/>
      <c r="BP593" s="139"/>
      <c r="BQ593" s="139"/>
      <c r="BR593" s="139"/>
      <c r="BS593" s="139"/>
      <c r="BT593" s="139"/>
      <c r="BU593" s="139"/>
      <c r="BV593" s="139"/>
      <c r="BW593" s="139"/>
      <c r="BX593" s="139"/>
      <c r="BY593" s="139"/>
      <c r="BZ593" s="139"/>
      <c r="CA593" s="139"/>
      <c r="CB593" s="139"/>
      <c r="CC593" s="139"/>
      <c r="CD593" s="139"/>
    </row>
    <row r="594" spans="2:82">
      <c r="B594" s="65" t="str">
        <f>IF(C594&lt;&gt;0,COUNTA($C$7:C594)," ")</f>
        <v xml:space="preserve"> </v>
      </c>
      <c r="C594" s="177"/>
      <c r="D594" s="73" t="str">
        <f>IF(C594=0," ",VLOOKUP(WEEKDAY(C594),WeekDays!$B$6:$C$12,COLUMNS(WeekDays!$B$6:$C$12)))</f>
        <v xml:space="preserve"> </v>
      </c>
      <c r="E594" s="200"/>
      <c r="F594" s="46"/>
      <c r="G594" s="46"/>
      <c r="H594" s="49"/>
      <c r="I594" s="51"/>
      <c r="J594" s="188"/>
      <c r="K594" s="123" t="str">
        <f t="shared" si="208"/>
        <v xml:space="preserve"> </v>
      </c>
      <c r="L594" s="193" t="str">
        <f t="shared" si="209"/>
        <v xml:space="preserve"> </v>
      </c>
      <c r="M594" s="57">
        <f t="shared" si="210"/>
        <v>0</v>
      </c>
      <c r="N594" s="58">
        <f t="shared" si="211"/>
        <v>0</v>
      </c>
      <c r="O594" s="59">
        <f t="shared" si="212"/>
        <v>0</v>
      </c>
      <c r="P594" s="60">
        <f t="shared" si="213"/>
        <v>0</v>
      </c>
      <c r="Q594" s="61">
        <f t="shared" si="214"/>
        <v>0</v>
      </c>
      <c r="R594" s="58">
        <f t="shared" si="215"/>
        <v>0</v>
      </c>
      <c r="S594" s="61">
        <f t="shared" si="216"/>
        <v>0</v>
      </c>
      <c r="T594" s="58">
        <f t="shared" si="217"/>
        <v>0</v>
      </c>
      <c r="U594" s="181"/>
      <c r="V594" s="137"/>
      <c r="W594" s="138"/>
      <c r="X594" s="139"/>
      <c r="Y594" s="139"/>
      <c r="Z594" s="139"/>
      <c r="AA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  <c r="AR594" s="139"/>
      <c r="AS594" s="139"/>
      <c r="AT594" s="139"/>
      <c r="AU594" s="139"/>
      <c r="AV594" s="139"/>
      <c r="AW594" s="139"/>
      <c r="AX594" s="139"/>
      <c r="AY594" s="139"/>
      <c r="AZ594" s="139"/>
      <c r="BA594" s="139"/>
      <c r="BB594" s="139"/>
      <c r="BC594" s="139"/>
      <c r="BD594" s="139"/>
      <c r="BE594" s="139"/>
      <c r="BF594" s="139"/>
      <c r="BG594" s="139"/>
      <c r="BH594" s="139"/>
      <c r="BI594" s="139"/>
      <c r="BJ594" s="139"/>
      <c r="BK594" s="139"/>
      <c r="BL594" s="139"/>
      <c r="BM594" s="139"/>
      <c r="BN594" s="139"/>
      <c r="BO594" s="139"/>
      <c r="BP594" s="139"/>
      <c r="BQ594" s="139"/>
      <c r="BR594" s="139"/>
      <c r="BS594" s="139"/>
      <c r="BT594" s="139"/>
      <c r="BU594" s="139"/>
      <c r="BV594" s="139"/>
      <c r="BW594" s="139"/>
      <c r="BX594" s="139"/>
      <c r="BY594" s="139"/>
      <c r="BZ594" s="139"/>
      <c r="CA594" s="139"/>
      <c r="CB594" s="139"/>
      <c r="CC594" s="139"/>
      <c r="CD594" s="139"/>
    </row>
    <row r="595" spans="2:82">
      <c r="B595" s="65" t="str">
        <f>IF(C595&lt;&gt;0,COUNTA($C$7:C595)," ")</f>
        <v xml:space="preserve"> </v>
      </c>
      <c r="C595" s="177"/>
      <c r="D595" s="73" t="str">
        <f>IF(C595=0," ",VLOOKUP(WEEKDAY(C595),WeekDays!$B$6:$C$12,COLUMNS(WeekDays!$B$6:$C$12)))</f>
        <v xml:space="preserve"> </v>
      </c>
      <c r="E595" s="200"/>
      <c r="F595" s="46"/>
      <c r="G595" s="46"/>
      <c r="H595" s="49"/>
      <c r="I595" s="51"/>
      <c r="J595" s="188"/>
      <c r="K595" s="123" t="str">
        <f t="shared" si="208"/>
        <v xml:space="preserve"> </v>
      </c>
      <c r="L595" s="193" t="str">
        <f t="shared" si="209"/>
        <v xml:space="preserve"> </v>
      </c>
      <c r="M595" s="57">
        <f t="shared" si="210"/>
        <v>0</v>
      </c>
      <c r="N595" s="58">
        <f t="shared" si="211"/>
        <v>0</v>
      </c>
      <c r="O595" s="59">
        <f t="shared" si="212"/>
        <v>0</v>
      </c>
      <c r="P595" s="60">
        <f t="shared" si="213"/>
        <v>0</v>
      </c>
      <c r="Q595" s="61">
        <f t="shared" si="214"/>
        <v>0</v>
      </c>
      <c r="R595" s="58">
        <f t="shared" si="215"/>
        <v>0</v>
      </c>
      <c r="S595" s="61">
        <f t="shared" si="216"/>
        <v>0</v>
      </c>
      <c r="T595" s="58">
        <f t="shared" si="217"/>
        <v>0</v>
      </c>
      <c r="U595" s="181"/>
      <c r="V595" s="137"/>
      <c r="W595" s="138"/>
      <c r="X595" s="139"/>
      <c r="Y595" s="139"/>
      <c r="Z595" s="139"/>
      <c r="AA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  <c r="AR595" s="139"/>
      <c r="AS595" s="139"/>
      <c r="AT595" s="139"/>
      <c r="AU595" s="139"/>
      <c r="AV595" s="139"/>
      <c r="AW595" s="139"/>
      <c r="AX595" s="139"/>
      <c r="AY595" s="139"/>
      <c r="AZ595" s="139"/>
      <c r="BA595" s="139"/>
      <c r="BB595" s="139"/>
      <c r="BC595" s="139"/>
      <c r="BD595" s="139"/>
      <c r="BE595" s="139"/>
      <c r="BF595" s="139"/>
      <c r="BG595" s="139"/>
      <c r="BH595" s="139"/>
      <c r="BI595" s="139"/>
      <c r="BJ595" s="139"/>
      <c r="BK595" s="139"/>
      <c r="BL595" s="139"/>
      <c r="BM595" s="139"/>
      <c r="BN595" s="139"/>
      <c r="BO595" s="139"/>
      <c r="BP595" s="139"/>
      <c r="BQ595" s="139"/>
      <c r="BR595" s="139"/>
      <c r="BS595" s="139"/>
      <c r="BT595" s="139"/>
      <c r="BU595" s="139"/>
      <c r="BV595" s="139"/>
      <c r="BW595" s="139"/>
      <c r="BX595" s="139"/>
      <c r="BY595" s="139"/>
      <c r="BZ595" s="139"/>
      <c r="CA595" s="139"/>
      <c r="CB595" s="139"/>
      <c r="CC595" s="139"/>
      <c r="CD595" s="139"/>
    </row>
    <row r="596" spans="2:82">
      <c r="B596" s="65" t="str">
        <f>IF(C596&lt;&gt;0,COUNTA($C$7:C596)," ")</f>
        <v xml:space="preserve"> </v>
      </c>
      <c r="C596" s="177"/>
      <c r="D596" s="73" t="str">
        <f>IF(C596=0," ",VLOOKUP(WEEKDAY(C596),WeekDays!$B$6:$C$12,COLUMNS(WeekDays!$B$6:$C$12)))</f>
        <v xml:space="preserve"> </v>
      </c>
      <c r="E596" s="200"/>
      <c r="F596" s="46"/>
      <c r="G596" s="46"/>
      <c r="H596" s="49"/>
      <c r="I596" s="51"/>
      <c r="J596" s="188"/>
      <c r="K596" s="123" t="str">
        <f t="shared" si="208"/>
        <v xml:space="preserve"> </v>
      </c>
      <c r="L596" s="193" t="str">
        <f t="shared" si="209"/>
        <v xml:space="preserve"> </v>
      </c>
      <c r="M596" s="57">
        <f t="shared" si="210"/>
        <v>0</v>
      </c>
      <c r="N596" s="58">
        <f t="shared" si="211"/>
        <v>0</v>
      </c>
      <c r="O596" s="59">
        <f t="shared" si="212"/>
        <v>0</v>
      </c>
      <c r="P596" s="60">
        <f t="shared" si="213"/>
        <v>0</v>
      </c>
      <c r="Q596" s="61">
        <f t="shared" si="214"/>
        <v>0</v>
      </c>
      <c r="R596" s="58">
        <f t="shared" si="215"/>
        <v>0</v>
      </c>
      <c r="S596" s="61">
        <f t="shared" si="216"/>
        <v>0</v>
      </c>
      <c r="T596" s="58">
        <f t="shared" si="217"/>
        <v>0</v>
      </c>
      <c r="U596" s="181"/>
      <c r="V596" s="137"/>
      <c r="W596" s="138"/>
      <c r="X596" s="139"/>
      <c r="Y596" s="139"/>
      <c r="Z596" s="139"/>
      <c r="AA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  <c r="AR596" s="139"/>
      <c r="AS596" s="139"/>
      <c r="AT596" s="139"/>
      <c r="AU596" s="139"/>
      <c r="AV596" s="139"/>
      <c r="AW596" s="139"/>
      <c r="AX596" s="139"/>
      <c r="AY596" s="139"/>
      <c r="AZ596" s="139"/>
      <c r="BA596" s="139"/>
      <c r="BB596" s="139"/>
      <c r="BC596" s="139"/>
      <c r="BD596" s="139"/>
      <c r="BE596" s="139"/>
      <c r="BF596" s="139"/>
      <c r="BG596" s="139"/>
      <c r="BH596" s="139"/>
      <c r="BI596" s="139"/>
      <c r="BJ596" s="139"/>
      <c r="BK596" s="139"/>
      <c r="BL596" s="139"/>
      <c r="BM596" s="139"/>
      <c r="BN596" s="139"/>
      <c r="BO596" s="139"/>
      <c r="BP596" s="139"/>
      <c r="BQ596" s="139"/>
      <c r="BR596" s="139"/>
      <c r="BS596" s="139"/>
      <c r="BT596" s="139"/>
      <c r="BU596" s="139"/>
      <c r="BV596" s="139"/>
      <c r="BW596" s="139"/>
      <c r="BX596" s="139"/>
      <c r="BY596" s="139"/>
      <c r="BZ596" s="139"/>
      <c r="CA596" s="139"/>
      <c r="CB596" s="139"/>
      <c r="CC596" s="139"/>
      <c r="CD596" s="139"/>
    </row>
    <row r="597" spans="2:82">
      <c r="B597" s="65" t="str">
        <f>IF(C597&lt;&gt;0,COUNTA($C$7:C597)," ")</f>
        <v xml:space="preserve"> </v>
      </c>
      <c r="C597" s="177"/>
      <c r="D597" s="73" t="str">
        <f>IF(C597=0," ",VLOOKUP(WEEKDAY(C597),WeekDays!$B$6:$C$12,COLUMNS(WeekDays!$B$6:$C$12)))</f>
        <v xml:space="preserve"> </v>
      </c>
      <c r="E597" s="200"/>
      <c r="F597" s="46"/>
      <c r="G597" s="46"/>
      <c r="H597" s="49"/>
      <c r="I597" s="51"/>
      <c r="J597" s="188"/>
      <c r="K597" s="123" t="str">
        <f t="shared" si="208"/>
        <v xml:space="preserve"> </v>
      </c>
      <c r="L597" s="193" t="str">
        <f t="shared" si="209"/>
        <v xml:space="preserve"> </v>
      </c>
      <c r="M597" s="57">
        <f t="shared" si="210"/>
        <v>0</v>
      </c>
      <c r="N597" s="58">
        <f t="shared" si="211"/>
        <v>0</v>
      </c>
      <c r="O597" s="59">
        <f t="shared" si="212"/>
        <v>0</v>
      </c>
      <c r="P597" s="60">
        <f t="shared" si="213"/>
        <v>0</v>
      </c>
      <c r="Q597" s="61">
        <f t="shared" si="214"/>
        <v>0</v>
      </c>
      <c r="R597" s="58">
        <f t="shared" si="215"/>
        <v>0</v>
      </c>
      <c r="S597" s="61">
        <f t="shared" si="216"/>
        <v>0</v>
      </c>
      <c r="T597" s="58">
        <f t="shared" si="217"/>
        <v>0</v>
      </c>
      <c r="U597" s="181"/>
      <c r="V597" s="137"/>
      <c r="W597" s="138"/>
      <c r="X597" s="139"/>
      <c r="Y597" s="139"/>
      <c r="Z597" s="139"/>
      <c r="AA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  <c r="AR597" s="139"/>
      <c r="AS597" s="139"/>
      <c r="AT597" s="139"/>
      <c r="AU597" s="139"/>
      <c r="AV597" s="139"/>
      <c r="AW597" s="139"/>
      <c r="AX597" s="139"/>
      <c r="AY597" s="139"/>
      <c r="AZ597" s="139"/>
      <c r="BA597" s="139"/>
      <c r="BB597" s="139"/>
      <c r="BC597" s="139"/>
      <c r="BD597" s="139"/>
      <c r="BE597" s="139"/>
      <c r="BF597" s="139"/>
      <c r="BG597" s="139"/>
      <c r="BH597" s="139"/>
      <c r="BI597" s="139"/>
      <c r="BJ597" s="139"/>
      <c r="BK597" s="139"/>
      <c r="BL597" s="139"/>
      <c r="BM597" s="139"/>
      <c r="BN597" s="139"/>
      <c r="BO597" s="139"/>
      <c r="BP597" s="139"/>
      <c r="BQ597" s="139"/>
      <c r="BR597" s="139"/>
      <c r="BS597" s="139"/>
      <c r="BT597" s="139"/>
      <c r="BU597" s="139"/>
      <c r="BV597" s="139"/>
      <c r="BW597" s="139"/>
      <c r="BX597" s="139"/>
      <c r="BY597" s="139"/>
      <c r="BZ597" s="139"/>
      <c r="CA597" s="139"/>
      <c r="CB597" s="139"/>
      <c r="CC597" s="139"/>
      <c r="CD597" s="139"/>
    </row>
    <row r="598" spans="2:82">
      <c r="B598" s="65" t="str">
        <f>IF(C598&lt;&gt;0,COUNTA($C$7:C598)," ")</f>
        <v xml:space="preserve"> </v>
      </c>
      <c r="C598" s="177"/>
      <c r="D598" s="73" t="str">
        <f>IF(C598=0," ",VLOOKUP(WEEKDAY(C598),WeekDays!$B$6:$C$12,COLUMNS(WeekDays!$B$6:$C$12)))</f>
        <v xml:space="preserve"> </v>
      </c>
      <c r="E598" s="200"/>
      <c r="F598" s="46"/>
      <c r="G598" s="46"/>
      <c r="H598" s="49"/>
      <c r="I598" s="51"/>
      <c r="J598" s="188"/>
      <c r="K598" s="123" t="str">
        <f t="shared" si="208"/>
        <v xml:space="preserve"> </v>
      </c>
      <c r="L598" s="193" t="str">
        <f t="shared" si="209"/>
        <v xml:space="preserve"> </v>
      </c>
      <c r="M598" s="57">
        <f t="shared" si="210"/>
        <v>0</v>
      </c>
      <c r="N598" s="58">
        <f t="shared" si="211"/>
        <v>0</v>
      </c>
      <c r="O598" s="59">
        <f t="shared" si="212"/>
        <v>0</v>
      </c>
      <c r="P598" s="60">
        <f t="shared" si="213"/>
        <v>0</v>
      </c>
      <c r="Q598" s="61">
        <f t="shared" si="214"/>
        <v>0</v>
      </c>
      <c r="R598" s="58">
        <f t="shared" si="215"/>
        <v>0</v>
      </c>
      <c r="S598" s="61">
        <f t="shared" si="216"/>
        <v>0</v>
      </c>
      <c r="T598" s="58">
        <f t="shared" si="217"/>
        <v>0</v>
      </c>
      <c r="U598" s="181"/>
      <c r="V598" s="137"/>
      <c r="W598" s="138"/>
      <c r="X598" s="139"/>
      <c r="Y598" s="139"/>
      <c r="Z598" s="139"/>
      <c r="AA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  <c r="AR598" s="139"/>
      <c r="AS598" s="139"/>
      <c r="AT598" s="139"/>
      <c r="AU598" s="139"/>
      <c r="AV598" s="139"/>
      <c r="AW598" s="139"/>
      <c r="AX598" s="139"/>
      <c r="AY598" s="139"/>
      <c r="AZ598" s="139"/>
      <c r="BA598" s="139"/>
      <c r="BB598" s="139"/>
      <c r="BC598" s="139"/>
      <c r="BD598" s="139"/>
      <c r="BE598" s="139"/>
      <c r="BF598" s="139"/>
      <c r="BG598" s="139"/>
      <c r="BH598" s="139"/>
      <c r="BI598" s="139"/>
      <c r="BJ598" s="139"/>
      <c r="BK598" s="139"/>
      <c r="BL598" s="139"/>
      <c r="BM598" s="139"/>
      <c r="BN598" s="139"/>
      <c r="BO598" s="139"/>
      <c r="BP598" s="139"/>
      <c r="BQ598" s="139"/>
      <c r="BR598" s="139"/>
      <c r="BS598" s="139"/>
      <c r="BT598" s="139"/>
      <c r="BU598" s="139"/>
      <c r="BV598" s="139"/>
      <c r="BW598" s="139"/>
      <c r="BX598" s="139"/>
      <c r="BY598" s="139"/>
      <c r="BZ598" s="139"/>
      <c r="CA598" s="139"/>
      <c r="CB598" s="139"/>
      <c r="CC598" s="139"/>
      <c r="CD598" s="139"/>
    </row>
    <row r="599" spans="2:82">
      <c r="B599" s="65" t="str">
        <f>IF(C599&lt;&gt;0,COUNTA($C$7:C599)," ")</f>
        <v xml:space="preserve"> </v>
      </c>
      <c r="C599" s="177"/>
      <c r="D599" s="73" t="str">
        <f>IF(C599=0," ",VLOOKUP(WEEKDAY(C599),WeekDays!$B$6:$C$12,COLUMNS(WeekDays!$B$6:$C$12)))</f>
        <v xml:space="preserve"> </v>
      </c>
      <c r="E599" s="200"/>
      <c r="F599" s="46"/>
      <c r="G599" s="46"/>
      <c r="H599" s="49"/>
      <c r="I599" s="51"/>
      <c r="J599" s="188"/>
      <c r="K599" s="123" t="str">
        <f t="shared" si="208"/>
        <v xml:space="preserve"> </v>
      </c>
      <c r="L599" s="193" t="str">
        <f t="shared" si="209"/>
        <v xml:space="preserve"> </v>
      </c>
      <c r="M599" s="57">
        <f t="shared" si="210"/>
        <v>0</v>
      </c>
      <c r="N599" s="58">
        <f t="shared" si="211"/>
        <v>0</v>
      </c>
      <c r="O599" s="59">
        <f t="shared" si="212"/>
        <v>0</v>
      </c>
      <c r="P599" s="60">
        <f t="shared" si="213"/>
        <v>0</v>
      </c>
      <c r="Q599" s="61">
        <f t="shared" si="214"/>
        <v>0</v>
      </c>
      <c r="R599" s="58">
        <f t="shared" si="215"/>
        <v>0</v>
      </c>
      <c r="S599" s="61">
        <f t="shared" si="216"/>
        <v>0</v>
      </c>
      <c r="T599" s="58">
        <f t="shared" si="217"/>
        <v>0</v>
      </c>
      <c r="U599" s="181"/>
      <c r="V599" s="137"/>
      <c r="W599" s="138"/>
      <c r="X599" s="139"/>
      <c r="Y599" s="139"/>
      <c r="Z599" s="139"/>
      <c r="AA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  <c r="AR599" s="139"/>
      <c r="AS599" s="139"/>
      <c r="AT599" s="139"/>
      <c r="AU599" s="139"/>
      <c r="AV599" s="139"/>
      <c r="AW599" s="139"/>
      <c r="AX599" s="139"/>
      <c r="AY599" s="139"/>
      <c r="AZ599" s="139"/>
      <c r="BA599" s="139"/>
      <c r="BB599" s="139"/>
      <c r="BC599" s="139"/>
      <c r="BD599" s="139"/>
      <c r="BE599" s="139"/>
      <c r="BF599" s="139"/>
      <c r="BG599" s="139"/>
      <c r="BH599" s="139"/>
      <c r="BI599" s="139"/>
      <c r="BJ599" s="139"/>
      <c r="BK599" s="139"/>
      <c r="BL599" s="139"/>
      <c r="BM599" s="139"/>
      <c r="BN599" s="139"/>
      <c r="BO599" s="139"/>
      <c r="BP599" s="139"/>
      <c r="BQ599" s="139"/>
      <c r="BR599" s="139"/>
      <c r="BS599" s="139"/>
      <c r="BT599" s="139"/>
      <c r="BU599" s="139"/>
      <c r="BV599" s="139"/>
      <c r="BW599" s="139"/>
      <c r="BX599" s="139"/>
      <c r="BY599" s="139"/>
      <c r="BZ599" s="139"/>
      <c r="CA599" s="139"/>
      <c r="CB599" s="139"/>
      <c r="CC599" s="139"/>
      <c r="CD599" s="139"/>
    </row>
    <row r="600" spans="2:82">
      <c r="B600" s="65" t="str">
        <f>IF(C600&lt;&gt;0,COUNTA($C$7:C600)," ")</f>
        <v xml:space="preserve"> </v>
      </c>
      <c r="C600" s="177"/>
      <c r="D600" s="73" t="str">
        <f>IF(C600=0," ",VLOOKUP(WEEKDAY(C600),WeekDays!$B$6:$C$12,COLUMNS(WeekDays!$B$6:$C$12)))</f>
        <v xml:space="preserve"> </v>
      </c>
      <c r="E600" s="200"/>
      <c r="F600" s="46"/>
      <c r="G600" s="46"/>
      <c r="H600" s="49"/>
      <c r="I600" s="51"/>
      <c r="J600" s="188"/>
      <c r="K600" s="123" t="str">
        <f t="shared" si="208"/>
        <v xml:space="preserve"> </v>
      </c>
      <c r="L600" s="193" t="str">
        <f t="shared" si="209"/>
        <v xml:space="preserve"> </v>
      </c>
      <c r="M600" s="57">
        <f t="shared" si="210"/>
        <v>0</v>
      </c>
      <c r="N600" s="58">
        <f t="shared" si="211"/>
        <v>0</v>
      </c>
      <c r="O600" s="59">
        <f t="shared" si="212"/>
        <v>0</v>
      </c>
      <c r="P600" s="60">
        <f t="shared" si="213"/>
        <v>0</v>
      </c>
      <c r="Q600" s="61">
        <f t="shared" si="214"/>
        <v>0</v>
      </c>
      <c r="R600" s="58">
        <f t="shared" si="215"/>
        <v>0</v>
      </c>
      <c r="S600" s="61">
        <f t="shared" si="216"/>
        <v>0</v>
      </c>
      <c r="T600" s="58">
        <f t="shared" si="217"/>
        <v>0</v>
      </c>
      <c r="U600" s="181"/>
      <c r="V600" s="137"/>
      <c r="W600" s="138"/>
      <c r="X600" s="139"/>
      <c r="Y600" s="139"/>
      <c r="Z600" s="139"/>
      <c r="AA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  <c r="AR600" s="139"/>
      <c r="AS600" s="139"/>
      <c r="AT600" s="139"/>
      <c r="AU600" s="139"/>
      <c r="AV600" s="139"/>
      <c r="AW600" s="139"/>
      <c r="AX600" s="139"/>
      <c r="AY600" s="139"/>
      <c r="AZ600" s="139"/>
      <c r="BA600" s="139"/>
      <c r="BB600" s="139"/>
      <c r="BC600" s="139"/>
      <c r="BD600" s="139"/>
      <c r="BE600" s="139"/>
      <c r="BF600" s="139"/>
      <c r="BG600" s="139"/>
      <c r="BH600" s="139"/>
      <c r="BI600" s="139"/>
      <c r="BJ600" s="139"/>
      <c r="BK600" s="139"/>
      <c r="BL600" s="139"/>
      <c r="BM600" s="139"/>
      <c r="BN600" s="139"/>
      <c r="BO600" s="139"/>
      <c r="BP600" s="139"/>
      <c r="BQ600" s="139"/>
      <c r="BR600" s="139"/>
      <c r="BS600" s="139"/>
      <c r="BT600" s="139"/>
      <c r="BU600" s="139"/>
      <c r="BV600" s="139"/>
      <c r="BW600" s="139"/>
      <c r="BX600" s="139"/>
      <c r="BY600" s="139"/>
      <c r="BZ600" s="139"/>
      <c r="CA600" s="139"/>
      <c r="CB600" s="139"/>
      <c r="CC600" s="139"/>
      <c r="CD600" s="139"/>
    </row>
    <row r="601" spans="2:82">
      <c r="B601" s="65" t="str">
        <f>IF(C601&lt;&gt;0,COUNTA($C$7:C601)," ")</f>
        <v xml:space="preserve"> </v>
      </c>
      <c r="C601" s="177"/>
      <c r="D601" s="73" t="str">
        <f>IF(C601=0," ",VLOOKUP(WEEKDAY(C601),WeekDays!$B$6:$C$12,COLUMNS(WeekDays!$B$6:$C$12)))</f>
        <v xml:space="preserve"> </v>
      </c>
      <c r="E601" s="200"/>
      <c r="F601" s="46"/>
      <c r="G601" s="46"/>
      <c r="H601" s="49"/>
      <c r="I601" s="51"/>
      <c r="J601" s="188"/>
      <c r="K601" s="123" t="str">
        <f t="shared" si="208"/>
        <v xml:space="preserve"> </v>
      </c>
      <c r="L601" s="193" t="str">
        <f t="shared" si="209"/>
        <v xml:space="preserve"> </v>
      </c>
      <c r="M601" s="57">
        <f t="shared" si="210"/>
        <v>0</v>
      </c>
      <c r="N601" s="58">
        <f t="shared" si="211"/>
        <v>0</v>
      </c>
      <c r="O601" s="59">
        <f t="shared" si="212"/>
        <v>0</v>
      </c>
      <c r="P601" s="60">
        <f t="shared" si="213"/>
        <v>0</v>
      </c>
      <c r="Q601" s="61">
        <f t="shared" si="214"/>
        <v>0</v>
      </c>
      <c r="R601" s="58">
        <f t="shared" si="215"/>
        <v>0</v>
      </c>
      <c r="S601" s="61">
        <f t="shared" si="216"/>
        <v>0</v>
      </c>
      <c r="T601" s="58">
        <f t="shared" si="217"/>
        <v>0</v>
      </c>
      <c r="U601" s="181"/>
      <c r="V601" s="137"/>
      <c r="W601" s="138"/>
      <c r="X601" s="139"/>
      <c r="Y601" s="139"/>
      <c r="Z601" s="139"/>
      <c r="AA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  <c r="AR601" s="139"/>
      <c r="AS601" s="139"/>
      <c r="AT601" s="139"/>
      <c r="AU601" s="139"/>
      <c r="AV601" s="139"/>
      <c r="AW601" s="139"/>
      <c r="AX601" s="139"/>
      <c r="AY601" s="139"/>
      <c r="AZ601" s="139"/>
      <c r="BA601" s="139"/>
      <c r="BB601" s="139"/>
      <c r="BC601" s="139"/>
      <c r="BD601" s="139"/>
      <c r="BE601" s="139"/>
      <c r="BF601" s="139"/>
      <c r="BG601" s="139"/>
      <c r="BH601" s="139"/>
      <c r="BI601" s="139"/>
      <c r="BJ601" s="139"/>
      <c r="BK601" s="139"/>
      <c r="BL601" s="139"/>
      <c r="BM601" s="139"/>
      <c r="BN601" s="139"/>
      <c r="BO601" s="139"/>
      <c r="BP601" s="139"/>
      <c r="BQ601" s="139"/>
      <c r="BR601" s="139"/>
      <c r="BS601" s="139"/>
      <c r="BT601" s="139"/>
      <c r="BU601" s="139"/>
      <c r="BV601" s="139"/>
      <c r="BW601" s="139"/>
      <c r="BX601" s="139"/>
      <c r="BY601" s="139"/>
      <c r="BZ601" s="139"/>
      <c r="CA601" s="139"/>
      <c r="CB601" s="139"/>
      <c r="CC601" s="139"/>
      <c r="CD601" s="139"/>
    </row>
    <row r="602" spans="2:82">
      <c r="B602" s="65" t="str">
        <f>IF(C602&lt;&gt;0,COUNTA($C$7:C602)," ")</f>
        <v xml:space="preserve"> </v>
      </c>
      <c r="C602" s="177"/>
      <c r="D602" s="73" t="str">
        <f>IF(C602=0," ",VLOOKUP(WEEKDAY(C602),WeekDays!$B$6:$C$12,COLUMNS(WeekDays!$B$6:$C$12)))</f>
        <v xml:space="preserve"> </v>
      </c>
      <c r="E602" s="200"/>
      <c r="F602" s="46"/>
      <c r="G602" s="46"/>
      <c r="H602" s="49"/>
      <c r="I602" s="51"/>
      <c r="J602" s="188"/>
      <c r="K602" s="123" t="str">
        <f t="shared" si="208"/>
        <v xml:space="preserve"> </v>
      </c>
      <c r="L602" s="193" t="str">
        <f t="shared" si="209"/>
        <v xml:space="preserve"> </v>
      </c>
      <c r="M602" s="57">
        <f t="shared" si="210"/>
        <v>0</v>
      </c>
      <c r="N602" s="58">
        <f t="shared" si="211"/>
        <v>0</v>
      </c>
      <c r="O602" s="59">
        <f t="shared" si="212"/>
        <v>0</v>
      </c>
      <c r="P602" s="60">
        <f t="shared" si="213"/>
        <v>0</v>
      </c>
      <c r="Q602" s="61">
        <f t="shared" si="214"/>
        <v>0</v>
      </c>
      <c r="R602" s="58">
        <f t="shared" si="215"/>
        <v>0</v>
      </c>
      <c r="S602" s="61">
        <f t="shared" si="216"/>
        <v>0</v>
      </c>
      <c r="T602" s="58">
        <f t="shared" si="217"/>
        <v>0</v>
      </c>
      <c r="U602" s="181"/>
      <c r="V602" s="137"/>
      <c r="W602" s="138"/>
      <c r="X602" s="139"/>
      <c r="Y602" s="139"/>
      <c r="Z602" s="139"/>
      <c r="AA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  <c r="AR602" s="139"/>
      <c r="AS602" s="139"/>
      <c r="AT602" s="139"/>
      <c r="AU602" s="139"/>
      <c r="AV602" s="139"/>
      <c r="AW602" s="139"/>
      <c r="AX602" s="139"/>
      <c r="AY602" s="139"/>
      <c r="AZ602" s="139"/>
      <c r="BA602" s="139"/>
      <c r="BB602" s="139"/>
      <c r="BC602" s="139"/>
      <c r="BD602" s="139"/>
      <c r="BE602" s="139"/>
      <c r="BF602" s="139"/>
      <c r="BG602" s="139"/>
      <c r="BH602" s="139"/>
      <c r="BI602" s="139"/>
      <c r="BJ602" s="139"/>
      <c r="BK602" s="139"/>
      <c r="BL602" s="139"/>
      <c r="BM602" s="139"/>
      <c r="BN602" s="139"/>
      <c r="BO602" s="139"/>
      <c r="BP602" s="139"/>
      <c r="BQ602" s="139"/>
      <c r="BR602" s="139"/>
      <c r="BS602" s="139"/>
      <c r="BT602" s="139"/>
      <c r="BU602" s="139"/>
      <c r="BV602" s="139"/>
      <c r="BW602" s="139"/>
      <c r="BX602" s="139"/>
      <c r="BY602" s="139"/>
      <c r="BZ602" s="139"/>
      <c r="CA602" s="139"/>
      <c r="CB602" s="139"/>
      <c r="CC602" s="139"/>
      <c r="CD602" s="139"/>
    </row>
    <row r="603" spans="2:82">
      <c r="B603" s="65" t="str">
        <f>IF(C603&lt;&gt;0,COUNTA($C$7:C603)," ")</f>
        <v xml:space="preserve"> </v>
      </c>
      <c r="C603" s="177"/>
      <c r="D603" s="73" t="str">
        <f>IF(C603=0," ",VLOOKUP(WEEKDAY(C603),WeekDays!$B$6:$C$12,COLUMNS(WeekDays!$B$6:$C$12)))</f>
        <v xml:space="preserve"> </v>
      </c>
      <c r="E603" s="200"/>
      <c r="F603" s="46"/>
      <c r="G603" s="46"/>
      <c r="H603" s="49"/>
      <c r="I603" s="51"/>
      <c r="J603" s="188"/>
      <c r="K603" s="123" t="str">
        <f t="shared" si="208"/>
        <v xml:space="preserve"> </v>
      </c>
      <c r="L603" s="193" t="str">
        <f t="shared" si="209"/>
        <v xml:space="preserve"> </v>
      </c>
      <c r="M603" s="57">
        <f t="shared" si="210"/>
        <v>0</v>
      </c>
      <c r="N603" s="58">
        <f t="shared" si="211"/>
        <v>0</v>
      </c>
      <c r="O603" s="59">
        <f t="shared" si="212"/>
        <v>0</v>
      </c>
      <c r="P603" s="60">
        <f t="shared" si="213"/>
        <v>0</v>
      </c>
      <c r="Q603" s="61">
        <f t="shared" si="214"/>
        <v>0</v>
      </c>
      <c r="R603" s="58">
        <f t="shared" si="215"/>
        <v>0</v>
      </c>
      <c r="S603" s="61">
        <f t="shared" si="216"/>
        <v>0</v>
      </c>
      <c r="T603" s="58">
        <f t="shared" si="217"/>
        <v>0</v>
      </c>
      <c r="U603" s="181"/>
      <c r="V603" s="137"/>
      <c r="W603" s="138"/>
      <c r="X603" s="139"/>
      <c r="Y603" s="139"/>
      <c r="Z603" s="139"/>
      <c r="AA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  <c r="AR603" s="139"/>
      <c r="AS603" s="139"/>
      <c r="AT603" s="139"/>
      <c r="AU603" s="139"/>
      <c r="AV603" s="139"/>
      <c r="AW603" s="139"/>
      <c r="AX603" s="139"/>
      <c r="AY603" s="139"/>
      <c r="AZ603" s="139"/>
      <c r="BA603" s="139"/>
      <c r="BB603" s="139"/>
      <c r="BC603" s="139"/>
      <c r="BD603" s="139"/>
      <c r="BE603" s="139"/>
      <c r="BF603" s="139"/>
      <c r="BG603" s="139"/>
      <c r="BH603" s="139"/>
      <c r="BI603" s="139"/>
      <c r="BJ603" s="139"/>
      <c r="BK603" s="139"/>
      <c r="BL603" s="139"/>
      <c r="BM603" s="139"/>
      <c r="BN603" s="139"/>
      <c r="BO603" s="139"/>
      <c r="BP603" s="139"/>
      <c r="BQ603" s="139"/>
      <c r="BR603" s="139"/>
      <c r="BS603" s="139"/>
      <c r="BT603" s="139"/>
      <c r="BU603" s="139"/>
      <c r="BV603" s="139"/>
      <c r="BW603" s="139"/>
      <c r="BX603" s="139"/>
      <c r="BY603" s="139"/>
      <c r="BZ603" s="139"/>
      <c r="CA603" s="139"/>
      <c r="CB603" s="139"/>
      <c r="CC603" s="139"/>
      <c r="CD603" s="139"/>
    </row>
    <row r="604" spans="2:82">
      <c r="B604" s="65" t="str">
        <f>IF(C604&lt;&gt;0,COUNTA($C$7:C604)," ")</f>
        <v xml:space="preserve"> </v>
      </c>
      <c r="C604" s="177"/>
      <c r="D604" s="73" t="str">
        <f>IF(C604=0," ",VLOOKUP(WEEKDAY(C604),WeekDays!$B$6:$C$12,COLUMNS(WeekDays!$B$6:$C$12)))</f>
        <v xml:space="preserve"> </v>
      </c>
      <c r="E604" s="200"/>
      <c r="F604" s="46"/>
      <c r="G604" s="46"/>
      <c r="H604" s="49"/>
      <c r="I604" s="51"/>
      <c r="J604" s="188"/>
      <c r="K604" s="123" t="str">
        <f t="shared" si="208"/>
        <v xml:space="preserve"> </v>
      </c>
      <c r="L604" s="193" t="str">
        <f t="shared" si="209"/>
        <v xml:space="preserve"> </v>
      </c>
      <c r="M604" s="57">
        <f t="shared" si="210"/>
        <v>0</v>
      </c>
      <c r="N604" s="58">
        <f t="shared" si="211"/>
        <v>0</v>
      </c>
      <c r="O604" s="59">
        <f t="shared" si="212"/>
        <v>0</v>
      </c>
      <c r="P604" s="60">
        <f t="shared" si="213"/>
        <v>0</v>
      </c>
      <c r="Q604" s="61">
        <f t="shared" si="214"/>
        <v>0</v>
      </c>
      <c r="R604" s="58">
        <f t="shared" si="215"/>
        <v>0</v>
      </c>
      <c r="S604" s="61">
        <f t="shared" si="216"/>
        <v>0</v>
      </c>
      <c r="T604" s="58">
        <f t="shared" si="217"/>
        <v>0</v>
      </c>
      <c r="U604" s="181"/>
      <c r="V604" s="137"/>
      <c r="W604" s="138"/>
      <c r="X604" s="139"/>
      <c r="Y604" s="139"/>
      <c r="Z604" s="139"/>
      <c r="AA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  <c r="AR604" s="139"/>
      <c r="AS604" s="139"/>
      <c r="AT604" s="139"/>
      <c r="AU604" s="139"/>
      <c r="AV604" s="139"/>
      <c r="AW604" s="139"/>
      <c r="AX604" s="139"/>
      <c r="AY604" s="139"/>
      <c r="AZ604" s="139"/>
      <c r="BA604" s="139"/>
      <c r="BB604" s="139"/>
      <c r="BC604" s="139"/>
      <c r="BD604" s="139"/>
      <c r="BE604" s="139"/>
      <c r="BF604" s="139"/>
      <c r="BG604" s="139"/>
      <c r="BH604" s="139"/>
      <c r="BI604" s="139"/>
      <c r="BJ604" s="139"/>
      <c r="BK604" s="139"/>
      <c r="BL604" s="139"/>
      <c r="BM604" s="139"/>
      <c r="BN604" s="139"/>
      <c r="BO604" s="139"/>
      <c r="BP604" s="139"/>
      <c r="BQ604" s="139"/>
      <c r="BR604" s="139"/>
      <c r="BS604" s="139"/>
      <c r="BT604" s="139"/>
      <c r="BU604" s="139"/>
      <c r="BV604" s="139"/>
      <c r="BW604" s="139"/>
      <c r="BX604" s="139"/>
      <c r="BY604" s="139"/>
      <c r="BZ604" s="139"/>
      <c r="CA604" s="139"/>
      <c r="CB604" s="139"/>
      <c r="CC604" s="139"/>
      <c r="CD604" s="139"/>
    </row>
    <row r="605" spans="2:82">
      <c r="B605" s="65" t="str">
        <f>IF(C605&lt;&gt;0,COUNTA($C$7:C605)," ")</f>
        <v xml:space="preserve"> </v>
      </c>
      <c r="C605" s="177"/>
      <c r="D605" s="73" t="str">
        <f>IF(C605=0," ",VLOOKUP(WEEKDAY(C605),WeekDays!$B$6:$C$12,COLUMNS(WeekDays!$B$6:$C$12)))</f>
        <v xml:space="preserve"> </v>
      </c>
      <c r="E605" s="200"/>
      <c r="F605" s="46"/>
      <c r="G605" s="46"/>
      <c r="H605" s="49"/>
      <c r="I605" s="51"/>
      <c r="J605" s="188"/>
      <c r="K605" s="123" t="str">
        <f t="shared" si="208"/>
        <v xml:space="preserve"> </v>
      </c>
      <c r="L605" s="193" t="str">
        <f t="shared" si="209"/>
        <v xml:space="preserve"> </v>
      </c>
      <c r="M605" s="57">
        <f t="shared" si="210"/>
        <v>0</v>
      </c>
      <c r="N605" s="58">
        <f t="shared" si="211"/>
        <v>0</v>
      </c>
      <c r="O605" s="59">
        <f t="shared" si="212"/>
        <v>0</v>
      </c>
      <c r="P605" s="60">
        <f t="shared" si="213"/>
        <v>0</v>
      </c>
      <c r="Q605" s="61">
        <f t="shared" si="214"/>
        <v>0</v>
      </c>
      <c r="R605" s="58">
        <f t="shared" si="215"/>
        <v>0</v>
      </c>
      <c r="S605" s="61">
        <f t="shared" si="216"/>
        <v>0</v>
      </c>
      <c r="T605" s="58">
        <f t="shared" si="217"/>
        <v>0</v>
      </c>
      <c r="U605" s="181"/>
      <c r="V605" s="137"/>
      <c r="W605" s="138"/>
      <c r="X605" s="139"/>
      <c r="Y605" s="139"/>
      <c r="Z605" s="139"/>
      <c r="AA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  <c r="AR605" s="139"/>
      <c r="AS605" s="139"/>
      <c r="AT605" s="139"/>
      <c r="AU605" s="139"/>
      <c r="AV605" s="139"/>
      <c r="AW605" s="139"/>
      <c r="AX605" s="139"/>
      <c r="AY605" s="139"/>
      <c r="AZ605" s="139"/>
      <c r="BA605" s="139"/>
      <c r="BB605" s="139"/>
      <c r="BC605" s="139"/>
      <c r="BD605" s="139"/>
      <c r="BE605" s="139"/>
      <c r="BF605" s="139"/>
      <c r="BG605" s="139"/>
      <c r="BH605" s="139"/>
      <c r="BI605" s="139"/>
      <c r="BJ605" s="139"/>
      <c r="BK605" s="139"/>
      <c r="BL605" s="139"/>
      <c r="BM605" s="139"/>
      <c r="BN605" s="139"/>
      <c r="BO605" s="139"/>
      <c r="BP605" s="139"/>
      <c r="BQ605" s="139"/>
      <c r="BR605" s="139"/>
      <c r="BS605" s="139"/>
      <c r="BT605" s="139"/>
      <c r="BU605" s="139"/>
      <c r="BV605" s="139"/>
      <c r="BW605" s="139"/>
      <c r="BX605" s="139"/>
      <c r="BY605" s="139"/>
      <c r="BZ605" s="139"/>
      <c r="CA605" s="139"/>
      <c r="CB605" s="139"/>
      <c r="CC605" s="139"/>
      <c r="CD605" s="139"/>
    </row>
    <row r="606" spans="2:82">
      <c r="B606" s="65" t="str">
        <f>IF(C606&lt;&gt;0,COUNTA($C$7:C606)," ")</f>
        <v xml:space="preserve"> </v>
      </c>
      <c r="C606" s="177"/>
      <c r="D606" s="73" t="str">
        <f>IF(C606=0," ",VLOOKUP(WEEKDAY(C606),WeekDays!$B$6:$C$12,COLUMNS(WeekDays!$B$6:$C$12)))</f>
        <v xml:space="preserve"> </v>
      </c>
      <c r="E606" s="200"/>
      <c r="F606" s="46"/>
      <c r="G606" s="46"/>
      <c r="H606" s="49"/>
      <c r="I606" s="51"/>
      <c r="J606" s="188"/>
      <c r="K606" s="123" t="str">
        <f t="shared" si="208"/>
        <v xml:space="preserve"> </v>
      </c>
      <c r="L606" s="193" t="str">
        <f t="shared" si="209"/>
        <v xml:space="preserve"> </v>
      </c>
      <c r="M606" s="57">
        <f t="shared" si="210"/>
        <v>0</v>
      </c>
      <c r="N606" s="58">
        <f t="shared" si="211"/>
        <v>0</v>
      </c>
      <c r="O606" s="59">
        <f t="shared" si="212"/>
        <v>0</v>
      </c>
      <c r="P606" s="60">
        <f t="shared" si="213"/>
        <v>0</v>
      </c>
      <c r="Q606" s="61">
        <f t="shared" si="214"/>
        <v>0</v>
      </c>
      <c r="R606" s="58">
        <f t="shared" si="215"/>
        <v>0</v>
      </c>
      <c r="S606" s="61">
        <f t="shared" si="216"/>
        <v>0</v>
      </c>
      <c r="T606" s="58">
        <f t="shared" si="217"/>
        <v>0</v>
      </c>
      <c r="U606" s="181"/>
      <c r="V606" s="137"/>
      <c r="W606" s="138"/>
      <c r="X606" s="139"/>
      <c r="Y606" s="139"/>
      <c r="Z606" s="139"/>
      <c r="AA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  <c r="AR606" s="139"/>
      <c r="AS606" s="139"/>
      <c r="AT606" s="139"/>
      <c r="AU606" s="139"/>
      <c r="AV606" s="139"/>
      <c r="AW606" s="139"/>
      <c r="AX606" s="139"/>
      <c r="AY606" s="139"/>
      <c r="AZ606" s="139"/>
      <c r="BA606" s="139"/>
      <c r="BB606" s="139"/>
      <c r="BC606" s="139"/>
      <c r="BD606" s="139"/>
      <c r="BE606" s="139"/>
      <c r="BF606" s="139"/>
      <c r="BG606" s="139"/>
      <c r="BH606" s="139"/>
      <c r="BI606" s="139"/>
      <c r="BJ606" s="139"/>
      <c r="BK606" s="139"/>
      <c r="BL606" s="139"/>
      <c r="BM606" s="139"/>
      <c r="BN606" s="139"/>
      <c r="BO606" s="139"/>
      <c r="BP606" s="139"/>
      <c r="BQ606" s="139"/>
      <c r="BR606" s="139"/>
      <c r="BS606" s="139"/>
      <c r="BT606" s="139"/>
      <c r="BU606" s="139"/>
      <c r="BV606" s="139"/>
      <c r="BW606" s="139"/>
      <c r="BX606" s="139"/>
      <c r="BY606" s="139"/>
      <c r="BZ606" s="139"/>
      <c r="CA606" s="139"/>
      <c r="CB606" s="139"/>
      <c r="CC606" s="139"/>
      <c r="CD606" s="139"/>
    </row>
    <row r="607" spans="2:82">
      <c r="B607" s="65" t="str">
        <f>IF(C607&lt;&gt;0,COUNTA($C$7:C607)," ")</f>
        <v xml:space="preserve"> </v>
      </c>
      <c r="C607" s="177"/>
      <c r="D607" s="73" t="str">
        <f>IF(C607=0," ",VLOOKUP(WEEKDAY(C607),WeekDays!$B$6:$C$12,COLUMNS(WeekDays!$B$6:$C$12)))</f>
        <v xml:space="preserve"> </v>
      </c>
      <c r="E607" s="200"/>
      <c r="F607" s="46"/>
      <c r="G607" s="46"/>
      <c r="H607" s="49"/>
      <c r="I607" s="51"/>
      <c r="J607" s="188"/>
      <c r="K607" s="123" t="str">
        <f t="shared" si="208"/>
        <v xml:space="preserve"> </v>
      </c>
      <c r="L607" s="193" t="str">
        <f t="shared" si="209"/>
        <v xml:space="preserve"> </v>
      </c>
      <c r="M607" s="57">
        <f t="shared" si="210"/>
        <v>0</v>
      </c>
      <c r="N607" s="58">
        <f t="shared" si="211"/>
        <v>0</v>
      </c>
      <c r="O607" s="59">
        <f t="shared" si="212"/>
        <v>0</v>
      </c>
      <c r="P607" s="60">
        <f t="shared" si="213"/>
        <v>0</v>
      </c>
      <c r="Q607" s="61">
        <f t="shared" si="214"/>
        <v>0</v>
      </c>
      <c r="R607" s="58">
        <f t="shared" si="215"/>
        <v>0</v>
      </c>
      <c r="S607" s="61">
        <f t="shared" si="216"/>
        <v>0</v>
      </c>
      <c r="T607" s="58">
        <f t="shared" si="217"/>
        <v>0</v>
      </c>
      <c r="U607" s="181"/>
      <c r="V607" s="137"/>
      <c r="W607" s="138"/>
      <c r="X607" s="139"/>
      <c r="Y607" s="139"/>
      <c r="Z607" s="139"/>
      <c r="AA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  <c r="AR607" s="139"/>
      <c r="AS607" s="139"/>
      <c r="AT607" s="139"/>
      <c r="AU607" s="139"/>
      <c r="AV607" s="139"/>
      <c r="AW607" s="139"/>
      <c r="AX607" s="139"/>
      <c r="AY607" s="139"/>
      <c r="AZ607" s="139"/>
      <c r="BA607" s="139"/>
      <c r="BB607" s="139"/>
      <c r="BC607" s="139"/>
      <c r="BD607" s="139"/>
      <c r="BE607" s="139"/>
      <c r="BF607" s="139"/>
      <c r="BG607" s="139"/>
      <c r="BH607" s="139"/>
      <c r="BI607" s="139"/>
      <c r="BJ607" s="139"/>
      <c r="BK607" s="139"/>
      <c r="BL607" s="139"/>
      <c r="BM607" s="139"/>
      <c r="BN607" s="139"/>
      <c r="BO607" s="139"/>
      <c r="BP607" s="139"/>
      <c r="BQ607" s="139"/>
      <c r="BR607" s="139"/>
      <c r="BS607" s="139"/>
      <c r="BT607" s="139"/>
      <c r="BU607" s="139"/>
      <c r="BV607" s="139"/>
      <c r="BW607" s="139"/>
      <c r="BX607" s="139"/>
      <c r="BY607" s="139"/>
      <c r="BZ607" s="139"/>
      <c r="CA607" s="139"/>
      <c r="CB607" s="139"/>
      <c r="CC607" s="139"/>
      <c r="CD607" s="139"/>
    </row>
    <row r="608" spans="2:82">
      <c r="B608" s="65" t="str">
        <f>IF(C608&lt;&gt;0,COUNTA($C$7:C608)," ")</f>
        <v xml:space="preserve"> </v>
      </c>
      <c r="C608" s="177"/>
      <c r="D608" s="73" t="str">
        <f>IF(C608=0," ",VLOOKUP(WEEKDAY(C608),WeekDays!$B$6:$C$12,COLUMNS(WeekDays!$B$6:$C$12)))</f>
        <v xml:space="preserve"> </v>
      </c>
      <c r="E608" s="200"/>
      <c r="F608" s="46"/>
      <c r="G608" s="46"/>
      <c r="H608" s="49"/>
      <c r="I608" s="51"/>
      <c r="J608" s="188"/>
      <c r="K608" s="123" t="str">
        <f t="shared" si="208"/>
        <v xml:space="preserve"> </v>
      </c>
      <c r="L608" s="193" t="str">
        <f t="shared" si="209"/>
        <v xml:space="preserve"> </v>
      </c>
      <c r="M608" s="57">
        <f t="shared" si="210"/>
        <v>0</v>
      </c>
      <c r="N608" s="58">
        <f t="shared" si="211"/>
        <v>0</v>
      </c>
      <c r="O608" s="59">
        <f t="shared" si="212"/>
        <v>0</v>
      </c>
      <c r="P608" s="60">
        <f t="shared" si="213"/>
        <v>0</v>
      </c>
      <c r="Q608" s="61">
        <f t="shared" si="214"/>
        <v>0</v>
      </c>
      <c r="R608" s="58">
        <f t="shared" si="215"/>
        <v>0</v>
      </c>
      <c r="S608" s="61">
        <f t="shared" si="216"/>
        <v>0</v>
      </c>
      <c r="T608" s="58">
        <f t="shared" si="217"/>
        <v>0</v>
      </c>
      <c r="U608" s="181"/>
      <c r="V608" s="137"/>
      <c r="W608" s="138"/>
      <c r="X608" s="139"/>
      <c r="Y608" s="139"/>
      <c r="Z608" s="139"/>
      <c r="AA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  <c r="AR608" s="139"/>
      <c r="AS608" s="139"/>
      <c r="AT608" s="139"/>
      <c r="AU608" s="139"/>
      <c r="AV608" s="139"/>
      <c r="AW608" s="139"/>
      <c r="AX608" s="139"/>
      <c r="AY608" s="139"/>
      <c r="AZ608" s="139"/>
      <c r="BA608" s="139"/>
      <c r="BB608" s="139"/>
      <c r="BC608" s="139"/>
      <c r="BD608" s="139"/>
      <c r="BE608" s="139"/>
      <c r="BF608" s="139"/>
      <c r="BG608" s="139"/>
      <c r="BH608" s="139"/>
      <c r="BI608" s="139"/>
      <c r="BJ608" s="139"/>
      <c r="BK608" s="139"/>
      <c r="BL608" s="139"/>
      <c r="BM608" s="139"/>
      <c r="BN608" s="139"/>
      <c r="BO608" s="139"/>
      <c r="BP608" s="139"/>
      <c r="BQ608" s="139"/>
      <c r="BR608" s="139"/>
      <c r="BS608" s="139"/>
      <c r="BT608" s="139"/>
      <c r="BU608" s="139"/>
      <c r="BV608" s="139"/>
      <c r="BW608" s="139"/>
      <c r="BX608" s="139"/>
      <c r="BY608" s="139"/>
      <c r="BZ608" s="139"/>
      <c r="CA608" s="139"/>
      <c r="CB608" s="139"/>
      <c r="CC608" s="139"/>
      <c r="CD608" s="139"/>
    </row>
    <row r="609" spans="2:82">
      <c r="B609" s="65" t="str">
        <f>IF(C609&lt;&gt;0,COUNTA($C$7:C609)," ")</f>
        <v xml:space="preserve"> </v>
      </c>
      <c r="C609" s="177"/>
      <c r="D609" s="73" t="str">
        <f>IF(C609=0," ",VLOOKUP(WEEKDAY(C609),WeekDays!$B$6:$C$12,COLUMNS(WeekDays!$B$6:$C$12)))</f>
        <v xml:space="preserve"> </v>
      </c>
      <c r="E609" s="200"/>
      <c r="F609" s="46"/>
      <c r="G609" s="46"/>
      <c r="H609" s="49"/>
      <c r="I609" s="51"/>
      <c r="J609" s="188"/>
      <c r="K609" s="123" t="str">
        <f t="shared" si="208"/>
        <v xml:space="preserve"> </v>
      </c>
      <c r="L609" s="193" t="str">
        <f t="shared" si="209"/>
        <v xml:space="preserve"> </v>
      </c>
      <c r="M609" s="57">
        <f t="shared" si="210"/>
        <v>0</v>
      </c>
      <c r="N609" s="58">
        <f t="shared" si="211"/>
        <v>0</v>
      </c>
      <c r="O609" s="59">
        <f t="shared" si="212"/>
        <v>0</v>
      </c>
      <c r="P609" s="60">
        <f t="shared" si="213"/>
        <v>0</v>
      </c>
      <c r="Q609" s="61">
        <f t="shared" si="214"/>
        <v>0</v>
      </c>
      <c r="R609" s="58">
        <f t="shared" si="215"/>
        <v>0</v>
      </c>
      <c r="S609" s="61">
        <f t="shared" si="216"/>
        <v>0</v>
      </c>
      <c r="T609" s="58">
        <f t="shared" si="217"/>
        <v>0</v>
      </c>
      <c r="U609" s="181"/>
      <c r="V609" s="137"/>
      <c r="W609" s="138"/>
      <c r="X609" s="139"/>
      <c r="Y609" s="139"/>
      <c r="Z609" s="139"/>
      <c r="AA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  <c r="AR609" s="139"/>
      <c r="AS609" s="139"/>
      <c r="AT609" s="139"/>
      <c r="AU609" s="139"/>
      <c r="AV609" s="139"/>
      <c r="AW609" s="139"/>
      <c r="AX609" s="139"/>
      <c r="AY609" s="139"/>
      <c r="AZ609" s="139"/>
      <c r="BA609" s="139"/>
      <c r="BB609" s="139"/>
      <c r="BC609" s="139"/>
      <c r="BD609" s="139"/>
      <c r="BE609" s="139"/>
      <c r="BF609" s="139"/>
      <c r="BG609" s="139"/>
      <c r="BH609" s="139"/>
      <c r="BI609" s="139"/>
      <c r="BJ609" s="139"/>
      <c r="BK609" s="139"/>
      <c r="BL609" s="139"/>
      <c r="BM609" s="139"/>
      <c r="BN609" s="139"/>
      <c r="BO609" s="139"/>
      <c r="BP609" s="139"/>
      <c r="BQ609" s="139"/>
      <c r="BR609" s="139"/>
      <c r="BS609" s="139"/>
      <c r="BT609" s="139"/>
      <c r="BU609" s="139"/>
      <c r="BV609" s="139"/>
      <c r="BW609" s="139"/>
      <c r="BX609" s="139"/>
      <c r="BY609" s="139"/>
      <c r="BZ609" s="139"/>
      <c r="CA609" s="139"/>
      <c r="CB609" s="139"/>
      <c r="CC609" s="139"/>
      <c r="CD609" s="139"/>
    </row>
    <row r="610" spans="2:82">
      <c r="B610" s="65" t="str">
        <f>IF(C610&lt;&gt;0,COUNTA($C$7:C610)," ")</f>
        <v xml:space="preserve"> </v>
      </c>
      <c r="C610" s="177"/>
      <c r="D610" s="73" t="str">
        <f>IF(C610=0," ",VLOOKUP(WEEKDAY(C610),WeekDays!$B$6:$C$12,COLUMNS(WeekDays!$B$6:$C$12)))</f>
        <v xml:space="preserve"> </v>
      </c>
      <c r="E610" s="200"/>
      <c r="F610" s="46"/>
      <c r="G610" s="46"/>
      <c r="H610" s="49"/>
      <c r="I610" s="51"/>
      <c r="J610" s="188"/>
      <c r="K610" s="123" t="str">
        <f t="shared" si="208"/>
        <v xml:space="preserve"> </v>
      </c>
      <c r="L610" s="193" t="str">
        <f t="shared" si="209"/>
        <v xml:space="preserve"> </v>
      </c>
      <c r="M610" s="57">
        <f t="shared" si="210"/>
        <v>0</v>
      </c>
      <c r="N610" s="58">
        <f t="shared" si="211"/>
        <v>0</v>
      </c>
      <c r="O610" s="59">
        <f t="shared" si="212"/>
        <v>0</v>
      </c>
      <c r="P610" s="60">
        <f t="shared" si="213"/>
        <v>0</v>
      </c>
      <c r="Q610" s="61">
        <f t="shared" si="214"/>
        <v>0</v>
      </c>
      <c r="R610" s="58">
        <f t="shared" si="215"/>
        <v>0</v>
      </c>
      <c r="S610" s="61">
        <f t="shared" si="216"/>
        <v>0</v>
      </c>
      <c r="T610" s="58">
        <f t="shared" si="217"/>
        <v>0</v>
      </c>
      <c r="U610" s="181"/>
      <c r="V610" s="137"/>
      <c r="W610" s="138"/>
      <c r="X610" s="139"/>
      <c r="Y610" s="139"/>
      <c r="Z610" s="139"/>
      <c r="AA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  <c r="AR610" s="139"/>
      <c r="AS610" s="139"/>
      <c r="AT610" s="139"/>
      <c r="AU610" s="139"/>
      <c r="AV610" s="139"/>
      <c r="AW610" s="139"/>
      <c r="AX610" s="139"/>
      <c r="AY610" s="139"/>
      <c r="AZ610" s="139"/>
      <c r="BA610" s="139"/>
      <c r="BB610" s="139"/>
      <c r="BC610" s="139"/>
      <c r="BD610" s="139"/>
      <c r="BE610" s="139"/>
      <c r="BF610" s="139"/>
      <c r="BG610" s="139"/>
      <c r="BH610" s="139"/>
      <c r="BI610" s="139"/>
      <c r="BJ610" s="139"/>
      <c r="BK610" s="139"/>
      <c r="BL610" s="139"/>
      <c r="BM610" s="139"/>
      <c r="BN610" s="139"/>
      <c r="BO610" s="139"/>
      <c r="BP610" s="139"/>
      <c r="BQ610" s="139"/>
      <c r="BR610" s="139"/>
      <c r="BS610" s="139"/>
      <c r="BT610" s="139"/>
      <c r="BU610" s="139"/>
      <c r="BV610" s="139"/>
      <c r="BW610" s="139"/>
      <c r="BX610" s="139"/>
      <c r="BY610" s="139"/>
      <c r="BZ610" s="139"/>
      <c r="CA610" s="139"/>
      <c r="CB610" s="139"/>
      <c r="CC610" s="139"/>
      <c r="CD610" s="139"/>
    </row>
    <row r="611" spans="2:82">
      <c r="B611" s="65" t="str">
        <f>IF(C611&lt;&gt;0,COUNTA($C$7:C611)," ")</f>
        <v xml:space="preserve"> </v>
      </c>
      <c r="C611" s="177"/>
      <c r="D611" s="73" t="str">
        <f>IF(C611=0," ",VLOOKUP(WEEKDAY(C611),WeekDays!$B$6:$C$12,COLUMNS(WeekDays!$B$6:$C$12)))</f>
        <v xml:space="preserve"> </v>
      </c>
      <c r="E611" s="200"/>
      <c r="F611" s="46"/>
      <c r="G611" s="46"/>
      <c r="H611" s="49"/>
      <c r="I611" s="51"/>
      <c r="J611" s="188"/>
      <c r="K611" s="123" t="str">
        <f t="shared" si="208"/>
        <v xml:space="preserve"> </v>
      </c>
      <c r="L611" s="193" t="str">
        <f t="shared" si="209"/>
        <v xml:space="preserve"> </v>
      </c>
      <c r="M611" s="57">
        <f t="shared" si="210"/>
        <v>0</v>
      </c>
      <c r="N611" s="58">
        <f t="shared" si="211"/>
        <v>0</v>
      </c>
      <c r="O611" s="59">
        <f t="shared" si="212"/>
        <v>0</v>
      </c>
      <c r="P611" s="60">
        <f t="shared" si="213"/>
        <v>0</v>
      </c>
      <c r="Q611" s="61">
        <f t="shared" si="214"/>
        <v>0</v>
      </c>
      <c r="R611" s="58">
        <f t="shared" si="215"/>
        <v>0</v>
      </c>
      <c r="S611" s="61">
        <f t="shared" si="216"/>
        <v>0</v>
      </c>
      <c r="T611" s="58">
        <f t="shared" si="217"/>
        <v>0</v>
      </c>
      <c r="U611" s="181"/>
      <c r="V611" s="137"/>
      <c r="W611" s="138"/>
      <c r="X611" s="139"/>
      <c r="Y611" s="139"/>
      <c r="Z611" s="139"/>
      <c r="AA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  <c r="AR611" s="139"/>
      <c r="AS611" s="139"/>
      <c r="AT611" s="139"/>
      <c r="AU611" s="139"/>
      <c r="AV611" s="139"/>
      <c r="AW611" s="139"/>
      <c r="AX611" s="139"/>
      <c r="AY611" s="139"/>
      <c r="AZ611" s="139"/>
      <c r="BA611" s="139"/>
      <c r="BB611" s="139"/>
      <c r="BC611" s="139"/>
      <c r="BD611" s="139"/>
      <c r="BE611" s="139"/>
      <c r="BF611" s="139"/>
      <c r="BG611" s="139"/>
      <c r="BH611" s="139"/>
      <c r="BI611" s="139"/>
      <c r="BJ611" s="139"/>
      <c r="BK611" s="139"/>
      <c r="BL611" s="139"/>
      <c r="BM611" s="139"/>
      <c r="BN611" s="139"/>
      <c r="BO611" s="139"/>
      <c r="BP611" s="139"/>
      <c r="BQ611" s="139"/>
      <c r="BR611" s="139"/>
      <c r="BS611" s="139"/>
      <c r="BT611" s="139"/>
      <c r="BU611" s="139"/>
      <c r="BV611" s="139"/>
      <c r="BW611" s="139"/>
      <c r="BX611" s="139"/>
      <c r="BY611" s="139"/>
      <c r="BZ611" s="139"/>
      <c r="CA611" s="139"/>
      <c r="CB611" s="139"/>
      <c r="CC611" s="139"/>
      <c r="CD611" s="139"/>
    </row>
    <row r="612" spans="2:82">
      <c r="B612" s="65" t="str">
        <f>IF(C612&lt;&gt;0,COUNTA($C$7:C612)," ")</f>
        <v xml:space="preserve"> </v>
      </c>
      <c r="C612" s="177"/>
      <c r="D612" s="73" t="str">
        <f>IF(C612=0," ",VLOOKUP(WEEKDAY(C612),WeekDays!$B$6:$C$12,COLUMNS(WeekDays!$B$6:$C$12)))</f>
        <v xml:space="preserve"> </v>
      </c>
      <c r="E612" s="200"/>
      <c r="F612" s="46"/>
      <c r="G612" s="46"/>
      <c r="H612" s="49"/>
      <c r="I612" s="51"/>
      <c r="J612" s="188"/>
      <c r="K612" s="123" t="str">
        <f t="shared" si="208"/>
        <v xml:space="preserve"> </v>
      </c>
      <c r="L612" s="193" t="str">
        <f t="shared" si="209"/>
        <v xml:space="preserve"> </v>
      </c>
      <c r="M612" s="57">
        <f t="shared" si="210"/>
        <v>0</v>
      </c>
      <c r="N612" s="58">
        <f t="shared" si="211"/>
        <v>0</v>
      </c>
      <c r="O612" s="59">
        <f t="shared" si="212"/>
        <v>0</v>
      </c>
      <c r="P612" s="60">
        <f t="shared" si="213"/>
        <v>0</v>
      </c>
      <c r="Q612" s="61">
        <f t="shared" si="214"/>
        <v>0</v>
      </c>
      <c r="R612" s="58">
        <f t="shared" si="215"/>
        <v>0</v>
      </c>
      <c r="S612" s="61">
        <f t="shared" si="216"/>
        <v>0</v>
      </c>
      <c r="T612" s="58">
        <f t="shared" si="217"/>
        <v>0</v>
      </c>
      <c r="U612" s="181"/>
      <c r="V612" s="137"/>
      <c r="W612" s="138"/>
      <c r="X612" s="139"/>
      <c r="Y612" s="139"/>
      <c r="Z612" s="139"/>
      <c r="AA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  <c r="AR612" s="139"/>
      <c r="AS612" s="139"/>
      <c r="AT612" s="139"/>
      <c r="AU612" s="139"/>
      <c r="AV612" s="139"/>
      <c r="AW612" s="139"/>
      <c r="AX612" s="139"/>
      <c r="AY612" s="139"/>
      <c r="AZ612" s="139"/>
      <c r="BA612" s="139"/>
      <c r="BB612" s="139"/>
      <c r="BC612" s="139"/>
      <c r="BD612" s="139"/>
      <c r="BE612" s="139"/>
      <c r="BF612" s="139"/>
      <c r="BG612" s="139"/>
      <c r="BH612" s="139"/>
      <c r="BI612" s="139"/>
      <c r="BJ612" s="139"/>
      <c r="BK612" s="139"/>
      <c r="BL612" s="139"/>
      <c r="BM612" s="139"/>
      <c r="BN612" s="139"/>
      <c r="BO612" s="139"/>
      <c r="BP612" s="139"/>
      <c r="BQ612" s="139"/>
      <c r="BR612" s="139"/>
      <c r="BS612" s="139"/>
      <c r="BT612" s="139"/>
      <c r="BU612" s="139"/>
      <c r="BV612" s="139"/>
      <c r="BW612" s="139"/>
      <c r="BX612" s="139"/>
      <c r="BY612" s="139"/>
      <c r="BZ612" s="139"/>
      <c r="CA612" s="139"/>
      <c r="CB612" s="139"/>
      <c r="CC612" s="139"/>
      <c r="CD612" s="139"/>
    </row>
    <row r="613" spans="2:82">
      <c r="B613" s="65" t="str">
        <f>IF(C613&lt;&gt;0,COUNTA($C$7:C613)," ")</f>
        <v xml:space="preserve"> </v>
      </c>
      <c r="C613" s="177"/>
      <c r="D613" s="73" t="str">
        <f>IF(C613=0," ",VLOOKUP(WEEKDAY(C613),WeekDays!$B$6:$C$12,COLUMNS(WeekDays!$B$6:$C$12)))</f>
        <v xml:space="preserve"> </v>
      </c>
      <c r="E613" s="200"/>
      <c r="F613" s="46"/>
      <c r="G613" s="46"/>
      <c r="H613" s="49"/>
      <c r="I613" s="51"/>
      <c r="J613" s="188"/>
      <c r="K613" s="123" t="str">
        <f t="shared" si="208"/>
        <v xml:space="preserve"> </v>
      </c>
      <c r="L613" s="193" t="str">
        <f t="shared" si="209"/>
        <v xml:space="preserve"> </v>
      </c>
      <c r="M613" s="57">
        <f t="shared" si="210"/>
        <v>0</v>
      </c>
      <c r="N613" s="58">
        <f t="shared" si="211"/>
        <v>0</v>
      </c>
      <c r="O613" s="59">
        <f t="shared" si="212"/>
        <v>0</v>
      </c>
      <c r="P613" s="60">
        <f t="shared" si="213"/>
        <v>0</v>
      </c>
      <c r="Q613" s="61">
        <f t="shared" si="214"/>
        <v>0</v>
      </c>
      <c r="R613" s="58">
        <f t="shared" si="215"/>
        <v>0</v>
      </c>
      <c r="S613" s="61">
        <f t="shared" si="216"/>
        <v>0</v>
      </c>
      <c r="T613" s="58">
        <f t="shared" si="217"/>
        <v>0</v>
      </c>
      <c r="U613" s="181"/>
      <c r="V613" s="137"/>
      <c r="W613" s="138"/>
      <c r="X613" s="139"/>
      <c r="Y613" s="139"/>
      <c r="Z613" s="139"/>
      <c r="AA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  <c r="AR613" s="139"/>
      <c r="AS613" s="139"/>
      <c r="AT613" s="139"/>
      <c r="AU613" s="139"/>
      <c r="AV613" s="139"/>
      <c r="AW613" s="139"/>
      <c r="AX613" s="139"/>
      <c r="AY613" s="139"/>
      <c r="AZ613" s="139"/>
      <c r="BA613" s="139"/>
      <c r="BB613" s="139"/>
      <c r="BC613" s="139"/>
      <c r="BD613" s="139"/>
      <c r="BE613" s="139"/>
      <c r="BF613" s="139"/>
      <c r="BG613" s="139"/>
      <c r="BH613" s="139"/>
      <c r="BI613" s="139"/>
      <c r="BJ613" s="139"/>
      <c r="BK613" s="139"/>
      <c r="BL613" s="139"/>
      <c r="BM613" s="139"/>
      <c r="BN613" s="139"/>
      <c r="BO613" s="139"/>
      <c r="BP613" s="139"/>
      <c r="BQ613" s="139"/>
      <c r="BR613" s="139"/>
      <c r="BS613" s="139"/>
      <c r="BT613" s="139"/>
      <c r="BU613" s="139"/>
      <c r="BV613" s="139"/>
      <c r="BW613" s="139"/>
      <c r="BX613" s="139"/>
      <c r="BY613" s="139"/>
      <c r="BZ613" s="139"/>
      <c r="CA613" s="139"/>
      <c r="CB613" s="139"/>
      <c r="CC613" s="139"/>
      <c r="CD613" s="139"/>
    </row>
    <row r="614" spans="2:82">
      <c r="B614" s="65" t="str">
        <f>IF(C614&lt;&gt;0,COUNTA($C$7:C614)," ")</f>
        <v xml:space="preserve"> </v>
      </c>
      <c r="C614" s="177"/>
      <c r="D614" s="73" t="str">
        <f>IF(C614=0," ",VLOOKUP(WEEKDAY(C614),WeekDays!$B$6:$C$12,COLUMNS(WeekDays!$B$6:$C$12)))</f>
        <v xml:space="preserve"> </v>
      </c>
      <c r="E614" s="200"/>
      <c r="F614" s="46"/>
      <c r="G614" s="46"/>
      <c r="H614" s="49"/>
      <c r="I614" s="51"/>
      <c r="J614" s="188"/>
      <c r="K614" s="123" t="str">
        <f t="shared" si="208"/>
        <v xml:space="preserve"> </v>
      </c>
      <c r="L614" s="193" t="str">
        <f t="shared" si="209"/>
        <v xml:space="preserve"> </v>
      </c>
      <c r="M614" s="57">
        <f t="shared" si="210"/>
        <v>0</v>
      </c>
      <c r="N614" s="58">
        <f t="shared" si="211"/>
        <v>0</v>
      </c>
      <c r="O614" s="59">
        <f t="shared" si="212"/>
        <v>0</v>
      </c>
      <c r="P614" s="60">
        <f t="shared" si="213"/>
        <v>0</v>
      </c>
      <c r="Q614" s="61">
        <f t="shared" si="214"/>
        <v>0</v>
      </c>
      <c r="R614" s="58">
        <f t="shared" si="215"/>
        <v>0</v>
      </c>
      <c r="S614" s="61">
        <f t="shared" si="216"/>
        <v>0</v>
      </c>
      <c r="T614" s="58">
        <f t="shared" si="217"/>
        <v>0</v>
      </c>
      <c r="U614" s="181"/>
      <c r="V614" s="137"/>
      <c r="W614" s="138"/>
      <c r="X614" s="139"/>
      <c r="Y614" s="139"/>
      <c r="Z614" s="139"/>
      <c r="AA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  <c r="AR614" s="139"/>
      <c r="AS614" s="139"/>
      <c r="AT614" s="139"/>
      <c r="AU614" s="139"/>
      <c r="AV614" s="139"/>
      <c r="AW614" s="139"/>
      <c r="AX614" s="139"/>
      <c r="AY614" s="139"/>
      <c r="AZ614" s="139"/>
      <c r="BA614" s="139"/>
      <c r="BB614" s="139"/>
      <c r="BC614" s="139"/>
      <c r="BD614" s="139"/>
      <c r="BE614" s="139"/>
      <c r="BF614" s="139"/>
      <c r="BG614" s="139"/>
      <c r="BH614" s="139"/>
      <c r="BI614" s="139"/>
      <c r="BJ614" s="139"/>
      <c r="BK614" s="139"/>
      <c r="BL614" s="139"/>
      <c r="BM614" s="139"/>
      <c r="BN614" s="139"/>
      <c r="BO614" s="139"/>
      <c r="BP614" s="139"/>
      <c r="BQ614" s="139"/>
      <c r="BR614" s="139"/>
      <c r="BS614" s="139"/>
      <c r="BT614" s="139"/>
      <c r="BU614" s="139"/>
      <c r="BV614" s="139"/>
      <c r="BW614" s="139"/>
      <c r="BX614" s="139"/>
      <c r="BY614" s="139"/>
      <c r="BZ614" s="139"/>
      <c r="CA614" s="139"/>
      <c r="CB614" s="139"/>
      <c r="CC614" s="139"/>
      <c r="CD614" s="139"/>
    </row>
    <row r="615" spans="2:82">
      <c r="B615" s="65" t="str">
        <f>IF(C615&lt;&gt;0,COUNTA($C$7:C615)," ")</f>
        <v xml:space="preserve"> </v>
      </c>
      <c r="C615" s="177"/>
      <c r="D615" s="73" t="str">
        <f>IF(C615=0," ",VLOOKUP(WEEKDAY(C615),WeekDays!$B$6:$C$12,COLUMNS(WeekDays!$B$6:$C$12)))</f>
        <v xml:space="preserve"> </v>
      </c>
      <c r="E615" s="200"/>
      <c r="F615" s="46"/>
      <c r="G615" s="46"/>
      <c r="H615" s="49"/>
      <c r="I615" s="51"/>
      <c r="J615" s="188"/>
      <c r="K615" s="123" t="str">
        <f t="shared" si="208"/>
        <v xml:space="preserve"> </v>
      </c>
      <c r="L615" s="193" t="str">
        <f t="shared" si="209"/>
        <v xml:space="preserve"> </v>
      </c>
      <c r="M615" s="57">
        <f t="shared" si="210"/>
        <v>0</v>
      </c>
      <c r="N615" s="58">
        <f t="shared" si="211"/>
        <v>0</v>
      </c>
      <c r="O615" s="59">
        <f t="shared" si="212"/>
        <v>0</v>
      </c>
      <c r="P615" s="60">
        <f t="shared" si="213"/>
        <v>0</v>
      </c>
      <c r="Q615" s="61">
        <f t="shared" si="214"/>
        <v>0</v>
      </c>
      <c r="R615" s="58">
        <f t="shared" si="215"/>
        <v>0</v>
      </c>
      <c r="S615" s="61">
        <f t="shared" si="216"/>
        <v>0</v>
      </c>
      <c r="T615" s="58">
        <f t="shared" si="217"/>
        <v>0</v>
      </c>
      <c r="U615" s="181"/>
      <c r="V615" s="137"/>
      <c r="W615" s="138"/>
      <c r="X615" s="139"/>
      <c r="Y615" s="139"/>
      <c r="Z615" s="139"/>
      <c r="AA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  <c r="AR615" s="139"/>
      <c r="AS615" s="139"/>
      <c r="AT615" s="139"/>
      <c r="AU615" s="139"/>
      <c r="AV615" s="139"/>
      <c r="AW615" s="139"/>
      <c r="AX615" s="139"/>
      <c r="AY615" s="139"/>
      <c r="AZ615" s="139"/>
      <c r="BA615" s="139"/>
      <c r="BB615" s="139"/>
      <c r="BC615" s="139"/>
      <c r="BD615" s="139"/>
      <c r="BE615" s="139"/>
      <c r="BF615" s="139"/>
      <c r="BG615" s="139"/>
      <c r="BH615" s="139"/>
      <c r="BI615" s="139"/>
      <c r="BJ615" s="139"/>
      <c r="BK615" s="139"/>
      <c r="BL615" s="139"/>
      <c r="BM615" s="139"/>
      <c r="BN615" s="139"/>
      <c r="BO615" s="139"/>
      <c r="BP615" s="139"/>
      <c r="BQ615" s="139"/>
      <c r="BR615" s="139"/>
      <c r="BS615" s="139"/>
      <c r="BT615" s="139"/>
      <c r="BU615" s="139"/>
      <c r="BV615" s="139"/>
      <c r="BW615" s="139"/>
      <c r="BX615" s="139"/>
      <c r="BY615" s="139"/>
      <c r="BZ615" s="139"/>
      <c r="CA615" s="139"/>
      <c r="CB615" s="139"/>
      <c r="CC615" s="139"/>
      <c r="CD615" s="139"/>
    </row>
    <row r="616" spans="2:82">
      <c r="B616" s="65" t="str">
        <f>IF(C616&lt;&gt;0,COUNTA($C$7:C616)," ")</f>
        <v xml:space="preserve"> </v>
      </c>
      <c r="C616" s="177"/>
      <c r="D616" s="73" t="str">
        <f>IF(C616=0," ",VLOOKUP(WEEKDAY(C616),WeekDays!$B$6:$C$12,COLUMNS(WeekDays!$B$6:$C$12)))</f>
        <v xml:space="preserve"> </v>
      </c>
      <c r="E616" s="200"/>
      <c r="F616" s="46"/>
      <c r="G616" s="46"/>
      <c r="H616" s="49"/>
      <c r="I616" s="51"/>
      <c r="J616" s="188"/>
      <c r="K616" s="123" t="str">
        <f t="shared" si="208"/>
        <v xml:space="preserve"> </v>
      </c>
      <c r="L616" s="193" t="str">
        <f t="shared" si="209"/>
        <v xml:space="preserve"> </v>
      </c>
      <c r="M616" s="57">
        <f t="shared" si="210"/>
        <v>0</v>
      </c>
      <c r="N616" s="58">
        <f t="shared" si="211"/>
        <v>0</v>
      </c>
      <c r="O616" s="59">
        <f t="shared" si="212"/>
        <v>0</v>
      </c>
      <c r="P616" s="60">
        <f t="shared" si="213"/>
        <v>0</v>
      </c>
      <c r="Q616" s="61">
        <f t="shared" si="214"/>
        <v>0</v>
      </c>
      <c r="R616" s="58">
        <f t="shared" si="215"/>
        <v>0</v>
      </c>
      <c r="S616" s="61">
        <f t="shared" si="216"/>
        <v>0</v>
      </c>
      <c r="T616" s="58">
        <f t="shared" si="217"/>
        <v>0</v>
      </c>
      <c r="U616" s="181"/>
      <c r="V616" s="137"/>
      <c r="W616" s="138"/>
      <c r="X616" s="139"/>
      <c r="Y616" s="139"/>
      <c r="Z616" s="139"/>
      <c r="AA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  <c r="AR616" s="139"/>
      <c r="AS616" s="139"/>
      <c r="AT616" s="139"/>
      <c r="AU616" s="139"/>
      <c r="AV616" s="139"/>
      <c r="AW616" s="139"/>
      <c r="AX616" s="139"/>
      <c r="AY616" s="139"/>
      <c r="AZ616" s="139"/>
      <c r="BA616" s="139"/>
      <c r="BB616" s="139"/>
      <c r="BC616" s="139"/>
      <c r="BD616" s="139"/>
      <c r="BE616" s="139"/>
      <c r="BF616" s="139"/>
      <c r="BG616" s="139"/>
      <c r="BH616" s="139"/>
      <c r="BI616" s="139"/>
      <c r="BJ616" s="139"/>
      <c r="BK616" s="139"/>
      <c r="BL616" s="139"/>
      <c r="BM616" s="139"/>
      <c r="BN616" s="139"/>
      <c r="BO616" s="139"/>
      <c r="BP616" s="139"/>
      <c r="BQ616" s="139"/>
      <c r="BR616" s="139"/>
      <c r="BS616" s="139"/>
      <c r="BT616" s="139"/>
      <c r="BU616" s="139"/>
      <c r="BV616" s="139"/>
      <c r="BW616" s="139"/>
      <c r="BX616" s="139"/>
      <c r="BY616" s="139"/>
      <c r="BZ616" s="139"/>
      <c r="CA616" s="139"/>
      <c r="CB616" s="139"/>
      <c r="CC616" s="139"/>
      <c r="CD616" s="139"/>
    </row>
    <row r="617" spans="2:82">
      <c r="B617" s="65" t="str">
        <f>IF(C617&lt;&gt;0,COUNTA($C$7:C617)," ")</f>
        <v xml:space="preserve"> </v>
      </c>
      <c r="C617" s="177"/>
      <c r="D617" s="73" t="str">
        <f>IF(C617=0," ",VLOOKUP(WEEKDAY(C617),WeekDays!$B$6:$C$12,COLUMNS(WeekDays!$B$6:$C$12)))</f>
        <v xml:space="preserve"> </v>
      </c>
      <c r="E617" s="200"/>
      <c r="F617" s="46"/>
      <c r="G617" s="46"/>
      <c r="H617" s="49"/>
      <c r="I617" s="51"/>
      <c r="J617" s="188"/>
      <c r="K617" s="123" t="str">
        <f t="shared" si="208"/>
        <v xml:space="preserve"> </v>
      </c>
      <c r="L617" s="193" t="str">
        <f t="shared" si="209"/>
        <v xml:space="preserve"> </v>
      </c>
      <c r="M617" s="57">
        <f t="shared" si="210"/>
        <v>0</v>
      </c>
      <c r="N617" s="58">
        <f t="shared" si="211"/>
        <v>0</v>
      </c>
      <c r="O617" s="59">
        <f t="shared" si="212"/>
        <v>0</v>
      </c>
      <c r="P617" s="60">
        <f t="shared" si="213"/>
        <v>0</v>
      </c>
      <c r="Q617" s="61">
        <f t="shared" si="214"/>
        <v>0</v>
      </c>
      <c r="R617" s="58">
        <f t="shared" si="215"/>
        <v>0</v>
      </c>
      <c r="S617" s="61">
        <f t="shared" si="216"/>
        <v>0</v>
      </c>
      <c r="T617" s="58">
        <f t="shared" si="217"/>
        <v>0</v>
      </c>
      <c r="U617" s="181"/>
      <c r="V617" s="137"/>
      <c r="W617" s="138"/>
      <c r="X617" s="139"/>
      <c r="Y617" s="139"/>
      <c r="Z617" s="139"/>
      <c r="AA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  <c r="AR617" s="139"/>
      <c r="AS617" s="139"/>
      <c r="AT617" s="139"/>
      <c r="AU617" s="139"/>
      <c r="AV617" s="139"/>
      <c r="AW617" s="139"/>
      <c r="AX617" s="139"/>
      <c r="AY617" s="139"/>
      <c r="AZ617" s="139"/>
      <c r="BA617" s="139"/>
      <c r="BB617" s="139"/>
      <c r="BC617" s="139"/>
      <c r="BD617" s="139"/>
      <c r="BE617" s="139"/>
      <c r="BF617" s="139"/>
      <c r="BG617" s="139"/>
      <c r="BH617" s="139"/>
      <c r="BI617" s="139"/>
      <c r="BJ617" s="139"/>
      <c r="BK617" s="139"/>
      <c r="BL617" s="139"/>
      <c r="BM617" s="139"/>
      <c r="BN617" s="139"/>
      <c r="BO617" s="139"/>
      <c r="BP617" s="139"/>
      <c r="BQ617" s="139"/>
      <c r="BR617" s="139"/>
      <c r="BS617" s="139"/>
      <c r="BT617" s="139"/>
      <c r="BU617" s="139"/>
      <c r="BV617" s="139"/>
      <c r="BW617" s="139"/>
      <c r="BX617" s="139"/>
      <c r="BY617" s="139"/>
      <c r="BZ617" s="139"/>
      <c r="CA617" s="139"/>
      <c r="CB617" s="139"/>
      <c r="CC617" s="139"/>
      <c r="CD617" s="139"/>
    </row>
    <row r="618" spans="2:82">
      <c r="B618" s="65" t="str">
        <f>IF(C618&lt;&gt;0,COUNTA($C$7:C618)," ")</f>
        <v xml:space="preserve"> </v>
      </c>
      <c r="C618" s="177"/>
      <c r="D618" s="73" t="str">
        <f>IF(C618=0," ",VLOOKUP(WEEKDAY(C618),WeekDays!$B$6:$C$12,COLUMNS(WeekDays!$B$6:$C$12)))</f>
        <v xml:space="preserve"> </v>
      </c>
      <c r="E618" s="200"/>
      <c r="F618" s="46"/>
      <c r="G618" s="46"/>
      <c r="H618" s="49"/>
      <c r="I618" s="51"/>
      <c r="J618" s="188"/>
      <c r="K618" s="123" t="str">
        <f t="shared" si="208"/>
        <v xml:space="preserve"> </v>
      </c>
      <c r="L618" s="193" t="str">
        <f t="shared" si="209"/>
        <v xml:space="preserve"> </v>
      </c>
      <c r="M618" s="57">
        <f t="shared" si="210"/>
        <v>0</v>
      </c>
      <c r="N618" s="58">
        <f t="shared" si="211"/>
        <v>0</v>
      </c>
      <c r="O618" s="59">
        <f t="shared" si="212"/>
        <v>0</v>
      </c>
      <c r="P618" s="60">
        <f t="shared" si="213"/>
        <v>0</v>
      </c>
      <c r="Q618" s="61">
        <f t="shared" si="214"/>
        <v>0</v>
      </c>
      <c r="R618" s="58">
        <f t="shared" si="215"/>
        <v>0</v>
      </c>
      <c r="S618" s="61">
        <f t="shared" si="216"/>
        <v>0</v>
      </c>
      <c r="T618" s="58">
        <f t="shared" si="217"/>
        <v>0</v>
      </c>
      <c r="U618" s="181"/>
      <c r="V618" s="137"/>
      <c r="W618" s="138"/>
      <c r="X618" s="139"/>
      <c r="Y618" s="139"/>
      <c r="Z618" s="139"/>
      <c r="AA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  <c r="AR618" s="139"/>
      <c r="AS618" s="139"/>
      <c r="AT618" s="139"/>
      <c r="AU618" s="139"/>
      <c r="AV618" s="139"/>
      <c r="AW618" s="139"/>
      <c r="AX618" s="139"/>
      <c r="AY618" s="139"/>
      <c r="AZ618" s="139"/>
      <c r="BA618" s="139"/>
      <c r="BB618" s="139"/>
      <c r="BC618" s="139"/>
      <c r="BD618" s="139"/>
      <c r="BE618" s="139"/>
      <c r="BF618" s="139"/>
      <c r="BG618" s="139"/>
      <c r="BH618" s="139"/>
      <c r="BI618" s="139"/>
      <c r="BJ618" s="139"/>
      <c r="BK618" s="139"/>
      <c r="BL618" s="139"/>
      <c r="BM618" s="139"/>
      <c r="BN618" s="139"/>
      <c r="BO618" s="139"/>
      <c r="BP618" s="139"/>
      <c r="BQ618" s="139"/>
      <c r="BR618" s="139"/>
      <c r="BS618" s="139"/>
      <c r="BT618" s="139"/>
      <c r="BU618" s="139"/>
      <c r="BV618" s="139"/>
      <c r="BW618" s="139"/>
      <c r="BX618" s="139"/>
      <c r="BY618" s="139"/>
      <c r="BZ618" s="139"/>
      <c r="CA618" s="139"/>
      <c r="CB618" s="139"/>
      <c r="CC618" s="139"/>
      <c r="CD618" s="139"/>
    </row>
    <row r="619" spans="2:82">
      <c r="B619" s="65" t="str">
        <f>IF(C619&lt;&gt;0,COUNTA($C$7:C619)," ")</f>
        <v xml:space="preserve"> </v>
      </c>
      <c r="C619" s="177"/>
      <c r="D619" s="73" t="str">
        <f>IF(C619=0," ",VLOOKUP(WEEKDAY(C619),WeekDays!$B$6:$C$12,COLUMNS(WeekDays!$B$6:$C$12)))</f>
        <v xml:space="preserve"> </v>
      </c>
      <c r="E619" s="200"/>
      <c r="F619" s="46"/>
      <c r="G619" s="46"/>
      <c r="H619" s="49"/>
      <c r="I619" s="51"/>
      <c r="J619" s="188"/>
      <c r="K619" s="123" t="str">
        <f t="shared" si="208"/>
        <v xml:space="preserve"> </v>
      </c>
      <c r="L619" s="193" t="str">
        <f t="shared" si="209"/>
        <v xml:space="preserve"> </v>
      </c>
      <c r="M619" s="57">
        <f t="shared" si="210"/>
        <v>0</v>
      </c>
      <c r="N619" s="58">
        <f t="shared" si="211"/>
        <v>0</v>
      </c>
      <c r="O619" s="59">
        <f t="shared" si="212"/>
        <v>0</v>
      </c>
      <c r="P619" s="60">
        <f t="shared" si="213"/>
        <v>0</v>
      </c>
      <c r="Q619" s="61">
        <f t="shared" si="214"/>
        <v>0</v>
      </c>
      <c r="R619" s="58">
        <f t="shared" si="215"/>
        <v>0</v>
      </c>
      <c r="S619" s="61">
        <f t="shared" si="216"/>
        <v>0</v>
      </c>
      <c r="T619" s="58">
        <f t="shared" si="217"/>
        <v>0</v>
      </c>
      <c r="U619" s="181"/>
      <c r="V619" s="137"/>
      <c r="W619" s="138"/>
      <c r="X619" s="139"/>
      <c r="Y619" s="139"/>
      <c r="Z619" s="139"/>
      <c r="AA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  <c r="AR619" s="139"/>
      <c r="AS619" s="139"/>
      <c r="AT619" s="139"/>
      <c r="AU619" s="139"/>
      <c r="AV619" s="139"/>
      <c r="AW619" s="139"/>
      <c r="AX619" s="139"/>
      <c r="AY619" s="139"/>
      <c r="AZ619" s="139"/>
      <c r="BA619" s="139"/>
      <c r="BB619" s="139"/>
      <c r="BC619" s="139"/>
      <c r="BD619" s="139"/>
      <c r="BE619" s="139"/>
      <c r="BF619" s="139"/>
      <c r="BG619" s="139"/>
      <c r="BH619" s="139"/>
      <c r="BI619" s="139"/>
      <c r="BJ619" s="139"/>
      <c r="BK619" s="139"/>
      <c r="BL619" s="139"/>
      <c r="BM619" s="139"/>
      <c r="BN619" s="139"/>
      <c r="BO619" s="139"/>
      <c r="BP619" s="139"/>
      <c r="BQ619" s="139"/>
      <c r="BR619" s="139"/>
      <c r="BS619" s="139"/>
      <c r="BT619" s="139"/>
      <c r="BU619" s="139"/>
      <c r="BV619" s="139"/>
      <c r="BW619" s="139"/>
      <c r="BX619" s="139"/>
      <c r="BY619" s="139"/>
      <c r="BZ619" s="139"/>
      <c r="CA619" s="139"/>
      <c r="CB619" s="139"/>
      <c r="CC619" s="139"/>
      <c r="CD619" s="139"/>
    </row>
    <row r="620" spans="2:82">
      <c r="B620" s="65" t="str">
        <f>IF(C620&lt;&gt;0,COUNTA($C$7:C620)," ")</f>
        <v xml:space="preserve"> </v>
      </c>
      <c r="C620" s="177"/>
      <c r="D620" s="73" t="str">
        <f>IF(C620=0," ",VLOOKUP(WEEKDAY(C620),WeekDays!$B$6:$C$12,COLUMNS(WeekDays!$B$6:$C$12)))</f>
        <v xml:space="preserve"> </v>
      </c>
      <c r="E620" s="200"/>
      <c r="F620" s="46"/>
      <c r="G620" s="46"/>
      <c r="H620" s="49"/>
      <c r="I620" s="51"/>
      <c r="J620" s="188"/>
      <c r="K620" s="123" t="str">
        <f t="shared" si="208"/>
        <v xml:space="preserve"> </v>
      </c>
      <c r="L620" s="193" t="str">
        <f t="shared" si="209"/>
        <v xml:space="preserve"> </v>
      </c>
      <c r="M620" s="57">
        <f t="shared" si="210"/>
        <v>0</v>
      </c>
      <c r="N620" s="58">
        <f t="shared" si="211"/>
        <v>0</v>
      </c>
      <c r="O620" s="59">
        <f t="shared" si="212"/>
        <v>0</v>
      </c>
      <c r="P620" s="60">
        <f t="shared" si="213"/>
        <v>0</v>
      </c>
      <c r="Q620" s="61">
        <f t="shared" si="214"/>
        <v>0</v>
      </c>
      <c r="R620" s="58">
        <f t="shared" si="215"/>
        <v>0</v>
      </c>
      <c r="S620" s="61">
        <f t="shared" si="216"/>
        <v>0</v>
      </c>
      <c r="T620" s="58">
        <f t="shared" si="217"/>
        <v>0</v>
      </c>
      <c r="U620" s="181"/>
      <c r="V620" s="137"/>
      <c r="W620" s="138"/>
      <c r="X620" s="139"/>
      <c r="Y620" s="139"/>
      <c r="Z620" s="139"/>
      <c r="AA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  <c r="AR620" s="139"/>
      <c r="AS620" s="139"/>
      <c r="AT620" s="139"/>
      <c r="AU620" s="139"/>
      <c r="AV620" s="139"/>
      <c r="AW620" s="139"/>
      <c r="AX620" s="139"/>
      <c r="AY620" s="139"/>
      <c r="AZ620" s="139"/>
      <c r="BA620" s="139"/>
      <c r="BB620" s="139"/>
      <c r="BC620" s="139"/>
      <c r="BD620" s="139"/>
      <c r="BE620" s="139"/>
      <c r="BF620" s="139"/>
      <c r="BG620" s="139"/>
      <c r="BH620" s="139"/>
      <c r="BI620" s="139"/>
      <c r="BJ620" s="139"/>
      <c r="BK620" s="139"/>
      <c r="BL620" s="139"/>
      <c r="BM620" s="139"/>
      <c r="BN620" s="139"/>
      <c r="BO620" s="139"/>
      <c r="BP620" s="139"/>
      <c r="BQ620" s="139"/>
      <c r="BR620" s="139"/>
      <c r="BS620" s="139"/>
      <c r="BT620" s="139"/>
      <c r="BU620" s="139"/>
      <c r="BV620" s="139"/>
      <c r="BW620" s="139"/>
      <c r="BX620" s="139"/>
      <c r="BY620" s="139"/>
      <c r="BZ620" s="139"/>
      <c r="CA620" s="139"/>
      <c r="CB620" s="139"/>
      <c r="CC620" s="139"/>
      <c r="CD620" s="139"/>
    </row>
    <row r="621" spans="2:82">
      <c r="B621" s="65" t="str">
        <f>IF(C621&lt;&gt;0,COUNTA($C$7:C621)," ")</f>
        <v xml:space="preserve"> </v>
      </c>
      <c r="C621" s="177"/>
      <c r="D621" s="73" t="str">
        <f>IF(C621=0," ",VLOOKUP(WEEKDAY(C621),WeekDays!$B$6:$C$12,COLUMNS(WeekDays!$B$6:$C$12)))</f>
        <v xml:space="preserve"> </v>
      </c>
      <c r="E621" s="200"/>
      <c r="F621" s="46"/>
      <c r="G621" s="46"/>
      <c r="H621" s="49"/>
      <c r="I621" s="51"/>
      <c r="J621" s="188"/>
      <c r="K621" s="123" t="str">
        <f t="shared" si="208"/>
        <v xml:space="preserve"> </v>
      </c>
      <c r="L621" s="193" t="str">
        <f t="shared" si="209"/>
        <v xml:space="preserve"> </v>
      </c>
      <c r="M621" s="57">
        <f t="shared" si="210"/>
        <v>0</v>
      </c>
      <c r="N621" s="58">
        <f t="shared" si="211"/>
        <v>0</v>
      </c>
      <c r="O621" s="59">
        <f t="shared" si="212"/>
        <v>0</v>
      </c>
      <c r="P621" s="60">
        <f t="shared" si="213"/>
        <v>0</v>
      </c>
      <c r="Q621" s="61">
        <f t="shared" si="214"/>
        <v>0</v>
      </c>
      <c r="R621" s="58">
        <f t="shared" si="215"/>
        <v>0</v>
      </c>
      <c r="S621" s="61">
        <f t="shared" si="216"/>
        <v>0</v>
      </c>
      <c r="T621" s="58">
        <f t="shared" si="217"/>
        <v>0</v>
      </c>
      <c r="U621" s="181"/>
      <c r="V621" s="137"/>
      <c r="W621" s="138"/>
      <c r="X621" s="139"/>
      <c r="Y621" s="139"/>
      <c r="Z621" s="139"/>
      <c r="AA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  <c r="AR621" s="139"/>
      <c r="AS621" s="139"/>
      <c r="AT621" s="139"/>
      <c r="AU621" s="139"/>
      <c r="AV621" s="139"/>
      <c r="AW621" s="139"/>
      <c r="AX621" s="139"/>
      <c r="AY621" s="139"/>
      <c r="AZ621" s="139"/>
      <c r="BA621" s="139"/>
      <c r="BB621" s="139"/>
      <c r="BC621" s="139"/>
      <c r="BD621" s="139"/>
      <c r="BE621" s="139"/>
      <c r="BF621" s="139"/>
      <c r="BG621" s="139"/>
      <c r="BH621" s="139"/>
      <c r="BI621" s="139"/>
      <c r="BJ621" s="139"/>
      <c r="BK621" s="139"/>
      <c r="BL621" s="139"/>
      <c r="BM621" s="139"/>
      <c r="BN621" s="139"/>
      <c r="BO621" s="139"/>
      <c r="BP621" s="139"/>
      <c r="BQ621" s="139"/>
      <c r="BR621" s="139"/>
      <c r="BS621" s="139"/>
      <c r="BT621" s="139"/>
      <c r="BU621" s="139"/>
      <c r="BV621" s="139"/>
      <c r="BW621" s="139"/>
      <c r="BX621" s="139"/>
      <c r="BY621" s="139"/>
      <c r="BZ621" s="139"/>
      <c r="CA621" s="139"/>
      <c r="CB621" s="139"/>
      <c r="CC621" s="139"/>
      <c r="CD621" s="139"/>
    </row>
    <row r="622" spans="2:82">
      <c r="B622" s="65" t="str">
        <f>IF(C622&lt;&gt;0,COUNTA($C$7:C622)," ")</f>
        <v xml:space="preserve"> </v>
      </c>
      <c r="C622" s="177"/>
      <c r="D622" s="73" t="str">
        <f>IF(C622=0," ",VLOOKUP(WEEKDAY(C622),WeekDays!$B$6:$C$12,COLUMNS(WeekDays!$B$6:$C$12)))</f>
        <v xml:space="preserve"> </v>
      </c>
      <c r="E622" s="200"/>
      <c r="F622" s="46"/>
      <c r="G622" s="46"/>
      <c r="H622" s="49"/>
      <c r="I622" s="51"/>
      <c r="J622" s="188"/>
      <c r="K622" s="123" t="str">
        <f t="shared" si="208"/>
        <v xml:space="preserve"> </v>
      </c>
      <c r="L622" s="193" t="str">
        <f t="shared" si="209"/>
        <v xml:space="preserve"> </v>
      </c>
      <c r="M622" s="57">
        <f t="shared" si="210"/>
        <v>0</v>
      </c>
      <c r="N622" s="58">
        <f t="shared" si="211"/>
        <v>0</v>
      </c>
      <c r="O622" s="59">
        <f t="shared" si="212"/>
        <v>0</v>
      </c>
      <c r="P622" s="60">
        <f t="shared" si="213"/>
        <v>0</v>
      </c>
      <c r="Q622" s="61">
        <f t="shared" si="214"/>
        <v>0</v>
      </c>
      <c r="R622" s="58">
        <f t="shared" si="215"/>
        <v>0</v>
      </c>
      <c r="S622" s="61">
        <f t="shared" si="216"/>
        <v>0</v>
      </c>
      <c r="T622" s="58">
        <f t="shared" si="217"/>
        <v>0</v>
      </c>
      <c r="U622" s="181"/>
      <c r="V622" s="137"/>
      <c r="W622" s="138"/>
      <c r="X622" s="139"/>
      <c r="Y622" s="139"/>
      <c r="Z622" s="139"/>
      <c r="AA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  <c r="AR622" s="139"/>
      <c r="AS622" s="139"/>
      <c r="AT622" s="139"/>
      <c r="AU622" s="139"/>
      <c r="AV622" s="139"/>
      <c r="AW622" s="139"/>
      <c r="AX622" s="139"/>
      <c r="AY622" s="139"/>
      <c r="AZ622" s="139"/>
      <c r="BA622" s="139"/>
      <c r="BB622" s="139"/>
      <c r="BC622" s="139"/>
      <c r="BD622" s="139"/>
      <c r="BE622" s="139"/>
      <c r="BF622" s="139"/>
      <c r="BG622" s="139"/>
      <c r="BH622" s="139"/>
      <c r="BI622" s="139"/>
      <c r="BJ622" s="139"/>
      <c r="BK622" s="139"/>
      <c r="BL622" s="139"/>
      <c r="BM622" s="139"/>
      <c r="BN622" s="139"/>
      <c r="BO622" s="139"/>
      <c r="BP622" s="139"/>
      <c r="BQ622" s="139"/>
      <c r="BR622" s="139"/>
      <c r="BS622" s="139"/>
      <c r="BT622" s="139"/>
      <c r="BU622" s="139"/>
      <c r="BV622" s="139"/>
      <c r="BW622" s="139"/>
      <c r="BX622" s="139"/>
      <c r="BY622" s="139"/>
      <c r="BZ622" s="139"/>
      <c r="CA622" s="139"/>
      <c r="CB622" s="139"/>
      <c r="CC622" s="139"/>
      <c r="CD622" s="139"/>
    </row>
    <row r="623" spans="2:82">
      <c r="B623" s="65" t="str">
        <f>IF(C623&lt;&gt;0,COUNTA($C$7:C623)," ")</f>
        <v xml:space="preserve"> </v>
      </c>
      <c r="C623" s="177"/>
      <c r="D623" s="73" t="str">
        <f>IF(C623=0," ",VLOOKUP(WEEKDAY(C623),WeekDays!$B$6:$C$12,COLUMNS(WeekDays!$B$6:$C$12)))</f>
        <v xml:space="preserve"> </v>
      </c>
      <c r="E623" s="200"/>
      <c r="F623" s="46"/>
      <c r="G623" s="46"/>
      <c r="H623" s="49"/>
      <c r="I623" s="51"/>
      <c r="J623" s="188"/>
      <c r="K623" s="123" t="str">
        <f t="shared" si="208"/>
        <v xml:space="preserve"> </v>
      </c>
      <c r="L623" s="193" t="str">
        <f t="shared" si="209"/>
        <v xml:space="preserve"> </v>
      </c>
      <c r="M623" s="57">
        <f t="shared" si="210"/>
        <v>0</v>
      </c>
      <c r="N623" s="58">
        <f t="shared" si="211"/>
        <v>0</v>
      </c>
      <c r="O623" s="59">
        <f t="shared" si="212"/>
        <v>0</v>
      </c>
      <c r="P623" s="60">
        <f t="shared" si="213"/>
        <v>0</v>
      </c>
      <c r="Q623" s="61">
        <f t="shared" si="214"/>
        <v>0</v>
      </c>
      <c r="R623" s="58">
        <f t="shared" si="215"/>
        <v>0</v>
      </c>
      <c r="S623" s="61">
        <f t="shared" si="216"/>
        <v>0</v>
      </c>
      <c r="T623" s="58">
        <f t="shared" si="217"/>
        <v>0</v>
      </c>
      <c r="U623" s="181"/>
      <c r="V623" s="137"/>
      <c r="W623" s="138"/>
      <c r="X623" s="139"/>
      <c r="Y623" s="139"/>
      <c r="Z623" s="139"/>
      <c r="AA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  <c r="AR623" s="139"/>
      <c r="AS623" s="139"/>
      <c r="AT623" s="139"/>
      <c r="AU623" s="139"/>
      <c r="AV623" s="139"/>
      <c r="AW623" s="139"/>
      <c r="AX623" s="139"/>
      <c r="AY623" s="139"/>
      <c r="AZ623" s="139"/>
      <c r="BA623" s="139"/>
      <c r="BB623" s="139"/>
      <c r="BC623" s="139"/>
      <c r="BD623" s="139"/>
      <c r="BE623" s="139"/>
      <c r="BF623" s="139"/>
      <c r="BG623" s="139"/>
      <c r="BH623" s="139"/>
      <c r="BI623" s="139"/>
      <c r="BJ623" s="139"/>
      <c r="BK623" s="139"/>
      <c r="BL623" s="139"/>
      <c r="BM623" s="139"/>
      <c r="BN623" s="139"/>
      <c r="BO623" s="139"/>
      <c r="BP623" s="139"/>
      <c r="BQ623" s="139"/>
      <c r="BR623" s="139"/>
      <c r="BS623" s="139"/>
      <c r="BT623" s="139"/>
      <c r="BU623" s="139"/>
      <c r="BV623" s="139"/>
      <c r="BW623" s="139"/>
      <c r="BX623" s="139"/>
      <c r="BY623" s="139"/>
      <c r="BZ623" s="139"/>
      <c r="CA623" s="139"/>
      <c r="CB623" s="139"/>
      <c r="CC623" s="139"/>
      <c r="CD623" s="139"/>
    </row>
    <row r="624" spans="2:82">
      <c r="B624" s="65" t="str">
        <f>IF(C624&lt;&gt;0,COUNTA($C$7:C624)," ")</f>
        <v xml:space="preserve"> </v>
      </c>
      <c r="C624" s="177"/>
      <c r="D624" s="73" t="str">
        <f>IF(C624=0," ",VLOOKUP(WEEKDAY(C624),WeekDays!$B$6:$C$12,COLUMNS(WeekDays!$B$6:$C$12)))</f>
        <v xml:space="preserve"> </v>
      </c>
      <c r="E624" s="200"/>
      <c r="F624" s="46"/>
      <c r="G624" s="46"/>
      <c r="H624" s="49"/>
      <c r="I624" s="51"/>
      <c r="J624" s="188"/>
      <c r="K624" s="123" t="str">
        <f t="shared" si="208"/>
        <v xml:space="preserve"> </v>
      </c>
      <c r="L624" s="193" t="str">
        <f t="shared" si="209"/>
        <v xml:space="preserve"> </v>
      </c>
      <c r="M624" s="57">
        <f t="shared" si="210"/>
        <v>0</v>
      </c>
      <c r="N624" s="58">
        <f t="shared" si="211"/>
        <v>0</v>
      </c>
      <c r="O624" s="59">
        <f t="shared" si="212"/>
        <v>0</v>
      </c>
      <c r="P624" s="60">
        <f t="shared" si="213"/>
        <v>0</v>
      </c>
      <c r="Q624" s="61">
        <f t="shared" si="214"/>
        <v>0</v>
      </c>
      <c r="R624" s="58">
        <f t="shared" si="215"/>
        <v>0</v>
      </c>
      <c r="S624" s="61">
        <f t="shared" si="216"/>
        <v>0</v>
      </c>
      <c r="T624" s="58">
        <f t="shared" si="217"/>
        <v>0</v>
      </c>
      <c r="U624" s="181"/>
      <c r="V624" s="137"/>
      <c r="W624" s="138"/>
      <c r="X624" s="139"/>
      <c r="Y624" s="139"/>
      <c r="Z624" s="139"/>
      <c r="AA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  <c r="AR624" s="139"/>
      <c r="AS624" s="139"/>
      <c r="AT624" s="139"/>
      <c r="AU624" s="139"/>
      <c r="AV624" s="139"/>
      <c r="AW624" s="139"/>
      <c r="AX624" s="139"/>
      <c r="AY624" s="139"/>
      <c r="AZ624" s="139"/>
      <c r="BA624" s="139"/>
      <c r="BB624" s="139"/>
      <c r="BC624" s="139"/>
      <c r="BD624" s="139"/>
      <c r="BE624" s="139"/>
      <c r="BF624" s="139"/>
      <c r="BG624" s="139"/>
      <c r="BH624" s="139"/>
      <c r="BI624" s="139"/>
      <c r="BJ624" s="139"/>
      <c r="BK624" s="139"/>
      <c r="BL624" s="139"/>
      <c r="BM624" s="139"/>
      <c r="BN624" s="139"/>
      <c r="BO624" s="139"/>
      <c r="BP624" s="139"/>
      <c r="BQ624" s="139"/>
      <c r="BR624" s="139"/>
      <c r="BS624" s="139"/>
      <c r="BT624" s="139"/>
      <c r="BU624" s="139"/>
      <c r="BV624" s="139"/>
      <c r="BW624" s="139"/>
      <c r="BX624" s="139"/>
      <c r="BY624" s="139"/>
      <c r="BZ624" s="139"/>
      <c r="CA624" s="139"/>
      <c r="CB624" s="139"/>
      <c r="CC624" s="139"/>
      <c r="CD624" s="139"/>
    </row>
    <row r="625" spans="2:82">
      <c r="B625" s="65" t="str">
        <f>IF(C625&lt;&gt;0,COUNTA($C$7:C625)," ")</f>
        <v xml:space="preserve"> </v>
      </c>
      <c r="C625" s="177"/>
      <c r="D625" s="73" t="str">
        <f>IF(C625=0," ",VLOOKUP(WEEKDAY(C625),WeekDays!$B$6:$C$12,COLUMNS(WeekDays!$B$6:$C$12)))</f>
        <v xml:space="preserve"> </v>
      </c>
      <c r="E625" s="200"/>
      <c r="F625" s="46"/>
      <c r="G625" s="46"/>
      <c r="H625" s="49"/>
      <c r="I625" s="51"/>
      <c r="J625" s="188"/>
      <c r="K625" s="123" t="str">
        <f t="shared" si="208"/>
        <v xml:space="preserve"> </v>
      </c>
      <c r="L625" s="193" t="str">
        <f t="shared" si="209"/>
        <v xml:space="preserve"> </v>
      </c>
      <c r="M625" s="57">
        <f t="shared" si="210"/>
        <v>0</v>
      </c>
      <c r="N625" s="58">
        <f t="shared" si="211"/>
        <v>0</v>
      </c>
      <c r="O625" s="59">
        <f t="shared" si="212"/>
        <v>0</v>
      </c>
      <c r="P625" s="60">
        <f t="shared" si="213"/>
        <v>0</v>
      </c>
      <c r="Q625" s="61">
        <f t="shared" si="214"/>
        <v>0</v>
      </c>
      <c r="R625" s="58">
        <f t="shared" si="215"/>
        <v>0</v>
      </c>
      <c r="S625" s="61">
        <f t="shared" si="216"/>
        <v>0</v>
      </c>
      <c r="T625" s="58">
        <f t="shared" si="217"/>
        <v>0</v>
      </c>
      <c r="U625" s="181"/>
      <c r="V625" s="137"/>
      <c r="W625" s="138"/>
      <c r="X625" s="139"/>
      <c r="Y625" s="139"/>
      <c r="Z625" s="139"/>
      <c r="AA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  <c r="AR625" s="139"/>
      <c r="AS625" s="139"/>
      <c r="AT625" s="139"/>
      <c r="AU625" s="139"/>
      <c r="AV625" s="139"/>
      <c r="AW625" s="139"/>
      <c r="AX625" s="139"/>
      <c r="AY625" s="139"/>
      <c r="AZ625" s="139"/>
      <c r="BA625" s="139"/>
      <c r="BB625" s="139"/>
      <c r="BC625" s="139"/>
      <c r="BD625" s="139"/>
      <c r="BE625" s="139"/>
      <c r="BF625" s="139"/>
      <c r="BG625" s="139"/>
      <c r="BH625" s="139"/>
      <c r="BI625" s="139"/>
      <c r="BJ625" s="139"/>
      <c r="BK625" s="139"/>
      <c r="BL625" s="139"/>
      <c r="BM625" s="139"/>
      <c r="BN625" s="139"/>
      <c r="BO625" s="139"/>
      <c r="BP625" s="139"/>
      <c r="BQ625" s="139"/>
      <c r="BR625" s="139"/>
      <c r="BS625" s="139"/>
      <c r="BT625" s="139"/>
      <c r="BU625" s="139"/>
      <c r="BV625" s="139"/>
      <c r="BW625" s="139"/>
      <c r="BX625" s="139"/>
      <c r="BY625" s="139"/>
      <c r="BZ625" s="139"/>
      <c r="CA625" s="139"/>
      <c r="CB625" s="139"/>
      <c r="CC625" s="139"/>
      <c r="CD625" s="139"/>
    </row>
    <row r="626" spans="2:82">
      <c r="B626" s="65" t="str">
        <f>IF(C626&lt;&gt;0,COUNTA($C$7:C626)," ")</f>
        <v xml:space="preserve"> </v>
      </c>
      <c r="C626" s="177"/>
      <c r="D626" s="73" t="str">
        <f>IF(C626=0," ",VLOOKUP(WEEKDAY(C626),WeekDays!$B$6:$C$12,COLUMNS(WeekDays!$B$6:$C$12)))</f>
        <v xml:space="preserve"> </v>
      </c>
      <c r="E626" s="200"/>
      <c r="F626" s="46"/>
      <c r="G626" s="46"/>
      <c r="H626" s="49"/>
      <c r="I626" s="51"/>
      <c r="J626" s="188"/>
      <c r="K626" s="123" t="str">
        <f t="shared" si="208"/>
        <v xml:space="preserve"> </v>
      </c>
      <c r="L626" s="193" t="str">
        <f t="shared" si="209"/>
        <v xml:space="preserve"> </v>
      </c>
      <c r="M626" s="57">
        <f t="shared" si="210"/>
        <v>0</v>
      </c>
      <c r="N626" s="58">
        <f t="shared" si="211"/>
        <v>0</v>
      </c>
      <c r="O626" s="59">
        <f t="shared" si="212"/>
        <v>0</v>
      </c>
      <c r="P626" s="60">
        <f t="shared" si="213"/>
        <v>0</v>
      </c>
      <c r="Q626" s="61">
        <f t="shared" si="214"/>
        <v>0</v>
      </c>
      <c r="R626" s="58">
        <f t="shared" si="215"/>
        <v>0</v>
      </c>
      <c r="S626" s="61">
        <f t="shared" si="216"/>
        <v>0</v>
      </c>
      <c r="T626" s="58">
        <f t="shared" si="217"/>
        <v>0</v>
      </c>
      <c r="U626" s="181"/>
      <c r="V626" s="137"/>
      <c r="W626" s="138"/>
      <c r="X626" s="139"/>
      <c r="Y626" s="139"/>
      <c r="Z626" s="139"/>
      <c r="AA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  <c r="AR626" s="139"/>
      <c r="AS626" s="139"/>
      <c r="AT626" s="139"/>
      <c r="AU626" s="139"/>
      <c r="AV626" s="139"/>
      <c r="AW626" s="139"/>
      <c r="AX626" s="139"/>
      <c r="AY626" s="139"/>
      <c r="AZ626" s="139"/>
      <c r="BA626" s="139"/>
      <c r="BB626" s="139"/>
      <c r="BC626" s="139"/>
      <c r="BD626" s="139"/>
      <c r="BE626" s="139"/>
      <c r="BF626" s="139"/>
      <c r="BG626" s="139"/>
      <c r="BH626" s="139"/>
      <c r="BI626" s="139"/>
      <c r="BJ626" s="139"/>
      <c r="BK626" s="139"/>
      <c r="BL626" s="139"/>
      <c r="BM626" s="139"/>
      <c r="BN626" s="139"/>
      <c r="BO626" s="139"/>
      <c r="BP626" s="139"/>
      <c r="BQ626" s="139"/>
      <c r="BR626" s="139"/>
      <c r="BS626" s="139"/>
      <c r="BT626" s="139"/>
      <c r="BU626" s="139"/>
      <c r="BV626" s="139"/>
      <c r="BW626" s="139"/>
      <c r="BX626" s="139"/>
      <c r="BY626" s="139"/>
      <c r="BZ626" s="139"/>
      <c r="CA626" s="139"/>
      <c r="CB626" s="139"/>
      <c r="CC626" s="139"/>
      <c r="CD626" s="139"/>
    </row>
    <row r="627" spans="2:82">
      <c r="B627" s="65" t="str">
        <f>IF(C627&lt;&gt;0,COUNTA($C$7:C627)," ")</f>
        <v xml:space="preserve"> </v>
      </c>
      <c r="C627" s="177"/>
      <c r="D627" s="73" t="str">
        <f>IF(C627=0," ",VLOOKUP(WEEKDAY(C627),WeekDays!$B$6:$C$12,COLUMNS(WeekDays!$B$6:$C$12)))</f>
        <v xml:space="preserve"> </v>
      </c>
      <c r="E627" s="200"/>
      <c r="F627" s="46"/>
      <c r="G627" s="46"/>
      <c r="H627" s="49"/>
      <c r="I627" s="51"/>
      <c r="J627" s="188"/>
      <c r="K627" s="123" t="str">
        <f t="shared" si="208"/>
        <v xml:space="preserve"> </v>
      </c>
      <c r="L627" s="193" t="str">
        <f t="shared" si="209"/>
        <v xml:space="preserve"> </v>
      </c>
      <c r="M627" s="57">
        <f t="shared" si="210"/>
        <v>0</v>
      </c>
      <c r="N627" s="58">
        <f t="shared" si="211"/>
        <v>0</v>
      </c>
      <c r="O627" s="59">
        <f t="shared" si="212"/>
        <v>0</v>
      </c>
      <c r="P627" s="60">
        <f t="shared" si="213"/>
        <v>0</v>
      </c>
      <c r="Q627" s="61">
        <f t="shared" si="214"/>
        <v>0</v>
      </c>
      <c r="R627" s="58">
        <f t="shared" si="215"/>
        <v>0</v>
      </c>
      <c r="S627" s="61">
        <f t="shared" si="216"/>
        <v>0</v>
      </c>
      <c r="T627" s="58">
        <f t="shared" si="217"/>
        <v>0</v>
      </c>
      <c r="U627" s="181"/>
      <c r="V627" s="137"/>
      <c r="W627" s="138"/>
      <c r="X627" s="139"/>
      <c r="Y627" s="139"/>
      <c r="Z627" s="139"/>
      <c r="AA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  <c r="AL627" s="139"/>
      <c r="AM627" s="139"/>
      <c r="AN627" s="139"/>
      <c r="AO627" s="139"/>
      <c r="AP627" s="139"/>
      <c r="AQ627" s="139"/>
      <c r="AR627" s="139"/>
      <c r="AS627" s="139"/>
      <c r="AT627" s="139"/>
      <c r="AU627" s="139"/>
      <c r="AV627" s="139"/>
      <c r="AW627" s="139"/>
      <c r="AX627" s="139"/>
      <c r="AY627" s="139"/>
      <c r="AZ627" s="139"/>
      <c r="BA627" s="139"/>
      <c r="BB627" s="139"/>
      <c r="BC627" s="139"/>
      <c r="BD627" s="139"/>
      <c r="BE627" s="139"/>
      <c r="BF627" s="139"/>
      <c r="BG627" s="139"/>
      <c r="BH627" s="139"/>
      <c r="BI627" s="139"/>
      <c r="BJ627" s="139"/>
      <c r="BK627" s="139"/>
      <c r="BL627" s="139"/>
      <c r="BM627" s="139"/>
      <c r="BN627" s="139"/>
      <c r="BO627" s="139"/>
      <c r="BP627" s="139"/>
      <c r="BQ627" s="139"/>
      <c r="BR627" s="139"/>
      <c r="BS627" s="139"/>
      <c r="BT627" s="139"/>
      <c r="BU627" s="139"/>
      <c r="BV627" s="139"/>
      <c r="BW627" s="139"/>
      <c r="BX627" s="139"/>
      <c r="BY627" s="139"/>
      <c r="BZ627" s="139"/>
      <c r="CA627" s="139"/>
      <c r="CB627" s="139"/>
      <c r="CC627" s="139"/>
      <c r="CD627" s="139"/>
    </row>
    <row r="628" spans="2:82">
      <c r="B628" s="65" t="str">
        <f>IF(C628&lt;&gt;0,COUNTA($C$7:C628)," ")</f>
        <v xml:space="preserve"> </v>
      </c>
      <c r="C628" s="177"/>
      <c r="D628" s="73" t="str">
        <f>IF(C628=0," ",VLOOKUP(WEEKDAY(C628),WeekDays!$B$6:$C$12,COLUMNS(WeekDays!$B$6:$C$12)))</f>
        <v xml:space="preserve"> </v>
      </c>
      <c r="E628" s="200"/>
      <c r="F628" s="46"/>
      <c r="G628" s="46"/>
      <c r="H628" s="49"/>
      <c r="I628" s="51"/>
      <c r="J628" s="188"/>
      <c r="K628" s="123" t="str">
        <f t="shared" si="208"/>
        <v xml:space="preserve"> </v>
      </c>
      <c r="L628" s="193" t="str">
        <f t="shared" si="209"/>
        <v xml:space="preserve"> </v>
      </c>
      <c r="M628" s="57">
        <f t="shared" si="210"/>
        <v>0</v>
      </c>
      <c r="N628" s="58">
        <f t="shared" si="211"/>
        <v>0</v>
      </c>
      <c r="O628" s="59">
        <f t="shared" si="212"/>
        <v>0</v>
      </c>
      <c r="P628" s="60">
        <f t="shared" si="213"/>
        <v>0</v>
      </c>
      <c r="Q628" s="61">
        <f t="shared" si="214"/>
        <v>0</v>
      </c>
      <c r="R628" s="58">
        <f t="shared" si="215"/>
        <v>0</v>
      </c>
      <c r="S628" s="61">
        <f t="shared" si="216"/>
        <v>0</v>
      </c>
      <c r="T628" s="58">
        <f t="shared" si="217"/>
        <v>0</v>
      </c>
      <c r="U628" s="181"/>
      <c r="V628" s="137"/>
      <c r="W628" s="138"/>
      <c r="X628" s="139"/>
      <c r="Y628" s="139"/>
      <c r="Z628" s="139"/>
      <c r="AA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  <c r="AR628" s="139"/>
      <c r="AS628" s="139"/>
      <c r="AT628" s="139"/>
      <c r="AU628" s="139"/>
      <c r="AV628" s="139"/>
      <c r="AW628" s="139"/>
      <c r="AX628" s="139"/>
      <c r="AY628" s="139"/>
      <c r="AZ628" s="139"/>
      <c r="BA628" s="139"/>
      <c r="BB628" s="139"/>
      <c r="BC628" s="139"/>
      <c r="BD628" s="139"/>
      <c r="BE628" s="139"/>
      <c r="BF628" s="139"/>
      <c r="BG628" s="139"/>
      <c r="BH628" s="139"/>
      <c r="BI628" s="139"/>
      <c r="BJ628" s="139"/>
      <c r="BK628" s="139"/>
      <c r="BL628" s="139"/>
      <c r="BM628" s="139"/>
      <c r="BN628" s="139"/>
      <c r="BO628" s="139"/>
      <c r="BP628" s="139"/>
      <c r="BQ628" s="139"/>
      <c r="BR628" s="139"/>
      <c r="BS628" s="139"/>
      <c r="BT628" s="139"/>
      <c r="BU628" s="139"/>
      <c r="BV628" s="139"/>
      <c r="BW628" s="139"/>
      <c r="BX628" s="139"/>
      <c r="BY628" s="139"/>
      <c r="BZ628" s="139"/>
      <c r="CA628" s="139"/>
      <c r="CB628" s="139"/>
      <c r="CC628" s="139"/>
      <c r="CD628" s="139"/>
    </row>
    <row r="629" spans="2:82">
      <c r="B629" s="65" t="str">
        <f>IF(C629&lt;&gt;0,COUNTA($C$7:C629)," ")</f>
        <v xml:space="preserve"> </v>
      </c>
      <c r="C629" s="177"/>
      <c r="D629" s="73" t="str">
        <f>IF(C629=0," ",VLOOKUP(WEEKDAY(C629),WeekDays!$B$6:$C$12,COLUMNS(WeekDays!$B$6:$C$12)))</f>
        <v xml:space="preserve"> </v>
      </c>
      <c r="E629" s="200"/>
      <c r="F629" s="46"/>
      <c r="G629" s="46"/>
      <c r="H629" s="49"/>
      <c r="I629" s="51"/>
      <c r="J629" s="188"/>
      <c r="K629" s="123" t="str">
        <f t="shared" si="208"/>
        <v xml:space="preserve"> </v>
      </c>
      <c r="L629" s="193" t="str">
        <f t="shared" si="209"/>
        <v xml:space="preserve"> </v>
      </c>
      <c r="M629" s="57">
        <f t="shared" si="210"/>
        <v>0</v>
      </c>
      <c r="N629" s="58">
        <f t="shared" si="211"/>
        <v>0</v>
      </c>
      <c r="O629" s="59">
        <f t="shared" si="212"/>
        <v>0</v>
      </c>
      <c r="P629" s="60">
        <f t="shared" si="213"/>
        <v>0</v>
      </c>
      <c r="Q629" s="61">
        <f t="shared" si="214"/>
        <v>0</v>
      </c>
      <c r="R629" s="58">
        <f t="shared" si="215"/>
        <v>0</v>
      </c>
      <c r="S629" s="61">
        <f t="shared" si="216"/>
        <v>0</v>
      </c>
      <c r="T629" s="58">
        <f t="shared" si="217"/>
        <v>0</v>
      </c>
      <c r="U629" s="181"/>
      <c r="V629" s="137"/>
      <c r="W629" s="138"/>
      <c r="X629" s="139"/>
      <c r="Y629" s="139"/>
      <c r="Z629" s="139"/>
      <c r="AA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  <c r="AL629" s="139"/>
      <c r="AM629" s="139"/>
      <c r="AN629" s="139"/>
      <c r="AO629" s="139"/>
      <c r="AP629" s="139"/>
      <c r="AQ629" s="139"/>
      <c r="AR629" s="139"/>
      <c r="AS629" s="139"/>
      <c r="AT629" s="139"/>
      <c r="AU629" s="139"/>
      <c r="AV629" s="139"/>
      <c r="AW629" s="139"/>
      <c r="AX629" s="139"/>
      <c r="AY629" s="139"/>
      <c r="AZ629" s="139"/>
      <c r="BA629" s="139"/>
      <c r="BB629" s="139"/>
      <c r="BC629" s="139"/>
      <c r="BD629" s="139"/>
      <c r="BE629" s="139"/>
      <c r="BF629" s="139"/>
      <c r="BG629" s="139"/>
      <c r="BH629" s="139"/>
      <c r="BI629" s="139"/>
      <c r="BJ629" s="139"/>
      <c r="BK629" s="139"/>
      <c r="BL629" s="139"/>
      <c r="BM629" s="139"/>
      <c r="BN629" s="139"/>
      <c r="BO629" s="139"/>
      <c r="BP629" s="139"/>
      <c r="BQ629" s="139"/>
      <c r="BR629" s="139"/>
      <c r="BS629" s="139"/>
      <c r="BT629" s="139"/>
      <c r="BU629" s="139"/>
      <c r="BV629" s="139"/>
      <c r="BW629" s="139"/>
      <c r="BX629" s="139"/>
      <c r="BY629" s="139"/>
      <c r="BZ629" s="139"/>
      <c r="CA629" s="139"/>
      <c r="CB629" s="139"/>
      <c r="CC629" s="139"/>
      <c r="CD629" s="139"/>
    </row>
    <row r="630" spans="2:82">
      <c r="B630" s="65" t="str">
        <f>IF(C630&lt;&gt;0,COUNTA($C$7:C630)," ")</f>
        <v xml:space="preserve"> </v>
      </c>
      <c r="C630" s="177"/>
      <c r="D630" s="73" t="str">
        <f>IF(C630=0," ",VLOOKUP(WEEKDAY(C630),WeekDays!$B$6:$C$12,COLUMNS(WeekDays!$B$6:$C$12)))</f>
        <v xml:space="preserve"> </v>
      </c>
      <c r="E630" s="200"/>
      <c r="F630" s="46"/>
      <c r="G630" s="46"/>
      <c r="H630" s="49"/>
      <c r="I630" s="51"/>
      <c r="J630" s="188"/>
      <c r="K630" s="123" t="str">
        <f t="shared" si="208"/>
        <v xml:space="preserve"> </v>
      </c>
      <c r="L630" s="193" t="str">
        <f t="shared" si="209"/>
        <v xml:space="preserve"> </v>
      </c>
      <c r="M630" s="57">
        <f t="shared" si="210"/>
        <v>0</v>
      </c>
      <c r="N630" s="58">
        <f t="shared" si="211"/>
        <v>0</v>
      </c>
      <c r="O630" s="59">
        <f t="shared" si="212"/>
        <v>0</v>
      </c>
      <c r="P630" s="60">
        <f t="shared" si="213"/>
        <v>0</v>
      </c>
      <c r="Q630" s="61">
        <f t="shared" si="214"/>
        <v>0</v>
      </c>
      <c r="R630" s="58">
        <f t="shared" si="215"/>
        <v>0</v>
      </c>
      <c r="S630" s="61">
        <f t="shared" si="216"/>
        <v>0</v>
      </c>
      <c r="T630" s="58">
        <f t="shared" si="217"/>
        <v>0</v>
      </c>
      <c r="U630" s="181"/>
      <c r="V630" s="137"/>
      <c r="W630" s="138"/>
      <c r="X630" s="139"/>
      <c r="Y630" s="139"/>
      <c r="Z630" s="139"/>
      <c r="AA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  <c r="AR630" s="139"/>
      <c r="AS630" s="139"/>
      <c r="AT630" s="139"/>
      <c r="AU630" s="139"/>
      <c r="AV630" s="139"/>
      <c r="AW630" s="139"/>
      <c r="AX630" s="139"/>
      <c r="AY630" s="139"/>
      <c r="AZ630" s="139"/>
      <c r="BA630" s="139"/>
      <c r="BB630" s="139"/>
      <c r="BC630" s="139"/>
      <c r="BD630" s="139"/>
      <c r="BE630" s="139"/>
      <c r="BF630" s="139"/>
      <c r="BG630" s="139"/>
      <c r="BH630" s="139"/>
      <c r="BI630" s="139"/>
      <c r="BJ630" s="139"/>
      <c r="BK630" s="139"/>
      <c r="BL630" s="139"/>
      <c r="BM630" s="139"/>
      <c r="BN630" s="139"/>
      <c r="BO630" s="139"/>
      <c r="BP630" s="139"/>
      <c r="BQ630" s="139"/>
      <c r="BR630" s="139"/>
      <c r="BS630" s="139"/>
      <c r="BT630" s="139"/>
      <c r="BU630" s="139"/>
      <c r="BV630" s="139"/>
      <c r="BW630" s="139"/>
      <c r="BX630" s="139"/>
      <c r="BY630" s="139"/>
      <c r="BZ630" s="139"/>
      <c r="CA630" s="139"/>
      <c r="CB630" s="139"/>
      <c r="CC630" s="139"/>
      <c r="CD630" s="139"/>
    </row>
    <row r="631" spans="2:82">
      <c r="B631" s="65" t="str">
        <f>IF(C631&lt;&gt;0,COUNTA($C$7:C631)," ")</f>
        <v xml:space="preserve"> </v>
      </c>
      <c r="C631" s="177"/>
      <c r="D631" s="73" t="str">
        <f>IF(C631=0," ",VLOOKUP(WEEKDAY(C631),WeekDays!$B$6:$C$12,COLUMNS(WeekDays!$B$6:$C$12)))</f>
        <v xml:space="preserve"> </v>
      </c>
      <c r="E631" s="200"/>
      <c r="F631" s="46"/>
      <c r="G631" s="46"/>
      <c r="H631" s="49"/>
      <c r="I631" s="51"/>
      <c r="J631" s="188"/>
      <c r="K631" s="123" t="str">
        <f t="shared" si="208"/>
        <v xml:space="preserve"> </v>
      </c>
      <c r="L631" s="193" t="str">
        <f t="shared" si="209"/>
        <v xml:space="preserve"> </v>
      </c>
      <c r="M631" s="57">
        <f t="shared" si="210"/>
        <v>0</v>
      </c>
      <c r="N631" s="58">
        <f t="shared" si="211"/>
        <v>0</v>
      </c>
      <c r="O631" s="59">
        <f t="shared" si="212"/>
        <v>0</v>
      </c>
      <c r="P631" s="60">
        <f t="shared" si="213"/>
        <v>0</v>
      </c>
      <c r="Q631" s="61">
        <f t="shared" si="214"/>
        <v>0</v>
      </c>
      <c r="R631" s="58">
        <f t="shared" si="215"/>
        <v>0</v>
      </c>
      <c r="S631" s="61">
        <f t="shared" si="216"/>
        <v>0</v>
      </c>
      <c r="T631" s="58">
        <f t="shared" si="217"/>
        <v>0</v>
      </c>
      <c r="U631" s="181"/>
      <c r="V631" s="137"/>
      <c r="W631" s="138"/>
      <c r="X631" s="139"/>
      <c r="Y631" s="139"/>
      <c r="Z631" s="139"/>
      <c r="AA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  <c r="AR631" s="139"/>
      <c r="AS631" s="139"/>
      <c r="AT631" s="139"/>
      <c r="AU631" s="139"/>
      <c r="AV631" s="139"/>
      <c r="AW631" s="139"/>
      <c r="AX631" s="139"/>
      <c r="AY631" s="139"/>
      <c r="AZ631" s="139"/>
      <c r="BA631" s="139"/>
      <c r="BB631" s="139"/>
      <c r="BC631" s="139"/>
      <c r="BD631" s="139"/>
      <c r="BE631" s="139"/>
      <c r="BF631" s="139"/>
      <c r="BG631" s="139"/>
      <c r="BH631" s="139"/>
      <c r="BI631" s="139"/>
      <c r="BJ631" s="139"/>
      <c r="BK631" s="139"/>
      <c r="BL631" s="139"/>
      <c r="BM631" s="139"/>
      <c r="BN631" s="139"/>
      <c r="BO631" s="139"/>
      <c r="BP631" s="139"/>
      <c r="BQ631" s="139"/>
      <c r="BR631" s="139"/>
      <c r="BS631" s="139"/>
      <c r="BT631" s="139"/>
      <c r="BU631" s="139"/>
      <c r="BV631" s="139"/>
      <c r="BW631" s="139"/>
      <c r="BX631" s="139"/>
      <c r="BY631" s="139"/>
      <c r="BZ631" s="139"/>
      <c r="CA631" s="139"/>
      <c r="CB631" s="139"/>
      <c r="CC631" s="139"/>
      <c r="CD631" s="139"/>
    </row>
    <row r="632" spans="2:82">
      <c r="B632" s="65" t="str">
        <f>IF(C632&lt;&gt;0,COUNTA($C$7:C632)," ")</f>
        <v xml:space="preserve"> </v>
      </c>
      <c r="C632" s="177"/>
      <c r="D632" s="73" t="str">
        <f>IF(C632=0," ",VLOOKUP(WEEKDAY(C632),WeekDays!$B$6:$C$12,COLUMNS(WeekDays!$B$6:$C$12)))</f>
        <v xml:space="preserve"> </v>
      </c>
      <c r="E632" s="200"/>
      <c r="F632" s="46"/>
      <c r="G632" s="46"/>
      <c r="H632" s="49"/>
      <c r="I632" s="51"/>
      <c r="J632" s="188"/>
      <c r="K632" s="123" t="str">
        <f t="shared" si="208"/>
        <v xml:space="preserve"> </v>
      </c>
      <c r="L632" s="193" t="str">
        <f t="shared" si="209"/>
        <v xml:space="preserve"> </v>
      </c>
      <c r="M632" s="57">
        <f t="shared" si="210"/>
        <v>0</v>
      </c>
      <c r="N632" s="58">
        <f t="shared" si="211"/>
        <v>0</v>
      </c>
      <c r="O632" s="59">
        <f t="shared" si="212"/>
        <v>0</v>
      </c>
      <c r="P632" s="60">
        <f t="shared" si="213"/>
        <v>0</v>
      </c>
      <c r="Q632" s="61">
        <f t="shared" si="214"/>
        <v>0</v>
      </c>
      <c r="R632" s="58">
        <f t="shared" si="215"/>
        <v>0</v>
      </c>
      <c r="S632" s="61">
        <f t="shared" si="216"/>
        <v>0</v>
      </c>
      <c r="T632" s="58">
        <f t="shared" si="217"/>
        <v>0</v>
      </c>
      <c r="U632" s="181"/>
      <c r="V632" s="137"/>
      <c r="W632" s="138"/>
      <c r="X632" s="139"/>
      <c r="Y632" s="139"/>
      <c r="Z632" s="139"/>
      <c r="AA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  <c r="AR632" s="139"/>
      <c r="AS632" s="139"/>
      <c r="AT632" s="139"/>
      <c r="AU632" s="139"/>
      <c r="AV632" s="139"/>
      <c r="AW632" s="139"/>
      <c r="AX632" s="139"/>
      <c r="AY632" s="139"/>
      <c r="AZ632" s="139"/>
      <c r="BA632" s="139"/>
      <c r="BB632" s="139"/>
      <c r="BC632" s="139"/>
      <c r="BD632" s="139"/>
      <c r="BE632" s="139"/>
      <c r="BF632" s="139"/>
      <c r="BG632" s="139"/>
      <c r="BH632" s="139"/>
      <c r="BI632" s="139"/>
      <c r="BJ632" s="139"/>
      <c r="BK632" s="139"/>
      <c r="BL632" s="139"/>
      <c r="BM632" s="139"/>
      <c r="BN632" s="139"/>
      <c r="BO632" s="139"/>
      <c r="BP632" s="139"/>
      <c r="BQ632" s="139"/>
      <c r="BR632" s="139"/>
      <c r="BS632" s="139"/>
      <c r="BT632" s="139"/>
      <c r="BU632" s="139"/>
      <c r="BV632" s="139"/>
      <c r="BW632" s="139"/>
      <c r="BX632" s="139"/>
      <c r="BY632" s="139"/>
      <c r="BZ632" s="139"/>
      <c r="CA632" s="139"/>
      <c r="CB632" s="139"/>
      <c r="CC632" s="139"/>
      <c r="CD632" s="139"/>
    </row>
    <row r="633" spans="2:82">
      <c r="B633" s="65" t="str">
        <f>IF(C633&lt;&gt;0,COUNTA($C$7:C633)," ")</f>
        <v xml:space="preserve"> </v>
      </c>
      <c r="C633" s="177"/>
      <c r="D633" s="73" t="str">
        <f>IF(C633=0," ",VLOOKUP(WEEKDAY(C633),WeekDays!$B$6:$C$12,COLUMNS(WeekDays!$B$6:$C$12)))</f>
        <v xml:space="preserve"> </v>
      </c>
      <c r="E633" s="200"/>
      <c r="F633" s="46"/>
      <c r="G633" s="46"/>
      <c r="H633" s="49"/>
      <c r="I633" s="51"/>
      <c r="J633" s="188"/>
      <c r="K633" s="123" t="str">
        <f t="shared" si="208"/>
        <v xml:space="preserve"> </v>
      </c>
      <c r="L633" s="193" t="str">
        <f t="shared" si="209"/>
        <v xml:space="preserve"> </v>
      </c>
      <c r="M633" s="57">
        <f t="shared" si="210"/>
        <v>0</v>
      </c>
      <c r="N633" s="58">
        <f t="shared" si="211"/>
        <v>0</v>
      </c>
      <c r="O633" s="59">
        <f t="shared" si="212"/>
        <v>0</v>
      </c>
      <c r="P633" s="60">
        <f t="shared" si="213"/>
        <v>0</v>
      </c>
      <c r="Q633" s="61">
        <f t="shared" si="214"/>
        <v>0</v>
      </c>
      <c r="R633" s="58">
        <f t="shared" si="215"/>
        <v>0</v>
      </c>
      <c r="S633" s="61">
        <f t="shared" si="216"/>
        <v>0</v>
      </c>
      <c r="T633" s="58">
        <f t="shared" si="217"/>
        <v>0</v>
      </c>
      <c r="U633" s="181"/>
      <c r="V633" s="137"/>
      <c r="W633" s="138"/>
      <c r="X633" s="139"/>
      <c r="Y633" s="139"/>
      <c r="Z633" s="139"/>
      <c r="AA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  <c r="AR633" s="139"/>
      <c r="AS633" s="139"/>
      <c r="AT633" s="139"/>
      <c r="AU633" s="139"/>
      <c r="AV633" s="139"/>
      <c r="AW633" s="139"/>
      <c r="AX633" s="139"/>
      <c r="AY633" s="139"/>
      <c r="AZ633" s="139"/>
      <c r="BA633" s="139"/>
      <c r="BB633" s="139"/>
      <c r="BC633" s="139"/>
      <c r="BD633" s="139"/>
      <c r="BE633" s="139"/>
      <c r="BF633" s="139"/>
      <c r="BG633" s="139"/>
      <c r="BH633" s="139"/>
      <c r="BI633" s="139"/>
      <c r="BJ633" s="139"/>
      <c r="BK633" s="139"/>
      <c r="BL633" s="139"/>
      <c r="BM633" s="139"/>
      <c r="BN633" s="139"/>
      <c r="BO633" s="139"/>
      <c r="BP633" s="139"/>
      <c r="BQ633" s="139"/>
      <c r="BR633" s="139"/>
      <c r="BS633" s="139"/>
      <c r="BT633" s="139"/>
      <c r="BU633" s="139"/>
      <c r="BV633" s="139"/>
      <c r="BW633" s="139"/>
      <c r="BX633" s="139"/>
      <c r="BY633" s="139"/>
      <c r="BZ633" s="139"/>
      <c r="CA633" s="139"/>
      <c r="CB633" s="139"/>
      <c r="CC633" s="139"/>
      <c r="CD633" s="139"/>
    </row>
    <row r="634" spans="2:82">
      <c r="B634" s="65" t="str">
        <f>IF(C634&lt;&gt;0,COUNTA($C$7:C634)," ")</f>
        <v xml:space="preserve"> </v>
      </c>
      <c r="C634" s="177"/>
      <c r="D634" s="73" t="str">
        <f>IF(C634=0," ",VLOOKUP(WEEKDAY(C634),WeekDays!$B$6:$C$12,COLUMNS(WeekDays!$B$6:$C$12)))</f>
        <v xml:space="preserve"> </v>
      </c>
      <c r="E634" s="200"/>
      <c r="F634" s="46"/>
      <c r="G634" s="46"/>
      <c r="H634" s="49"/>
      <c r="I634" s="51"/>
      <c r="J634" s="188"/>
      <c r="K634" s="123" t="str">
        <f t="shared" si="208"/>
        <v xml:space="preserve"> </v>
      </c>
      <c r="L634" s="193" t="str">
        <f t="shared" si="209"/>
        <v xml:space="preserve"> </v>
      </c>
      <c r="M634" s="57">
        <f t="shared" si="210"/>
        <v>0</v>
      </c>
      <c r="N634" s="58">
        <f t="shared" si="211"/>
        <v>0</v>
      </c>
      <c r="O634" s="59">
        <f t="shared" si="212"/>
        <v>0</v>
      </c>
      <c r="P634" s="60">
        <f t="shared" si="213"/>
        <v>0</v>
      </c>
      <c r="Q634" s="61">
        <f t="shared" si="214"/>
        <v>0</v>
      </c>
      <c r="R634" s="58">
        <f t="shared" si="215"/>
        <v>0</v>
      </c>
      <c r="S634" s="61">
        <f t="shared" si="216"/>
        <v>0</v>
      </c>
      <c r="T634" s="58">
        <f t="shared" si="217"/>
        <v>0</v>
      </c>
      <c r="U634" s="181"/>
      <c r="V634" s="137"/>
      <c r="W634" s="138"/>
      <c r="X634" s="139"/>
      <c r="Y634" s="139"/>
      <c r="Z634" s="139"/>
      <c r="AA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  <c r="AL634" s="139"/>
      <c r="AM634" s="139"/>
      <c r="AN634" s="139"/>
      <c r="AO634" s="139"/>
      <c r="AP634" s="139"/>
      <c r="AQ634" s="139"/>
      <c r="AR634" s="139"/>
      <c r="AS634" s="139"/>
      <c r="AT634" s="139"/>
      <c r="AU634" s="139"/>
      <c r="AV634" s="139"/>
      <c r="AW634" s="139"/>
      <c r="AX634" s="139"/>
      <c r="AY634" s="139"/>
      <c r="AZ634" s="139"/>
      <c r="BA634" s="139"/>
      <c r="BB634" s="139"/>
      <c r="BC634" s="139"/>
      <c r="BD634" s="139"/>
      <c r="BE634" s="139"/>
      <c r="BF634" s="139"/>
      <c r="BG634" s="139"/>
      <c r="BH634" s="139"/>
      <c r="BI634" s="139"/>
      <c r="BJ634" s="139"/>
      <c r="BK634" s="139"/>
      <c r="BL634" s="139"/>
      <c r="BM634" s="139"/>
      <c r="BN634" s="139"/>
      <c r="BO634" s="139"/>
      <c r="BP634" s="139"/>
      <c r="BQ634" s="139"/>
      <c r="BR634" s="139"/>
      <c r="BS634" s="139"/>
      <c r="BT634" s="139"/>
      <c r="BU634" s="139"/>
      <c r="BV634" s="139"/>
      <c r="BW634" s="139"/>
      <c r="BX634" s="139"/>
      <c r="BY634" s="139"/>
      <c r="BZ634" s="139"/>
      <c r="CA634" s="139"/>
      <c r="CB634" s="139"/>
      <c r="CC634" s="139"/>
      <c r="CD634" s="139"/>
    </row>
    <row r="635" spans="2:82">
      <c r="B635" s="65" t="str">
        <f>IF(C635&lt;&gt;0,COUNTA($C$7:C635)," ")</f>
        <v xml:space="preserve"> </v>
      </c>
      <c r="C635" s="177"/>
      <c r="D635" s="73" t="str">
        <f>IF(C635=0," ",VLOOKUP(WEEKDAY(C635),WeekDays!$B$6:$C$12,COLUMNS(WeekDays!$B$6:$C$12)))</f>
        <v xml:space="preserve"> </v>
      </c>
      <c r="E635" s="200"/>
      <c r="F635" s="46"/>
      <c r="G635" s="46"/>
      <c r="H635" s="49"/>
      <c r="I635" s="51"/>
      <c r="J635" s="188"/>
      <c r="K635" s="123" t="str">
        <f t="shared" si="208"/>
        <v xml:space="preserve"> </v>
      </c>
      <c r="L635" s="193" t="str">
        <f t="shared" si="209"/>
        <v xml:space="preserve"> </v>
      </c>
      <c r="M635" s="57">
        <f t="shared" si="210"/>
        <v>0</v>
      </c>
      <c r="N635" s="58">
        <f t="shared" si="211"/>
        <v>0</v>
      </c>
      <c r="O635" s="59">
        <f t="shared" si="212"/>
        <v>0</v>
      </c>
      <c r="P635" s="60">
        <f t="shared" si="213"/>
        <v>0</v>
      </c>
      <c r="Q635" s="61">
        <f t="shared" si="214"/>
        <v>0</v>
      </c>
      <c r="R635" s="58">
        <f t="shared" si="215"/>
        <v>0</v>
      </c>
      <c r="S635" s="61">
        <f t="shared" si="216"/>
        <v>0</v>
      </c>
      <c r="T635" s="58">
        <f t="shared" si="217"/>
        <v>0</v>
      </c>
      <c r="U635" s="181"/>
      <c r="V635" s="137"/>
      <c r="W635" s="138"/>
      <c r="X635" s="139"/>
      <c r="Y635" s="139"/>
      <c r="Z635" s="139"/>
      <c r="AA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  <c r="AL635" s="139"/>
      <c r="AM635" s="139"/>
      <c r="AN635" s="139"/>
      <c r="AO635" s="139"/>
      <c r="AP635" s="139"/>
      <c r="AQ635" s="139"/>
      <c r="AR635" s="139"/>
      <c r="AS635" s="139"/>
      <c r="AT635" s="139"/>
      <c r="AU635" s="139"/>
      <c r="AV635" s="139"/>
      <c r="AW635" s="139"/>
      <c r="AX635" s="139"/>
      <c r="AY635" s="139"/>
      <c r="AZ635" s="139"/>
      <c r="BA635" s="139"/>
      <c r="BB635" s="139"/>
      <c r="BC635" s="139"/>
      <c r="BD635" s="139"/>
      <c r="BE635" s="139"/>
      <c r="BF635" s="139"/>
      <c r="BG635" s="139"/>
      <c r="BH635" s="139"/>
      <c r="BI635" s="139"/>
      <c r="BJ635" s="139"/>
      <c r="BK635" s="139"/>
      <c r="BL635" s="139"/>
      <c r="BM635" s="139"/>
      <c r="BN635" s="139"/>
      <c r="BO635" s="139"/>
      <c r="BP635" s="139"/>
      <c r="BQ635" s="139"/>
      <c r="BR635" s="139"/>
      <c r="BS635" s="139"/>
      <c r="BT635" s="139"/>
      <c r="BU635" s="139"/>
      <c r="BV635" s="139"/>
      <c r="BW635" s="139"/>
      <c r="BX635" s="139"/>
      <c r="BY635" s="139"/>
      <c r="BZ635" s="139"/>
      <c r="CA635" s="139"/>
      <c r="CB635" s="139"/>
      <c r="CC635" s="139"/>
      <c r="CD635" s="139"/>
    </row>
    <row r="636" spans="2:82">
      <c r="B636" s="65" t="str">
        <f>IF(C636&lt;&gt;0,COUNTA($C$7:C636)," ")</f>
        <v xml:space="preserve"> </v>
      </c>
      <c r="C636" s="177"/>
      <c r="D636" s="73" t="str">
        <f>IF(C636=0," ",VLOOKUP(WEEKDAY(C636),WeekDays!$B$6:$C$12,COLUMNS(WeekDays!$B$6:$C$12)))</f>
        <v xml:space="preserve"> </v>
      </c>
      <c r="E636" s="200"/>
      <c r="F636" s="46"/>
      <c r="G636" s="46"/>
      <c r="H636" s="49"/>
      <c r="I636" s="51"/>
      <c r="J636" s="188"/>
      <c r="K636" s="123" t="str">
        <f t="shared" si="208"/>
        <v xml:space="preserve"> </v>
      </c>
      <c r="L636" s="193" t="str">
        <f t="shared" si="209"/>
        <v xml:space="preserve"> </v>
      </c>
      <c r="M636" s="57">
        <f t="shared" si="210"/>
        <v>0</v>
      </c>
      <c r="N636" s="58">
        <f t="shared" si="211"/>
        <v>0</v>
      </c>
      <c r="O636" s="59">
        <f t="shared" si="212"/>
        <v>0</v>
      </c>
      <c r="P636" s="60">
        <f t="shared" si="213"/>
        <v>0</v>
      </c>
      <c r="Q636" s="61">
        <f t="shared" si="214"/>
        <v>0</v>
      </c>
      <c r="R636" s="58">
        <f t="shared" si="215"/>
        <v>0</v>
      </c>
      <c r="S636" s="61">
        <f t="shared" si="216"/>
        <v>0</v>
      </c>
      <c r="T636" s="58">
        <f t="shared" si="217"/>
        <v>0</v>
      </c>
      <c r="U636" s="181"/>
      <c r="V636" s="137"/>
      <c r="W636" s="138"/>
      <c r="X636" s="139"/>
      <c r="Y636" s="139"/>
      <c r="Z636" s="139"/>
      <c r="AA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  <c r="AL636" s="139"/>
      <c r="AM636" s="139"/>
      <c r="AN636" s="139"/>
      <c r="AO636" s="139"/>
      <c r="AP636" s="139"/>
      <c r="AQ636" s="139"/>
      <c r="AR636" s="139"/>
      <c r="AS636" s="139"/>
      <c r="AT636" s="139"/>
      <c r="AU636" s="139"/>
      <c r="AV636" s="139"/>
      <c r="AW636" s="139"/>
      <c r="AX636" s="139"/>
      <c r="AY636" s="139"/>
      <c r="AZ636" s="139"/>
      <c r="BA636" s="139"/>
      <c r="BB636" s="139"/>
      <c r="BC636" s="139"/>
      <c r="BD636" s="139"/>
      <c r="BE636" s="139"/>
      <c r="BF636" s="139"/>
      <c r="BG636" s="139"/>
      <c r="BH636" s="139"/>
      <c r="BI636" s="139"/>
      <c r="BJ636" s="139"/>
      <c r="BK636" s="139"/>
      <c r="BL636" s="139"/>
      <c r="BM636" s="139"/>
      <c r="BN636" s="139"/>
      <c r="BO636" s="139"/>
      <c r="BP636" s="139"/>
      <c r="BQ636" s="139"/>
      <c r="BR636" s="139"/>
      <c r="BS636" s="139"/>
      <c r="BT636" s="139"/>
      <c r="BU636" s="139"/>
      <c r="BV636" s="139"/>
      <c r="BW636" s="139"/>
      <c r="BX636" s="139"/>
      <c r="BY636" s="139"/>
      <c r="BZ636" s="139"/>
      <c r="CA636" s="139"/>
      <c r="CB636" s="139"/>
      <c r="CC636" s="139"/>
      <c r="CD636" s="139"/>
    </row>
    <row r="637" spans="2:82">
      <c r="B637" s="65" t="str">
        <f>IF(C637&lt;&gt;0,COUNTA($C$7:C637)," ")</f>
        <v xml:space="preserve"> </v>
      </c>
      <c r="C637" s="177"/>
      <c r="D637" s="73" t="str">
        <f>IF(C637=0," ",VLOOKUP(WEEKDAY(C637),WeekDays!$B$6:$C$12,COLUMNS(WeekDays!$B$6:$C$12)))</f>
        <v xml:space="preserve"> </v>
      </c>
      <c r="E637" s="200"/>
      <c r="F637" s="46"/>
      <c r="G637" s="46"/>
      <c r="H637" s="49"/>
      <c r="I637" s="51"/>
      <c r="J637" s="188"/>
      <c r="K637" s="123" t="str">
        <f t="shared" si="208"/>
        <v xml:space="preserve"> </v>
      </c>
      <c r="L637" s="193" t="str">
        <f t="shared" si="209"/>
        <v xml:space="preserve"> </v>
      </c>
      <c r="M637" s="57">
        <f t="shared" si="210"/>
        <v>0</v>
      </c>
      <c r="N637" s="58">
        <f t="shared" si="211"/>
        <v>0</v>
      </c>
      <c r="O637" s="59">
        <f t="shared" si="212"/>
        <v>0</v>
      </c>
      <c r="P637" s="60">
        <f t="shared" si="213"/>
        <v>0</v>
      </c>
      <c r="Q637" s="61">
        <f t="shared" si="214"/>
        <v>0</v>
      </c>
      <c r="R637" s="58">
        <f t="shared" si="215"/>
        <v>0</v>
      </c>
      <c r="S637" s="61">
        <f t="shared" si="216"/>
        <v>0</v>
      </c>
      <c r="T637" s="58">
        <f t="shared" si="217"/>
        <v>0</v>
      </c>
      <c r="U637" s="181"/>
      <c r="V637" s="137"/>
      <c r="W637" s="138"/>
      <c r="X637" s="139"/>
      <c r="Y637" s="139"/>
      <c r="Z637" s="139"/>
      <c r="AA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  <c r="AL637" s="139"/>
      <c r="AM637" s="139"/>
      <c r="AN637" s="139"/>
      <c r="AO637" s="139"/>
      <c r="AP637" s="139"/>
      <c r="AQ637" s="139"/>
      <c r="AR637" s="139"/>
      <c r="AS637" s="139"/>
      <c r="AT637" s="139"/>
      <c r="AU637" s="139"/>
      <c r="AV637" s="139"/>
      <c r="AW637" s="139"/>
      <c r="AX637" s="139"/>
      <c r="AY637" s="139"/>
      <c r="AZ637" s="139"/>
      <c r="BA637" s="139"/>
      <c r="BB637" s="139"/>
      <c r="BC637" s="139"/>
      <c r="BD637" s="139"/>
      <c r="BE637" s="139"/>
      <c r="BF637" s="139"/>
      <c r="BG637" s="139"/>
      <c r="BH637" s="139"/>
      <c r="BI637" s="139"/>
      <c r="BJ637" s="139"/>
      <c r="BK637" s="139"/>
      <c r="BL637" s="139"/>
      <c r="BM637" s="139"/>
      <c r="BN637" s="139"/>
      <c r="BO637" s="139"/>
      <c r="BP637" s="139"/>
      <c r="BQ637" s="139"/>
      <c r="BR637" s="139"/>
      <c r="BS637" s="139"/>
      <c r="BT637" s="139"/>
      <c r="BU637" s="139"/>
      <c r="BV637" s="139"/>
      <c r="BW637" s="139"/>
      <c r="BX637" s="139"/>
      <c r="BY637" s="139"/>
      <c r="BZ637" s="139"/>
      <c r="CA637" s="139"/>
      <c r="CB637" s="139"/>
      <c r="CC637" s="139"/>
      <c r="CD637" s="139"/>
    </row>
    <row r="638" spans="2:82">
      <c r="B638" s="65" t="str">
        <f>IF(C638&lt;&gt;0,COUNTA($C$7:C638)," ")</f>
        <v xml:space="preserve"> </v>
      </c>
      <c r="C638" s="177"/>
      <c r="D638" s="73" t="str">
        <f>IF(C638=0," ",VLOOKUP(WEEKDAY(C638),WeekDays!$B$6:$C$12,COLUMNS(WeekDays!$B$6:$C$12)))</f>
        <v xml:space="preserve"> </v>
      </c>
      <c r="E638" s="200"/>
      <c r="F638" s="46"/>
      <c r="G638" s="46"/>
      <c r="H638" s="49"/>
      <c r="I638" s="51"/>
      <c r="J638" s="188"/>
      <c r="K638" s="123" t="str">
        <f t="shared" si="208"/>
        <v xml:space="preserve"> </v>
      </c>
      <c r="L638" s="193" t="str">
        <f t="shared" si="209"/>
        <v xml:space="preserve"> </v>
      </c>
      <c r="M638" s="57">
        <f t="shared" si="210"/>
        <v>0</v>
      </c>
      <c r="N638" s="58">
        <f t="shared" si="211"/>
        <v>0</v>
      </c>
      <c r="O638" s="59">
        <f t="shared" si="212"/>
        <v>0</v>
      </c>
      <c r="P638" s="60">
        <f t="shared" si="213"/>
        <v>0</v>
      </c>
      <c r="Q638" s="61">
        <f t="shared" si="214"/>
        <v>0</v>
      </c>
      <c r="R638" s="58">
        <f t="shared" si="215"/>
        <v>0</v>
      </c>
      <c r="S638" s="61">
        <f t="shared" si="216"/>
        <v>0</v>
      </c>
      <c r="T638" s="58">
        <f t="shared" si="217"/>
        <v>0</v>
      </c>
      <c r="U638" s="181"/>
      <c r="V638" s="137"/>
      <c r="W638" s="138"/>
      <c r="X638" s="139"/>
      <c r="Y638" s="139"/>
      <c r="Z638" s="139"/>
      <c r="AA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  <c r="AR638" s="139"/>
      <c r="AS638" s="139"/>
      <c r="AT638" s="139"/>
      <c r="AU638" s="139"/>
      <c r="AV638" s="139"/>
      <c r="AW638" s="139"/>
      <c r="AX638" s="139"/>
      <c r="AY638" s="139"/>
      <c r="AZ638" s="139"/>
      <c r="BA638" s="139"/>
      <c r="BB638" s="139"/>
      <c r="BC638" s="139"/>
      <c r="BD638" s="139"/>
      <c r="BE638" s="139"/>
      <c r="BF638" s="139"/>
      <c r="BG638" s="139"/>
      <c r="BH638" s="139"/>
      <c r="BI638" s="139"/>
      <c r="BJ638" s="139"/>
      <c r="BK638" s="139"/>
      <c r="BL638" s="139"/>
      <c r="BM638" s="139"/>
      <c r="BN638" s="139"/>
      <c r="BO638" s="139"/>
      <c r="BP638" s="139"/>
      <c r="BQ638" s="139"/>
      <c r="BR638" s="139"/>
      <c r="BS638" s="139"/>
      <c r="BT638" s="139"/>
      <c r="BU638" s="139"/>
      <c r="BV638" s="139"/>
      <c r="BW638" s="139"/>
      <c r="BX638" s="139"/>
      <c r="BY638" s="139"/>
      <c r="BZ638" s="139"/>
      <c r="CA638" s="139"/>
      <c r="CB638" s="139"/>
      <c r="CC638" s="139"/>
      <c r="CD638" s="139"/>
    </row>
    <row r="639" spans="2:82">
      <c r="B639" s="65" t="str">
        <f>IF(C639&lt;&gt;0,COUNTA($C$7:C639)," ")</f>
        <v xml:space="preserve"> </v>
      </c>
      <c r="C639" s="177"/>
      <c r="D639" s="73" t="str">
        <f>IF(C639=0," ",VLOOKUP(WEEKDAY(C639),WeekDays!$B$6:$C$12,COLUMNS(WeekDays!$B$6:$C$12)))</f>
        <v xml:space="preserve"> </v>
      </c>
      <c r="E639" s="200"/>
      <c r="F639" s="46"/>
      <c r="G639" s="46"/>
      <c r="H639" s="49"/>
      <c r="I639" s="51"/>
      <c r="J639" s="188"/>
      <c r="K639" s="123" t="str">
        <f t="shared" si="208"/>
        <v xml:space="preserve"> </v>
      </c>
      <c r="L639" s="193" t="str">
        <f t="shared" si="209"/>
        <v xml:space="preserve"> </v>
      </c>
      <c r="M639" s="57">
        <f t="shared" si="210"/>
        <v>0</v>
      </c>
      <c r="N639" s="58">
        <f t="shared" si="211"/>
        <v>0</v>
      </c>
      <c r="O639" s="59">
        <f t="shared" si="212"/>
        <v>0</v>
      </c>
      <c r="P639" s="60">
        <f t="shared" si="213"/>
        <v>0</v>
      </c>
      <c r="Q639" s="61">
        <f t="shared" si="214"/>
        <v>0</v>
      </c>
      <c r="R639" s="58">
        <f t="shared" si="215"/>
        <v>0</v>
      </c>
      <c r="S639" s="61">
        <f t="shared" si="216"/>
        <v>0</v>
      </c>
      <c r="T639" s="58">
        <f t="shared" si="217"/>
        <v>0</v>
      </c>
      <c r="U639" s="181"/>
      <c r="V639" s="137"/>
      <c r="W639" s="138"/>
      <c r="X639" s="139"/>
      <c r="Y639" s="139"/>
      <c r="Z639" s="139"/>
      <c r="AA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  <c r="AR639" s="139"/>
      <c r="AS639" s="139"/>
      <c r="AT639" s="139"/>
      <c r="AU639" s="139"/>
      <c r="AV639" s="139"/>
      <c r="AW639" s="139"/>
      <c r="AX639" s="139"/>
      <c r="AY639" s="139"/>
      <c r="AZ639" s="139"/>
      <c r="BA639" s="139"/>
      <c r="BB639" s="139"/>
      <c r="BC639" s="139"/>
      <c r="BD639" s="139"/>
      <c r="BE639" s="139"/>
      <c r="BF639" s="139"/>
      <c r="BG639" s="139"/>
      <c r="BH639" s="139"/>
      <c r="BI639" s="139"/>
      <c r="BJ639" s="139"/>
      <c r="BK639" s="139"/>
      <c r="BL639" s="139"/>
      <c r="BM639" s="139"/>
      <c r="BN639" s="139"/>
      <c r="BO639" s="139"/>
      <c r="BP639" s="139"/>
      <c r="BQ639" s="139"/>
      <c r="BR639" s="139"/>
      <c r="BS639" s="139"/>
      <c r="BT639" s="139"/>
      <c r="BU639" s="139"/>
      <c r="BV639" s="139"/>
      <c r="BW639" s="139"/>
      <c r="BX639" s="139"/>
      <c r="BY639" s="139"/>
      <c r="BZ639" s="139"/>
      <c r="CA639" s="139"/>
      <c r="CB639" s="139"/>
      <c r="CC639" s="139"/>
      <c r="CD639" s="139"/>
    </row>
    <row r="640" spans="2:82">
      <c r="B640" s="65" t="str">
        <f>IF(C640&lt;&gt;0,COUNTA($C$7:C640)," ")</f>
        <v xml:space="preserve"> </v>
      </c>
      <c r="C640" s="177"/>
      <c r="D640" s="73" t="str">
        <f>IF(C640=0," ",VLOOKUP(WEEKDAY(C640),WeekDays!$B$6:$C$12,COLUMNS(WeekDays!$B$6:$C$12)))</f>
        <v xml:space="preserve"> </v>
      </c>
      <c r="E640" s="200"/>
      <c r="F640" s="46"/>
      <c r="G640" s="46"/>
      <c r="H640" s="49"/>
      <c r="I640" s="51"/>
      <c r="J640" s="188"/>
      <c r="K640" s="123" t="str">
        <f t="shared" si="208"/>
        <v xml:space="preserve"> </v>
      </c>
      <c r="L640" s="193" t="str">
        <f t="shared" si="209"/>
        <v xml:space="preserve"> </v>
      </c>
      <c r="M640" s="57">
        <f t="shared" si="210"/>
        <v>0</v>
      </c>
      <c r="N640" s="58">
        <f t="shared" si="211"/>
        <v>0</v>
      </c>
      <c r="O640" s="59">
        <f t="shared" si="212"/>
        <v>0</v>
      </c>
      <c r="P640" s="60">
        <f t="shared" si="213"/>
        <v>0</v>
      </c>
      <c r="Q640" s="61">
        <f t="shared" si="214"/>
        <v>0</v>
      </c>
      <c r="R640" s="58">
        <f t="shared" si="215"/>
        <v>0</v>
      </c>
      <c r="S640" s="61">
        <f t="shared" si="216"/>
        <v>0</v>
      </c>
      <c r="T640" s="58">
        <f t="shared" si="217"/>
        <v>0</v>
      </c>
      <c r="U640" s="181"/>
      <c r="V640" s="137"/>
      <c r="W640" s="138"/>
      <c r="X640" s="139"/>
      <c r="Y640" s="139"/>
      <c r="Z640" s="139"/>
      <c r="AA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  <c r="AL640" s="139"/>
      <c r="AM640" s="139"/>
      <c r="AN640" s="139"/>
      <c r="AO640" s="139"/>
      <c r="AP640" s="139"/>
      <c r="AQ640" s="139"/>
      <c r="AR640" s="139"/>
      <c r="AS640" s="139"/>
      <c r="AT640" s="139"/>
      <c r="AU640" s="139"/>
      <c r="AV640" s="139"/>
      <c r="AW640" s="139"/>
      <c r="AX640" s="139"/>
      <c r="AY640" s="139"/>
      <c r="AZ640" s="139"/>
      <c r="BA640" s="139"/>
      <c r="BB640" s="139"/>
      <c r="BC640" s="139"/>
      <c r="BD640" s="139"/>
      <c r="BE640" s="139"/>
      <c r="BF640" s="139"/>
      <c r="BG640" s="139"/>
      <c r="BH640" s="139"/>
      <c r="BI640" s="139"/>
      <c r="BJ640" s="139"/>
      <c r="BK640" s="139"/>
      <c r="BL640" s="139"/>
      <c r="BM640" s="139"/>
      <c r="BN640" s="139"/>
      <c r="BO640" s="139"/>
      <c r="BP640" s="139"/>
      <c r="BQ640" s="139"/>
      <c r="BR640" s="139"/>
      <c r="BS640" s="139"/>
      <c r="BT640" s="139"/>
      <c r="BU640" s="139"/>
      <c r="BV640" s="139"/>
      <c r="BW640" s="139"/>
      <c r="BX640" s="139"/>
      <c r="BY640" s="139"/>
      <c r="BZ640" s="139"/>
      <c r="CA640" s="139"/>
      <c r="CB640" s="139"/>
      <c r="CC640" s="139"/>
      <c r="CD640" s="139"/>
    </row>
    <row r="641" spans="2:82">
      <c r="B641" s="65" t="str">
        <f>IF(C641&lt;&gt;0,COUNTA($C$7:C641)," ")</f>
        <v xml:space="preserve"> </v>
      </c>
      <c r="C641" s="177"/>
      <c r="D641" s="73" t="str">
        <f>IF(C641=0," ",VLOOKUP(WEEKDAY(C641),WeekDays!$B$6:$C$12,COLUMNS(WeekDays!$B$6:$C$12)))</f>
        <v xml:space="preserve"> </v>
      </c>
      <c r="E641" s="200"/>
      <c r="F641" s="46"/>
      <c r="G641" s="46"/>
      <c r="H641" s="49"/>
      <c r="I641" s="51"/>
      <c r="J641" s="188"/>
      <c r="K641" s="123" t="str">
        <f t="shared" ref="K641:K704" si="218">IF(OR(B641=0,B641&gt;COUNT($G$7:$G$868))," ",IF(G641&gt;I641,3,IF(G641&lt;I641,0,1)))</f>
        <v xml:space="preserve"> </v>
      </c>
      <c r="L641" s="193" t="str">
        <f t="shared" ref="L641:L704" si="219">IF(OR(B641=0,B641&gt;COUNT($G$7:$G$868))," ",IF(I641&gt;G641,3,IF(I641&lt;G641,0,1)))</f>
        <v xml:space="preserve"> </v>
      </c>
      <c r="M641" s="57">
        <f t="shared" ref="M641:M704" si="220">I641</f>
        <v>0</v>
      </c>
      <c r="N641" s="58">
        <f t="shared" ref="N641:N704" si="221">G641</f>
        <v>0</v>
      </c>
      <c r="O641" s="59">
        <f t="shared" ref="O641:O704" si="222">IF(G641&gt;I641,1,0)</f>
        <v>0</v>
      </c>
      <c r="P641" s="60">
        <f t="shared" ref="P641:P704" si="223">IF(I641&gt;G641,1,0)</f>
        <v>0</v>
      </c>
      <c r="Q641" s="61">
        <f t="shared" ref="Q641:Q704" si="224">IF(G641&lt;I641,1,0)</f>
        <v>0</v>
      </c>
      <c r="R641" s="58">
        <f t="shared" ref="R641:R704" si="225">IF(I641&lt;G641,1,0)</f>
        <v>0</v>
      </c>
      <c r="S641" s="61">
        <f t="shared" ref="S641:S704" si="226">IF(AND(G641="",I641=""),0,IF(G641=I641,1,0))</f>
        <v>0</v>
      </c>
      <c r="T641" s="58">
        <f t="shared" ref="T641:T704" si="227">IF(AND(G641="",I641=""),0,IF(I641=G641,1,0))</f>
        <v>0</v>
      </c>
      <c r="U641" s="181"/>
      <c r="V641" s="137"/>
      <c r="W641" s="138"/>
      <c r="X641" s="139"/>
      <c r="Y641" s="139"/>
      <c r="Z641" s="139"/>
      <c r="AA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  <c r="AL641" s="139"/>
      <c r="AM641" s="139"/>
      <c r="AN641" s="139"/>
      <c r="AO641" s="139"/>
      <c r="AP641" s="139"/>
      <c r="AQ641" s="139"/>
      <c r="AR641" s="139"/>
      <c r="AS641" s="139"/>
      <c r="AT641" s="139"/>
      <c r="AU641" s="139"/>
      <c r="AV641" s="139"/>
      <c r="AW641" s="139"/>
      <c r="AX641" s="139"/>
      <c r="AY641" s="139"/>
      <c r="AZ641" s="139"/>
      <c r="BA641" s="139"/>
      <c r="BB641" s="139"/>
      <c r="BC641" s="139"/>
      <c r="BD641" s="139"/>
      <c r="BE641" s="139"/>
      <c r="BF641" s="139"/>
      <c r="BG641" s="139"/>
      <c r="BH641" s="139"/>
      <c r="BI641" s="139"/>
      <c r="BJ641" s="139"/>
      <c r="BK641" s="139"/>
      <c r="BL641" s="139"/>
      <c r="BM641" s="139"/>
      <c r="BN641" s="139"/>
      <c r="BO641" s="139"/>
      <c r="BP641" s="139"/>
      <c r="BQ641" s="139"/>
      <c r="BR641" s="139"/>
      <c r="BS641" s="139"/>
      <c r="BT641" s="139"/>
      <c r="BU641" s="139"/>
      <c r="BV641" s="139"/>
      <c r="BW641" s="139"/>
      <c r="BX641" s="139"/>
      <c r="BY641" s="139"/>
      <c r="BZ641" s="139"/>
      <c r="CA641" s="139"/>
      <c r="CB641" s="139"/>
      <c r="CC641" s="139"/>
      <c r="CD641" s="139"/>
    </row>
    <row r="642" spans="2:82">
      <c r="B642" s="65" t="str">
        <f>IF(C642&lt;&gt;0,COUNTA($C$7:C642)," ")</f>
        <v xml:space="preserve"> </v>
      </c>
      <c r="C642" s="177"/>
      <c r="D642" s="73" t="str">
        <f>IF(C642=0," ",VLOOKUP(WEEKDAY(C642),WeekDays!$B$6:$C$12,COLUMNS(WeekDays!$B$6:$C$12)))</f>
        <v xml:space="preserve"> </v>
      </c>
      <c r="E642" s="200"/>
      <c r="F642" s="46"/>
      <c r="G642" s="46"/>
      <c r="H642" s="49"/>
      <c r="I642" s="51"/>
      <c r="J642" s="188"/>
      <c r="K642" s="123" t="str">
        <f t="shared" si="218"/>
        <v xml:space="preserve"> </v>
      </c>
      <c r="L642" s="193" t="str">
        <f t="shared" si="219"/>
        <v xml:space="preserve"> </v>
      </c>
      <c r="M642" s="57">
        <f t="shared" si="220"/>
        <v>0</v>
      </c>
      <c r="N642" s="58">
        <f t="shared" si="221"/>
        <v>0</v>
      </c>
      <c r="O642" s="59">
        <f t="shared" si="222"/>
        <v>0</v>
      </c>
      <c r="P642" s="60">
        <f t="shared" si="223"/>
        <v>0</v>
      </c>
      <c r="Q642" s="61">
        <f t="shared" si="224"/>
        <v>0</v>
      </c>
      <c r="R642" s="58">
        <f t="shared" si="225"/>
        <v>0</v>
      </c>
      <c r="S642" s="61">
        <f t="shared" si="226"/>
        <v>0</v>
      </c>
      <c r="T642" s="58">
        <f t="shared" si="227"/>
        <v>0</v>
      </c>
      <c r="U642" s="181"/>
      <c r="V642" s="137"/>
      <c r="W642" s="138"/>
      <c r="X642" s="139"/>
      <c r="Y642" s="139"/>
      <c r="Z642" s="139"/>
      <c r="AA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  <c r="AR642" s="139"/>
      <c r="AS642" s="139"/>
      <c r="AT642" s="139"/>
      <c r="AU642" s="139"/>
      <c r="AV642" s="139"/>
      <c r="AW642" s="139"/>
      <c r="AX642" s="139"/>
      <c r="AY642" s="139"/>
      <c r="AZ642" s="139"/>
      <c r="BA642" s="139"/>
      <c r="BB642" s="139"/>
      <c r="BC642" s="139"/>
      <c r="BD642" s="139"/>
      <c r="BE642" s="139"/>
      <c r="BF642" s="139"/>
      <c r="BG642" s="139"/>
      <c r="BH642" s="139"/>
      <c r="BI642" s="139"/>
      <c r="BJ642" s="139"/>
      <c r="BK642" s="139"/>
      <c r="BL642" s="139"/>
      <c r="BM642" s="139"/>
      <c r="BN642" s="139"/>
      <c r="BO642" s="139"/>
      <c r="BP642" s="139"/>
      <c r="BQ642" s="139"/>
      <c r="BR642" s="139"/>
      <c r="BS642" s="139"/>
      <c r="BT642" s="139"/>
      <c r="BU642" s="139"/>
      <c r="BV642" s="139"/>
      <c r="BW642" s="139"/>
      <c r="BX642" s="139"/>
      <c r="BY642" s="139"/>
      <c r="BZ642" s="139"/>
      <c r="CA642" s="139"/>
      <c r="CB642" s="139"/>
      <c r="CC642" s="139"/>
      <c r="CD642" s="139"/>
    </row>
    <row r="643" spans="2:82">
      <c r="B643" s="65" t="str">
        <f>IF(C643&lt;&gt;0,COUNTA($C$7:C643)," ")</f>
        <v xml:space="preserve"> </v>
      </c>
      <c r="C643" s="177"/>
      <c r="D643" s="73" t="str">
        <f>IF(C643=0," ",VLOOKUP(WEEKDAY(C643),WeekDays!$B$6:$C$12,COLUMNS(WeekDays!$B$6:$C$12)))</f>
        <v xml:space="preserve"> </v>
      </c>
      <c r="E643" s="200"/>
      <c r="F643" s="46"/>
      <c r="G643" s="46"/>
      <c r="H643" s="49"/>
      <c r="I643" s="51"/>
      <c r="J643" s="188"/>
      <c r="K643" s="123" t="str">
        <f t="shared" si="218"/>
        <v xml:space="preserve"> </v>
      </c>
      <c r="L643" s="193" t="str">
        <f t="shared" si="219"/>
        <v xml:space="preserve"> </v>
      </c>
      <c r="M643" s="57">
        <f t="shared" si="220"/>
        <v>0</v>
      </c>
      <c r="N643" s="58">
        <f t="shared" si="221"/>
        <v>0</v>
      </c>
      <c r="O643" s="59">
        <f t="shared" si="222"/>
        <v>0</v>
      </c>
      <c r="P643" s="60">
        <f t="shared" si="223"/>
        <v>0</v>
      </c>
      <c r="Q643" s="61">
        <f t="shared" si="224"/>
        <v>0</v>
      </c>
      <c r="R643" s="58">
        <f t="shared" si="225"/>
        <v>0</v>
      </c>
      <c r="S643" s="61">
        <f t="shared" si="226"/>
        <v>0</v>
      </c>
      <c r="T643" s="58">
        <f t="shared" si="227"/>
        <v>0</v>
      </c>
      <c r="U643" s="181"/>
      <c r="V643" s="137"/>
      <c r="W643" s="138"/>
      <c r="X643" s="139"/>
      <c r="Y643" s="139"/>
      <c r="Z643" s="139"/>
      <c r="AA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  <c r="AR643" s="139"/>
      <c r="AS643" s="139"/>
      <c r="AT643" s="139"/>
      <c r="AU643" s="139"/>
      <c r="AV643" s="139"/>
      <c r="AW643" s="139"/>
      <c r="AX643" s="139"/>
      <c r="AY643" s="139"/>
      <c r="AZ643" s="139"/>
      <c r="BA643" s="139"/>
      <c r="BB643" s="139"/>
      <c r="BC643" s="139"/>
      <c r="BD643" s="139"/>
      <c r="BE643" s="139"/>
      <c r="BF643" s="139"/>
      <c r="BG643" s="139"/>
      <c r="BH643" s="139"/>
      <c r="BI643" s="139"/>
      <c r="BJ643" s="139"/>
      <c r="BK643" s="139"/>
      <c r="BL643" s="139"/>
      <c r="BM643" s="139"/>
      <c r="BN643" s="139"/>
      <c r="BO643" s="139"/>
      <c r="BP643" s="139"/>
      <c r="BQ643" s="139"/>
      <c r="BR643" s="139"/>
      <c r="BS643" s="139"/>
      <c r="BT643" s="139"/>
      <c r="BU643" s="139"/>
      <c r="BV643" s="139"/>
      <c r="BW643" s="139"/>
      <c r="BX643" s="139"/>
      <c r="BY643" s="139"/>
      <c r="BZ643" s="139"/>
      <c r="CA643" s="139"/>
      <c r="CB643" s="139"/>
      <c r="CC643" s="139"/>
      <c r="CD643" s="139"/>
    </row>
    <row r="644" spans="2:82">
      <c r="B644" s="65" t="str">
        <f>IF(C644&lt;&gt;0,COUNTA($C$7:C644)," ")</f>
        <v xml:space="preserve"> </v>
      </c>
      <c r="C644" s="177"/>
      <c r="D644" s="73" t="str">
        <f>IF(C644=0," ",VLOOKUP(WEEKDAY(C644),WeekDays!$B$6:$C$12,COLUMNS(WeekDays!$B$6:$C$12)))</f>
        <v xml:space="preserve"> </v>
      </c>
      <c r="E644" s="200"/>
      <c r="F644" s="46"/>
      <c r="G644" s="46"/>
      <c r="H644" s="49"/>
      <c r="I644" s="51"/>
      <c r="J644" s="188"/>
      <c r="K644" s="123" t="str">
        <f t="shared" si="218"/>
        <v xml:space="preserve"> </v>
      </c>
      <c r="L644" s="193" t="str">
        <f t="shared" si="219"/>
        <v xml:space="preserve"> </v>
      </c>
      <c r="M644" s="57">
        <f t="shared" si="220"/>
        <v>0</v>
      </c>
      <c r="N644" s="58">
        <f t="shared" si="221"/>
        <v>0</v>
      </c>
      <c r="O644" s="59">
        <f t="shared" si="222"/>
        <v>0</v>
      </c>
      <c r="P644" s="60">
        <f t="shared" si="223"/>
        <v>0</v>
      </c>
      <c r="Q644" s="61">
        <f t="shared" si="224"/>
        <v>0</v>
      </c>
      <c r="R644" s="58">
        <f t="shared" si="225"/>
        <v>0</v>
      </c>
      <c r="S644" s="61">
        <f t="shared" si="226"/>
        <v>0</v>
      </c>
      <c r="T644" s="58">
        <f t="shared" si="227"/>
        <v>0</v>
      </c>
      <c r="U644" s="181"/>
      <c r="V644" s="137"/>
      <c r="W644" s="138"/>
      <c r="X644" s="139"/>
      <c r="Y644" s="139"/>
      <c r="Z644" s="139"/>
      <c r="AA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  <c r="AR644" s="139"/>
      <c r="AS644" s="139"/>
      <c r="AT644" s="139"/>
      <c r="AU644" s="139"/>
      <c r="AV644" s="139"/>
      <c r="AW644" s="139"/>
      <c r="AX644" s="139"/>
      <c r="AY644" s="139"/>
      <c r="AZ644" s="139"/>
      <c r="BA644" s="139"/>
      <c r="BB644" s="139"/>
      <c r="BC644" s="139"/>
      <c r="BD644" s="139"/>
      <c r="BE644" s="139"/>
      <c r="BF644" s="139"/>
      <c r="BG644" s="139"/>
      <c r="BH644" s="139"/>
      <c r="BI644" s="139"/>
      <c r="BJ644" s="139"/>
      <c r="BK644" s="139"/>
      <c r="BL644" s="139"/>
      <c r="BM644" s="139"/>
      <c r="BN644" s="139"/>
      <c r="BO644" s="139"/>
      <c r="BP644" s="139"/>
      <c r="BQ644" s="139"/>
      <c r="BR644" s="139"/>
      <c r="BS644" s="139"/>
      <c r="BT644" s="139"/>
      <c r="BU644" s="139"/>
      <c r="BV644" s="139"/>
      <c r="BW644" s="139"/>
      <c r="BX644" s="139"/>
      <c r="BY644" s="139"/>
      <c r="BZ644" s="139"/>
      <c r="CA644" s="139"/>
      <c r="CB644" s="139"/>
      <c r="CC644" s="139"/>
      <c r="CD644" s="139"/>
    </row>
    <row r="645" spans="2:82">
      <c r="B645" s="65" t="str">
        <f>IF(C645&lt;&gt;0,COUNTA($C$7:C645)," ")</f>
        <v xml:space="preserve"> </v>
      </c>
      <c r="C645" s="177"/>
      <c r="D645" s="73" t="str">
        <f>IF(C645=0," ",VLOOKUP(WEEKDAY(C645),WeekDays!$B$6:$C$12,COLUMNS(WeekDays!$B$6:$C$12)))</f>
        <v xml:space="preserve"> </v>
      </c>
      <c r="E645" s="200"/>
      <c r="F645" s="46"/>
      <c r="G645" s="46"/>
      <c r="H645" s="49"/>
      <c r="I645" s="51"/>
      <c r="J645" s="188"/>
      <c r="K645" s="123" t="str">
        <f t="shared" si="218"/>
        <v xml:space="preserve"> </v>
      </c>
      <c r="L645" s="193" t="str">
        <f t="shared" si="219"/>
        <v xml:space="preserve"> </v>
      </c>
      <c r="M645" s="57">
        <f t="shared" si="220"/>
        <v>0</v>
      </c>
      <c r="N645" s="58">
        <f t="shared" si="221"/>
        <v>0</v>
      </c>
      <c r="O645" s="59">
        <f t="shared" si="222"/>
        <v>0</v>
      </c>
      <c r="P645" s="60">
        <f t="shared" si="223"/>
        <v>0</v>
      </c>
      <c r="Q645" s="61">
        <f t="shared" si="224"/>
        <v>0</v>
      </c>
      <c r="R645" s="58">
        <f t="shared" si="225"/>
        <v>0</v>
      </c>
      <c r="S645" s="61">
        <f t="shared" si="226"/>
        <v>0</v>
      </c>
      <c r="T645" s="58">
        <f t="shared" si="227"/>
        <v>0</v>
      </c>
      <c r="U645" s="181"/>
      <c r="V645" s="137"/>
      <c r="W645" s="138"/>
      <c r="X645" s="139"/>
      <c r="Y645" s="139"/>
      <c r="Z645" s="139"/>
      <c r="AA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  <c r="AR645" s="139"/>
      <c r="AS645" s="139"/>
      <c r="AT645" s="139"/>
      <c r="AU645" s="139"/>
      <c r="AV645" s="139"/>
      <c r="AW645" s="139"/>
      <c r="AX645" s="139"/>
      <c r="AY645" s="139"/>
      <c r="AZ645" s="139"/>
      <c r="BA645" s="139"/>
      <c r="BB645" s="139"/>
      <c r="BC645" s="139"/>
      <c r="BD645" s="139"/>
      <c r="BE645" s="139"/>
      <c r="BF645" s="139"/>
      <c r="BG645" s="139"/>
      <c r="BH645" s="139"/>
      <c r="BI645" s="139"/>
      <c r="BJ645" s="139"/>
      <c r="BK645" s="139"/>
      <c r="BL645" s="139"/>
      <c r="BM645" s="139"/>
      <c r="BN645" s="139"/>
      <c r="BO645" s="139"/>
      <c r="BP645" s="139"/>
      <c r="BQ645" s="139"/>
      <c r="BR645" s="139"/>
      <c r="BS645" s="139"/>
      <c r="BT645" s="139"/>
      <c r="BU645" s="139"/>
      <c r="BV645" s="139"/>
      <c r="BW645" s="139"/>
      <c r="BX645" s="139"/>
      <c r="BY645" s="139"/>
      <c r="BZ645" s="139"/>
      <c r="CA645" s="139"/>
      <c r="CB645" s="139"/>
      <c r="CC645" s="139"/>
      <c r="CD645" s="139"/>
    </row>
    <row r="646" spans="2:82">
      <c r="B646" s="65" t="str">
        <f>IF(C646&lt;&gt;0,COUNTA($C$7:C646)," ")</f>
        <v xml:space="preserve"> </v>
      </c>
      <c r="C646" s="177"/>
      <c r="D646" s="73" t="str">
        <f>IF(C646=0," ",VLOOKUP(WEEKDAY(C646),WeekDays!$B$6:$C$12,COLUMNS(WeekDays!$B$6:$C$12)))</f>
        <v xml:space="preserve"> </v>
      </c>
      <c r="E646" s="200"/>
      <c r="F646" s="46"/>
      <c r="G646" s="46"/>
      <c r="H646" s="49"/>
      <c r="I646" s="51"/>
      <c r="J646" s="188"/>
      <c r="K646" s="123" t="str">
        <f t="shared" si="218"/>
        <v xml:space="preserve"> </v>
      </c>
      <c r="L646" s="193" t="str">
        <f t="shared" si="219"/>
        <v xml:space="preserve"> </v>
      </c>
      <c r="M646" s="57">
        <f t="shared" si="220"/>
        <v>0</v>
      </c>
      <c r="N646" s="58">
        <f t="shared" si="221"/>
        <v>0</v>
      </c>
      <c r="O646" s="59">
        <f t="shared" si="222"/>
        <v>0</v>
      </c>
      <c r="P646" s="60">
        <f t="shared" si="223"/>
        <v>0</v>
      </c>
      <c r="Q646" s="61">
        <f t="shared" si="224"/>
        <v>0</v>
      </c>
      <c r="R646" s="58">
        <f t="shared" si="225"/>
        <v>0</v>
      </c>
      <c r="S646" s="61">
        <f t="shared" si="226"/>
        <v>0</v>
      </c>
      <c r="T646" s="58">
        <f t="shared" si="227"/>
        <v>0</v>
      </c>
      <c r="U646" s="181"/>
      <c r="V646" s="137"/>
      <c r="W646" s="138"/>
      <c r="X646" s="139"/>
      <c r="Y646" s="139"/>
      <c r="Z646" s="139"/>
      <c r="AA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  <c r="AL646" s="139"/>
      <c r="AM646" s="139"/>
      <c r="AN646" s="139"/>
      <c r="AO646" s="139"/>
      <c r="AP646" s="139"/>
      <c r="AQ646" s="139"/>
      <c r="AR646" s="139"/>
      <c r="AS646" s="139"/>
      <c r="AT646" s="139"/>
      <c r="AU646" s="139"/>
      <c r="AV646" s="139"/>
      <c r="AW646" s="139"/>
      <c r="AX646" s="139"/>
      <c r="AY646" s="139"/>
      <c r="AZ646" s="139"/>
      <c r="BA646" s="139"/>
      <c r="BB646" s="139"/>
      <c r="BC646" s="139"/>
      <c r="BD646" s="139"/>
      <c r="BE646" s="139"/>
      <c r="BF646" s="139"/>
      <c r="BG646" s="139"/>
      <c r="BH646" s="139"/>
      <c r="BI646" s="139"/>
      <c r="BJ646" s="139"/>
      <c r="BK646" s="139"/>
      <c r="BL646" s="139"/>
      <c r="BM646" s="139"/>
      <c r="BN646" s="139"/>
      <c r="BO646" s="139"/>
      <c r="BP646" s="139"/>
      <c r="BQ646" s="139"/>
      <c r="BR646" s="139"/>
      <c r="BS646" s="139"/>
      <c r="BT646" s="139"/>
      <c r="BU646" s="139"/>
      <c r="BV646" s="139"/>
      <c r="BW646" s="139"/>
      <c r="BX646" s="139"/>
      <c r="BY646" s="139"/>
      <c r="BZ646" s="139"/>
      <c r="CA646" s="139"/>
      <c r="CB646" s="139"/>
      <c r="CC646" s="139"/>
      <c r="CD646" s="139"/>
    </row>
    <row r="647" spans="2:82">
      <c r="B647" s="65" t="str">
        <f>IF(C647&lt;&gt;0,COUNTA($C$7:C647)," ")</f>
        <v xml:space="preserve"> </v>
      </c>
      <c r="C647" s="177"/>
      <c r="D647" s="73" t="str">
        <f>IF(C647=0," ",VLOOKUP(WEEKDAY(C647),WeekDays!$B$6:$C$12,COLUMNS(WeekDays!$B$6:$C$12)))</f>
        <v xml:space="preserve"> </v>
      </c>
      <c r="E647" s="200"/>
      <c r="F647" s="46"/>
      <c r="G647" s="46"/>
      <c r="H647" s="49"/>
      <c r="I647" s="51"/>
      <c r="J647" s="188"/>
      <c r="K647" s="123" t="str">
        <f t="shared" si="218"/>
        <v xml:space="preserve"> </v>
      </c>
      <c r="L647" s="193" t="str">
        <f t="shared" si="219"/>
        <v xml:space="preserve"> </v>
      </c>
      <c r="M647" s="57">
        <f t="shared" si="220"/>
        <v>0</v>
      </c>
      <c r="N647" s="58">
        <f t="shared" si="221"/>
        <v>0</v>
      </c>
      <c r="O647" s="59">
        <f t="shared" si="222"/>
        <v>0</v>
      </c>
      <c r="P647" s="60">
        <f t="shared" si="223"/>
        <v>0</v>
      </c>
      <c r="Q647" s="61">
        <f t="shared" si="224"/>
        <v>0</v>
      </c>
      <c r="R647" s="58">
        <f t="shared" si="225"/>
        <v>0</v>
      </c>
      <c r="S647" s="61">
        <f t="shared" si="226"/>
        <v>0</v>
      </c>
      <c r="T647" s="58">
        <f t="shared" si="227"/>
        <v>0</v>
      </c>
      <c r="U647" s="181"/>
      <c r="V647" s="137"/>
      <c r="W647" s="138"/>
      <c r="X647" s="139"/>
      <c r="Y647" s="139"/>
      <c r="Z647" s="139"/>
      <c r="AA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  <c r="AL647" s="139"/>
      <c r="AM647" s="139"/>
      <c r="AN647" s="139"/>
      <c r="AO647" s="139"/>
      <c r="AP647" s="139"/>
      <c r="AQ647" s="139"/>
      <c r="AR647" s="139"/>
      <c r="AS647" s="139"/>
      <c r="AT647" s="139"/>
      <c r="AU647" s="139"/>
      <c r="AV647" s="139"/>
      <c r="AW647" s="139"/>
      <c r="AX647" s="139"/>
      <c r="AY647" s="139"/>
      <c r="AZ647" s="139"/>
      <c r="BA647" s="139"/>
      <c r="BB647" s="139"/>
      <c r="BC647" s="139"/>
      <c r="BD647" s="139"/>
      <c r="BE647" s="139"/>
      <c r="BF647" s="139"/>
      <c r="BG647" s="139"/>
      <c r="BH647" s="139"/>
      <c r="BI647" s="139"/>
      <c r="BJ647" s="139"/>
      <c r="BK647" s="139"/>
      <c r="BL647" s="139"/>
      <c r="BM647" s="139"/>
      <c r="BN647" s="139"/>
      <c r="BO647" s="139"/>
      <c r="BP647" s="139"/>
      <c r="BQ647" s="139"/>
      <c r="BR647" s="139"/>
      <c r="BS647" s="139"/>
      <c r="BT647" s="139"/>
      <c r="BU647" s="139"/>
      <c r="BV647" s="139"/>
      <c r="BW647" s="139"/>
      <c r="BX647" s="139"/>
      <c r="BY647" s="139"/>
      <c r="BZ647" s="139"/>
      <c r="CA647" s="139"/>
      <c r="CB647" s="139"/>
      <c r="CC647" s="139"/>
      <c r="CD647" s="139"/>
    </row>
    <row r="648" spans="2:82">
      <c r="B648" s="65" t="str">
        <f>IF(C648&lt;&gt;0,COUNTA($C$7:C648)," ")</f>
        <v xml:space="preserve"> </v>
      </c>
      <c r="C648" s="177"/>
      <c r="D648" s="73" t="str">
        <f>IF(C648=0," ",VLOOKUP(WEEKDAY(C648),WeekDays!$B$6:$C$12,COLUMNS(WeekDays!$B$6:$C$12)))</f>
        <v xml:space="preserve"> </v>
      </c>
      <c r="E648" s="200"/>
      <c r="F648" s="46"/>
      <c r="G648" s="46"/>
      <c r="H648" s="49"/>
      <c r="I648" s="51"/>
      <c r="J648" s="188"/>
      <c r="K648" s="123" t="str">
        <f t="shared" si="218"/>
        <v xml:space="preserve"> </v>
      </c>
      <c r="L648" s="193" t="str">
        <f t="shared" si="219"/>
        <v xml:space="preserve"> </v>
      </c>
      <c r="M648" s="57">
        <f t="shared" si="220"/>
        <v>0</v>
      </c>
      <c r="N648" s="58">
        <f t="shared" si="221"/>
        <v>0</v>
      </c>
      <c r="O648" s="59">
        <f t="shared" si="222"/>
        <v>0</v>
      </c>
      <c r="P648" s="60">
        <f t="shared" si="223"/>
        <v>0</v>
      </c>
      <c r="Q648" s="61">
        <f t="shared" si="224"/>
        <v>0</v>
      </c>
      <c r="R648" s="58">
        <f t="shared" si="225"/>
        <v>0</v>
      </c>
      <c r="S648" s="61">
        <f t="shared" si="226"/>
        <v>0</v>
      </c>
      <c r="T648" s="58">
        <f t="shared" si="227"/>
        <v>0</v>
      </c>
      <c r="U648" s="181"/>
      <c r="V648" s="137"/>
      <c r="W648" s="138"/>
      <c r="X648" s="139"/>
      <c r="Y648" s="139"/>
      <c r="Z648" s="139"/>
      <c r="AA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  <c r="AR648" s="139"/>
      <c r="AS648" s="139"/>
      <c r="AT648" s="139"/>
      <c r="AU648" s="139"/>
      <c r="AV648" s="139"/>
      <c r="AW648" s="139"/>
      <c r="AX648" s="139"/>
      <c r="AY648" s="139"/>
      <c r="AZ648" s="139"/>
      <c r="BA648" s="139"/>
      <c r="BB648" s="139"/>
      <c r="BC648" s="139"/>
      <c r="BD648" s="139"/>
      <c r="BE648" s="139"/>
      <c r="BF648" s="139"/>
      <c r="BG648" s="139"/>
      <c r="BH648" s="139"/>
      <c r="BI648" s="139"/>
      <c r="BJ648" s="139"/>
      <c r="BK648" s="139"/>
      <c r="BL648" s="139"/>
      <c r="BM648" s="139"/>
      <c r="BN648" s="139"/>
      <c r="BO648" s="139"/>
      <c r="BP648" s="139"/>
      <c r="BQ648" s="139"/>
      <c r="BR648" s="139"/>
      <c r="BS648" s="139"/>
      <c r="BT648" s="139"/>
      <c r="BU648" s="139"/>
      <c r="BV648" s="139"/>
      <c r="BW648" s="139"/>
      <c r="BX648" s="139"/>
      <c r="BY648" s="139"/>
      <c r="BZ648" s="139"/>
      <c r="CA648" s="139"/>
      <c r="CB648" s="139"/>
      <c r="CC648" s="139"/>
      <c r="CD648" s="139"/>
    </row>
    <row r="649" spans="2:82">
      <c r="B649" s="65" t="str">
        <f>IF(C649&lt;&gt;0,COUNTA($C$7:C649)," ")</f>
        <v xml:space="preserve"> </v>
      </c>
      <c r="C649" s="177"/>
      <c r="D649" s="73" t="str">
        <f>IF(C649=0," ",VLOOKUP(WEEKDAY(C649),WeekDays!$B$6:$C$12,COLUMNS(WeekDays!$B$6:$C$12)))</f>
        <v xml:space="preserve"> </v>
      </c>
      <c r="E649" s="200"/>
      <c r="F649" s="46"/>
      <c r="G649" s="46"/>
      <c r="H649" s="49"/>
      <c r="I649" s="51"/>
      <c r="J649" s="188"/>
      <c r="K649" s="123" t="str">
        <f t="shared" si="218"/>
        <v xml:space="preserve"> </v>
      </c>
      <c r="L649" s="193" t="str">
        <f t="shared" si="219"/>
        <v xml:space="preserve"> </v>
      </c>
      <c r="M649" s="57">
        <f t="shared" si="220"/>
        <v>0</v>
      </c>
      <c r="N649" s="58">
        <f t="shared" si="221"/>
        <v>0</v>
      </c>
      <c r="O649" s="59">
        <f t="shared" si="222"/>
        <v>0</v>
      </c>
      <c r="P649" s="60">
        <f t="shared" si="223"/>
        <v>0</v>
      </c>
      <c r="Q649" s="61">
        <f t="shared" si="224"/>
        <v>0</v>
      </c>
      <c r="R649" s="58">
        <f t="shared" si="225"/>
        <v>0</v>
      </c>
      <c r="S649" s="61">
        <f t="shared" si="226"/>
        <v>0</v>
      </c>
      <c r="T649" s="58">
        <f t="shared" si="227"/>
        <v>0</v>
      </c>
      <c r="U649" s="181"/>
      <c r="V649" s="137"/>
      <c r="W649" s="138"/>
      <c r="X649" s="139"/>
      <c r="Y649" s="139"/>
      <c r="Z649" s="139"/>
      <c r="AA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  <c r="AR649" s="139"/>
      <c r="AS649" s="139"/>
      <c r="AT649" s="139"/>
      <c r="AU649" s="139"/>
      <c r="AV649" s="139"/>
      <c r="AW649" s="139"/>
      <c r="AX649" s="139"/>
      <c r="AY649" s="139"/>
      <c r="AZ649" s="139"/>
      <c r="BA649" s="139"/>
      <c r="BB649" s="139"/>
      <c r="BC649" s="139"/>
      <c r="BD649" s="139"/>
      <c r="BE649" s="139"/>
      <c r="BF649" s="139"/>
      <c r="BG649" s="139"/>
      <c r="BH649" s="139"/>
      <c r="BI649" s="139"/>
      <c r="BJ649" s="139"/>
      <c r="BK649" s="139"/>
      <c r="BL649" s="139"/>
      <c r="BM649" s="139"/>
      <c r="BN649" s="139"/>
      <c r="BO649" s="139"/>
      <c r="BP649" s="139"/>
      <c r="BQ649" s="139"/>
      <c r="BR649" s="139"/>
      <c r="BS649" s="139"/>
      <c r="BT649" s="139"/>
      <c r="BU649" s="139"/>
      <c r="BV649" s="139"/>
      <c r="BW649" s="139"/>
      <c r="BX649" s="139"/>
      <c r="BY649" s="139"/>
      <c r="BZ649" s="139"/>
      <c r="CA649" s="139"/>
      <c r="CB649" s="139"/>
      <c r="CC649" s="139"/>
      <c r="CD649" s="139"/>
    </row>
    <row r="650" spans="2:82">
      <c r="B650" s="65" t="str">
        <f>IF(C650&lt;&gt;0,COUNTA($C$7:C650)," ")</f>
        <v xml:space="preserve"> </v>
      </c>
      <c r="C650" s="177"/>
      <c r="D650" s="73" t="str">
        <f>IF(C650=0," ",VLOOKUP(WEEKDAY(C650),WeekDays!$B$6:$C$12,COLUMNS(WeekDays!$B$6:$C$12)))</f>
        <v xml:space="preserve"> </v>
      </c>
      <c r="E650" s="200"/>
      <c r="F650" s="46"/>
      <c r="G650" s="46"/>
      <c r="H650" s="49"/>
      <c r="I650" s="51"/>
      <c r="J650" s="188"/>
      <c r="K650" s="123" t="str">
        <f t="shared" si="218"/>
        <v xml:space="preserve"> </v>
      </c>
      <c r="L650" s="193" t="str">
        <f t="shared" si="219"/>
        <v xml:space="preserve"> </v>
      </c>
      <c r="M650" s="57">
        <f t="shared" si="220"/>
        <v>0</v>
      </c>
      <c r="N650" s="58">
        <f t="shared" si="221"/>
        <v>0</v>
      </c>
      <c r="O650" s="59">
        <f t="shared" si="222"/>
        <v>0</v>
      </c>
      <c r="P650" s="60">
        <f t="shared" si="223"/>
        <v>0</v>
      </c>
      <c r="Q650" s="61">
        <f t="shared" si="224"/>
        <v>0</v>
      </c>
      <c r="R650" s="58">
        <f t="shared" si="225"/>
        <v>0</v>
      </c>
      <c r="S650" s="61">
        <f t="shared" si="226"/>
        <v>0</v>
      </c>
      <c r="T650" s="58">
        <f t="shared" si="227"/>
        <v>0</v>
      </c>
      <c r="U650" s="181"/>
      <c r="V650" s="137"/>
      <c r="W650" s="138"/>
      <c r="X650" s="139"/>
      <c r="Y650" s="139"/>
      <c r="Z650" s="139"/>
      <c r="AA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  <c r="AR650" s="139"/>
      <c r="AS650" s="139"/>
      <c r="AT650" s="139"/>
      <c r="AU650" s="139"/>
      <c r="AV650" s="139"/>
      <c r="AW650" s="139"/>
      <c r="AX650" s="139"/>
      <c r="AY650" s="139"/>
      <c r="AZ650" s="139"/>
      <c r="BA650" s="139"/>
      <c r="BB650" s="139"/>
      <c r="BC650" s="139"/>
      <c r="BD650" s="139"/>
      <c r="BE650" s="139"/>
      <c r="BF650" s="139"/>
      <c r="BG650" s="139"/>
      <c r="BH650" s="139"/>
      <c r="BI650" s="139"/>
      <c r="BJ650" s="139"/>
      <c r="BK650" s="139"/>
      <c r="BL650" s="139"/>
      <c r="BM650" s="139"/>
      <c r="BN650" s="139"/>
      <c r="BO650" s="139"/>
      <c r="BP650" s="139"/>
      <c r="BQ650" s="139"/>
      <c r="BR650" s="139"/>
      <c r="BS650" s="139"/>
      <c r="BT650" s="139"/>
      <c r="BU650" s="139"/>
      <c r="BV650" s="139"/>
      <c r="BW650" s="139"/>
      <c r="BX650" s="139"/>
      <c r="BY650" s="139"/>
      <c r="BZ650" s="139"/>
      <c r="CA650" s="139"/>
      <c r="CB650" s="139"/>
      <c r="CC650" s="139"/>
      <c r="CD650" s="139"/>
    </row>
    <row r="651" spans="2:82">
      <c r="B651" s="65" t="str">
        <f>IF(C651&lt;&gt;0,COUNTA($C$7:C651)," ")</f>
        <v xml:space="preserve"> </v>
      </c>
      <c r="C651" s="177"/>
      <c r="D651" s="73" t="str">
        <f>IF(C651=0," ",VLOOKUP(WEEKDAY(C651),WeekDays!$B$6:$C$12,COLUMNS(WeekDays!$B$6:$C$12)))</f>
        <v xml:space="preserve"> </v>
      </c>
      <c r="E651" s="200"/>
      <c r="F651" s="46"/>
      <c r="G651" s="46"/>
      <c r="H651" s="49"/>
      <c r="I651" s="51"/>
      <c r="J651" s="188"/>
      <c r="K651" s="123" t="str">
        <f t="shared" si="218"/>
        <v xml:space="preserve"> </v>
      </c>
      <c r="L651" s="193" t="str">
        <f t="shared" si="219"/>
        <v xml:space="preserve"> </v>
      </c>
      <c r="M651" s="57">
        <f t="shared" si="220"/>
        <v>0</v>
      </c>
      <c r="N651" s="58">
        <f t="shared" si="221"/>
        <v>0</v>
      </c>
      <c r="O651" s="59">
        <f t="shared" si="222"/>
        <v>0</v>
      </c>
      <c r="P651" s="60">
        <f t="shared" si="223"/>
        <v>0</v>
      </c>
      <c r="Q651" s="61">
        <f t="shared" si="224"/>
        <v>0</v>
      </c>
      <c r="R651" s="58">
        <f t="shared" si="225"/>
        <v>0</v>
      </c>
      <c r="S651" s="61">
        <f t="shared" si="226"/>
        <v>0</v>
      </c>
      <c r="T651" s="58">
        <f t="shared" si="227"/>
        <v>0</v>
      </c>
      <c r="U651" s="181"/>
      <c r="V651" s="137"/>
      <c r="W651" s="138"/>
      <c r="X651" s="139"/>
      <c r="Y651" s="139"/>
      <c r="Z651" s="139"/>
      <c r="AA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  <c r="AR651" s="139"/>
      <c r="AS651" s="139"/>
      <c r="AT651" s="139"/>
      <c r="AU651" s="139"/>
      <c r="AV651" s="139"/>
      <c r="AW651" s="139"/>
      <c r="AX651" s="139"/>
      <c r="AY651" s="139"/>
      <c r="AZ651" s="139"/>
      <c r="BA651" s="139"/>
      <c r="BB651" s="139"/>
      <c r="BC651" s="139"/>
      <c r="BD651" s="139"/>
      <c r="BE651" s="139"/>
      <c r="BF651" s="139"/>
      <c r="BG651" s="139"/>
      <c r="BH651" s="139"/>
      <c r="BI651" s="139"/>
      <c r="BJ651" s="139"/>
      <c r="BK651" s="139"/>
      <c r="BL651" s="139"/>
      <c r="BM651" s="139"/>
      <c r="BN651" s="139"/>
      <c r="BO651" s="139"/>
      <c r="BP651" s="139"/>
      <c r="BQ651" s="139"/>
      <c r="BR651" s="139"/>
      <c r="BS651" s="139"/>
      <c r="BT651" s="139"/>
      <c r="BU651" s="139"/>
      <c r="BV651" s="139"/>
      <c r="BW651" s="139"/>
      <c r="BX651" s="139"/>
      <c r="BY651" s="139"/>
      <c r="BZ651" s="139"/>
      <c r="CA651" s="139"/>
      <c r="CB651" s="139"/>
      <c r="CC651" s="139"/>
      <c r="CD651" s="139"/>
    </row>
    <row r="652" spans="2:82">
      <c r="B652" s="65" t="str">
        <f>IF(C652&lt;&gt;0,COUNTA($C$7:C652)," ")</f>
        <v xml:space="preserve"> </v>
      </c>
      <c r="C652" s="177"/>
      <c r="D652" s="73" t="str">
        <f>IF(C652=0," ",VLOOKUP(WEEKDAY(C652),WeekDays!$B$6:$C$12,COLUMNS(WeekDays!$B$6:$C$12)))</f>
        <v xml:space="preserve"> </v>
      </c>
      <c r="E652" s="200"/>
      <c r="F652" s="46"/>
      <c r="G652" s="46"/>
      <c r="H652" s="49"/>
      <c r="I652" s="51"/>
      <c r="J652" s="188"/>
      <c r="K652" s="123" t="str">
        <f t="shared" si="218"/>
        <v xml:space="preserve"> </v>
      </c>
      <c r="L652" s="193" t="str">
        <f t="shared" si="219"/>
        <v xml:space="preserve"> </v>
      </c>
      <c r="M652" s="57">
        <f t="shared" si="220"/>
        <v>0</v>
      </c>
      <c r="N652" s="58">
        <f t="shared" si="221"/>
        <v>0</v>
      </c>
      <c r="O652" s="59">
        <f t="shared" si="222"/>
        <v>0</v>
      </c>
      <c r="P652" s="60">
        <f t="shared" si="223"/>
        <v>0</v>
      </c>
      <c r="Q652" s="61">
        <f t="shared" si="224"/>
        <v>0</v>
      </c>
      <c r="R652" s="58">
        <f t="shared" si="225"/>
        <v>0</v>
      </c>
      <c r="S652" s="61">
        <f t="shared" si="226"/>
        <v>0</v>
      </c>
      <c r="T652" s="58">
        <f t="shared" si="227"/>
        <v>0</v>
      </c>
      <c r="U652" s="181"/>
      <c r="V652" s="137"/>
      <c r="W652" s="138"/>
      <c r="X652" s="139"/>
      <c r="Y652" s="139"/>
      <c r="Z652" s="139"/>
      <c r="AA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/>
      <c r="AY652" s="139"/>
      <c r="AZ652" s="139"/>
      <c r="BA652" s="139"/>
      <c r="BB652" s="139"/>
      <c r="BC652" s="139"/>
      <c r="BD652" s="139"/>
      <c r="BE652" s="139"/>
      <c r="BF652" s="139"/>
      <c r="BG652" s="139"/>
      <c r="BH652" s="139"/>
      <c r="BI652" s="139"/>
      <c r="BJ652" s="139"/>
      <c r="BK652" s="139"/>
      <c r="BL652" s="139"/>
      <c r="BM652" s="139"/>
      <c r="BN652" s="139"/>
      <c r="BO652" s="139"/>
      <c r="BP652" s="139"/>
      <c r="BQ652" s="139"/>
      <c r="BR652" s="139"/>
      <c r="BS652" s="139"/>
      <c r="BT652" s="139"/>
      <c r="BU652" s="139"/>
      <c r="BV652" s="139"/>
      <c r="BW652" s="139"/>
      <c r="BX652" s="139"/>
      <c r="BY652" s="139"/>
      <c r="BZ652" s="139"/>
      <c r="CA652" s="139"/>
      <c r="CB652" s="139"/>
      <c r="CC652" s="139"/>
      <c r="CD652" s="139"/>
    </row>
    <row r="653" spans="2:82">
      <c r="B653" s="65" t="str">
        <f>IF(C653&lt;&gt;0,COUNTA($C$7:C653)," ")</f>
        <v xml:space="preserve"> </v>
      </c>
      <c r="C653" s="177"/>
      <c r="D653" s="73" t="str">
        <f>IF(C653=0," ",VLOOKUP(WEEKDAY(C653),WeekDays!$B$6:$C$12,COLUMNS(WeekDays!$B$6:$C$12)))</f>
        <v xml:space="preserve"> </v>
      </c>
      <c r="E653" s="200"/>
      <c r="F653" s="46"/>
      <c r="G653" s="46"/>
      <c r="H653" s="49"/>
      <c r="I653" s="51"/>
      <c r="J653" s="188"/>
      <c r="K653" s="123" t="str">
        <f t="shared" si="218"/>
        <v xml:space="preserve"> </v>
      </c>
      <c r="L653" s="193" t="str">
        <f t="shared" si="219"/>
        <v xml:space="preserve"> </v>
      </c>
      <c r="M653" s="57">
        <f t="shared" si="220"/>
        <v>0</v>
      </c>
      <c r="N653" s="58">
        <f t="shared" si="221"/>
        <v>0</v>
      </c>
      <c r="O653" s="59">
        <f t="shared" si="222"/>
        <v>0</v>
      </c>
      <c r="P653" s="60">
        <f t="shared" si="223"/>
        <v>0</v>
      </c>
      <c r="Q653" s="61">
        <f t="shared" si="224"/>
        <v>0</v>
      </c>
      <c r="R653" s="58">
        <f t="shared" si="225"/>
        <v>0</v>
      </c>
      <c r="S653" s="61">
        <f t="shared" si="226"/>
        <v>0</v>
      </c>
      <c r="T653" s="58">
        <f t="shared" si="227"/>
        <v>0</v>
      </c>
      <c r="U653" s="181"/>
      <c r="V653" s="137"/>
      <c r="W653" s="138"/>
      <c r="X653" s="139"/>
      <c r="Y653" s="139"/>
      <c r="Z653" s="139"/>
      <c r="AA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  <c r="AL653" s="139"/>
      <c r="AM653" s="139"/>
      <c r="AN653" s="139"/>
      <c r="AO653" s="139"/>
      <c r="AP653" s="139"/>
      <c r="AQ653" s="139"/>
      <c r="AR653" s="139"/>
      <c r="AS653" s="139"/>
      <c r="AT653" s="139"/>
      <c r="AU653" s="139"/>
      <c r="AV653" s="139"/>
      <c r="AW653" s="139"/>
      <c r="AX653" s="139"/>
      <c r="AY653" s="139"/>
      <c r="AZ653" s="139"/>
      <c r="BA653" s="139"/>
      <c r="BB653" s="139"/>
      <c r="BC653" s="139"/>
      <c r="BD653" s="139"/>
      <c r="BE653" s="139"/>
      <c r="BF653" s="139"/>
      <c r="BG653" s="139"/>
      <c r="BH653" s="139"/>
      <c r="BI653" s="139"/>
      <c r="BJ653" s="139"/>
      <c r="BK653" s="139"/>
      <c r="BL653" s="139"/>
      <c r="BM653" s="139"/>
      <c r="BN653" s="139"/>
      <c r="BO653" s="139"/>
      <c r="BP653" s="139"/>
      <c r="BQ653" s="139"/>
      <c r="BR653" s="139"/>
      <c r="BS653" s="139"/>
      <c r="BT653" s="139"/>
      <c r="BU653" s="139"/>
      <c r="BV653" s="139"/>
      <c r="BW653" s="139"/>
      <c r="BX653" s="139"/>
      <c r="BY653" s="139"/>
      <c r="BZ653" s="139"/>
      <c r="CA653" s="139"/>
      <c r="CB653" s="139"/>
      <c r="CC653" s="139"/>
      <c r="CD653" s="139"/>
    </row>
    <row r="654" spans="2:82">
      <c r="B654" s="65" t="str">
        <f>IF(C654&lt;&gt;0,COUNTA($C$7:C654)," ")</f>
        <v xml:space="preserve"> </v>
      </c>
      <c r="C654" s="177"/>
      <c r="D654" s="73" t="str">
        <f>IF(C654=0," ",VLOOKUP(WEEKDAY(C654),WeekDays!$B$6:$C$12,COLUMNS(WeekDays!$B$6:$C$12)))</f>
        <v xml:space="preserve"> </v>
      </c>
      <c r="E654" s="200"/>
      <c r="F654" s="46"/>
      <c r="G654" s="46"/>
      <c r="H654" s="49"/>
      <c r="I654" s="51"/>
      <c r="J654" s="188"/>
      <c r="K654" s="123" t="str">
        <f t="shared" si="218"/>
        <v xml:space="preserve"> </v>
      </c>
      <c r="L654" s="193" t="str">
        <f t="shared" si="219"/>
        <v xml:space="preserve"> </v>
      </c>
      <c r="M654" s="57">
        <f t="shared" si="220"/>
        <v>0</v>
      </c>
      <c r="N654" s="58">
        <f t="shared" si="221"/>
        <v>0</v>
      </c>
      <c r="O654" s="59">
        <f t="shared" si="222"/>
        <v>0</v>
      </c>
      <c r="P654" s="60">
        <f t="shared" si="223"/>
        <v>0</v>
      </c>
      <c r="Q654" s="61">
        <f t="shared" si="224"/>
        <v>0</v>
      </c>
      <c r="R654" s="58">
        <f t="shared" si="225"/>
        <v>0</v>
      </c>
      <c r="S654" s="61">
        <f t="shared" si="226"/>
        <v>0</v>
      </c>
      <c r="T654" s="58">
        <f t="shared" si="227"/>
        <v>0</v>
      </c>
      <c r="U654" s="181"/>
      <c r="V654" s="137"/>
      <c r="W654" s="138"/>
      <c r="X654" s="139"/>
      <c r="Y654" s="139"/>
      <c r="Z654" s="139"/>
      <c r="AA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  <c r="BI654" s="139"/>
      <c r="BJ654" s="139"/>
      <c r="BK654" s="139"/>
      <c r="BL654" s="139"/>
      <c r="BM654" s="139"/>
      <c r="BN654" s="139"/>
      <c r="BO654" s="139"/>
      <c r="BP654" s="139"/>
      <c r="BQ654" s="139"/>
      <c r="BR654" s="139"/>
      <c r="BS654" s="139"/>
      <c r="BT654" s="139"/>
      <c r="BU654" s="139"/>
      <c r="BV654" s="139"/>
      <c r="BW654" s="139"/>
      <c r="BX654" s="139"/>
      <c r="BY654" s="139"/>
      <c r="BZ654" s="139"/>
      <c r="CA654" s="139"/>
      <c r="CB654" s="139"/>
      <c r="CC654" s="139"/>
      <c r="CD654" s="139"/>
    </row>
    <row r="655" spans="2:82">
      <c r="B655" s="65" t="str">
        <f>IF(C655&lt;&gt;0,COUNTA($C$7:C655)," ")</f>
        <v xml:space="preserve"> </v>
      </c>
      <c r="C655" s="177"/>
      <c r="D655" s="73" t="str">
        <f>IF(C655=0," ",VLOOKUP(WEEKDAY(C655),WeekDays!$B$6:$C$12,COLUMNS(WeekDays!$B$6:$C$12)))</f>
        <v xml:space="preserve"> </v>
      </c>
      <c r="E655" s="200"/>
      <c r="F655" s="46"/>
      <c r="G655" s="46"/>
      <c r="H655" s="49"/>
      <c r="I655" s="51"/>
      <c r="J655" s="188"/>
      <c r="K655" s="123" t="str">
        <f t="shared" si="218"/>
        <v xml:space="preserve"> </v>
      </c>
      <c r="L655" s="193" t="str">
        <f t="shared" si="219"/>
        <v xml:space="preserve"> </v>
      </c>
      <c r="M655" s="57">
        <f t="shared" si="220"/>
        <v>0</v>
      </c>
      <c r="N655" s="58">
        <f t="shared" si="221"/>
        <v>0</v>
      </c>
      <c r="O655" s="59">
        <f t="shared" si="222"/>
        <v>0</v>
      </c>
      <c r="P655" s="60">
        <f t="shared" si="223"/>
        <v>0</v>
      </c>
      <c r="Q655" s="61">
        <f t="shared" si="224"/>
        <v>0</v>
      </c>
      <c r="R655" s="58">
        <f t="shared" si="225"/>
        <v>0</v>
      </c>
      <c r="S655" s="61">
        <f t="shared" si="226"/>
        <v>0</v>
      </c>
      <c r="T655" s="58">
        <f t="shared" si="227"/>
        <v>0</v>
      </c>
      <c r="U655" s="181"/>
      <c r="V655" s="137"/>
      <c r="W655" s="138"/>
      <c r="X655" s="139"/>
      <c r="Y655" s="139"/>
      <c r="Z655" s="139"/>
      <c r="AA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  <c r="AR655" s="139"/>
      <c r="AS655" s="139"/>
      <c r="AT655" s="139"/>
      <c r="AU655" s="139"/>
      <c r="AV655" s="139"/>
      <c r="AW655" s="139"/>
      <c r="AX655" s="139"/>
      <c r="AY655" s="139"/>
      <c r="AZ655" s="139"/>
      <c r="BA655" s="139"/>
      <c r="BB655" s="139"/>
      <c r="BC655" s="139"/>
      <c r="BD655" s="139"/>
      <c r="BE655" s="139"/>
      <c r="BF655" s="139"/>
      <c r="BG655" s="139"/>
      <c r="BH655" s="139"/>
      <c r="BI655" s="139"/>
      <c r="BJ655" s="139"/>
      <c r="BK655" s="139"/>
      <c r="BL655" s="139"/>
      <c r="BM655" s="139"/>
      <c r="BN655" s="139"/>
      <c r="BO655" s="139"/>
      <c r="BP655" s="139"/>
      <c r="BQ655" s="139"/>
      <c r="BR655" s="139"/>
      <c r="BS655" s="139"/>
      <c r="BT655" s="139"/>
      <c r="BU655" s="139"/>
      <c r="BV655" s="139"/>
      <c r="BW655" s="139"/>
      <c r="BX655" s="139"/>
      <c r="BY655" s="139"/>
      <c r="BZ655" s="139"/>
      <c r="CA655" s="139"/>
      <c r="CB655" s="139"/>
      <c r="CC655" s="139"/>
      <c r="CD655" s="139"/>
    </row>
    <row r="656" spans="2:82">
      <c r="B656" s="65" t="str">
        <f>IF(C656&lt;&gt;0,COUNTA($C$7:C656)," ")</f>
        <v xml:space="preserve"> </v>
      </c>
      <c r="C656" s="177"/>
      <c r="D656" s="73" t="str">
        <f>IF(C656=0," ",VLOOKUP(WEEKDAY(C656),WeekDays!$B$6:$C$12,COLUMNS(WeekDays!$B$6:$C$12)))</f>
        <v xml:space="preserve"> </v>
      </c>
      <c r="E656" s="200"/>
      <c r="F656" s="46"/>
      <c r="G656" s="46"/>
      <c r="H656" s="49"/>
      <c r="I656" s="51"/>
      <c r="J656" s="188"/>
      <c r="K656" s="123" t="str">
        <f t="shared" si="218"/>
        <v xml:space="preserve"> </v>
      </c>
      <c r="L656" s="193" t="str">
        <f t="shared" si="219"/>
        <v xml:space="preserve"> </v>
      </c>
      <c r="M656" s="57">
        <f t="shared" si="220"/>
        <v>0</v>
      </c>
      <c r="N656" s="58">
        <f t="shared" si="221"/>
        <v>0</v>
      </c>
      <c r="O656" s="59">
        <f t="shared" si="222"/>
        <v>0</v>
      </c>
      <c r="P656" s="60">
        <f t="shared" si="223"/>
        <v>0</v>
      </c>
      <c r="Q656" s="61">
        <f t="shared" si="224"/>
        <v>0</v>
      </c>
      <c r="R656" s="58">
        <f t="shared" si="225"/>
        <v>0</v>
      </c>
      <c r="S656" s="61">
        <f t="shared" si="226"/>
        <v>0</v>
      </c>
      <c r="T656" s="58">
        <f t="shared" si="227"/>
        <v>0</v>
      </c>
      <c r="U656" s="181"/>
      <c r="V656" s="137"/>
      <c r="W656" s="138"/>
      <c r="X656" s="139"/>
      <c r="Y656" s="139"/>
      <c r="Z656" s="139"/>
      <c r="AA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  <c r="AR656" s="139"/>
      <c r="AS656" s="139"/>
      <c r="AT656" s="139"/>
      <c r="AU656" s="139"/>
      <c r="AV656" s="139"/>
      <c r="AW656" s="139"/>
      <c r="AX656" s="139"/>
      <c r="AY656" s="139"/>
      <c r="AZ656" s="139"/>
      <c r="BA656" s="139"/>
      <c r="BB656" s="139"/>
      <c r="BC656" s="139"/>
      <c r="BD656" s="139"/>
      <c r="BE656" s="139"/>
      <c r="BF656" s="139"/>
      <c r="BG656" s="139"/>
      <c r="BH656" s="139"/>
      <c r="BI656" s="139"/>
      <c r="BJ656" s="139"/>
      <c r="BK656" s="139"/>
      <c r="BL656" s="139"/>
      <c r="BM656" s="139"/>
      <c r="BN656" s="139"/>
      <c r="BO656" s="139"/>
      <c r="BP656" s="139"/>
      <c r="BQ656" s="139"/>
      <c r="BR656" s="139"/>
      <c r="BS656" s="139"/>
      <c r="BT656" s="139"/>
      <c r="BU656" s="139"/>
      <c r="BV656" s="139"/>
      <c r="BW656" s="139"/>
      <c r="BX656" s="139"/>
      <c r="BY656" s="139"/>
      <c r="BZ656" s="139"/>
      <c r="CA656" s="139"/>
      <c r="CB656" s="139"/>
      <c r="CC656" s="139"/>
      <c r="CD656" s="139"/>
    </row>
    <row r="657" spans="2:82">
      <c r="B657" s="65" t="str">
        <f>IF(C657&lt;&gt;0,COUNTA($C$7:C657)," ")</f>
        <v xml:space="preserve"> </v>
      </c>
      <c r="C657" s="177"/>
      <c r="D657" s="73" t="str">
        <f>IF(C657=0," ",VLOOKUP(WEEKDAY(C657),WeekDays!$B$6:$C$12,COLUMNS(WeekDays!$B$6:$C$12)))</f>
        <v xml:space="preserve"> </v>
      </c>
      <c r="E657" s="200"/>
      <c r="F657" s="46"/>
      <c r="G657" s="46"/>
      <c r="H657" s="49"/>
      <c r="I657" s="51"/>
      <c r="J657" s="188"/>
      <c r="K657" s="123" t="str">
        <f t="shared" si="218"/>
        <v xml:space="preserve"> </v>
      </c>
      <c r="L657" s="193" t="str">
        <f t="shared" si="219"/>
        <v xml:space="preserve"> </v>
      </c>
      <c r="M657" s="57">
        <f t="shared" si="220"/>
        <v>0</v>
      </c>
      <c r="N657" s="58">
        <f t="shared" si="221"/>
        <v>0</v>
      </c>
      <c r="O657" s="59">
        <f t="shared" si="222"/>
        <v>0</v>
      </c>
      <c r="P657" s="60">
        <f t="shared" si="223"/>
        <v>0</v>
      </c>
      <c r="Q657" s="61">
        <f t="shared" si="224"/>
        <v>0</v>
      </c>
      <c r="R657" s="58">
        <f t="shared" si="225"/>
        <v>0</v>
      </c>
      <c r="S657" s="61">
        <f t="shared" si="226"/>
        <v>0</v>
      </c>
      <c r="T657" s="58">
        <f t="shared" si="227"/>
        <v>0</v>
      </c>
      <c r="U657" s="181"/>
      <c r="V657" s="137"/>
      <c r="W657" s="138"/>
      <c r="X657" s="139"/>
      <c r="Y657" s="139"/>
      <c r="Z657" s="139"/>
      <c r="AA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39"/>
      <c r="BD657" s="139"/>
      <c r="BE657" s="139"/>
      <c r="BF657" s="139"/>
      <c r="BG657" s="139"/>
      <c r="BH657" s="139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39"/>
      <c r="BS657" s="139"/>
      <c r="BT657" s="139"/>
      <c r="BU657" s="139"/>
      <c r="BV657" s="139"/>
      <c r="BW657" s="139"/>
      <c r="BX657" s="139"/>
      <c r="BY657" s="139"/>
      <c r="BZ657" s="139"/>
      <c r="CA657" s="139"/>
      <c r="CB657" s="139"/>
      <c r="CC657" s="139"/>
      <c r="CD657" s="139"/>
    </row>
    <row r="658" spans="2:82">
      <c r="B658" s="65" t="str">
        <f>IF(C658&lt;&gt;0,COUNTA($C$7:C658)," ")</f>
        <v xml:space="preserve"> </v>
      </c>
      <c r="C658" s="177"/>
      <c r="D658" s="73" t="str">
        <f>IF(C658=0," ",VLOOKUP(WEEKDAY(C658),WeekDays!$B$6:$C$12,COLUMNS(WeekDays!$B$6:$C$12)))</f>
        <v xml:space="preserve"> </v>
      </c>
      <c r="E658" s="200"/>
      <c r="F658" s="46"/>
      <c r="G658" s="46"/>
      <c r="H658" s="49"/>
      <c r="I658" s="51"/>
      <c r="J658" s="188"/>
      <c r="K658" s="123" t="str">
        <f t="shared" si="218"/>
        <v xml:space="preserve"> </v>
      </c>
      <c r="L658" s="193" t="str">
        <f t="shared" si="219"/>
        <v xml:space="preserve"> </v>
      </c>
      <c r="M658" s="57">
        <f t="shared" si="220"/>
        <v>0</v>
      </c>
      <c r="N658" s="58">
        <f t="shared" si="221"/>
        <v>0</v>
      </c>
      <c r="O658" s="59">
        <f t="shared" si="222"/>
        <v>0</v>
      </c>
      <c r="P658" s="60">
        <f t="shared" si="223"/>
        <v>0</v>
      </c>
      <c r="Q658" s="61">
        <f t="shared" si="224"/>
        <v>0</v>
      </c>
      <c r="R658" s="58">
        <f t="shared" si="225"/>
        <v>0</v>
      </c>
      <c r="S658" s="61">
        <f t="shared" si="226"/>
        <v>0</v>
      </c>
      <c r="T658" s="58">
        <f t="shared" si="227"/>
        <v>0</v>
      </c>
      <c r="U658" s="181"/>
      <c r="V658" s="137"/>
      <c r="W658" s="138"/>
      <c r="X658" s="139"/>
      <c r="Y658" s="139"/>
      <c r="Z658" s="139"/>
      <c r="AA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  <c r="AR658" s="139"/>
      <c r="AS658" s="139"/>
      <c r="AT658" s="139"/>
      <c r="AU658" s="139"/>
      <c r="AV658" s="139"/>
      <c r="AW658" s="139"/>
      <c r="AX658" s="139"/>
      <c r="AY658" s="139"/>
      <c r="AZ658" s="139"/>
      <c r="BA658" s="139"/>
      <c r="BB658" s="139"/>
      <c r="BC658" s="139"/>
      <c r="BD658" s="139"/>
      <c r="BE658" s="139"/>
      <c r="BF658" s="139"/>
      <c r="BG658" s="139"/>
      <c r="BH658" s="139"/>
      <c r="BI658" s="139"/>
      <c r="BJ658" s="139"/>
      <c r="BK658" s="139"/>
      <c r="BL658" s="139"/>
      <c r="BM658" s="139"/>
      <c r="BN658" s="139"/>
      <c r="BO658" s="139"/>
      <c r="BP658" s="139"/>
      <c r="BQ658" s="139"/>
      <c r="BR658" s="139"/>
      <c r="BS658" s="139"/>
      <c r="BT658" s="139"/>
      <c r="BU658" s="139"/>
      <c r="BV658" s="139"/>
      <c r="BW658" s="139"/>
      <c r="BX658" s="139"/>
      <c r="BY658" s="139"/>
      <c r="BZ658" s="139"/>
      <c r="CA658" s="139"/>
      <c r="CB658" s="139"/>
      <c r="CC658" s="139"/>
      <c r="CD658" s="139"/>
    </row>
    <row r="659" spans="2:82">
      <c r="B659" s="65" t="str">
        <f>IF(C659&lt;&gt;0,COUNTA($C$7:C659)," ")</f>
        <v xml:space="preserve"> </v>
      </c>
      <c r="C659" s="177"/>
      <c r="D659" s="73" t="str">
        <f>IF(C659=0," ",VLOOKUP(WEEKDAY(C659),WeekDays!$B$6:$C$12,COLUMNS(WeekDays!$B$6:$C$12)))</f>
        <v xml:space="preserve"> </v>
      </c>
      <c r="E659" s="200"/>
      <c r="F659" s="46"/>
      <c r="G659" s="46"/>
      <c r="H659" s="49"/>
      <c r="I659" s="51"/>
      <c r="J659" s="188"/>
      <c r="K659" s="123" t="str">
        <f t="shared" si="218"/>
        <v xml:space="preserve"> </v>
      </c>
      <c r="L659" s="193" t="str">
        <f t="shared" si="219"/>
        <v xml:space="preserve"> </v>
      </c>
      <c r="M659" s="57">
        <f t="shared" si="220"/>
        <v>0</v>
      </c>
      <c r="N659" s="58">
        <f t="shared" si="221"/>
        <v>0</v>
      </c>
      <c r="O659" s="59">
        <f t="shared" si="222"/>
        <v>0</v>
      </c>
      <c r="P659" s="60">
        <f t="shared" si="223"/>
        <v>0</v>
      </c>
      <c r="Q659" s="61">
        <f t="shared" si="224"/>
        <v>0</v>
      </c>
      <c r="R659" s="58">
        <f t="shared" si="225"/>
        <v>0</v>
      </c>
      <c r="S659" s="61">
        <f t="shared" si="226"/>
        <v>0</v>
      </c>
      <c r="T659" s="58">
        <f t="shared" si="227"/>
        <v>0</v>
      </c>
      <c r="U659" s="181"/>
      <c r="V659" s="137"/>
      <c r="W659" s="138"/>
      <c r="X659" s="139"/>
      <c r="Y659" s="139"/>
      <c r="Z659" s="139"/>
      <c r="AA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  <c r="AR659" s="139"/>
      <c r="AS659" s="139"/>
      <c r="AT659" s="139"/>
      <c r="AU659" s="139"/>
      <c r="AV659" s="139"/>
      <c r="AW659" s="139"/>
      <c r="AX659" s="139"/>
      <c r="AY659" s="139"/>
      <c r="AZ659" s="139"/>
      <c r="BA659" s="139"/>
      <c r="BB659" s="139"/>
      <c r="BC659" s="139"/>
      <c r="BD659" s="139"/>
      <c r="BE659" s="139"/>
      <c r="BF659" s="139"/>
      <c r="BG659" s="139"/>
      <c r="BH659" s="139"/>
      <c r="BI659" s="139"/>
      <c r="BJ659" s="139"/>
      <c r="BK659" s="139"/>
      <c r="BL659" s="139"/>
      <c r="BM659" s="139"/>
      <c r="BN659" s="139"/>
      <c r="BO659" s="139"/>
      <c r="BP659" s="139"/>
      <c r="BQ659" s="139"/>
      <c r="BR659" s="139"/>
      <c r="BS659" s="139"/>
      <c r="BT659" s="139"/>
      <c r="BU659" s="139"/>
      <c r="BV659" s="139"/>
      <c r="BW659" s="139"/>
      <c r="BX659" s="139"/>
      <c r="BY659" s="139"/>
      <c r="BZ659" s="139"/>
      <c r="CA659" s="139"/>
      <c r="CB659" s="139"/>
      <c r="CC659" s="139"/>
      <c r="CD659" s="139"/>
    </row>
    <row r="660" spans="2:82">
      <c r="B660" s="65" t="str">
        <f>IF(C660&lt;&gt;0,COUNTA($C$7:C660)," ")</f>
        <v xml:space="preserve"> </v>
      </c>
      <c r="C660" s="177"/>
      <c r="D660" s="73" t="str">
        <f>IF(C660=0," ",VLOOKUP(WEEKDAY(C660),WeekDays!$B$6:$C$12,COLUMNS(WeekDays!$B$6:$C$12)))</f>
        <v xml:space="preserve"> </v>
      </c>
      <c r="E660" s="200"/>
      <c r="F660" s="46"/>
      <c r="G660" s="46"/>
      <c r="H660" s="49"/>
      <c r="I660" s="51"/>
      <c r="J660" s="188"/>
      <c r="K660" s="123" t="str">
        <f t="shared" si="218"/>
        <v xml:space="preserve"> </v>
      </c>
      <c r="L660" s="193" t="str">
        <f t="shared" si="219"/>
        <v xml:space="preserve"> </v>
      </c>
      <c r="M660" s="57">
        <f t="shared" si="220"/>
        <v>0</v>
      </c>
      <c r="N660" s="58">
        <f t="shared" si="221"/>
        <v>0</v>
      </c>
      <c r="O660" s="59">
        <f t="shared" si="222"/>
        <v>0</v>
      </c>
      <c r="P660" s="60">
        <f t="shared" si="223"/>
        <v>0</v>
      </c>
      <c r="Q660" s="61">
        <f t="shared" si="224"/>
        <v>0</v>
      </c>
      <c r="R660" s="58">
        <f t="shared" si="225"/>
        <v>0</v>
      </c>
      <c r="S660" s="61">
        <f t="shared" si="226"/>
        <v>0</v>
      </c>
      <c r="T660" s="58">
        <f t="shared" si="227"/>
        <v>0</v>
      </c>
      <c r="U660" s="181"/>
      <c r="V660" s="137"/>
      <c r="W660" s="138"/>
      <c r="X660" s="139"/>
      <c r="Y660" s="139"/>
      <c r="Z660" s="139"/>
      <c r="AA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  <c r="AR660" s="139"/>
      <c r="AS660" s="139"/>
      <c r="AT660" s="139"/>
      <c r="AU660" s="139"/>
      <c r="AV660" s="139"/>
      <c r="AW660" s="139"/>
      <c r="AX660" s="139"/>
      <c r="AY660" s="139"/>
      <c r="AZ660" s="139"/>
      <c r="BA660" s="139"/>
      <c r="BB660" s="139"/>
      <c r="BC660" s="139"/>
      <c r="BD660" s="139"/>
      <c r="BE660" s="139"/>
      <c r="BF660" s="139"/>
      <c r="BG660" s="139"/>
      <c r="BH660" s="139"/>
      <c r="BI660" s="139"/>
      <c r="BJ660" s="139"/>
      <c r="BK660" s="139"/>
      <c r="BL660" s="139"/>
      <c r="BM660" s="139"/>
      <c r="BN660" s="139"/>
      <c r="BO660" s="139"/>
      <c r="BP660" s="139"/>
      <c r="BQ660" s="139"/>
      <c r="BR660" s="139"/>
      <c r="BS660" s="139"/>
      <c r="BT660" s="139"/>
      <c r="BU660" s="139"/>
      <c r="BV660" s="139"/>
      <c r="BW660" s="139"/>
      <c r="BX660" s="139"/>
      <c r="BY660" s="139"/>
      <c r="BZ660" s="139"/>
      <c r="CA660" s="139"/>
      <c r="CB660" s="139"/>
      <c r="CC660" s="139"/>
      <c r="CD660" s="139"/>
    </row>
    <row r="661" spans="2:82">
      <c r="B661" s="65" t="str">
        <f>IF(C661&lt;&gt;0,COUNTA($C$7:C661)," ")</f>
        <v xml:space="preserve"> </v>
      </c>
      <c r="C661" s="177"/>
      <c r="D661" s="73" t="str">
        <f>IF(C661=0," ",VLOOKUP(WEEKDAY(C661),WeekDays!$B$6:$C$12,COLUMNS(WeekDays!$B$6:$C$12)))</f>
        <v xml:space="preserve"> </v>
      </c>
      <c r="E661" s="200"/>
      <c r="F661" s="46"/>
      <c r="G661" s="46"/>
      <c r="H661" s="49"/>
      <c r="I661" s="51"/>
      <c r="J661" s="188"/>
      <c r="K661" s="123" t="str">
        <f t="shared" si="218"/>
        <v xml:space="preserve"> </v>
      </c>
      <c r="L661" s="193" t="str">
        <f t="shared" si="219"/>
        <v xml:space="preserve"> </v>
      </c>
      <c r="M661" s="57">
        <f t="shared" si="220"/>
        <v>0</v>
      </c>
      <c r="N661" s="58">
        <f t="shared" si="221"/>
        <v>0</v>
      </c>
      <c r="O661" s="59">
        <f t="shared" si="222"/>
        <v>0</v>
      </c>
      <c r="P661" s="60">
        <f t="shared" si="223"/>
        <v>0</v>
      </c>
      <c r="Q661" s="61">
        <f t="shared" si="224"/>
        <v>0</v>
      </c>
      <c r="R661" s="58">
        <f t="shared" si="225"/>
        <v>0</v>
      </c>
      <c r="S661" s="61">
        <f t="shared" si="226"/>
        <v>0</v>
      </c>
      <c r="T661" s="58">
        <f t="shared" si="227"/>
        <v>0</v>
      </c>
      <c r="U661" s="181"/>
      <c r="V661" s="137"/>
      <c r="W661" s="138"/>
      <c r="X661" s="139"/>
      <c r="Y661" s="139"/>
      <c r="Z661" s="139"/>
      <c r="AA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  <c r="AR661" s="139"/>
      <c r="AS661" s="139"/>
      <c r="AT661" s="139"/>
      <c r="AU661" s="139"/>
      <c r="AV661" s="139"/>
      <c r="AW661" s="139"/>
      <c r="AX661" s="139"/>
      <c r="AY661" s="139"/>
      <c r="AZ661" s="139"/>
      <c r="BA661" s="139"/>
      <c r="BB661" s="139"/>
      <c r="BC661" s="139"/>
      <c r="BD661" s="139"/>
      <c r="BE661" s="139"/>
      <c r="BF661" s="139"/>
      <c r="BG661" s="139"/>
      <c r="BH661" s="139"/>
      <c r="BI661" s="139"/>
      <c r="BJ661" s="139"/>
      <c r="BK661" s="139"/>
      <c r="BL661" s="139"/>
      <c r="BM661" s="139"/>
      <c r="BN661" s="139"/>
      <c r="BO661" s="139"/>
      <c r="BP661" s="139"/>
      <c r="BQ661" s="139"/>
      <c r="BR661" s="139"/>
      <c r="BS661" s="139"/>
      <c r="BT661" s="139"/>
      <c r="BU661" s="139"/>
      <c r="BV661" s="139"/>
      <c r="BW661" s="139"/>
      <c r="BX661" s="139"/>
      <c r="BY661" s="139"/>
      <c r="BZ661" s="139"/>
      <c r="CA661" s="139"/>
      <c r="CB661" s="139"/>
      <c r="CC661" s="139"/>
      <c r="CD661" s="139"/>
    </row>
    <row r="662" spans="2:82">
      <c r="B662" s="65" t="str">
        <f>IF(C662&lt;&gt;0,COUNTA($C$7:C662)," ")</f>
        <v xml:space="preserve"> </v>
      </c>
      <c r="C662" s="177"/>
      <c r="D662" s="73" t="str">
        <f>IF(C662=0," ",VLOOKUP(WEEKDAY(C662),WeekDays!$B$6:$C$12,COLUMNS(WeekDays!$B$6:$C$12)))</f>
        <v xml:space="preserve"> </v>
      </c>
      <c r="E662" s="200"/>
      <c r="F662" s="46"/>
      <c r="G662" s="46"/>
      <c r="H662" s="49"/>
      <c r="I662" s="51"/>
      <c r="J662" s="188"/>
      <c r="K662" s="123" t="str">
        <f t="shared" si="218"/>
        <v xml:space="preserve"> </v>
      </c>
      <c r="L662" s="193" t="str">
        <f t="shared" si="219"/>
        <v xml:space="preserve"> </v>
      </c>
      <c r="M662" s="57">
        <f t="shared" si="220"/>
        <v>0</v>
      </c>
      <c r="N662" s="58">
        <f t="shared" si="221"/>
        <v>0</v>
      </c>
      <c r="O662" s="59">
        <f t="shared" si="222"/>
        <v>0</v>
      </c>
      <c r="P662" s="60">
        <f t="shared" si="223"/>
        <v>0</v>
      </c>
      <c r="Q662" s="61">
        <f t="shared" si="224"/>
        <v>0</v>
      </c>
      <c r="R662" s="58">
        <f t="shared" si="225"/>
        <v>0</v>
      </c>
      <c r="S662" s="61">
        <f t="shared" si="226"/>
        <v>0</v>
      </c>
      <c r="T662" s="58">
        <f t="shared" si="227"/>
        <v>0</v>
      </c>
      <c r="U662" s="181"/>
      <c r="V662" s="137"/>
      <c r="W662" s="138"/>
      <c r="X662" s="139"/>
      <c r="Y662" s="139"/>
      <c r="Z662" s="139"/>
      <c r="AA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  <c r="AR662" s="139"/>
      <c r="AS662" s="139"/>
      <c r="AT662" s="139"/>
      <c r="AU662" s="139"/>
      <c r="AV662" s="139"/>
      <c r="AW662" s="139"/>
      <c r="AX662" s="139"/>
      <c r="AY662" s="139"/>
      <c r="AZ662" s="139"/>
      <c r="BA662" s="139"/>
      <c r="BB662" s="139"/>
      <c r="BC662" s="139"/>
      <c r="BD662" s="139"/>
      <c r="BE662" s="139"/>
      <c r="BF662" s="139"/>
      <c r="BG662" s="139"/>
      <c r="BH662" s="139"/>
      <c r="BI662" s="139"/>
      <c r="BJ662" s="139"/>
      <c r="BK662" s="139"/>
      <c r="BL662" s="139"/>
      <c r="BM662" s="139"/>
      <c r="BN662" s="139"/>
      <c r="BO662" s="139"/>
      <c r="BP662" s="139"/>
      <c r="BQ662" s="139"/>
      <c r="BR662" s="139"/>
      <c r="BS662" s="139"/>
      <c r="BT662" s="139"/>
      <c r="BU662" s="139"/>
      <c r="BV662" s="139"/>
      <c r="BW662" s="139"/>
      <c r="BX662" s="139"/>
      <c r="BY662" s="139"/>
      <c r="BZ662" s="139"/>
      <c r="CA662" s="139"/>
      <c r="CB662" s="139"/>
      <c r="CC662" s="139"/>
      <c r="CD662" s="139"/>
    </row>
    <row r="663" spans="2:82">
      <c r="B663" s="65" t="str">
        <f>IF(C663&lt;&gt;0,COUNTA($C$7:C663)," ")</f>
        <v xml:space="preserve"> </v>
      </c>
      <c r="C663" s="177"/>
      <c r="D663" s="73" t="str">
        <f>IF(C663=0," ",VLOOKUP(WEEKDAY(C663),WeekDays!$B$6:$C$12,COLUMNS(WeekDays!$B$6:$C$12)))</f>
        <v xml:space="preserve"> </v>
      </c>
      <c r="E663" s="200"/>
      <c r="F663" s="46"/>
      <c r="G663" s="46"/>
      <c r="H663" s="49"/>
      <c r="I663" s="51"/>
      <c r="J663" s="188"/>
      <c r="K663" s="123" t="str">
        <f t="shared" si="218"/>
        <v xml:space="preserve"> </v>
      </c>
      <c r="L663" s="193" t="str">
        <f t="shared" si="219"/>
        <v xml:space="preserve"> </v>
      </c>
      <c r="M663" s="57">
        <f t="shared" si="220"/>
        <v>0</v>
      </c>
      <c r="N663" s="58">
        <f t="shared" si="221"/>
        <v>0</v>
      </c>
      <c r="O663" s="59">
        <f t="shared" si="222"/>
        <v>0</v>
      </c>
      <c r="P663" s="60">
        <f t="shared" si="223"/>
        <v>0</v>
      </c>
      <c r="Q663" s="61">
        <f t="shared" si="224"/>
        <v>0</v>
      </c>
      <c r="R663" s="58">
        <f t="shared" si="225"/>
        <v>0</v>
      </c>
      <c r="S663" s="61">
        <f t="shared" si="226"/>
        <v>0</v>
      </c>
      <c r="T663" s="58">
        <f t="shared" si="227"/>
        <v>0</v>
      </c>
      <c r="U663" s="181"/>
      <c r="V663" s="137"/>
      <c r="W663" s="138"/>
      <c r="X663" s="139"/>
      <c r="Y663" s="139"/>
      <c r="Z663" s="139"/>
      <c r="AA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  <c r="AR663" s="139"/>
      <c r="AS663" s="139"/>
      <c r="AT663" s="139"/>
      <c r="AU663" s="139"/>
      <c r="AV663" s="139"/>
      <c r="AW663" s="139"/>
      <c r="AX663" s="139"/>
      <c r="AY663" s="139"/>
      <c r="AZ663" s="139"/>
      <c r="BA663" s="139"/>
      <c r="BB663" s="139"/>
      <c r="BC663" s="139"/>
      <c r="BD663" s="139"/>
      <c r="BE663" s="139"/>
      <c r="BF663" s="139"/>
      <c r="BG663" s="139"/>
      <c r="BH663" s="139"/>
      <c r="BI663" s="139"/>
      <c r="BJ663" s="139"/>
      <c r="BK663" s="139"/>
      <c r="BL663" s="139"/>
      <c r="BM663" s="139"/>
      <c r="BN663" s="139"/>
      <c r="BO663" s="139"/>
      <c r="BP663" s="139"/>
      <c r="BQ663" s="139"/>
      <c r="BR663" s="139"/>
      <c r="BS663" s="139"/>
      <c r="BT663" s="139"/>
      <c r="BU663" s="139"/>
      <c r="BV663" s="139"/>
      <c r="BW663" s="139"/>
      <c r="BX663" s="139"/>
      <c r="BY663" s="139"/>
      <c r="BZ663" s="139"/>
      <c r="CA663" s="139"/>
      <c r="CB663" s="139"/>
      <c r="CC663" s="139"/>
      <c r="CD663" s="139"/>
    </row>
    <row r="664" spans="2:82">
      <c r="B664" s="65" t="str">
        <f>IF(C664&lt;&gt;0,COUNTA($C$7:C664)," ")</f>
        <v xml:space="preserve"> </v>
      </c>
      <c r="C664" s="177"/>
      <c r="D664" s="73" t="str">
        <f>IF(C664=0," ",VLOOKUP(WEEKDAY(C664),WeekDays!$B$6:$C$12,COLUMNS(WeekDays!$B$6:$C$12)))</f>
        <v xml:space="preserve"> </v>
      </c>
      <c r="E664" s="200"/>
      <c r="F664" s="46"/>
      <c r="G664" s="46"/>
      <c r="H664" s="49"/>
      <c r="I664" s="51"/>
      <c r="J664" s="188"/>
      <c r="K664" s="123" t="str">
        <f t="shared" si="218"/>
        <v xml:space="preserve"> </v>
      </c>
      <c r="L664" s="193" t="str">
        <f t="shared" si="219"/>
        <v xml:space="preserve"> </v>
      </c>
      <c r="M664" s="57">
        <f t="shared" si="220"/>
        <v>0</v>
      </c>
      <c r="N664" s="58">
        <f t="shared" si="221"/>
        <v>0</v>
      </c>
      <c r="O664" s="59">
        <f t="shared" si="222"/>
        <v>0</v>
      </c>
      <c r="P664" s="60">
        <f t="shared" si="223"/>
        <v>0</v>
      </c>
      <c r="Q664" s="61">
        <f t="shared" si="224"/>
        <v>0</v>
      </c>
      <c r="R664" s="58">
        <f t="shared" si="225"/>
        <v>0</v>
      </c>
      <c r="S664" s="61">
        <f t="shared" si="226"/>
        <v>0</v>
      </c>
      <c r="T664" s="58">
        <f t="shared" si="227"/>
        <v>0</v>
      </c>
      <c r="U664" s="181"/>
      <c r="V664" s="137"/>
      <c r="W664" s="138"/>
      <c r="X664" s="139"/>
      <c r="Y664" s="139"/>
      <c r="Z664" s="139"/>
      <c r="AA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  <c r="AR664" s="139"/>
      <c r="AS664" s="139"/>
      <c r="AT664" s="139"/>
      <c r="AU664" s="139"/>
      <c r="AV664" s="139"/>
      <c r="AW664" s="139"/>
      <c r="AX664" s="139"/>
      <c r="AY664" s="139"/>
      <c r="AZ664" s="139"/>
      <c r="BA664" s="139"/>
      <c r="BB664" s="139"/>
      <c r="BC664" s="139"/>
      <c r="BD664" s="139"/>
      <c r="BE664" s="139"/>
      <c r="BF664" s="139"/>
      <c r="BG664" s="139"/>
      <c r="BH664" s="139"/>
      <c r="BI664" s="139"/>
      <c r="BJ664" s="139"/>
      <c r="BK664" s="139"/>
      <c r="BL664" s="139"/>
      <c r="BM664" s="139"/>
      <c r="BN664" s="139"/>
      <c r="BO664" s="139"/>
      <c r="BP664" s="139"/>
      <c r="BQ664" s="139"/>
      <c r="BR664" s="139"/>
      <c r="BS664" s="139"/>
      <c r="BT664" s="139"/>
      <c r="BU664" s="139"/>
      <c r="BV664" s="139"/>
      <c r="BW664" s="139"/>
      <c r="BX664" s="139"/>
      <c r="BY664" s="139"/>
      <c r="BZ664" s="139"/>
      <c r="CA664" s="139"/>
      <c r="CB664" s="139"/>
      <c r="CC664" s="139"/>
      <c r="CD664" s="139"/>
    </row>
    <row r="665" spans="2:82">
      <c r="B665" s="65" t="str">
        <f>IF(C665&lt;&gt;0,COUNTA($C$7:C665)," ")</f>
        <v xml:space="preserve"> </v>
      </c>
      <c r="C665" s="177"/>
      <c r="D665" s="73" t="str">
        <f>IF(C665=0," ",VLOOKUP(WEEKDAY(C665),WeekDays!$B$6:$C$12,COLUMNS(WeekDays!$B$6:$C$12)))</f>
        <v xml:space="preserve"> </v>
      </c>
      <c r="E665" s="200"/>
      <c r="F665" s="46"/>
      <c r="G665" s="46"/>
      <c r="H665" s="49"/>
      <c r="I665" s="51"/>
      <c r="J665" s="188"/>
      <c r="K665" s="123" t="str">
        <f t="shared" si="218"/>
        <v xml:space="preserve"> </v>
      </c>
      <c r="L665" s="193" t="str">
        <f t="shared" si="219"/>
        <v xml:space="preserve"> </v>
      </c>
      <c r="M665" s="57">
        <f t="shared" si="220"/>
        <v>0</v>
      </c>
      <c r="N665" s="58">
        <f t="shared" si="221"/>
        <v>0</v>
      </c>
      <c r="O665" s="59">
        <f t="shared" si="222"/>
        <v>0</v>
      </c>
      <c r="P665" s="60">
        <f t="shared" si="223"/>
        <v>0</v>
      </c>
      <c r="Q665" s="61">
        <f t="shared" si="224"/>
        <v>0</v>
      </c>
      <c r="R665" s="58">
        <f t="shared" si="225"/>
        <v>0</v>
      </c>
      <c r="S665" s="61">
        <f t="shared" si="226"/>
        <v>0</v>
      </c>
      <c r="T665" s="58">
        <f t="shared" si="227"/>
        <v>0</v>
      </c>
      <c r="U665" s="181"/>
      <c r="V665" s="137"/>
      <c r="W665" s="138"/>
      <c r="X665" s="139"/>
      <c r="Y665" s="139"/>
      <c r="Z665" s="139"/>
      <c r="AA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  <c r="AR665" s="139"/>
      <c r="AS665" s="139"/>
      <c r="AT665" s="139"/>
      <c r="AU665" s="139"/>
      <c r="AV665" s="139"/>
      <c r="AW665" s="139"/>
      <c r="AX665" s="139"/>
      <c r="AY665" s="139"/>
      <c r="AZ665" s="139"/>
      <c r="BA665" s="139"/>
      <c r="BB665" s="139"/>
      <c r="BC665" s="139"/>
      <c r="BD665" s="139"/>
      <c r="BE665" s="139"/>
      <c r="BF665" s="139"/>
      <c r="BG665" s="139"/>
      <c r="BH665" s="139"/>
      <c r="BI665" s="139"/>
      <c r="BJ665" s="139"/>
      <c r="BK665" s="139"/>
      <c r="BL665" s="139"/>
      <c r="BM665" s="139"/>
      <c r="BN665" s="139"/>
      <c r="BO665" s="139"/>
      <c r="BP665" s="139"/>
      <c r="BQ665" s="139"/>
      <c r="BR665" s="139"/>
      <c r="BS665" s="139"/>
      <c r="BT665" s="139"/>
      <c r="BU665" s="139"/>
      <c r="BV665" s="139"/>
      <c r="BW665" s="139"/>
      <c r="BX665" s="139"/>
      <c r="BY665" s="139"/>
      <c r="BZ665" s="139"/>
      <c r="CA665" s="139"/>
      <c r="CB665" s="139"/>
      <c r="CC665" s="139"/>
      <c r="CD665" s="139"/>
    </row>
    <row r="666" spans="2:82">
      <c r="B666" s="65" t="str">
        <f>IF(C666&lt;&gt;0,COUNTA($C$7:C666)," ")</f>
        <v xml:space="preserve"> </v>
      </c>
      <c r="C666" s="177"/>
      <c r="D666" s="73" t="str">
        <f>IF(C666=0," ",VLOOKUP(WEEKDAY(C666),WeekDays!$B$6:$C$12,COLUMNS(WeekDays!$B$6:$C$12)))</f>
        <v xml:space="preserve"> </v>
      </c>
      <c r="E666" s="200"/>
      <c r="F666" s="46"/>
      <c r="G666" s="46"/>
      <c r="H666" s="49"/>
      <c r="I666" s="51"/>
      <c r="J666" s="188"/>
      <c r="K666" s="123" t="str">
        <f t="shared" si="218"/>
        <v xml:space="preserve"> </v>
      </c>
      <c r="L666" s="193" t="str">
        <f t="shared" si="219"/>
        <v xml:space="preserve"> </v>
      </c>
      <c r="M666" s="57">
        <f t="shared" si="220"/>
        <v>0</v>
      </c>
      <c r="N666" s="58">
        <f t="shared" si="221"/>
        <v>0</v>
      </c>
      <c r="O666" s="59">
        <f t="shared" si="222"/>
        <v>0</v>
      </c>
      <c r="P666" s="60">
        <f t="shared" si="223"/>
        <v>0</v>
      </c>
      <c r="Q666" s="61">
        <f t="shared" si="224"/>
        <v>0</v>
      </c>
      <c r="R666" s="58">
        <f t="shared" si="225"/>
        <v>0</v>
      </c>
      <c r="S666" s="61">
        <f t="shared" si="226"/>
        <v>0</v>
      </c>
      <c r="T666" s="58">
        <f t="shared" si="227"/>
        <v>0</v>
      </c>
      <c r="U666" s="181"/>
      <c r="V666" s="137"/>
      <c r="W666" s="138"/>
      <c r="X666" s="139"/>
      <c r="Y666" s="139"/>
      <c r="Z666" s="139"/>
      <c r="AA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  <c r="AR666" s="139"/>
      <c r="AS666" s="139"/>
      <c r="AT666" s="139"/>
      <c r="AU666" s="139"/>
      <c r="AV666" s="139"/>
      <c r="AW666" s="139"/>
      <c r="AX666" s="139"/>
      <c r="AY666" s="139"/>
      <c r="AZ666" s="139"/>
      <c r="BA666" s="139"/>
      <c r="BB666" s="139"/>
      <c r="BC666" s="139"/>
      <c r="BD666" s="139"/>
      <c r="BE666" s="139"/>
      <c r="BF666" s="139"/>
      <c r="BG666" s="139"/>
      <c r="BH666" s="139"/>
      <c r="BI666" s="139"/>
      <c r="BJ666" s="139"/>
      <c r="BK666" s="139"/>
      <c r="BL666" s="139"/>
      <c r="BM666" s="139"/>
      <c r="BN666" s="139"/>
      <c r="BO666" s="139"/>
      <c r="BP666" s="139"/>
      <c r="BQ666" s="139"/>
      <c r="BR666" s="139"/>
      <c r="BS666" s="139"/>
      <c r="BT666" s="139"/>
      <c r="BU666" s="139"/>
      <c r="BV666" s="139"/>
      <c r="BW666" s="139"/>
      <c r="BX666" s="139"/>
      <c r="BY666" s="139"/>
      <c r="BZ666" s="139"/>
      <c r="CA666" s="139"/>
      <c r="CB666" s="139"/>
      <c r="CC666" s="139"/>
      <c r="CD666" s="139"/>
    </row>
    <row r="667" spans="2:82">
      <c r="B667" s="65" t="str">
        <f>IF(C667&lt;&gt;0,COUNTA($C$7:C667)," ")</f>
        <v xml:space="preserve"> </v>
      </c>
      <c r="C667" s="177"/>
      <c r="D667" s="73" t="str">
        <f>IF(C667=0," ",VLOOKUP(WEEKDAY(C667),WeekDays!$B$6:$C$12,COLUMNS(WeekDays!$B$6:$C$12)))</f>
        <v xml:space="preserve"> </v>
      </c>
      <c r="E667" s="200"/>
      <c r="F667" s="46"/>
      <c r="G667" s="46"/>
      <c r="H667" s="49"/>
      <c r="I667" s="51"/>
      <c r="J667" s="188"/>
      <c r="K667" s="123" t="str">
        <f t="shared" si="218"/>
        <v xml:space="preserve"> </v>
      </c>
      <c r="L667" s="193" t="str">
        <f t="shared" si="219"/>
        <v xml:space="preserve"> </v>
      </c>
      <c r="M667" s="57">
        <f t="shared" si="220"/>
        <v>0</v>
      </c>
      <c r="N667" s="58">
        <f t="shared" si="221"/>
        <v>0</v>
      </c>
      <c r="O667" s="59">
        <f t="shared" si="222"/>
        <v>0</v>
      </c>
      <c r="P667" s="60">
        <f t="shared" si="223"/>
        <v>0</v>
      </c>
      <c r="Q667" s="61">
        <f t="shared" si="224"/>
        <v>0</v>
      </c>
      <c r="R667" s="58">
        <f t="shared" si="225"/>
        <v>0</v>
      </c>
      <c r="S667" s="61">
        <f t="shared" si="226"/>
        <v>0</v>
      </c>
      <c r="T667" s="58">
        <f t="shared" si="227"/>
        <v>0</v>
      </c>
      <c r="U667" s="181"/>
      <c r="V667" s="137"/>
      <c r="W667" s="138"/>
      <c r="X667" s="139"/>
      <c r="Y667" s="139"/>
      <c r="Z667" s="139"/>
      <c r="AA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  <c r="AR667" s="139"/>
      <c r="AS667" s="139"/>
      <c r="AT667" s="139"/>
      <c r="AU667" s="139"/>
      <c r="AV667" s="139"/>
      <c r="AW667" s="139"/>
      <c r="AX667" s="139"/>
      <c r="AY667" s="139"/>
      <c r="AZ667" s="139"/>
      <c r="BA667" s="139"/>
      <c r="BB667" s="139"/>
      <c r="BC667" s="139"/>
      <c r="BD667" s="139"/>
      <c r="BE667" s="139"/>
      <c r="BF667" s="139"/>
      <c r="BG667" s="139"/>
      <c r="BH667" s="139"/>
      <c r="BI667" s="139"/>
      <c r="BJ667" s="139"/>
      <c r="BK667" s="139"/>
      <c r="BL667" s="139"/>
      <c r="BM667" s="139"/>
      <c r="BN667" s="139"/>
      <c r="BO667" s="139"/>
      <c r="BP667" s="139"/>
      <c r="BQ667" s="139"/>
      <c r="BR667" s="139"/>
      <c r="BS667" s="139"/>
      <c r="BT667" s="139"/>
      <c r="BU667" s="139"/>
      <c r="BV667" s="139"/>
      <c r="BW667" s="139"/>
      <c r="BX667" s="139"/>
      <c r="BY667" s="139"/>
      <c r="BZ667" s="139"/>
      <c r="CA667" s="139"/>
      <c r="CB667" s="139"/>
      <c r="CC667" s="139"/>
      <c r="CD667" s="139"/>
    </row>
    <row r="668" spans="2:82">
      <c r="B668" s="65" t="str">
        <f>IF(C668&lt;&gt;0,COUNTA($C$7:C668)," ")</f>
        <v xml:space="preserve"> </v>
      </c>
      <c r="C668" s="177"/>
      <c r="D668" s="73" t="str">
        <f>IF(C668=0," ",VLOOKUP(WEEKDAY(C668),WeekDays!$B$6:$C$12,COLUMNS(WeekDays!$B$6:$C$12)))</f>
        <v xml:space="preserve"> </v>
      </c>
      <c r="E668" s="200"/>
      <c r="F668" s="46"/>
      <c r="G668" s="46"/>
      <c r="H668" s="49"/>
      <c r="I668" s="51"/>
      <c r="J668" s="188"/>
      <c r="K668" s="123" t="str">
        <f t="shared" si="218"/>
        <v xml:space="preserve"> </v>
      </c>
      <c r="L668" s="193" t="str">
        <f t="shared" si="219"/>
        <v xml:space="preserve"> </v>
      </c>
      <c r="M668" s="57">
        <f t="shared" si="220"/>
        <v>0</v>
      </c>
      <c r="N668" s="58">
        <f t="shared" si="221"/>
        <v>0</v>
      </c>
      <c r="O668" s="59">
        <f t="shared" si="222"/>
        <v>0</v>
      </c>
      <c r="P668" s="60">
        <f t="shared" si="223"/>
        <v>0</v>
      </c>
      <c r="Q668" s="61">
        <f t="shared" si="224"/>
        <v>0</v>
      </c>
      <c r="R668" s="58">
        <f t="shared" si="225"/>
        <v>0</v>
      </c>
      <c r="S668" s="61">
        <f t="shared" si="226"/>
        <v>0</v>
      </c>
      <c r="T668" s="58">
        <f t="shared" si="227"/>
        <v>0</v>
      </c>
      <c r="U668" s="181"/>
      <c r="V668" s="137"/>
      <c r="W668" s="138"/>
      <c r="X668" s="139"/>
      <c r="Y668" s="139"/>
      <c r="Z668" s="139"/>
      <c r="AA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  <c r="AR668" s="139"/>
      <c r="AS668" s="139"/>
      <c r="AT668" s="139"/>
      <c r="AU668" s="139"/>
      <c r="AV668" s="139"/>
      <c r="AW668" s="139"/>
      <c r="AX668" s="139"/>
      <c r="AY668" s="139"/>
      <c r="AZ668" s="139"/>
      <c r="BA668" s="139"/>
      <c r="BB668" s="139"/>
      <c r="BC668" s="139"/>
      <c r="BD668" s="139"/>
      <c r="BE668" s="139"/>
      <c r="BF668" s="139"/>
      <c r="BG668" s="139"/>
      <c r="BH668" s="139"/>
      <c r="BI668" s="139"/>
      <c r="BJ668" s="139"/>
      <c r="BK668" s="139"/>
      <c r="BL668" s="139"/>
      <c r="BM668" s="139"/>
      <c r="BN668" s="139"/>
      <c r="BO668" s="139"/>
      <c r="BP668" s="139"/>
      <c r="BQ668" s="139"/>
      <c r="BR668" s="139"/>
      <c r="BS668" s="139"/>
      <c r="BT668" s="139"/>
      <c r="BU668" s="139"/>
      <c r="BV668" s="139"/>
      <c r="BW668" s="139"/>
      <c r="BX668" s="139"/>
      <c r="BY668" s="139"/>
      <c r="BZ668" s="139"/>
      <c r="CA668" s="139"/>
      <c r="CB668" s="139"/>
      <c r="CC668" s="139"/>
      <c r="CD668" s="139"/>
    </row>
    <row r="669" spans="2:82">
      <c r="B669" s="65" t="str">
        <f>IF(C669&lt;&gt;0,COUNTA($C$7:C669)," ")</f>
        <v xml:space="preserve"> </v>
      </c>
      <c r="C669" s="177"/>
      <c r="D669" s="73" t="str">
        <f>IF(C669=0," ",VLOOKUP(WEEKDAY(C669),WeekDays!$B$6:$C$12,COLUMNS(WeekDays!$B$6:$C$12)))</f>
        <v xml:space="preserve"> </v>
      </c>
      <c r="E669" s="200"/>
      <c r="F669" s="46"/>
      <c r="G669" s="46"/>
      <c r="H669" s="49"/>
      <c r="I669" s="51"/>
      <c r="J669" s="188"/>
      <c r="K669" s="123" t="str">
        <f t="shared" si="218"/>
        <v xml:space="preserve"> </v>
      </c>
      <c r="L669" s="193" t="str">
        <f t="shared" si="219"/>
        <v xml:space="preserve"> </v>
      </c>
      <c r="M669" s="57">
        <f t="shared" si="220"/>
        <v>0</v>
      </c>
      <c r="N669" s="58">
        <f t="shared" si="221"/>
        <v>0</v>
      </c>
      <c r="O669" s="59">
        <f t="shared" si="222"/>
        <v>0</v>
      </c>
      <c r="P669" s="60">
        <f t="shared" si="223"/>
        <v>0</v>
      </c>
      <c r="Q669" s="61">
        <f t="shared" si="224"/>
        <v>0</v>
      </c>
      <c r="R669" s="58">
        <f t="shared" si="225"/>
        <v>0</v>
      </c>
      <c r="S669" s="61">
        <f t="shared" si="226"/>
        <v>0</v>
      </c>
      <c r="T669" s="58">
        <f t="shared" si="227"/>
        <v>0</v>
      </c>
      <c r="U669" s="181"/>
      <c r="V669" s="137"/>
      <c r="W669" s="138"/>
      <c r="X669" s="139"/>
      <c r="Y669" s="139"/>
      <c r="Z669" s="139"/>
      <c r="AA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  <c r="AR669" s="139"/>
      <c r="AS669" s="139"/>
      <c r="AT669" s="139"/>
      <c r="AU669" s="139"/>
      <c r="AV669" s="139"/>
      <c r="AW669" s="139"/>
      <c r="AX669" s="139"/>
      <c r="AY669" s="139"/>
      <c r="AZ669" s="139"/>
      <c r="BA669" s="139"/>
      <c r="BB669" s="139"/>
      <c r="BC669" s="139"/>
      <c r="BD669" s="139"/>
      <c r="BE669" s="139"/>
      <c r="BF669" s="139"/>
      <c r="BG669" s="139"/>
      <c r="BH669" s="139"/>
      <c r="BI669" s="139"/>
      <c r="BJ669" s="139"/>
      <c r="BK669" s="139"/>
      <c r="BL669" s="139"/>
      <c r="BM669" s="139"/>
      <c r="BN669" s="139"/>
      <c r="BO669" s="139"/>
      <c r="BP669" s="139"/>
      <c r="BQ669" s="139"/>
      <c r="BR669" s="139"/>
      <c r="BS669" s="139"/>
      <c r="BT669" s="139"/>
      <c r="BU669" s="139"/>
      <c r="BV669" s="139"/>
      <c r="BW669" s="139"/>
      <c r="BX669" s="139"/>
      <c r="BY669" s="139"/>
      <c r="BZ669" s="139"/>
      <c r="CA669" s="139"/>
      <c r="CB669" s="139"/>
      <c r="CC669" s="139"/>
      <c r="CD669" s="139"/>
    </row>
    <row r="670" spans="2:82">
      <c r="B670" s="65" t="str">
        <f>IF(C670&lt;&gt;0,COUNTA($C$7:C670)," ")</f>
        <v xml:space="preserve"> </v>
      </c>
      <c r="C670" s="177"/>
      <c r="D670" s="73" t="str">
        <f>IF(C670=0," ",VLOOKUP(WEEKDAY(C670),WeekDays!$B$6:$C$12,COLUMNS(WeekDays!$B$6:$C$12)))</f>
        <v xml:space="preserve"> </v>
      </c>
      <c r="E670" s="200"/>
      <c r="F670" s="46"/>
      <c r="G670" s="46"/>
      <c r="H670" s="49"/>
      <c r="I670" s="51"/>
      <c r="J670" s="188"/>
      <c r="K670" s="123" t="str">
        <f t="shared" si="218"/>
        <v xml:space="preserve"> </v>
      </c>
      <c r="L670" s="193" t="str">
        <f t="shared" si="219"/>
        <v xml:space="preserve"> </v>
      </c>
      <c r="M670" s="57">
        <f t="shared" si="220"/>
        <v>0</v>
      </c>
      <c r="N670" s="58">
        <f t="shared" si="221"/>
        <v>0</v>
      </c>
      <c r="O670" s="59">
        <f t="shared" si="222"/>
        <v>0</v>
      </c>
      <c r="P670" s="60">
        <f t="shared" si="223"/>
        <v>0</v>
      </c>
      <c r="Q670" s="61">
        <f t="shared" si="224"/>
        <v>0</v>
      </c>
      <c r="R670" s="58">
        <f t="shared" si="225"/>
        <v>0</v>
      </c>
      <c r="S670" s="61">
        <f t="shared" si="226"/>
        <v>0</v>
      </c>
      <c r="T670" s="58">
        <f t="shared" si="227"/>
        <v>0</v>
      </c>
      <c r="U670" s="181"/>
      <c r="V670" s="137"/>
      <c r="W670" s="138"/>
      <c r="X670" s="139"/>
      <c r="Y670" s="139"/>
      <c r="Z670" s="139"/>
      <c r="AA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  <c r="AL670" s="139"/>
      <c r="AM670" s="139"/>
      <c r="AN670" s="139"/>
      <c r="AO670" s="139"/>
      <c r="AP670" s="139"/>
      <c r="AQ670" s="139"/>
      <c r="AR670" s="139"/>
      <c r="AS670" s="139"/>
      <c r="AT670" s="139"/>
      <c r="AU670" s="139"/>
      <c r="AV670" s="139"/>
      <c r="AW670" s="139"/>
      <c r="AX670" s="139"/>
      <c r="AY670" s="139"/>
      <c r="AZ670" s="139"/>
      <c r="BA670" s="139"/>
      <c r="BB670" s="139"/>
      <c r="BC670" s="139"/>
      <c r="BD670" s="139"/>
      <c r="BE670" s="139"/>
      <c r="BF670" s="139"/>
      <c r="BG670" s="139"/>
      <c r="BH670" s="139"/>
      <c r="BI670" s="139"/>
      <c r="BJ670" s="139"/>
      <c r="BK670" s="139"/>
      <c r="BL670" s="139"/>
      <c r="BM670" s="139"/>
      <c r="BN670" s="139"/>
      <c r="BO670" s="139"/>
      <c r="BP670" s="139"/>
      <c r="BQ670" s="139"/>
      <c r="BR670" s="139"/>
      <c r="BS670" s="139"/>
      <c r="BT670" s="139"/>
      <c r="BU670" s="139"/>
      <c r="BV670" s="139"/>
      <c r="BW670" s="139"/>
      <c r="BX670" s="139"/>
      <c r="BY670" s="139"/>
      <c r="BZ670" s="139"/>
      <c r="CA670" s="139"/>
      <c r="CB670" s="139"/>
      <c r="CC670" s="139"/>
      <c r="CD670" s="139"/>
    </row>
    <row r="671" spans="2:82">
      <c r="B671" s="65" t="str">
        <f>IF(C671&lt;&gt;0,COUNTA($C$7:C671)," ")</f>
        <v xml:space="preserve"> </v>
      </c>
      <c r="C671" s="177"/>
      <c r="D671" s="73" t="str">
        <f>IF(C671=0," ",VLOOKUP(WEEKDAY(C671),WeekDays!$B$6:$C$12,COLUMNS(WeekDays!$B$6:$C$12)))</f>
        <v xml:space="preserve"> </v>
      </c>
      <c r="E671" s="200"/>
      <c r="F671" s="46"/>
      <c r="G671" s="46"/>
      <c r="H671" s="49"/>
      <c r="I671" s="51"/>
      <c r="J671" s="188"/>
      <c r="K671" s="123" t="str">
        <f t="shared" si="218"/>
        <v xml:space="preserve"> </v>
      </c>
      <c r="L671" s="193" t="str">
        <f t="shared" si="219"/>
        <v xml:space="preserve"> </v>
      </c>
      <c r="M671" s="57">
        <f t="shared" si="220"/>
        <v>0</v>
      </c>
      <c r="N671" s="58">
        <f t="shared" si="221"/>
        <v>0</v>
      </c>
      <c r="O671" s="59">
        <f t="shared" si="222"/>
        <v>0</v>
      </c>
      <c r="P671" s="60">
        <f t="shared" si="223"/>
        <v>0</v>
      </c>
      <c r="Q671" s="61">
        <f t="shared" si="224"/>
        <v>0</v>
      </c>
      <c r="R671" s="58">
        <f t="shared" si="225"/>
        <v>0</v>
      </c>
      <c r="S671" s="61">
        <f t="shared" si="226"/>
        <v>0</v>
      </c>
      <c r="T671" s="58">
        <f t="shared" si="227"/>
        <v>0</v>
      </c>
      <c r="U671" s="181"/>
      <c r="V671" s="137"/>
      <c r="W671" s="138"/>
      <c r="X671" s="139"/>
      <c r="Y671" s="139"/>
      <c r="Z671" s="139"/>
      <c r="AA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  <c r="AR671" s="139"/>
      <c r="AS671" s="139"/>
      <c r="AT671" s="139"/>
      <c r="AU671" s="139"/>
      <c r="AV671" s="139"/>
      <c r="AW671" s="139"/>
      <c r="AX671" s="139"/>
      <c r="AY671" s="139"/>
      <c r="AZ671" s="139"/>
      <c r="BA671" s="139"/>
      <c r="BB671" s="139"/>
      <c r="BC671" s="139"/>
      <c r="BD671" s="139"/>
      <c r="BE671" s="139"/>
      <c r="BF671" s="139"/>
      <c r="BG671" s="139"/>
      <c r="BH671" s="139"/>
      <c r="BI671" s="139"/>
      <c r="BJ671" s="139"/>
      <c r="BK671" s="139"/>
      <c r="BL671" s="139"/>
      <c r="BM671" s="139"/>
      <c r="BN671" s="139"/>
      <c r="BO671" s="139"/>
      <c r="BP671" s="139"/>
      <c r="BQ671" s="139"/>
      <c r="BR671" s="139"/>
      <c r="BS671" s="139"/>
      <c r="BT671" s="139"/>
      <c r="BU671" s="139"/>
      <c r="BV671" s="139"/>
      <c r="BW671" s="139"/>
      <c r="BX671" s="139"/>
      <c r="BY671" s="139"/>
      <c r="BZ671" s="139"/>
      <c r="CA671" s="139"/>
      <c r="CB671" s="139"/>
      <c r="CC671" s="139"/>
      <c r="CD671" s="139"/>
    </row>
    <row r="672" spans="2:82">
      <c r="B672" s="65" t="str">
        <f>IF(C672&lt;&gt;0,COUNTA($C$7:C672)," ")</f>
        <v xml:space="preserve"> </v>
      </c>
      <c r="C672" s="177"/>
      <c r="D672" s="73" t="str">
        <f>IF(C672=0," ",VLOOKUP(WEEKDAY(C672),WeekDays!$B$6:$C$12,COLUMNS(WeekDays!$B$6:$C$12)))</f>
        <v xml:space="preserve"> </v>
      </c>
      <c r="E672" s="200"/>
      <c r="F672" s="46"/>
      <c r="G672" s="46"/>
      <c r="H672" s="49"/>
      <c r="I672" s="51"/>
      <c r="J672" s="188"/>
      <c r="K672" s="123" t="str">
        <f t="shared" si="218"/>
        <v xml:space="preserve"> </v>
      </c>
      <c r="L672" s="193" t="str">
        <f t="shared" si="219"/>
        <v xml:space="preserve"> </v>
      </c>
      <c r="M672" s="57">
        <f t="shared" si="220"/>
        <v>0</v>
      </c>
      <c r="N672" s="58">
        <f t="shared" si="221"/>
        <v>0</v>
      </c>
      <c r="O672" s="59">
        <f t="shared" si="222"/>
        <v>0</v>
      </c>
      <c r="P672" s="60">
        <f t="shared" si="223"/>
        <v>0</v>
      </c>
      <c r="Q672" s="61">
        <f t="shared" si="224"/>
        <v>0</v>
      </c>
      <c r="R672" s="58">
        <f t="shared" si="225"/>
        <v>0</v>
      </c>
      <c r="S672" s="61">
        <f t="shared" si="226"/>
        <v>0</v>
      </c>
      <c r="T672" s="58">
        <f t="shared" si="227"/>
        <v>0</v>
      </c>
      <c r="U672" s="181"/>
      <c r="V672" s="137"/>
      <c r="W672" s="138"/>
      <c r="X672" s="139"/>
      <c r="Y672" s="139"/>
      <c r="Z672" s="139"/>
      <c r="AA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  <c r="AR672" s="139"/>
      <c r="AS672" s="139"/>
      <c r="AT672" s="139"/>
      <c r="AU672" s="139"/>
      <c r="AV672" s="139"/>
      <c r="AW672" s="139"/>
      <c r="AX672" s="139"/>
      <c r="AY672" s="139"/>
      <c r="AZ672" s="139"/>
      <c r="BA672" s="139"/>
      <c r="BB672" s="139"/>
      <c r="BC672" s="139"/>
      <c r="BD672" s="139"/>
      <c r="BE672" s="139"/>
      <c r="BF672" s="139"/>
      <c r="BG672" s="139"/>
      <c r="BH672" s="139"/>
      <c r="BI672" s="139"/>
      <c r="BJ672" s="139"/>
      <c r="BK672" s="139"/>
      <c r="BL672" s="139"/>
      <c r="BM672" s="139"/>
      <c r="BN672" s="139"/>
      <c r="BO672" s="139"/>
      <c r="BP672" s="139"/>
      <c r="BQ672" s="139"/>
      <c r="BR672" s="139"/>
      <c r="BS672" s="139"/>
      <c r="BT672" s="139"/>
      <c r="BU672" s="139"/>
      <c r="BV672" s="139"/>
      <c r="BW672" s="139"/>
      <c r="BX672" s="139"/>
      <c r="BY672" s="139"/>
      <c r="BZ672" s="139"/>
      <c r="CA672" s="139"/>
      <c r="CB672" s="139"/>
      <c r="CC672" s="139"/>
      <c r="CD672" s="139"/>
    </row>
    <row r="673" spans="2:82">
      <c r="B673" s="65" t="str">
        <f>IF(C673&lt;&gt;0,COUNTA($C$7:C673)," ")</f>
        <v xml:space="preserve"> </v>
      </c>
      <c r="C673" s="177"/>
      <c r="D673" s="73" t="str">
        <f>IF(C673=0," ",VLOOKUP(WEEKDAY(C673),WeekDays!$B$6:$C$12,COLUMNS(WeekDays!$B$6:$C$12)))</f>
        <v xml:space="preserve"> </v>
      </c>
      <c r="E673" s="200"/>
      <c r="F673" s="46"/>
      <c r="G673" s="46"/>
      <c r="H673" s="49"/>
      <c r="I673" s="51"/>
      <c r="J673" s="188"/>
      <c r="K673" s="123" t="str">
        <f t="shared" si="218"/>
        <v xml:space="preserve"> </v>
      </c>
      <c r="L673" s="193" t="str">
        <f t="shared" si="219"/>
        <v xml:space="preserve"> </v>
      </c>
      <c r="M673" s="57">
        <f t="shared" si="220"/>
        <v>0</v>
      </c>
      <c r="N673" s="58">
        <f t="shared" si="221"/>
        <v>0</v>
      </c>
      <c r="O673" s="59">
        <f t="shared" si="222"/>
        <v>0</v>
      </c>
      <c r="P673" s="60">
        <f t="shared" si="223"/>
        <v>0</v>
      </c>
      <c r="Q673" s="61">
        <f t="shared" si="224"/>
        <v>0</v>
      </c>
      <c r="R673" s="58">
        <f t="shared" si="225"/>
        <v>0</v>
      </c>
      <c r="S673" s="61">
        <f t="shared" si="226"/>
        <v>0</v>
      </c>
      <c r="T673" s="58">
        <f t="shared" si="227"/>
        <v>0</v>
      </c>
      <c r="U673" s="181"/>
      <c r="V673" s="137"/>
      <c r="W673" s="138"/>
      <c r="X673" s="139"/>
      <c r="Y673" s="139"/>
      <c r="Z673" s="139"/>
      <c r="AA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  <c r="AR673" s="139"/>
      <c r="AS673" s="139"/>
      <c r="AT673" s="139"/>
      <c r="AU673" s="139"/>
      <c r="AV673" s="139"/>
      <c r="AW673" s="139"/>
      <c r="AX673" s="139"/>
      <c r="AY673" s="139"/>
      <c r="AZ673" s="139"/>
      <c r="BA673" s="139"/>
      <c r="BB673" s="139"/>
      <c r="BC673" s="139"/>
      <c r="BD673" s="139"/>
      <c r="BE673" s="139"/>
      <c r="BF673" s="139"/>
      <c r="BG673" s="139"/>
      <c r="BH673" s="139"/>
      <c r="BI673" s="139"/>
      <c r="BJ673" s="139"/>
      <c r="BK673" s="139"/>
      <c r="BL673" s="139"/>
      <c r="BM673" s="139"/>
      <c r="BN673" s="139"/>
      <c r="BO673" s="139"/>
      <c r="BP673" s="139"/>
      <c r="BQ673" s="139"/>
      <c r="BR673" s="139"/>
      <c r="BS673" s="139"/>
      <c r="BT673" s="139"/>
      <c r="BU673" s="139"/>
      <c r="BV673" s="139"/>
      <c r="BW673" s="139"/>
      <c r="BX673" s="139"/>
      <c r="BY673" s="139"/>
      <c r="BZ673" s="139"/>
      <c r="CA673" s="139"/>
      <c r="CB673" s="139"/>
      <c r="CC673" s="139"/>
      <c r="CD673" s="139"/>
    </row>
    <row r="674" spans="2:82">
      <c r="B674" s="65" t="str">
        <f>IF(C674&lt;&gt;0,COUNTA($C$7:C674)," ")</f>
        <v xml:space="preserve"> </v>
      </c>
      <c r="C674" s="177"/>
      <c r="D674" s="73" t="str">
        <f>IF(C674=0," ",VLOOKUP(WEEKDAY(C674),WeekDays!$B$6:$C$12,COLUMNS(WeekDays!$B$6:$C$12)))</f>
        <v xml:space="preserve"> </v>
      </c>
      <c r="E674" s="200"/>
      <c r="F674" s="46"/>
      <c r="G674" s="46"/>
      <c r="H674" s="49"/>
      <c r="I674" s="51"/>
      <c r="J674" s="188"/>
      <c r="K674" s="123" t="str">
        <f t="shared" si="218"/>
        <v xml:space="preserve"> </v>
      </c>
      <c r="L674" s="193" t="str">
        <f t="shared" si="219"/>
        <v xml:space="preserve"> </v>
      </c>
      <c r="M674" s="57">
        <f t="shared" si="220"/>
        <v>0</v>
      </c>
      <c r="N674" s="58">
        <f t="shared" si="221"/>
        <v>0</v>
      </c>
      <c r="O674" s="59">
        <f t="shared" si="222"/>
        <v>0</v>
      </c>
      <c r="P674" s="60">
        <f t="shared" si="223"/>
        <v>0</v>
      </c>
      <c r="Q674" s="61">
        <f t="shared" si="224"/>
        <v>0</v>
      </c>
      <c r="R674" s="58">
        <f t="shared" si="225"/>
        <v>0</v>
      </c>
      <c r="S674" s="61">
        <f t="shared" si="226"/>
        <v>0</v>
      </c>
      <c r="T674" s="58">
        <f t="shared" si="227"/>
        <v>0</v>
      </c>
      <c r="U674" s="181"/>
      <c r="V674" s="137"/>
      <c r="W674" s="138"/>
      <c r="X674" s="139"/>
      <c r="Y674" s="139"/>
      <c r="Z674" s="139"/>
      <c r="AA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  <c r="AR674" s="139"/>
      <c r="AS674" s="139"/>
      <c r="AT674" s="139"/>
      <c r="AU674" s="139"/>
      <c r="AV674" s="139"/>
      <c r="AW674" s="139"/>
      <c r="AX674" s="139"/>
      <c r="AY674" s="139"/>
      <c r="AZ674" s="139"/>
      <c r="BA674" s="139"/>
      <c r="BB674" s="139"/>
      <c r="BC674" s="139"/>
      <c r="BD674" s="139"/>
      <c r="BE674" s="139"/>
      <c r="BF674" s="139"/>
      <c r="BG674" s="139"/>
      <c r="BH674" s="139"/>
      <c r="BI674" s="139"/>
      <c r="BJ674" s="139"/>
      <c r="BK674" s="139"/>
      <c r="BL674" s="139"/>
      <c r="BM674" s="139"/>
      <c r="BN674" s="139"/>
      <c r="BO674" s="139"/>
      <c r="BP674" s="139"/>
      <c r="BQ674" s="139"/>
      <c r="BR674" s="139"/>
      <c r="BS674" s="139"/>
      <c r="BT674" s="139"/>
      <c r="BU674" s="139"/>
      <c r="BV674" s="139"/>
      <c r="BW674" s="139"/>
      <c r="BX674" s="139"/>
      <c r="BY674" s="139"/>
      <c r="BZ674" s="139"/>
      <c r="CA674" s="139"/>
      <c r="CB674" s="139"/>
      <c r="CC674" s="139"/>
      <c r="CD674" s="139"/>
    </row>
    <row r="675" spans="2:82">
      <c r="B675" s="65" t="str">
        <f>IF(C675&lt;&gt;0,COUNTA($C$7:C675)," ")</f>
        <v xml:space="preserve"> </v>
      </c>
      <c r="C675" s="177"/>
      <c r="D675" s="73" t="str">
        <f>IF(C675=0," ",VLOOKUP(WEEKDAY(C675),WeekDays!$B$6:$C$12,COLUMNS(WeekDays!$B$6:$C$12)))</f>
        <v xml:space="preserve"> </v>
      </c>
      <c r="E675" s="200"/>
      <c r="F675" s="46"/>
      <c r="G675" s="46"/>
      <c r="H675" s="49"/>
      <c r="I675" s="51"/>
      <c r="J675" s="188"/>
      <c r="K675" s="123" t="str">
        <f t="shared" si="218"/>
        <v xml:space="preserve"> </v>
      </c>
      <c r="L675" s="193" t="str">
        <f t="shared" si="219"/>
        <v xml:space="preserve"> </v>
      </c>
      <c r="M675" s="57">
        <f t="shared" si="220"/>
        <v>0</v>
      </c>
      <c r="N675" s="58">
        <f t="shared" si="221"/>
        <v>0</v>
      </c>
      <c r="O675" s="59">
        <f t="shared" si="222"/>
        <v>0</v>
      </c>
      <c r="P675" s="60">
        <f t="shared" si="223"/>
        <v>0</v>
      </c>
      <c r="Q675" s="61">
        <f t="shared" si="224"/>
        <v>0</v>
      </c>
      <c r="R675" s="58">
        <f t="shared" si="225"/>
        <v>0</v>
      </c>
      <c r="S675" s="61">
        <f t="shared" si="226"/>
        <v>0</v>
      </c>
      <c r="T675" s="58">
        <f t="shared" si="227"/>
        <v>0</v>
      </c>
      <c r="U675" s="181"/>
      <c r="V675" s="137"/>
      <c r="W675" s="138"/>
      <c r="X675" s="139"/>
      <c r="Y675" s="139"/>
      <c r="Z675" s="139"/>
      <c r="AA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  <c r="AR675" s="139"/>
      <c r="AS675" s="139"/>
      <c r="AT675" s="139"/>
      <c r="AU675" s="139"/>
      <c r="AV675" s="139"/>
      <c r="AW675" s="139"/>
      <c r="AX675" s="139"/>
      <c r="AY675" s="139"/>
      <c r="AZ675" s="139"/>
      <c r="BA675" s="139"/>
      <c r="BB675" s="139"/>
      <c r="BC675" s="139"/>
      <c r="BD675" s="139"/>
      <c r="BE675" s="139"/>
      <c r="BF675" s="139"/>
      <c r="BG675" s="139"/>
      <c r="BH675" s="139"/>
      <c r="BI675" s="139"/>
      <c r="BJ675" s="139"/>
      <c r="BK675" s="139"/>
      <c r="BL675" s="139"/>
      <c r="BM675" s="139"/>
      <c r="BN675" s="139"/>
      <c r="BO675" s="139"/>
      <c r="BP675" s="139"/>
      <c r="BQ675" s="139"/>
      <c r="BR675" s="139"/>
      <c r="BS675" s="139"/>
      <c r="BT675" s="139"/>
      <c r="BU675" s="139"/>
      <c r="BV675" s="139"/>
      <c r="BW675" s="139"/>
      <c r="BX675" s="139"/>
      <c r="BY675" s="139"/>
      <c r="BZ675" s="139"/>
      <c r="CA675" s="139"/>
      <c r="CB675" s="139"/>
      <c r="CC675" s="139"/>
      <c r="CD675" s="139"/>
    </row>
    <row r="676" spans="2:82">
      <c r="B676" s="65" t="str">
        <f>IF(C676&lt;&gt;0,COUNTA($C$7:C676)," ")</f>
        <v xml:space="preserve"> </v>
      </c>
      <c r="C676" s="177"/>
      <c r="D676" s="73" t="str">
        <f>IF(C676=0," ",VLOOKUP(WEEKDAY(C676),WeekDays!$B$6:$C$12,COLUMNS(WeekDays!$B$6:$C$12)))</f>
        <v xml:space="preserve"> </v>
      </c>
      <c r="E676" s="200"/>
      <c r="F676" s="46"/>
      <c r="G676" s="46"/>
      <c r="H676" s="49"/>
      <c r="I676" s="51"/>
      <c r="J676" s="188"/>
      <c r="K676" s="123" t="str">
        <f t="shared" si="218"/>
        <v xml:space="preserve"> </v>
      </c>
      <c r="L676" s="193" t="str">
        <f t="shared" si="219"/>
        <v xml:space="preserve"> </v>
      </c>
      <c r="M676" s="57">
        <f t="shared" si="220"/>
        <v>0</v>
      </c>
      <c r="N676" s="58">
        <f t="shared" si="221"/>
        <v>0</v>
      </c>
      <c r="O676" s="59">
        <f t="shared" si="222"/>
        <v>0</v>
      </c>
      <c r="P676" s="60">
        <f t="shared" si="223"/>
        <v>0</v>
      </c>
      <c r="Q676" s="61">
        <f t="shared" si="224"/>
        <v>0</v>
      </c>
      <c r="R676" s="58">
        <f t="shared" si="225"/>
        <v>0</v>
      </c>
      <c r="S676" s="61">
        <f t="shared" si="226"/>
        <v>0</v>
      </c>
      <c r="T676" s="58">
        <f t="shared" si="227"/>
        <v>0</v>
      </c>
      <c r="U676" s="181"/>
      <c r="V676" s="137"/>
      <c r="W676" s="138"/>
      <c r="X676" s="139"/>
      <c r="Y676" s="139"/>
      <c r="Z676" s="139"/>
      <c r="AA676" s="139"/>
      <c r="AC676" s="139"/>
      <c r="AD676" s="139"/>
      <c r="AE676" s="139"/>
      <c r="AF676" s="139"/>
      <c r="AG676" s="139"/>
      <c r="AH676" s="139"/>
      <c r="AI676" s="139"/>
      <c r="AJ676" s="139"/>
      <c r="AK676" s="139"/>
      <c r="AL676" s="139"/>
      <c r="AM676" s="139"/>
      <c r="AN676" s="139"/>
      <c r="AO676" s="139"/>
      <c r="AP676" s="139"/>
      <c r="AQ676" s="139"/>
      <c r="AR676" s="139"/>
      <c r="AS676" s="139"/>
      <c r="AT676" s="139"/>
      <c r="AU676" s="139"/>
      <c r="AV676" s="139"/>
      <c r="AW676" s="139"/>
      <c r="AX676" s="139"/>
      <c r="AY676" s="139"/>
      <c r="AZ676" s="139"/>
      <c r="BA676" s="139"/>
      <c r="BB676" s="139"/>
      <c r="BC676" s="139"/>
      <c r="BD676" s="139"/>
      <c r="BE676" s="139"/>
      <c r="BF676" s="139"/>
      <c r="BG676" s="139"/>
      <c r="BH676" s="139"/>
      <c r="BI676" s="139"/>
      <c r="BJ676" s="139"/>
      <c r="BK676" s="139"/>
      <c r="BL676" s="139"/>
      <c r="BM676" s="139"/>
      <c r="BN676" s="139"/>
      <c r="BO676" s="139"/>
      <c r="BP676" s="139"/>
      <c r="BQ676" s="139"/>
      <c r="BR676" s="139"/>
      <c r="BS676" s="139"/>
      <c r="BT676" s="139"/>
      <c r="BU676" s="139"/>
      <c r="BV676" s="139"/>
      <c r="BW676" s="139"/>
      <c r="BX676" s="139"/>
      <c r="BY676" s="139"/>
      <c r="BZ676" s="139"/>
      <c r="CA676" s="139"/>
      <c r="CB676" s="139"/>
      <c r="CC676" s="139"/>
      <c r="CD676" s="139"/>
    </row>
    <row r="677" spans="2:82">
      <c r="B677" s="65" t="str">
        <f>IF(C677&lt;&gt;0,COUNTA($C$7:C677)," ")</f>
        <v xml:space="preserve"> </v>
      </c>
      <c r="C677" s="177"/>
      <c r="D677" s="73" t="str">
        <f>IF(C677=0," ",VLOOKUP(WEEKDAY(C677),WeekDays!$B$6:$C$12,COLUMNS(WeekDays!$B$6:$C$12)))</f>
        <v xml:space="preserve"> </v>
      </c>
      <c r="E677" s="200"/>
      <c r="F677" s="46"/>
      <c r="G677" s="46"/>
      <c r="H677" s="49"/>
      <c r="I677" s="51"/>
      <c r="J677" s="188"/>
      <c r="K677" s="123" t="str">
        <f t="shared" si="218"/>
        <v xml:space="preserve"> </v>
      </c>
      <c r="L677" s="193" t="str">
        <f t="shared" si="219"/>
        <v xml:space="preserve"> </v>
      </c>
      <c r="M677" s="57">
        <f t="shared" si="220"/>
        <v>0</v>
      </c>
      <c r="N677" s="58">
        <f t="shared" si="221"/>
        <v>0</v>
      </c>
      <c r="O677" s="59">
        <f t="shared" si="222"/>
        <v>0</v>
      </c>
      <c r="P677" s="60">
        <f t="shared" si="223"/>
        <v>0</v>
      </c>
      <c r="Q677" s="61">
        <f t="shared" si="224"/>
        <v>0</v>
      </c>
      <c r="R677" s="58">
        <f t="shared" si="225"/>
        <v>0</v>
      </c>
      <c r="S677" s="61">
        <f t="shared" si="226"/>
        <v>0</v>
      </c>
      <c r="T677" s="58">
        <f t="shared" si="227"/>
        <v>0</v>
      </c>
      <c r="U677" s="181"/>
      <c r="V677" s="137"/>
      <c r="W677" s="138"/>
      <c r="X677" s="139"/>
      <c r="Y677" s="139"/>
      <c r="Z677" s="139"/>
      <c r="AA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  <c r="AL677" s="139"/>
      <c r="AM677" s="139"/>
      <c r="AN677" s="139"/>
      <c r="AO677" s="139"/>
      <c r="AP677" s="139"/>
      <c r="AQ677" s="139"/>
      <c r="AR677" s="139"/>
      <c r="AS677" s="139"/>
      <c r="AT677" s="139"/>
      <c r="AU677" s="139"/>
      <c r="AV677" s="139"/>
      <c r="AW677" s="139"/>
      <c r="AX677" s="139"/>
      <c r="AY677" s="139"/>
      <c r="AZ677" s="139"/>
      <c r="BA677" s="139"/>
      <c r="BB677" s="139"/>
      <c r="BC677" s="139"/>
      <c r="BD677" s="139"/>
      <c r="BE677" s="139"/>
      <c r="BF677" s="139"/>
      <c r="BG677" s="139"/>
      <c r="BH677" s="139"/>
      <c r="BI677" s="139"/>
      <c r="BJ677" s="139"/>
      <c r="BK677" s="139"/>
      <c r="BL677" s="139"/>
      <c r="BM677" s="139"/>
      <c r="BN677" s="139"/>
      <c r="BO677" s="139"/>
      <c r="BP677" s="139"/>
      <c r="BQ677" s="139"/>
      <c r="BR677" s="139"/>
      <c r="BS677" s="139"/>
      <c r="BT677" s="139"/>
      <c r="BU677" s="139"/>
      <c r="BV677" s="139"/>
      <c r="BW677" s="139"/>
      <c r="BX677" s="139"/>
      <c r="BY677" s="139"/>
      <c r="BZ677" s="139"/>
      <c r="CA677" s="139"/>
      <c r="CB677" s="139"/>
      <c r="CC677" s="139"/>
      <c r="CD677" s="139"/>
    </row>
    <row r="678" spans="2:82">
      <c r="B678" s="65" t="str">
        <f>IF(C678&lt;&gt;0,COUNTA($C$7:C678)," ")</f>
        <v xml:space="preserve"> </v>
      </c>
      <c r="C678" s="177"/>
      <c r="D678" s="73" t="str">
        <f>IF(C678=0," ",VLOOKUP(WEEKDAY(C678),WeekDays!$B$6:$C$12,COLUMNS(WeekDays!$B$6:$C$12)))</f>
        <v xml:space="preserve"> </v>
      </c>
      <c r="E678" s="200"/>
      <c r="F678" s="46"/>
      <c r="G678" s="46"/>
      <c r="H678" s="49"/>
      <c r="I678" s="51"/>
      <c r="J678" s="188"/>
      <c r="K678" s="123" t="str">
        <f t="shared" si="218"/>
        <v xml:space="preserve"> </v>
      </c>
      <c r="L678" s="193" t="str">
        <f t="shared" si="219"/>
        <v xml:space="preserve"> </v>
      </c>
      <c r="M678" s="57">
        <f t="shared" si="220"/>
        <v>0</v>
      </c>
      <c r="N678" s="58">
        <f t="shared" si="221"/>
        <v>0</v>
      </c>
      <c r="O678" s="59">
        <f t="shared" si="222"/>
        <v>0</v>
      </c>
      <c r="P678" s="60">
        <f t="shared" si="223"/>
        <v>0</v>
      </c>
      <c r="Q678" s="61">
        <f t="shared" si="224"/>
        <v>0</v>
      </c>
      <c r="R678" s="58">
        <f t="shared" si="225"/>
        <v>0</v>
      </c>
      <c r="S678" s="61">
        <f t="shared" si="226"/>
        <v>0</v>
      </c>
      <c r="T678" s="58">
        <f t="shared" si="227"/>
        <v>0</v>
      </c>
      <c r="U678" s="181"/>
      <c r="V678" s="137"/>
      <c r="W678" s="138"/>
      <c r="X678" s="139"/>
      <c r="Y678" s="139"/>
      <c r="Z678" s="139"/>
      <c r="AA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  <c r="AR678" s="139"/>
      <c r="AS678" s="139"/>
      <c r="AT678" s="139"/>
      <c r="AU678" s="139"/>
      <c r="AV678" s="139"/>
      <c r="AW678" s="139"/>
      <c r="AX678" s="139"/>
      <c r="AY678" s="139"/>
      <c r="AZ678" s="139"/>
      <c r="BA678" s="139"/>
      <c r="BB678" s="139"/>
      <c r="BC678" s="139"/>
      <c r="BD678" s="139"/>
      <c r="BE678" s="139"/>
      <c r="BF678" s="139"/>
      <c r="BG678" s="139"/>
      <c r="BH678" s="139"/>
      <c r="BI678" s="139"/>
      <c r="BJ678" s="139"/>
      <c r="BK678" s="139"/>
      <c r="BL678" s="139"/>
      <c r="BM678" s="139"/>
      <c r="BN678" s="139"/>
      <c r="BO678" s="139"/>
      <c r="BP678" s="139"/>
      <c r="BQ678" s="139"/>
      <c r="BR678" s="139"/>
      <c r="BS678" s="139"/>
      <c r="BT678" s="139"/>
      <c r="BU678" s="139"/>
      <c r="BV678" s="139"/>
      <c r="BW678" s="139"/>
      <c r="BX678" s="139"/>
      <c r="BY678" s="139"/>
      <c r="BZ678" s="139"/>
      <c r="CA678" s="139"/>
      <c r="CB678" s="139"/>
      <c r="CC678" s="139"/>
      <c r="CD678" s="139"/>
    </row>
    <row r="679" spans="2:82">
      <c r="B679" s="65" t="str">
        <f>IF(C679&lt;&gt;0,COUNTA($C$7:C679)," ")</f>
        <v xml:space="preserve"> </v>
      </c>
      <c r="C679" s="177"/>
      <c r="D679" s="73" t="str">
        <f>IF(C679=0," ",VLOOKUP(WEEKDAY(C679),WeekDays!$B$6:$C$12,COLUMNS(WeekDays!$B$6:$C$12)))</f>
        <v xml:space="preserve"> </v>
      </c>
      <c r="E679" s="200"/>
      <c r="F679" s="46"/>
      <c r="G679" s="46"/>
      <c r="H679" s="49"/>
      <c r="I679" s="51"/>
      <c r="J679" s="188"/>
      <c r="K679" s="123" t="str">
        <f t="shared" si="218"/>
        <v xml:space="preserve"> </v>
      </c>
      <c r="L679" s="193" t="str">
        <f t="shared" si="219"/>
        <v xml:space="preserve"> </v>
      </c>
      <c r="M679" s="57">
        <f t="shared" si="220"/>
        <v>0</v>
      </c>
      <c r="N679" s="58">
        <f t="shared" si="221"/>
        <v>0</v>
      </c>
      <c r="O679" s="59">
        <f t="shared" si="222"/>
        <v>0</v>
      </c>
      <c r="P679" s="60">
        <f t="shared" si="223"/>
        <v>0</v>
      </c>
      <c r="Q679" s="61">
        <f t="shared" si="224"/>
        <v>0</v>
      </c>
      <c r="R679" s="58">
        <f t="shared" si="225"/>
        <v>0</v>
      </c>
      <c r="S679" s="61">
        <f t="shared" si="226"/>
        <v>0</v>
      </c>
      <c r="T679" s="58">
        <f t="shared" si="227"/>
        <v>0</v>
      </c>
      <c r="U679" s="181"/>
      <c r="V679" s="137"/>
      <c r="W679" s="138"/>
      <c r="X679" s="139"/>
      <c r="Y679" s="139"/>
      <c r="Z679" s="139"/>
      <c r="AA679" s="139"/>
      <c r="AC679" s="139"/>
      <c r="AD679" s="139"/>
      <c r="AE679" s="139"/>
      <c r="AF679" s="139"/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  <c r="AR679" s="139"/>
      <c r="AS679" s="139"/>
      <c r="AT679" s="139"/>
      <c r="AU679" s="139"/>
      <c r="AV679" s="139"/>
      <c r="AW679" s="139"/>
      <c r="AX679" s="139"/>
      <c r="AY679" s="139"/>
      <c r="AZ679" s="139"/>
      <c r="BA679" s="139"/>
      <c r="BB679" s="139"/>
      <c r="BC679" s="139"/>
      <c r="BD679" s="139"/>
      <c r="BE679" s="139"/>
      <c r="BF679" s="139"/>
      <c r="BG679" s="139"/>
      <c r="BH679" s="139"/>
      <c r="BI679" s="139"/>
      <c r="BJ679" s="139"/>
      <c r="BK679" s="139"/>
      <c r="BL679" s="139"/>
      <c r="BM679" s="139"/>
      <c r="BN679" s="139"/>
      <c r="BO679" s="139"/>
      <c r="BP679" s="139"/>
      <c r="BQ679" s="139"/>
      <c r="BR679" s="139"/>
      <c r="BS679" s="139"/>
      <c r="BT679" s="139"/>
      <c r="BU679" s="139"/>
      <c r="BV679" s="139"/>
      <c r="BW679" s="139"/>
      <c r="BX679" s="139"/>
      <c r="BY679" s="139"/>
      <c r="BZ679" s="139"/>
      <c r="CA679" s="139"/>
      <c r="CB679" s="139"/>
      <c r="CC679" s="139"/>
      <c r="CD679" s="139"/>
    </row>
    <row r="680" spans="2:82">
      <c r="B680" s="65" t="str">
        <f>IF(C680&lt;&gt;0,COUNTA($C$7:C680)," ")</f>
        <v xml:space="preserve"> </v>
      </c>
      <c r="C680" s="177"/>
      <c r="D680" s="73" t="str">
        <f>IF(C680=0," ",VLOOKUP(WEEKDAY(C680),WeekDays!$B$6:$C$12,COLUMNS(WeekDays!$B$6:$C$12)))</f>
        <v xml:space="preserve"> </v>
      </c>
      <c r="E680" s="200"/>
      <c r="F680" s="46"/>
      <c r="G680" s="46"/>
      <c r="H680" s="49"/>
      <c r="I680" s="51"/>
      <c r="J680" s="188"/>
      <c r="K680" s="123" t="str">
        <f t="shared" si="218"/>
        <v xml:space="preserve"> </v>
      </c>
      <c r="L680" s="193" t="str">
        <f t="shared" si="219"/>
        <v xml:space="preserve"> </v>
      </c>
      <c r="M680" s="57">
        <f t="shared" si="220"/>
        <v>0</v>
      </c>
      <c r="N680" s="58">
        <f t="shared" si="221"/>
        <v>0</v>
      </c>
      <c r="O680" s="59">
        <f t="shared" si="222"/>
        <v>0</v>
      </c>
      <c r="P680" s="60">
        <f t="shared" si="223"/>
        <v>0</v>
      </c>
      <c r="Q680" s="61">
        <f t="shared" si="224"/>
        <v>0</v>
      </c>
      <c r="R680" s="58">
        <f t="shared" si="225"/>
        <v>0</v>
      </c>
      <c r="S680" s="61">
        <f t="shared" si="226"/>
        <v>0</v>
      </c>
      <c r="T680" s="58">
        <f t="shared" si="227"/>
        <v>0</v>
      </c>
      <c r="U680" s="181"/>
      <c r="V680" s="137"/>
      <c r="W680" s="138"/>
      <c r="X680" s="139"/>
      <c r="Y680" s="139"/>
      <c r="Z680" s="139"/>
      <c r="AA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  <c r="AR680" s="139"/>
      <c r="AS680" s="139"/>
      <c r="AT680" s="139"/>
      <c r="AU680" s="139"/>
      <c r="AV680" s="139"/>
      <c r="AW680" s="139"/>
      <c r="AX680" s="139"/>
      <c r="AY680" s="139"/>
      <c r="AZ680" s="139"/>
      <c r="BA680" s="139"/>
      <c r="BB680" s="139"/>
      <c r="BC680" s="139"/>
      <c r="BD680" s="139"/>
      <c r="BE680" s="139"/>
      <c r="BF680" s="139"/>
      <c r="BG680" s="139"/>
      <c r="BH680" s="139"/>
      <c r="BI680" s="139"/>
      <c r="BJ680" s="139"/>
      <c r="BK680" s="139"/>
      <c r="BL680" s="139"/>
      <c r="BM680" s="139"/>
      <c r="BN680" s="139"/>
      <c r="BO680" s="139"/>
      <c r="BP680" s="139"/>
      <c r="BQ680" s="139"/>
      <c r="BR680" s="139"/>
      <c r="BS680" s="139"/>
      <c r="BT680" s="139"/>
      <c r="BU680" s="139"/>
      <c r="BV680" s="139"/>
      <c r="BW680" s="139"/>
      <c r="BX680" s="139"/>
      <c r="BY680" s="139"/>
      <c r="BZ680" s="139"/>
      <c r="CA680" s="139"/>
      <c r="CB680" s="139"/>
      <c r="CC680" s="139"/>
      <c r="CD680" s="139"/>
    </row>
    <row r="681" spans="2:82">
      <c r="B681" s="65" t="str">
        <f>IF(C681&lt;&gt;0,COUNTA($C$7:C681)," ")</f>
        <v xml:space="preserve"> </v>
      </c>
      <c r="C681" s="177"/>
      <c r="D681" s="73" t="str">
        <f>IF(C681=0," ",VLOOKUP(WEEKDAY(C681),WeekDays!$B$6:$C$12,COLUMNS(WeekDays!$B$6:$C$12)))</f>
        <v xml:space="preserve"> </v>
      </c>
      <c r="E681" s="200"/>
      <c r="F681" s="46"/>
      <c r="G681" s="46"/>
      <c r="H681" s="49"/>
      <c r="I681" s="51"/>
      <c r="J681" s="188"/>
      <c r="K681" s="123" t="str">
        <f t="shared" si="218"/>
        <v xml:space="preserve"> </v>
      </c>
      <c r="L681" s="193" t="str">
        <f t="shared" si="219"/>
        <v xml:space="preserve"> </v>
      </c>
      <c r="M681" s="57">
        <f t="shared" si="220"/>
        <v>0</v>
      </c>
      <c r="N681" s="58">
        <f t="shared" si="221"/>
        <v>0</v>
      </c>
      <c r="O681" s="59">
        <f t="shared" si="222"/>
        <v>0</v>
      </c>
      <c r="P681" s="60">
        <f t="shared" si="223"/>
        <v>0</v>
      </c>
      <c r="Q681" s="61">
        <f t="shared" si="224"/>
        <v>0</v>
      </c>
      <c r="R681" s="58">
        <f t="shared" si="225"/>
        <v>0</v>
      </c>
      <c r="S681" s="61">
        <f t="shared" si="226"/>
        <v>0</v>
      </c>
      <c r="T681" s="58">
        <f t="shared" si="227"/>
        <v>0</v>
      </c>
      <c r="U681" s="181"/>
      <c r="V681" s="137"/>
      <c r="W681" s="138"/>
      <c r="X681" s="139"/>
      <c r="Y681" s="139"/>
      <c r="Z681" s="139"/>
      <c r="AA681" s="139"/>
      <c r="AC681" s="139"/>
      <c r="AD681" s="139"/>
      <c r="AE681" s="139"/>
      <c r="AF681" s="139"/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  <c r="AR681" s="139"/>
      <c r="AS681" s="139"/>
      <c r="AT681" s="139"/>
      <c r="AU681" s="139"/>
      <c r="AV681" s="139"/>
      <c r="AW681" s="139"/>
      <c r="AX681" s="139"/>
      <c r="AY681" s="139"/>
      <c r="AZ681" s="139"/>
      <c r="BA681" s="139"/>
      <c r="BB681" s="139"/>
      <c r="BC681" s="139"/>
      <c r="BD681" s="139"/>
      <c r="BE681" s="139"/>
      <c r="BF681" s="139"/>
      <c r="BG681" s="139"/>
      <c r="BH681" s="139"/>
      <c r="BI681" s="139"/>
      <c r="BJ681" s="139"/>
      <c r="BK681" s="139"/>
      <c r="BL681" s="139"/>
      <c r="BM681" s="139"/>
      <c r="BN681" s="139"/>
      <c r="BO681" s="139"/>
      <c r="BP681" s="139"/>
      <c r="BQ681" s="139"/>
      <c r="BR681" s="139"/>
      <c r="BS681" s="139"/>
      <c r="BT681" s="139"/>
      <c r="BU681" s="139"/>
      <c r="BV681" s="139"/>
      <c r="BW681" s="139"/>
      <c r="BX681" s="139"/>
      <c r="BY681" s="139"/>
      <c r="BZ681" s="139"/>
      <c r="CA681" s="139"/>
      <c r="CB681" s="139"/>
      <c r="CC681" s="139"/>
      <c r="CD681" s="139"/>
    </row>
    <row r="682" spans="2:82">
      <c r="B682" s="65" t="str">
        <f>IF(C682&lt;&gt;0,COUNTA($C$7:C682)," ")</f>
        <v xml:space="preserve"> </v>
      </c>
      <c r="C682" s="177"/>
      <c r="D682" s="73" t="str">
        <f>IF(C682=0," ",VLOOKUP(WEEKDAY(C682),WeekDays!$B$6:$C$12,COLUMNS(WeekDays!$B$6:$C$12)))</f>
        <v xml:space="preserve"> </v>
      </c>
      <c r="E682" s="200"/>
      <c r="F682" s="46"/>
      <c r="G682" s="46"/>
      <c r="H682" s="49"/>
      <c r="I682" s="51"/>
      <c r="J682" s="188"/>
      <c r="K682" s="123" t="str">
        <f t="shared" si="218"/>
        <v xml:space="preserve"> </v>
      </c>
      <c r="L682" s="193" t="str">
        <f t="shared" si="219"/>
        <v xml:space="preserve"> </v>
      </c>
      <c r="M682" s="57">
        <f t="shared" si="220"/>
        <v>0</v>
      </c>
      <c r="N682" s="58">
        <f t="shared" si="221"/>
        <v>0</v>
      </c>
      <c r="O682" s="59">
        <f t="shared" si="222"/>
        <v>0</v>
      </c>
      <c r="P682" s="60">
        <f t="shared" si="223"/>
        <v>0</v>
      </c>
      <c r="Q682" s="61">
        <f t="shared" si="224"/>
        <v>0</v>
      </c>
      <c r="R682" s="58">
        <f t="shared" si="225"/>
        <v>0</v>
      </c>
      <c r="S682" s="61">
        <f t="shared" si="226"/>
        <v>0</v>
      </c>
      <c r="T682" s="58">
        <f t="shared" si="227"/>
        <v>0</v>
      </c>
      <c r="U682" s="181"/>
      <c r="V682" s="137"/>
      <c r="W682" s="138"/>
      <c r="X682" s="139"/>
      <c r="Y682" s="139"/>
      <c r="Z682" s="139"/>
      <c r="AA682" s="139"/>
      <c r="AC682" s="139"/>
      <c r="AD682" s="139"/>
      <c r="AE682" s="139"/>
      <c r="AF682" s="139"/>
      <c r="AG682" s="139"/>
      <c r="AH682" s="139"/>
      <c r="AI682" s="139"/>
      <c r="AJ682" s="139"/>
      <c r="AK682" s="139"/>
      <c r="AL682" s="139"/>
      <c r="AM682" s="139"/>
      <c r="AN682" s="139"/>
      <c r="AO682" s="139"/>
      <c r="AP682" s="139"/>
      <c r="AQ682" s="139"/>
      <c r="AR682" s="139"/>
      <c r="AS682" s="139"/>
      <c r="AT682" s="139"/>
      <c r="AU682" s="139"/>
      <c r="AV682" s="139"/>
      <c r="AW682" s="139"/>
      <c r="AX682" s="139"/>
      <c r="AY682" s="139"/>
      <c r="AZ682" s="139"/>
      <c r="BA682" s="139"/>
      <c r="BB682" s="139"/>
      <c r="BC682" s="139"/>
      <c r="BD682" s="139"/>
      <c r="BE682" s="139"/>
      <c r="BF682" s="139"/>
      <c r="BG682" s="139"/>
      <c r="BH682" s="139"/>
      <c r="BI682" s="139"/>
      <c r="BJ682" s="139"/>
      <c r="BK682" s="139"/>
      <c r="BL682" s="139"/>
      <c r="BM682" s="139"/>
      <c r="BN682" s="139"/>
      <c r="BO682" s="139"/>
      <c r="BP682" s="139"/>
      <c r="BQ682" s="139"/>
      <c r="BR682" s="139"/>
      <c r="BS682" s="139"/>
      <c r="BT682" s="139"/>
      <c r="BU682" s="139"/>
      <c r="BV682" s="139"/>
      <c r="BW682" s="139"/>
      <c r="BX682" s="139"/>
      <c r="BY682" s="139"/>
      <c r="BZ682" s="139"/>
      <c r="CA682" s="139"/>
      <c r="CB682" s="139"/>
      <c r="CC682" s="139"/>
      <c r="CD682" s="139"/>
    </row>
    <row r="683" spans="2:82">
      <c r="B683" s="65" t="str">
        <f>IF(C683&lt;&gt;0,COUNTA($C$7:C683)," ")</f>
        <v xml:space="preserve"> </v>
      </c>
      <c r="C683" s="177"/>
      <c r="D683" s="73" t="str">
        <f>IF(C683=0," ",VLOOKUP(WEEKDAY(C683),WeekDays!$B$6:$C$12,COLUMNS(WeekDays!$B$6:$C$12)))</f>
        <v xml:space="preserve"> </v>
      </c>
      <c r="E683" s="200"/>
      <c r="F683" s="46"/>
      <c r="G683" s="46"/>
      <c r="H683" s="49"/>
      <c r="I683" s="51"/>
      <c r="J683" s="188"/>
      <c r="K683" s="123" t="str">
        <f t="shared" si="218"/>
        <v xml:space="preserve"> </v>
      </c>
      <c r="L683" s="193" t="str">
        <f t="shared" si="219"/>
        <v xml:space="preserve"> </v>
      </c>
      <c r="M683" s="57">
        <f t="shared" si="220"/>
        <v>0</v>
      </c>
      <c r="N683" s="58">
        <f t="shared" si="221"/>
        <v>0</v>
      </c>
      <c r="O683" s="59">
        <f t="shared" si="222"/>
        <v>0</v>
      </c>
      <c r="P683" s="60">
        <f t="shared" si="223"/>
        <v>0</v>
      </c>
      <c r="Q683" s="61">
        <f t="shared" si="224"/>
        <v>0</v>
      </c>
      <c r="R683" s="58">
        <f t="shared" si="225"/>
        <v>0</v>
      </c>
      <c r="S683" s="61">
        <f t="shared" si="226"/>
        <v>0</v>
      </c>
      <c r="T683" s="58">
        <f t="shared" si="227"/>
        <v>0</v>
      </c>
      <c r="U683" s="181"/>
      <c r="V683" s="137"/>
      <c r="W683" s="138"/>
      <c r="X683" s="139"/>
      <c r="Y683" s="139"/>
      <c r="Z683" s="139"/>
      <c r="AA683" s="139"/>
      <c r="AC683" s="139"/>
      <c r="AD683" s="139"/>
      <c r="AE683" s="139"/>
      <c r="AF683" s="139"/>
      <c r="AG683" s="139"/>
      <c r="AH683" s="139"/>
      <c r="AI683" s="139"/>
      <c r="AJ683" s="139"/>
      <c r="AK683" s="139"/>
      <c r="AL683" s="139"/>
      <c r="AM683" s="139"/>
      <c r="AN683" s="139"/>
      <c r="AO683" s="139"/>
      <c r="AP683" s="139"/>
      <c r="AQ683" s="139"/>
      <c r="AR683" s="139"/>
      <c r="AS683" s="139"/>
      <c r="AT683" s="139"/>
      <c r="AU683" s="139"/>
      <c r="AV683" s="139"/>
      <c r="AW683" s="139"/>
      <c r="AX683" s="139"/>
      <c r="AY683" s="139"/>
      <c r="AZ683" s="139"/>
      <c r="BA683" s="139"/>
      <c r="BB683" s="139"/>
      <c r="BC683" s="139"/>
      <c r="BD683" s="139"/>
      <c r="BE683" s="139"/>
      <c r="BF683" s="139"/>
      <c r="BG683" s="139"/>
      <c r="BH683" s="139"/>
      <c r="BI683" s="139"/>
      <c r="BJ683" s="139"/>
      <c r="BK683" s="139"/>
      <c r="BL683" s="139"/>
      <c r="BM683" s="139"/>
      <c r="BN683" s="139"/>
      <c r="BO683" s="139"/>
      <c r="BP683" s="139"/>
      <c r="BQ683" s="139"/>
      <c r="BR683" s="139"/>
      <c r="BS683" s="139"/>
      <c r="BT683" s="139"/>
      <c r="BU683" s="139"/>
      <c r="BV683" s="139"/>
      <c r="BW683" s="139"/>
      <c r="BX683" s="139"/>
      <c r="BY683" s="139"/>
      <c r="BZ683" s="139"/>
      <c r="CA683" s="139"/>
      <c r="CB683" s="139"/>
      <c r="CC683" s="139"/>
      <c r="CD683" s="139"/>
    </row>
    <row r="684" spans="2:82">
      <c r="B684" s="65" t="str">
        <f>IF(C684&lt;&gt;0,COUNTA($C$7:C684)," ")</f>
        <v xml:space="preserve"> </v>
      </c>
      <c r="C684" s="177"/>
      <c r="D684" s="73" t="str">
        <f>IF(C684=0," ",VLOOKUP(WEEKDAY(C684),WeekDays!$B$6:$C$12,COLUMNS(WeekDays!$B$6:$C$12)))</f>
        <v xml:space="preserve"> </v>
      </c>
      <c r="E684" s="200"/>
      <c r="F684" s="46"/>
      <c r="G684" s="46"/>
      <c r="H684" s="49"/>
      <c r="I684" s="51"/>
      <c r="J684" s="188"/>
      <c r="K684" s="123" t="str">
        <f t="shared" si="218"/>
        <v xml:space="preserve"> </v>
      </c>
      <c r="L684" s="193" t="str">
        <f t="shared" si="219"/>
        <v xml:space="preserve"> </v>
      </c>
      <c r="M684" s="57">
        <f t="shared" si="220"/>
        <v>0</v>
      </c>
      <c r="N684" s="58">
        <f t="shared" si="221"/>
        <v>0</v>
      </c>
      <c r="O684" s="59">
        <f t="shared" si="222"/>
        <v>0</v>
      </c>
      <c r="P684" s="60">
        <f t="shared" si="223"/>
        <v>0</v>
      </c>
      <c r="Q684" s="61">
        <f t="shared" si="224"/>
        <v>0</v>
      </c>
      <c r="R684" s="58">
        <f t="shared" si="225"/>
        <v>0</v>
      </c>
      <c r="S684" s="61">
        <f t="shared" si="226"/>
        <v>0</v>
      </c>
      <c r="T684" s="58">
        <f t="shared" si="227"/>
        <v>0</v>
      </c>
      <c r="U684" s="181"/>
      <c r="V684" s="137"/>
      <c r="W684" s="138"/>
      <c r="X684" s="139"/>
      <c r="Y684" s="139"/>
      <c r="Z684" s="139"/>
      <c r="AA684" s="139"/>
      <c r="AC684" s="139"/>
      <c r="AD684" s="139"/>
      <c r="AE684" s="139"/>
      <c r="AF684" s="139"/>
      <c r="AG684" s="139"/>
      <c r="AH684" s="139"/>
      <c r="AI684" s="139"/>
      <c r="AJ684" s="139"/>
      <c r="AK684" s="139"/>
      <c r="AL684" s="139"/>
      <c r="AM684" s="139"/>
      <c r="AN684" s="139"/>
      <c r="AO684" s="139"/>
      <c r="AP684" s="139"/>
      <c r="AQ684" s="139"/>
      <c r="AR684" s="139"/>
      <c r="AS684" s="139"/>
      <c r="AT684" s="139"/>
      <c r="AU684" s="139"/>
      <c r="AV684" s="139"/>
      <c r="AW684" s="139"/>
      <c r="AX684" s="139"/>
      <c r="AY684" s="139"/>
      <c r="AZ684" s="139"/>
      <c r="BA684" s="139"/>
      <c r="BB684" s="139"/>
      <c r="BC684" s="139"/>
      <c r="BD684" s="139"/>
      <c r="BE684" s="139"/>
      <c r="BF684" s="139"/>
      <c r="BG684" s="139"/>
      <c r="BH684" s="139"/>
      <c r="BI684" s="139"/>
      <c r="BJ684" s="139"/>
      <c r="BK684" s="139"/>
      <c r="BL684" s="139"/>
      <c r="BM684" s="139"/>
      <c r="BN684" s="139"/>
      <c r="BO684" s="139"/>
      <c r="BP684" s="139"/>
      <c r="BQ684" s="139"/>
      <c r="BR684" s="139"/>
      <c r="BS684" s="139"/>
      <c r="BT684" s="139"/>
      <c r="BU684" s="139"/>
      <c r="BV684" s="139"/>
      <c r="BW684" s="139"/>
      <c r="BX684" s="139"/>
      <c r="BY684" s="139"/>
      <c r="BZ684" s="139"/>
      <c r="CA684" s="139"/>
      <c r="CB684" s="139"/>
      <c r="CC684" s="139"/>
      <c r="CD684" s="139"/>
    </row>
    <row r="685" spans="2:82">
      <c r="B685" s="65" t="str">
        <f>IF(C685&lt;&gt;0,COUNTA($C$7:C685)," ")</f>
        <v xml:space="preserve"> </v>
      </c>
      <c r="C685" s="177"/>
      <c r="D685" s="73" t="str">
        <f>IF(C685=0," ",VLOOKUP(WEEKDAY(C685),WeekDays!$B$6:$C$12,COLUMNS(WeekDays!$B$6:$C$12)))</f>
        <v xml:space="preserve"> </v>
      </c>
      <c r="E685" s="200"/>
      <c r="F685" s="46"/>
      <c r="G685" s="46"/>
      <c r="H685" s="49"/>
      <c r="I685" s="51"/>
      <c r="J685" s="188"/>
      <c r="K685" s="123" t="str">
        <f t="shared" si="218"/>
        <v xml:space="preserve"> </v>
      </c>
      <c r="L685" s="193" t="str">
        <f t="shared" si="219"/>
        <v xml:space="preserve"> </v>
      </c>
      <c r="M685" s="57">
        <f t="shared" si="220"/>
        <v>0</v>
      </c>
      <c r="N685" s="58">
        <f t="shared" si="221"/>
        <v>0</v>
      </c>
      <c r="O685" s="59">
        <f t="shared" si="222"/>
        <v>0</v>
      </c>
      <c r="P685" s="60">
        <f t="shared" si="223"/>
        <v>0</v>
      </c>
      <c r="Q685" s="61">
        <f t="shared" si="224"/>
        <v>0</v>
      </c>
      <c r="R685" s="58">
        <f t="shared" si="225"/>
        <v>0</v>
      </c>
      <c r="S685" s="61">
        <f t="shared" si="226"/>
        <v>0</v>
      </c>
      <c r="T685" s="58">
        <f t="shared" si="227"/>
        <v>0</v>
      </c>
      <c r="U685" s="181"/>
      <c r="V685" s="137"/>
      <c r="W685" s="138"/>
      <c r="X685" s="139"/>
      <c r="Y685" s="139"/>
      <c r="Z685" s="139"/>
      <c r="AA685" s="139"/>
      <c r="AC685" s="139"/>
      <c r="AD685" s="139"/>
      <c r="AE685" s="139"/>
      <c r="AF685" s="139"/>
      <c r="AG685" s="139"/>
      <c r="AH685" s="139"/>
      <c r="AI685" s="139"/>
      <c r="AJ685" s="139"/>
      <c r="AK685" s="139"/>
      <c r="AL685" s="139"/>
      <c r="AM685" s="139"/>
      <c r="AN685" s="139"/>
      <c r="AO685" s="139"/>
      <c r="AP685" s="139"/>
      <c r="AQ685" s="139"/>
      <c r="AR685" s="139"/>
      <c r="AS685" s="139"/>
      <c r="AT685" s="139"/>
      <c r="AU685" s="139"/>
      <c r="AV685" s="139"/>
      <c r="AW685" s="139"/>
      <c r="AX685" s="139"/>
      <c r="AY685" s="139"/>
      <c r="AZ685" s="139"/>
      <c r="BA685" s="139"/>
      <c r="BB685" s="139"/>
      <c r="BC685" s="139"/>
      <c r="BD685" s="139"/>
      <c r="BE685" s="139"/>
      <c r="BF685" s="139"/>
      <c r="BG685" s="139"/>
      <c r="BH685" s="139"/>
      <c r="BI685" s="139"/>
      <c r="BJ685" s="139"/>
      <c r="BK685" s="139"/>
      <c r="BL685" s="139"/>
      <c r="BM685" s="139"/>
      <c r="BN685" s="139"/>
      <c r="BO685" s="139"/>
      <c r="BP685" s="139"/>
      <c r="BQ685" s="139"/>
      <c r="BR685" s="139"/>
      <c r="BS685" s="139"/>
      <c r="BT685" s="139"/>
      <c r="BU685" s="139"/>
      <c r="BV685" s="139"/>
      <c r="BW685" s="139"/>
      <c r="BX685" s="139"/>
      <c r="BY685" s="139"/>
      <c r="BZ685" s="139"/>
      <c r="CA685" s="139"/>
      <c r="CB685" s="139"/>
      <c r="CC685" s="139"/>
      <c r="CD685" s="139"/>
    </row>
    <row r="686" spans="2:82">
      <c r="B686" s="65" t="str">
        <f>IF(C686&lt;&gt;0,COUNTA($C$7:C686)," ")</f>
        <v xml:space="preserve"> </v>
      </c>
      <c r="C686" s="177"/>
      <c r="D686" s="73" t="str">
        <f>IF(C686=0," ",VLOOKUP(WEEKDAY(C686),WeekDays!$B$6:$C$12,COLUMNS(WeekDays!$B$6:$C$12)))</f>
        <v xml:space="preserve"> </v>
      </c>
      <c r="E686" s="200"/>
      <c r="F686" s="46"/>
      <c r="G686" s="46"/>
      <c r="H686" s="49"/>
      <c r="I686" s="51"/>
      <c r="J686" s="188"/>
      <c r="K686" s="123" t="str">
        <f t="shared" si="218"/>
        <v xml:space="preserve"> </v>
      </c>
      <c r="L686" s="193" t="str">
        <f t="shared" si="219"/>
        <v xml:space="preserve"> </v>
      </c>
      <c r="M686" s="57">
        <f t="shared" si="220"/>
        <v>0</v>
      </c>
      <c r="N686" s="58">
        <f t="shared" si="221"/>
        <v>0</v>
      </c>
      <c r="O686" s="59">
        <f t="shared" si="222"/>
        <v>0</v>
      </c>
      <c r="P686" s="60">
        <f t="shared" si="223"/>
        <v>0</v>
      </c>
      <c r="Q686" s="61">
        <f t="shared" si="224"/>
        <v>0</v>
      </c>
      <c r="R686" s="58">
        <f t="shared" si="225"/>
        <v>0</v>
      </c>
      <c r="S686" s="61">
        <f t="shared" si="226"/>
        <v>0</v>
      </c>
      <c r="T686" s="58">
        <f t="shared" si="227"/>
        <v>0</v>
      </c>
      <c r="U686" s="181"/>
      <c r="V686" s="137"/>
      <c r="W686" s="138"/>
      <c r="X686" s="139"/>
      <c r="Y686" s="139"/>
      <c r="Z686" s="139"/>
      <c r="AA686" s="139"/>
      <c r="AC686" s="139"/>
      <c r="AD686" s="139"/>
      <c r="AE686" s="139"/>
      <c r="AF686" s="139"/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  <c r="AR686" s="139"/>
      <c r="AS686" s="139"/>
      <c r="AT686" s="139"/>
      <c r="AU686" s="139"/>
      <c r="AV686" s="139"/>
      <c r="AW686" s="139"/>
      <c r="AX686" s="139"/>
      <c r="AY686" s="139"/>
      <c r="AZ686" s="139"/>
      <c r="BA686" s="139"/>
      <c r="BB686" s="139"/>
      <c r="BC686" s="139"/>
      <c r="BD686" s="139"/>
      <c r="BE686" s="139"/>
      <c r="BF686" s="139"/>
      <c r="BG686" s="139"/>
      <c r="BH686" s="139"/>
      <c r="BI686" s="139"/>
      <c r="BJ686" s="139"/>
      <c r="BK686" s="139"/>
      <c r="BL686" s="139"/>
      <c r="BM686" s="139"/>
      <c r="BN686" s="139"/>
      <c r="BO686" s="139"/>
      <c r="BP686" s="139"/>
      <c r="BQ686" s="139"/>
      <c r="BR686" s="139"/>
      <c r="BS686" s="139"/>
      <c r="BT686" s="139"/>
      <c r="BU686" s="139"/>
      <c r="BV686" s="139"/>
      <c r="BW686" s="139"/>
      <c r="BX686" s="139"/>
      <c r="BY686" s="139"/>
      <c r="BZ686" s="139"/>
      <c r="CA686" s="139"/>
      <c r="CB686" s="139"/>
      <c r="CC686" s="139"/>
      <c r="CD686" s="139"/>
    </row>
    <row r="687" spans="2:82">
      <c r="B687" s="65" t="str">
        <f>IF(C687&lt;&gt;0,COUNTA($C$7:C687)," ")</f>
        <v xml:space="preserve"> </v>
      </c>
      <c r="C687" s="177"/>
      <c r="D687" s="73" t="str">
        <f>IF(C687=0," ",VLOOKUP(WEEKDAY(C687),WeekDays!$B$6:$C$12,COLUMNS(WeekDays!$B$6:$C$12)))</f>
        <v xml:space="preserve"> </v>
      </c>
      <c r="E687" s="200"/>
      <c r="F687" s="46"/>
      <c r="G687" s="46"/>
      <c r="H687" s="49"/>
      <c r="I687" s="51"/>
      <c r="J687" s="188"/>
      <c r="K687" s="123" t="str">
        <f t="shared" si="218"/>
        <v xml:space="preserve"> </v>
      </c>
      <c r="L687" s="193" t="str">
        <f t="shared" si="219"/>
        <v xml:space="preserve"> </v>
      </c>
      <c r="M687" s="57">
        <f t="shared" si="220"/>
        <v>0</v>
      </c>
      <c r="N687" s="58">
        <f t="shared" si="221"/>
        <v>0</v>
      </c>
      <c r="O687" s="59">
        <f t="shared" si="222"/>
        <v>0</v>
      </c>
      <c r="P687" s="60">
        <f t="shared" si="223"/>
        <v>0</v>
      </c>
      <c r="Q687" s="61">
        <f t="shared" si="224"/>
        <v>0</v>
      </c>
      <c r="R687" s="58">
        <f t="shared" si="225"/>
        <v>0</v>
      </c>
      <c r="S687" s="61">
        <f t="shared" si="226"/>
        <v>0</v>
      </c>
      <c r="T687" s="58">
        <f t="shared" si="227"/>
        <v>0</v>
      </c>
      <c r="U687" s="181"/>
      <c r="V687" s="137"/>
      <c r="W687" s="138"/>
      <c r="X687" s="139"/>
      <c r="Y687" s="139"/>
      <c r="Z687" s="139"/>
      <c r="AA687" s="139"/>
      <c r="AC687" s="139"/>
      <c r="AD687" s="139"/>
      <c r="AE687" s="139"/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  <c r="AR687" s="139"/>
      <c r="AS687" s="139"/>
      <c r="AT687" s="139"/>
      <c r="AU687" s="139"/>
      <c r="AV687" s="139"/>
      <c r="AW687" s="139"/>
      <c r="AX687" s="139"/>
      <c r="AY687" s="139"/>
      <c r="AZ687" s="139"/>
      <c r="BA687" s="139"/>
      <c r="BB687" s="139"/>
      <c r="BC687" s="139"/>
      <c r="BD687" s="139"/>
      <c r="BE687" s="139"/>
      <c r="BF687" s="139"/>
      <c r="BG687" s="139"/>
      <c r="BH687" s="139"/>
      <c r="BI687" s="139"/>
      <c r="BJ687" s="139"/>
      <c r="BK687" s="139"/>
      <c r="BL687" s="139"/>
      <c r="BM687" s="139"/>
      <c r="BN687" s="139"/>
      <c r="BO687" s="139"/>
      <c r="BP687" s="139"/>
      <c r="BQ687" s="139"/>
      <c r="BR687" s="139"/>
      <c r="BS687" s="139"/>
      <c r="BT687" s="139"/>
      <c r="BU687" s="139"/>
      <c r="BV687" s="139"/>
      <c r="BW687" s="139"/>
      <c r="BX687" s="139"/>
      <c r="BY687" s="139"/>
      <c r="BZ687" s="139"/>
      <c r="CA687" s="139"/>
      <c r="CB687" s="139"/>
      <c r="CC687" s="139"/>
      <c r="CD687" s="139"/>
    </row>
    <row r="688" spans="2:82">
      <c r="B688" s="65" t="str">
        <f>IF(C688&lt;&gt;0,COUNTA($C$7:C688)," ")</f>
        <v xml:space="preserve"> </v>
      </c>
      <c r="C688" s="177"/>
      <c r="D688" s="73" t="str">
        <f>IF(C688=0," ",VLOOKUP(WEEKDAY(C688),WeekDays!$B$6:$C$12,COLUMNS(WeekDays!$B$6:$C$12)))</f>
        <v xml:space="preserve"> </v>
      </c>
      <c r="E688" s="200"/>
      <c r="F688" s="46"/>
      <c r="G688" s="46"/>
      <c r="H688" s="49"/>
      <c r="I688" s="51"/>
      <c r="J688" s="188"/>
      <c r="K688" s="123" t="str">
        <f t="shared" si="218"/>
        <v xml:space="preserve"> </v>
      </c>
      <c r="L688" s="193" t="str">
        <f t="shared" si="219"/>
        <v xml:space="preserve"> </v>
      </c>
      <c r="M688" s="57">
        <f t="shared" si="220"/>
        <v>0</v>
      </c>
      <c r="N688" s="58">
        <f t="shared" si="221"/>
        <v>0</v>
      </c>
      <c r="O688" s="59">
        <f t="shared" si="222"/>
        <v>0</v>
      </c>
      <c r="P688" s="60">
        <f t="shared" si="223"/>
        <v>0</v>
      </c>
      <c r="Q688" s="61">
        <f t="shared" si="224"/>
        <v>0</v>
      </c>
      <c r="R688" s="58">
        <f t="shared" si="225"/>
        <v>0</v>
      </c>
      <c r="S688" s="61">
        <f t="shared" si="226"/>
        <v>0</v>
      </c>
      <c r="T688" s="58">
        <f t="shared" si="227"/>
        <v>0</v>
      </c>
      <c r="U688" s="181"/>
      <c r="V688" s="137"/>
      <c r="W688" s="138"/>
      <c r="X688" s="139"/>
      <c r="Y688" s="139"/>
      <c r="Z688" s="139"/>
      <c r="AA688" s="139"/>
      <c r="AC688" s="139"/>
      <c r="AD688" s="139"/>
      <c r="AE688" s="139"/>
      <c r="AF688" s="139"/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  <c r="AR688" s="139"/>
      <c r="AS688" s="139"/>
      <c r="AT688" s="139"/>
      <c r="AU688" s="139"/>
      <c r="AV688" s="139"/>
      <c r="AW688" s="139"/>
      <c r="AX688" s="139"/>
      <c r="AY688" s="139"/>
      <c r="AZ688" s="139"/>
      <c r="BA688" s="139"/>
      <c r="BB688" s="139"/>
      <c r="BC688" s="139"/>
      <c r="BD688" s="139"/>
      <c r="BE688" s="139"/>
      <c r="BF688" s="139"/>
      <c r="BG688" s="139"/>
      <c r="BH688" s="139"/>
      <c r="BI688" s="139"/>
      <c r="BJ688" s="139"/>
      <c r="BK688" s="139"/>
      <c r="BL688" s="139"/>
      <c r="BM688" s="139"/>
      <c r="BN688" s="139"/>
      <c r="BO688" s="139"/>
      <c r="BP688" s="139"/>
      <c r="BQ688" s="139"/>
      <c r="BR688" s="139"/>
      <c r="BS688" s="139"/>
      <c r="BT688" s="139"/>
      <c r="BU688" s="139"/>
      <c r="BV688" s="139"/>
      <c r="BW688" s="139"/>
      <c r="BX688" s="139"/>
      <c r="BY688" s="139"/>
      <c r="BZ688" s="139"/>
      <c r="CA688" s="139"/>
      <c r="CB688" s="139"/>
      <c r="CC688" s="139"/>
      <c r="CD688" s="139"/>
    </row>
    <row r="689" spans="2:82">
      <c r="B689" s="65" t="str">
        <f>IF(C689&lt;&gt;0,COUNTA($C$7:C689)," ")</f>
        <v xml:space="preserve"> </v>
      </c>
      <c r="C689" s="177"/>
      <c r="D689" s="73" t="str">
        <f>IF(C689=0," ",VLOOKUP(WEEKDAY(C689),WeekDays!$B$6:$C$12,COLUMNS(WeekDays!$B$6:$C$12)))</f>
        <v xml:space="preserve"> </v>
      </c>
      <c r="E689" s="200"/>
      <c r="F689" s="46"/>
      <c r="G689" s="46"/>
      <c r="H689" s="49"/>
      <c r="I689" s="51"/>
      <c r="J689" s="188"/>
      <c r="K689" s="123" t="str">
        <f t="shared" si="218"/>
        <v xml:space="preserve"> </v>
      </c>
      <c r="L689" s="193" t="str">
        <f t="shared" si="219"/>
        <v xml:space="preserve"> </v>
      </c>
      <c r="M689" s="57">
        <f t="shared" si="220"/>
        <v>0</v>
      </c>
      <c r="N689" s="58">
        <f t="shared" si="221"/>
        <v>0</v>
      </c>
      <c r="O689" s="59">
        <f t="shared" si="222"/>
        <v>0</v>
      </c>
      <c r="P689" s="60">
        <f t="shared" si="223"/>
        <v>0</v>
      </c>
      <c r="Q689" s="61">
        <f t="shared" si="224"/>
        <v>0</v>
      </c>
      <c r="R689" s="58">
        <f t="shared" si="225"/>
        <v>0</v>
      </c>
      <c r="S689" s="61">
        <f t="shared" si="226"/>
        <v>0</v>
      </c>
      <c r="T689" s="58">
        <f t="shared" si="227"/>
        <v>0</v>
      </c>
      <c r="U689" s="181"/>
      <c r="V689" s="137"/>
      <c r="W689" s="138"/>
      <c r="X689" s="139"/>
      <c r="Y689" s="139"/>
      <c r="Z689" s="139"/>
      <c r="AA689" s="139"/>
      <c r="AC689" s="139"/>
      <c r="AD689" s="139"/>
      <c r="AE689" s="139"/>
      <c r="AF689" s="139"/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  <c r="AR689" s="139"/>
      <c r="AS689" s="139"/>
      <c r="AT689" s="139"/>
      <c r="AU689" s="139"/>
      <c r="AV689" s="139"/>
      <c r="AW689" s="139"/>
      <c r="AX689" s="139"/>
      <c r="AY689" s="139"/>
      <c r="AZ689" s="139"/>
      <c r="BA689" s="139"/>
      <c r="BB689" s="139"/>
      <c r="BC689" s="139"/>
      <c r="BD689" s="139"/>
      <c r="BE689" s="139"/>
      <c r="BF689" s="139"/>
      <c r="BG689" s="139"/>
      <c r="BH689" s="139"/>
      <c r="BI689" s="139"/>
      <c r="BJ689" s="139"/>
      <c r="BK689" s="139"/>
      <c r="BL689" s="139"/>
      <c r="BM689" s="139"/>
      <c r="BN689" s="139"/>
      <c r="BO689" s="139"/>
      <c r="BP689" s="139"/>
      <c r="BQ689" s="139"/>
      <c r="BR689" s="139"/>
      <c r="BS689" s="139"/>
      <c r="BT689" s="139"/>
      <c r="BU689" s="139"/>
      <c r="BV689" s="139"/>
      <c r="BW689" s="139"/>
      <c r="BX689" s="139"/>
      <c r="BY689" s="139"/>
      <c r="BZ689" s="139"/>
      <c r="CA689" s="139"/>
      <c r="CB689" s="139"/>
      <c r="CC689" s="139"/>
      <c r="CD689" s="139"/>
    </row>
    <row r="690" spans="2:82">
      <c r="B690" s="65" t="str">
        <f>IF(C690&lt;&gt;0,COUNTA($C$7:C690)," ")</f>
        <v xml:space="preserve"> </v>
      </c>
      <c r="C690" s="177"/>
      <c r="D690" s="73" t="str">
        <f>IF(C690=0," ",VLOOKUP(WEEKDAY(C690),WeekDays!$B$6:$C$12,COLUMNS(WeekDays!$B$6:$C$12)))</f>
        <v xml:space="preserve"> </v>
      </c>
      <c r="E690" s="200"/>
      <c r="F690" s="46"/>
      <c r="G690" s="46"/>
      <c r="H690" s="49"/>
      <c r="I690" s="51"/>
      <c r="J690" s="188"/>
      <c r="K690" s="123" t="str">
        <f t="shared" si="218"/>
        <v xml:space="preserve"> </v>
      </c>
      <c r="L690" s="193" t="str">
        <f t="shared" si="219"/>
        <v xml:space="preserve"> </v>
      </c>
      <c r="M690" s="57">
        <f t="shared" si="220"/>
        <v>0</v>
      </c>
      <c r="N690" s="58">
        <f t="shared" si="221"/>
        <v>0</v>
      </c>
      <c r="O690" s="59">
        <f t="shared" si="222"/>
        <v>0</v>
      </c>
      <c r="P690" s="60">
        <f t="shared" si="223"/>
        <v>0</v>
      </c>
      <c r="Q690" s="61">
        <f t="shared" si="224"/>
        <v>0</v>
      </c>
      <c r="R690" s="58">
        <f t="shared" si="225"/>
        <v>0</v>
      </c>
      <c r="S690" s="61">
        <f t="shared" si="226"/>
        <v>0</v>
      </c>
      <c r="T690" s="58">
        <f t="shared" si="227"/>
        <v>0</v>
      </c>
      <c r="U690" s="181"/>
      <c r="V690" s="137"/>
      <c r="W690" s="138"/>
      <c r="X690" s="139"/>
      <c r="Y690" s="139"/>
      <c r="Z690" s="139"/>
      <c r="AA690" s="139"/>
      <c r="AC690" s="139"/>
      <c r="AD690" s="139"/>
      <c r="AE690" s="139"/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  <c r="AR690" s="139"/>
      <c r="AS690" s="139"/>
      <c r="AT690" s="139"/>
      <c r="AU690" s="139"/>
      <c r="AV690" s="139"/>
      <c r="AW690" s="139"/>
      <c r="AX690" s="139"/>
      <c r="AY690" s="139"/>
      <c r="AZ690" s="139"/>
      <c r="BA690" s="139"/>
      <c r="BB690" s="139"/>
      <c r="BC690" s="139"/>
      <c r="BD690" s="139"/>
      <c r="BE690" s="139"/>
      <c r="BF690" s="139"/>
      <c r="BG690" s="139"/>
      <c r="BH690" s="139"/>
      <c r="BI690" s="139"/>
      <c r="BJ690" s="139"/>
      <c r="BK690" s="139"/>
      <c r="BL690" s="139"/>
      <c r="BM690" s="139"/>
      <c r="BN690" s="139"/>
      <c r="BO690" s="139"/>
      <c r="BP690" s="139"/>
      <c r="BQ690" s="139"/>
      <c r="BR690" s="139"/>
      <c r="BS690" s="139"/>
      <c r="BT690" s="139"/>
      <c r="BU690" s="139"/>
      <c r="BV690" s="139"/>
      <c r="BW690" s="139"/>
      <c r="BX690" s="139"/>
      <c r="BY690" s="139"/>
      <c r="BZ690" s="139"/>
      <c r="CA690" s="139"/>
      <c r="CB690" s="139"/>
      <c r="CC690" s="139"/>
      <c r="CD690" s="139"/>
    </row>
    <row r="691" spans="2:82">
      <c r="B691" s="65" t="str">
        <f>IF(C691&lt;&gt;0,COUNTA($C$7:C691)," ")</f>
        <v xml:space="preserve"> </v>
      </c>
      <c r="C691" s="177"/>
      <c r="D691" s="73" t="str">
        <f>IF(C691=0," ",VLOOKUP(WEEKDAY(C691),WeekDays!$B$6:$C$12,COLUMNS(WeekDays!$B$6:$C$12)))</f>
        <v xml:space="preserve"> </v>
      </c>
      <c r="E691" s="200"/>
      <c r="F691" s="46"/>
      <c r="G691" s="46"/>
      <c r="H691" s="49"/>
      <c r="I691" s="51"/>
      <c r="J691" s="188"/>
      <c r="K691" s="123" t="str">
        <f t="shared" si="218"/>
        <v xml:space="preserve"> </v>
      </c>
      <c r="L691" s="193" t="str">
        <f t="shared" si="219"/>
        <v xml:space="preserve"> </v>
      </c>
      <c r="M691" s="57">
        <f t="shared" si="220"/>
        <v>0</v>
      </c>
      <c r="N691" s="58">
        <f t="shared" si="221"/>
        <v>0</v>
      </c>
      <c r="O691" s="59">
        <f t="shared" si="222"/>
        <v>0</v>
      </c>
      <c r="P691" s="60">
        <f t="shared" si="223"/>
        <v>0</v>
      </c>
      <c r="Q691" s="61">
        <f t="shared" si="224"/>
        <v>0</v>
      </c>
      <c r="R691" s="58">
        <f t="shared" si="225"/>
        <v>0</v>
      </c>
      <c r="S691" s="61">
        <f t="shared" si="226"/>
        <v>0</v>
      </c>
      <c r="T691" s="58">
        <f t="shared" si="227"/>
        <v>0</v>
      </c>
      <c r="U691" s="181"/>
      <c r="V691" s="137"/>
      <c r="W691" s="138"/>
      <c r="X691" s="139"/>
      <c r="Y691" s="139"/>
      <c r="Z691" s="139"/>
      <c r="AA691" s="139"/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  <c r="AR691" s="139"/>
      <c r="AS691" s="139"/>
      <c r="AT691" s="139"/>
      <c r="AU691" s="139"/>
      <c r="AV691" s="139"/>
      <c r="AW691" s="139"/>
      <c r="AX691" s="139"/>
      <c r="AY691" s="139"/>
      <c r="AZ691" s="139"/>
      <c r="BA691" s="139"/>
      <c r="BB691" s="139"/>
      <c r="BC691" s="139"/>
      <c r="BD691" s="139"/>
      <c r="BE691" s="139"/>
      <c r="BF691" s="139"/>
      <c r="BG691" s="139"/>
      <c r="BH691" s="139"/>
      <c r="BI691" s="139"/>
      <c r="BJ691" s="139"/>
      <c r="BK691" s="139"/>
      <c r="BL691" s="139"/>
      <c r="BM691" s="139"/>
      <c r="BN691" s="139"/>
      <c r="BO691" s="139"/>
      <c r="BP691" s="139"/>
      <c r="BQ691" s="139"/>
      <c r="BR691" s="139"/>
      <c r="BS691" s="139"/>
      <c r="BT691" s="139"/>
      <c r="BU691" s="139"/>
      <c r="BV691" s="139"/>
      <c r="BW691" s="139"/>
      <c r="BX691" s="139"/>
      <c r="BY691" s="139"/>
      <c r="BZ691" s="139"/>
      <c r="CA691" s="139"/>
      <c r="CB691" s="139"/>
      <c r="CC691" s="139"/>
      <c r="CD691" s="139"/>
    </row>
    <row r="692" spans="2:82">
      <c r="B692" s="65" t="str">
        <f>IF(C692&lt;&gt;0,COUNTA($C$7:C692)," ")</f>
        <v xml:space="preserve"> </v>
      </c>
      <c r="C692" s="177"/>
      <c r="D692" s="73" t="str">
        <f>IF(C692=0," ",VLOOKUP(WEEKDAY(C692),WeekDays!$B$6:$C$12,COLUMNS(WeekDays!$B$6:$C$12)))</f>
        <v xml:space="preserve"> </v>
      </c>
      <c r="E692" s="200"/>
      <c r="F692" s="46"/>
      <c r="G692" s="46"/>
      <c r="H692" s="49"/>
      <c r="I692" s="51"/>
      <c r="J692" s="188"/>
      <c r="K692" s="123" t="str">
        <f t="shared" si="218"/>
        <v xml:space="preserve"> </v>
      </c>
      <c r="L692" s="193" t="str">
        <f t="shared" si="219"/>
        <v xml:space="preserve"> </v>
      </c>
      <c r="M692" s="57">
        <f t="shared" si="220"/>
        <v>0</v>
      </c>
      <c r="N692" s="58">
        <f t="shared" si="221"/>
        <v>0</v>
      </c>
      <c r="O692" s="59">
        <f t="shared" si="222"/>
        <v>0</v>
      </c>
      <c r="P692" s="60">
        <f t="shared" si="223"/>
        <v>0</v>
      </c>
      <c r="Q692" s="61">
        <f t="shared" si="224"/>
        <v>0</v>
      </c>
      <c r="R692" s="58">
        <f t="shared" si="225"/>
        <v>0</v>
      </c>
      <c r="S692" s="61">
        <f t="shared" si="226"/>
        <v>0</v>
      </c>
      <c r="T692" s="58">
        <f t="shared" si="227"/>
        <v>0</v>
      </c>
      <c r="U692" s="181"/>
      <c r="V692" s="137"/>
      <c r="W692" s="138"/>
      <c r="X692" s="139"/>
      <c r="Y692" s="139"/>
      <c r="Z692" s="139"/>
      <c r="AA692" s="139"/>
      <c r="AC692" s="139"/>
      <c r="AD692" s="139"/>
      <c r="AE692" s="139"/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  <c r="AR692" s="139"/>
      <c r="AS692" s="139"/>
      <c r="AT692" s="139"/>
      <c r="AU692" s="139"/>
      <c r="AV692" s="139"/>
      <c r="AW692" s="139"/>
      <c r="AX692" s="139"/>
      <c r="AY692" s="139"/>
      <c r="AZ692" s="139"/>
      <c r="BA692" s="139"/>
      <c r="BB692" s="139"/>
      <c r="BC692" s="139"/>
      <c r="BD692" s="139"/>
      <c r="BE692" s="139"/>
      <c r="BF692" s="139"/>
      <c r="BG692" s="139"/>
      <c r="BH692" s="139"/>
      <c r="BI692" s="139"/>
      <c r="BJ692" s="139"/>
      <c r="BK692" s="139"/>
      <c r="BL692" s="139"/>
      <c r="BM692" s="139"/>
      <c r="BN692" s="139"/>
      <c r="BO692" s="139"/>
      <c r="BP692" s="139"/>
      <c r="BQ692" s="139"/>
      <c r="BR692" s="139"/>
      <c r="BS692" s="139"/>
      <c r="BT692" s="139"/>
      <c r="BU692" s="139"/>
      <c r="BV692" s="139"/>
      <c r="BW692" s="139"/>
      <c r="BX692" s="139"/>
      <c r="BY692" s="139"/>
      <c r="BZ692" s="139"/>
      <c r="CA692" s="139"/>
      <c r="CB692" s="139"/>
      <c r="CC692" s="139"/>
      <c r="CD692" s="139"/>
    </row>
    <row r="693" spans="2:82">
      <c r="B693" s="65" t="str">
        <f>IF(C693&lt;&gt;0,COUNTA($C$7:C693)," ")</f>
        <v xml:space="preserve"> </v>
      </c>
      <c r="C693" s="177"/>
      <c r="D693" s="73" t="str">
        <f>IF(C693=0," ",VLOOKUP(WEEKDAY(C693),WeekDays!$B$6:$C$12,COLUMNS(WeekDays!$B$6:$C$12)))</f>
        <v xml:space="preserve"> </v>
      </c>
      <c r="E693" s="200"/>
      <c r="F693" s="46"/>
      <c r="G693" s="46"/>
      <c r="H693" s="49"/>
      <c r="I693" s="51"/>
      <c r="J693" s="188"/>
      <c r="K693" s="123" t="str">
        <f t="shared" si="218"/>
        <v xml:space="preserve"> </v>
      </c>
      <c r="L693" s="193" t="str">
        <f t="shared" si="219"/>
        <v xml:space="preserve"> </v>
      </c>
      <c r="M693" s="57">
        <f t="shared" si="220"/>
        <v>0</v>
      </c>
      <c r="N693" s="58">
        <f t="shared" si="221"/>
        <v>0</v>
      </c>
      <c r="O693" s="59">
        <f t="shared" si="222"/>
        <v>0</v>
      </c>
      <c r="P693" s="60">
        <f t="shared" si="223"/>
        <v>0</v>
      </c>
      <c r="Q693" s="61">
        <f t="shared" si="224"/>
        <v>0</v>
      </c>
      <c r="R693" s="58">
        <f t="shared" si="225"/>
        <v>0</v>
      </c>
      <c r="S693" s="61">
        <f t="shared" si="226"/>
        <v>0</v>
      </c>
      <c r="T693" s="58">
        <f t="shared" si="227"/>
        <v>0</v>
      </c>
      <c r="U693" s="181"/>
      <c r="V693" s="137"/>
      <c r="W693" s="138"/>
      <c r="X693" s="139"/>
      <c r="Y693" s="139"/>
      <c r="Z693" s="139"/>
      <c r="AA693" s="139"/>
      <c r="AC693" s="139"/>
      <c r="AD693" s="139"/>
      <c r="AE693" s="139"/>
      <c r="AF693" s="139"/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  <c r="AR693" s="139"/>
      <c r="AS693" s="139"/>
      <c r="AT693" s="139"/>
      <c r="AU693" s="139"/>
      <c r="AV693" s="139"/>
      <c r="AW693" s="139"/>
      <c r="AX693" s="139"/>
      <c r="AY693" s="139"/>
      <c r="AZ693" s="139"/>
      <c r="BA693" s="139"/>
      <c r="BB693" s="139"/>
      <c r="BC693" s="139"/>
      <c r="BD693" s="139"/>
      <c r="BE693" s="139"/>
      <c r="BF693" s="139"/>
      <c r="BG693" s="139"/>
      <c r="BH693" s="139"/>
      <c r="BI693" s="139"/>
      <c r="BJ693" s="139"/>
      <c r="BK693" s="139"/>
      <c r="BL693" s="139"/>
      <c r="BM693" s="139"/>
      <c r="BN693" s="139"/>
      <c r="BO693" s="139"/>
      <c r="BP693" s="139"/>
      <c r="BQ693" s="139"/>
      <c r="BR693" s="139"/>
      <c r="BS693" s="139"/>
      <c r="BT693" s="139"/>
      <c r="BU693" s="139"/>
      <c r="BV693" s="139"/>
      <c r="BW693" s="139"/>
      <c r="BX693" s="139"/>
      <c r="BY693" s="139"/>
      <c r="BZ693" s="139"/>
      <c r="CA693" s="139"/>
      <c r="CB693" s="139"/>
      <c r="CC693" s="139"/>
      <c r="CD693" s="139"/>
    </row>
    <row r="694" spans="2:82">
      <c r="B694" s="65" t="str">
        <f>IF(C694&lt;&gt;0,COUNTA($C$7:C694)," ")</f>
        <v xml:space="preserve"> </v>
      </c>
      <c r="C694" s="177"/>
      <c r="D694" s="73" t="str">
        <f>IF(C694=0," ",VLOOKUP(WEEKDAY(C694),WeekDays!$B$6:$C$12,COLUMNS(WeekDays!$B$6:$C$12)))</f>
        <v xml:space="preserve"> </v>
      </c>
      <c r="E694" s="200"/>
      <c r="F694" s="46"/>
      <c r="G694" s="46"/>
      <c r="H694" s="49"/>
      <c r="I694" s="51"/>
      <c r="J694" s="188"/>
      <c r="K694" s="123" t="str">
        <f t="shared" si="218"/>
        <v xml:space="preserve"> </v>
      </c>
      <c r="L694" s="193" t="str">
        <f t="shared" si="219"/>
        <v xml:space="preserve"> </v>
      </c>
      <c r="M694" s="57">
        <f t="shared" si="220"/>
        <v>0</v>
      </c>
      <c r="N694" s="58">
        <f t="shared" si="221"/>
        <v>0</v>
      </c>
      <c r="O694" s="59">
        <f t="shared" si="222"/>
        <v>0</v>
      </c>
      <c r="P694" s="60">
        <f t="shared" si="223"/>
        <v>0</v>
      </c>
      <c r="Q694" s="61">
        <f t="shared" si="224"/>
        <v>0</v>
      </c>
      <c r="R694" s="58">
        <f t="shared" si="225"/>
        <v>0</v>
      </c>
      <c r="S694" s="61">
        <f t="shared" si="226"/>
        <v>0</v>
      </c>
      <c r="T694" s="58">
        <f t="shared" si="227"/>
        <v>0</v>
      </c>
      <c r="U694" s="181"/>
      <c r="V694" s="137"/>
      <c r="W694" s="138"/>
      <c r="X694" s="139"/>
      <c r="Y694" s="139"/>
      <c r="Z694" s="139"/>
      <c r="AA694" s="139"/>
      <c r="AC694" s="139"/>
      <c r="AD694" s="139"/>
      <c r="AE694" s="139"/>
      <c r="AF694" s="139"/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  <c r="AR694" s="139"/>
      <c r="AS694" s="139"/>
      <c r="AT694" s="139"/>
      <c r="AU694" s="139"/>
      <c r="AV694" s="139"/>
      <c r="AW694" s="139"/>
      <c r="AX694" s="139"/>
      <c r="AY694" s="139"/>
      <c r="AZ694" s="139"/>
      <c r="BA694" s="139"/>
      <c r="BB694" s="139"/>
      <c r="BC694" s="139"/>
      <c r="BD694" s="139"/>
      <c r="BE694" s="139"/>
      <c r="BF694" s="139"/>
      <c r="BG694" s="139"/>
      <c r="BH694" s="139"/>
      <c r="BI694" s="139"/>
      <c r="BJ694" s="139"/>
      <c r="BK694" s="139"/>
      <c r="BL694" s="139"/>
      <c r="BM694" s="139"/>
      <c r="BN694" s="139"/>
      <c r="BO694" s="139"/>
      <c r="BP694" s="139"/>
      <c r="BQ694" s="139"/>
      <c r="BR694" s="139"/>
      <c r="BS694" s="139"/>
      <c r="BT694" s="139"/>
      <c r="BU694" s="139"/>
      <c r="BV694" s="139"/>
      <c r="BW694" s="139"/>
      <c r="BX694" s="139"/>
      <c r="BY694" s="139"/>
      <c r="BZ694" s="139"/>
      <c r="CA694" s="139"/>
      <c r="CB694" s="139"/>
      <c r="CC694" s="139"/>
      <c r="CD694" s="139"/>
    </row>
    <row r="695" spans="2:82">
      <c r="B695" s="65" t="str">
        <f>IF(C695&lt;&gt;0,COUNTA($C$7:C695)," ")</f>
        <v xml:space="preserve"> </v>
      </c>
      <c r="C695" s="177"/>
      <c r="D695" s="73" t="str">
        <f>IF(C695=0," ",VLOOKUP(WEEKDAY(C695),WeekDays!$B$6:$C$12,COLUMNS(WeekDays!$B$6:$C$12)))</f>
        <v xml:space="preserve"> </v>
      </c>
      <c r="E695" s="200"/>
      <c r="F695" s="46"/>
      <c r="G695" s="46"/>
      <c r="H695" s="49"/>
      <c r="I695" s="51"/>
      <c r="J695" s="188"/>
      <c r="K695" s="123" t="str">
        <f t="shared" si="218"/>
        <v xml:space="preserve"> </v>
      </c>
      <c r="L695" s="193" t="str">
        <f t="shared" si="219"/>
        <v xml:space="preserve"> </v>
      </c>
      <c r="M695" s="57">
        <f t="shared" si="220"/>
        <v>0</v>
      </c>
      <c r="N695" s="58">
        <f t="shared" si="221"/>
        <v>0</v>
      </c>
      <c r="O695" s="59">
        <f t="shared" si="222"/>
        <v>0</v>
      </c>
      <c r="P695" s="60">
        <f t="shared" si="223"/>
        <v>0</v>
      </c>
      <c r="Q695" s="61">
        <f t="shared" si="224"/>
        <v>0</v>
      </c>
      <c r="R695" s="58">
        <f t="shared" si="225"/>
        <v>0</v>
      </c>
      <c r="S695" s="61">
        <f t="shared" si="226"/>
        <v>0</v>
      </c>
      <c r="T695" s="58">
        <f t="shared" si="227"/>
        <v>0</v>
      </c>
      <c r="U695" s="181"/>
      <c r="V695" s="137"/>
      <c r="W695" s="138"/>
      <c r="X695" s="139"/>
      <c r="Y695" s="139"/>
      <c r="Z695" s="139"/>
      <c r="AA695" s="139"/>
      <c r="AC695" s="139"/>
      <c r="AD695" s="139"/>
      <c r="AE695" s="139"/>
      <c r="AF695" s="139"/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  <c r="AR695" s="139"/>
      <c r="AS695" s="139"/>
      <c r="AT695" s="139"/>
      <c r="AU695" s="139"/>
      <c r="AV695" s="139"/>
      <c r="AW695" s="139"/>
      <c r="AX695" s="139"/>
      <c r="AY695" s="139"/>
      <c r="AZ695" s="139"/>
      <c r="BA695" s="139"/>
      <c r="BB695" s="139"/>
      <c r="BC695" s="139"/>
      <c r="BD695" s="139"/>
      <c r="BE695" s="139"/>
      <c r="BF695" s="139"/>
      <c r="BG695" s="139"/>
      <c r="BH695" s="139"/>
      <c r="BI695" s="139"/>
      <c r="BJ695" s="139"/>
      <c r="BK695" s="139"/>
      <c r="BL695" s="139"/>
      <c r="BM695" s="139"/>
      <c r="BN695" s="139"/>
      <c r="BO695" s="139"/>
      <c r="BP695" s="139"/>
      <c r="BQ695" s="139"/>
      <c r="BR695" s="139"/>
      <c r="BS695" s="139"/>
      <c r="BT695" s="139"/>
      <c r="BU695" s="139"/>
      <c r="BV695" s="139"/>
      <c r="BW695" s="139"/>
      <c r="BX695" s="139"/>
      <c r="BY695" s="139"/>
      <c r="BZ695" s="139"/>
      <c r="CA695" s="139"/>
      <c r="CB695" s="139"/>
      <c r="CC695" s="139"/>
      <c r="CD695" s="139"/>
    </row>
    <row r="696" spans="2:82">
      <c r="B696" s="65" t="str">
        <f>IF(C696&lt;&gt;0,COUNTA($C$7:C696)," ")</f>
        <v xml:space="preserve"> </v>
      </c>
      <c r="C696" s="177"/>
      <c r="D696" s="73" t="str">
        <f>IF(C696=0," ",VLOOKUP(WEEKDAY(C696),WeekDays!$B$6:$C$12,COLUMNS(WeekDays!$B$6:$C$12)))</f>
        <v xml:space="preserve"> </v>
      </c>
      <c r="E696" s="200"/>
      <c r="F696" s="46"/>
      <c r="G696" s="46"/>
      <c r="H696" s="49"/>
      <c r="I696" s="51"/>
      <c r="J696" s="188"/>
      <c r="K696" s="123" t="str">
        <f t="shared" si="218"/>
        <v xml:space="preserve"> </v>
      </c>
      <c r="L696" s="193" t="str">
        <f t="shared" si="219"/>
        <v xml:space="preserve"> </v>
      </c>
      <c r="M696" s="57">
        <f t="shared" si="220"/>
        <v>0</v>
      </c>
      <c r="N696" s="58">
        <f t="shared" si="221"/>
        <v>0</v>
      </c>
      <c r="O696" s="59">
        <f t="shared" si="222"/>
        <v>0</v>
      </c>
      <c r="P696" s="60">
        <f t="shared" si="223"/>
        <v>0</v>
      </c>
      <c r="Q696" s="61">
        <f t="shared" si="224"/>
        <v>0</v>
      </c>
      <c r="R696" s="58">
        <f t="shared" si="225"/>
        <v>0</v>
      </c>
      <c r="S696" s="61">
        <f t="shared" si="226"/>
        <v>0</v>
      </c>
      <c r="T696" s="58">
        <f t="shared" si="227"/>
        <v>0</v>
      </c>
      <c r="U696" s="181"/>
      <c r="V696" s="137"/>
      <c r="W696" s="138"/>
      <c r="X696" s="139"/>
      <c r="Y696" s="139"/>
      <c r="Z696" s="139"/>
      <c r="AA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/>
      <c r="AQ696" s="139"/>
      <c r="AR696" s="139"/>
      <c r="AS696" s="139"/>
      <c r="AT696" s="139"/>
      <c r="AU696" s="139"/>
      <c r="AV696" s="139"/>
      <c r="AW696" s="139"/>
      <c r="AX696" s="139"/>
      <c r="AY696" s="139"/>
      <c r="AZ696" s="139"/>
      <c r="BA696" s="139"/>
      <c r="BB696" s="139"/>
      <c r="BC696" s="139"/>
      <c r="BD696" s="139"/>
      <c r="BE696" s="139"/>
      <c r="BF696" s="139"/>
      <c r="BG696" s="139"/>
      <c r="BH696" s="139"/>
      <c r="BI696" s="139"/>
      <c r="BJ696" s="139"/>
      <c r="BK696" s="139"/>
      <c r="BL696" s="139"/>
      <c r="BM696" s="139"/>
      <c r="BN696" s="139"/>
      <c r="BO696" s="139"/>
      <c r="BP696" s="139"/>
      <c r="BQ696" s="139"/>
      <c r="BR696" s="139"/>
      <c r="BS696" s="139"/>
      <c r="BT696" s="139"/>
      <c r="BU696" s="139"/>
      <c r="BV696" s="139"/>
      <c r="BW696" s="139"/>
      <c r="BX696" s="139"/>
      <c r="BY696" s="139"/>
      <c r="BZ696" s="139"/>
      <c r="CA696" s="139"/>
      <c r="CB696" s="139"/>
      <c r="CC696" s="139"/>
      <c r="CD696" s="139"/>
    </row>
    <row r="697" spans="2:82">
      <c r="B697" s="65" t="str">
        <f>IF(C697&lt;&gt;0,COUNTA($C$7:C697)," ")</f>
        <v xml:space="preserve"> </v>
      </c>
      <c r="C697" s="177"/>
      <c r="D697" s="73" t="str">
        <f>IF(C697=0," ",VLOOKUP(WEEKDAY(C697),WeekDays!$B$6:$C$12,COLUMNS(WeekDays!$B$6:$C$12)))</f>
        <v xml:space="preserve"> </v>
      </c>
      <c r="E697" s="200"/>
      <c r="F697" s="46"/>
      <c r="G697" s="46"/>
      <c r="H697" s="49"/>
      <c r="I697" s="51"/>
      <c r="J697" s="188"/>
      <c r="K697" s="123" t="str">
        <f t="shared" si="218"/>
        <v xml:space="preserve"> </v>
      </c>
      <c r="L697" s="193" t="str">
        <f t="shared" si="219"/>
        <v xml:space="preserve"> </v>
      </c>
      <c r="M697" s="57">
        <f t="shared" si="220"/>
        <v>0</v>
      </c>
      <c r="N697" s="58">
        <f t="shared" si="221"/>
        <v>0</v>
      </c>
      <c r="O697" s="59">
        <f t="shared" si="222"/>
        <v>0</v>
      </c>
      <c r="P697" s="60">
        <f t="shared" si="223"/>
        <v>0</v>
      </c>
      <c r="Q697" s="61">
        <f t="shared" si="224"/>
        <v>0</v>
      </c>
      <c r="R697" s="58">
        <f t="shared" si="225"/>
        <v>0</v>
      </c>
      <c r="S697" s="61">
        <f t="shared" si="226"/>
        <v>0</v>
      </c>
      <c r="T697" s="58">
        <f t="shared" si="227"/>
        <v>0</v>
      </c>
      <c r="U697" s="181"/>
      <c r="V697" s="137"/>
      <c r="W697" s="138"/>
      <c r="X697" s="139"/>
      <c r="Y697" s="139"/>
      <c r="Z697" s="139"/>
      <c r="AA697" s="139"/>
      <c r="AC697" s="139"/>
      <c r="AD697" s="139"/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  <c r="AR697" s="139"/>
      <c r="AS697" s="139"/>
      <c r="AT697" s="139"/>
      <c r="AU697" s="139"/>
      <c r="AV697" s="139"/>
      <c r="AW697" s="139"/>
      <c r="AX697" s="139"/>
      <c r="AY697" s="139"/>
      <c r="AZ697" s="139"/>
      <c r="BA697" s="139"/>
      <c r="BB697" s="139"/>
      <c r="BC697" s="139"/>
      <c r="BD697" s="139"/>
      <c r="BE697" s="139"/>
      <c r="BF697" s="139"/>
      <c r="BG697" s="139"/>
      <c r="BH697" s="139"/>
      <c r="BI697" s="139"/>
      <c r="BJ697" s="139"/>
      <c r="BK697" s="139"/>
      <c r="BL697" s="139"/>
      <c r="BM697" s="139"/>
      <c r="BN697" s="139"/>
      <c r="BO697" s="139"/>
      <c r="BP697" s="139"/>
      <c r="BQ697" s="139"/>
      <c r="BR697" s="139"/>
      <c r="BS697" s="139"/>
      <c r="BT697" s="139"/>
      <c r="BU697" s="139"/>
      <c r="BV697" s="139"/>
      <c r="BW697" s="139"/>
      <c r="BX697" s="139"/>
      <c r="BY697" s="139"/>
      <c r="BZ697" s="139"/>
      <c r="CA697" s="139"/>
      <c r="CB697" s="139"/>
      <c r="CC697" s="139"/>
      <c r="CD697" s="139"/>
    </row>
    <row r="698" spans="2:82">
      <c r="B698" s="65" t="str">
        <f>IF(C698&lt;&gt;0,COUNTA($C$7:C698)," ")</f>
        <v xml:space="preserve"> </v>
      </c>
      <c r="C698" s="177"/>
      <c r="D698" s="73" t="str">
        <f>IF(C698=0," ",VLOOKUP(WEEKDAY(C698),WeekDays!$B$6:$C$12,COLUMNS(WeekDays!$B$6:$C$12)))</f>
        <v xml:space="preserve"> </v>
      </c>
      <c r="E698" s="200"/>
      <c r="F698" s="46"/>
      <c r="G698" s="46"/>
      <c r="H698" s="49"/>
      <c r="I698" s="51"/>
      <c r="J698" s="188"/>
      <c r="K698" s="123" t="str">
        <f t="shared" si="218"/>
        <v xml:space="preserve"> </v>
      </c>
      <c r="L698" s="193" t="str">
        <f t="shared" si="219"/>
        <v xml:space="preserve"> </v>
      </c>
      <c r="M698" s="57">
        <f t="shared" si="220"/>
        <v>0</v>
      </c>
      <c r="N698" s="58">
        <f t="shared" si="221"/>
        <v>0</v>
      </c>
      <c r="O698" s="59">
        <f t="shared" si="222"/>
        <v>0</v>
      </c>
      <c r="P698" s="60">
        <f t="shared" si="223"/>
        <v>0</v>
      </c>
      <c r="Q698" s="61">
        <f t="shared" si="224"/>
        <v>0</v>
      </c>
      <c r="R698" s="58">
        <f t="shared" si="225"/>
        <v>0</v>
      </c>
      <c r="S698" s="61">
        <f t="shared" si="226"/>
        <v>0</v>
      </c>
      <c r="T698" s="58">
        <f t="shared" si="227"/>
        <v>0</v>
      </c>
      <c r="U698" s="181"/>
      <c r="V698" s="137"/>
      <c r="W698" s="138"/>
      <c r="X698" s="139"/>
      <c r="Y698" s="139"/>
      <c r="Z698" s="139"/>
      <c r="AA698" s="139"/>
      <c r="AC698" s="139"/>
      <c r="AD698" s="139"/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  <c r="AR698" s="139"/>
      <c r="AS698" s="139"/>
      <c r="AT698" s="139"/>
      <c r="AU698" s="139"/>
      <c r="AV698" s="139"/>
      <c r="AW698" s="139"/>
      <c r="AX698" s="139"/>
      <c r="AY698" s="139"/>
      <c r="AZ698" s="139"/>
      <c r="BA698" s="139"/>
      <c r="BB698" s="139"/>
      <c r="BC698" s="139"/>
      <c r="BD698" s="139"/>
      <c r="BE698" s="139"/>
      <c r="BF698" s="139"/>
      <c r="BG698" s="139"/>
      <c r="BH698" s="139"/>
      <c r="BI698" s="139"/>
      <c r="BJ698" s="139"/>
      <c r="BK698" s="139"/>
      <c r="BL698" s="139"/>
      <c r="BM698" s="139"/>
      <c r="BN698" s="139"/>
      <c r="BO698" s="139"/>
      <c r="BP698" s="139"/>
      <c r="BQ698" s="139"/>
      <c r="BR698" s="139"/>
      <c r="BS698" s="139"/>
      <c r="BT698" s="139"/>
      <c r="BU698" s="139"/>
      <c r="BV698" s="139"/>
      <c r="BW698" s="139"/>
      <c r="BX698" s="139"/>
      <c r="BY698" s="139"/>
      <c r="BZ698" s="139"/>
      <c r="CA698" s="139"/>
      <c r="CB698" s="139"/>
      <c r="CC698" s="139"/>
      <c r="CD698" s="139"/>
    </row>
    <row r="699" spans="2:82">
      <c r="B699" s="65" t="str">
        <f>IF(C699&lt;&gt;0,COUNTA($C$7:C699)," ")</f>
        <v xml:space="preserve"> </v>
      </c>
      <c r="C699" s="177"/>
      <c r="D699" s="73" t="str">
        <f>IF(C699=0," ",VLOOKUP(WEEKDAY(C699),WeekDays!$B$6:$C$12,COLUMNS(WeekDays!$B$6:$C$12)))</f>
        <v xml:space="preserve"> </v>
      </c>
      <c r="E699" s="200"/>
      <c r="F699" s="46"/>
      <c r="G699" s="46"/>
      <c r="H699" s="49"/>
      <c r="I699" s="51"/>
      <c r="J699" s="188"/>
      <c r="K699" s="123" t="str">
        <f t="shared" si="218"/>
        <v xml:space="preserve"> </v>
      </c>
      <c r="L699" s="193" t="str">
        <f t="shared" si="219"/>
        <v xml:space="preserve"> </v>
      </c>
      <c r="M699" s="57">
        <f t="shared" si="220"/>
        <v>0</v>
      </c>
      <c r="N699" s="58">
        <f t="shared" si="221"/>
        <v>0</v>
      </c>
      <c r="O699" s="59">
        <f t="shared" si="222"/>
        <v>0</v>
      </c>
      <c r="P699" s="60">
        <f t="shared" si="223"/>
        <v>0</v>
      </c>
      <c r="Q699" s="61">
        <f t="shared" si="224"/>
        <v>0</v>
      </c>
      <c r="R699" s="58">
        <f t="shared" si="225"/>
        <v>0</v>
      </c>
      <c r="S699" s="61">
        <f t="shared" si="226"/>
        <v>0</v>
      </c>
      <c r="T699" s="58">
        <f t="shared" si="227"/>
        <v>0</v>
      </c>
      <c r="U699" s="181"/>
      <c r="V699" s="137"/>
      <c r="W699" s="138"/>
      <c r="X699" s="139"/>
      <c r="Y699" s="139"/>
      <c r="Z699" s="139"/>
      <c r="AA699" s="139"/>
      <c r="AC699" s="139"/>
      <c r="AD699" s="139"/>
      <c r="AE699" s="139"/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  <c r="AR699" s="139"/>
      <c r="AS699" s="139"/>
      <c r="AT699" s="139"/>
      <c r="AU699" s="139"/>
      <c r="AV699" s="139"/>
      <c r="AW699" s="139"/>
      <c r="AX699" s="139"/>
      <c r="AY699" s="139"/>
      <c r="AZ699" s="139"/>
      <c r="BA699" s="139"/>
      <c r="BB699" s="139"/>
      <c r="BC699" s="139"/>
      <c r="BD699" s="139"/>
      <c r="BE699" s="139"/>
      <c r="BF699" s="139"/>
      <c r="BG699" s="139"/>
      <c r="BH699" s="139"/>
      <c r="BI699" s="139"/>
      <c r="BJ699" s="139"/>
      <c r="BK699" s="139"/>
      <c r="BL699" s="139"/>
      <c r="BM699" s="139"/>
      <c r="BN699" s="139"/>
      <c r="BO699" s="139"/>
      <c r="BP699" s="139"/>
      <c r="BQ699" s="139"/>
      <c r="BR699" s="139"/>
      <c r="BS699" s="139"/>
      <c r="BT699" s="139"/>
      <c r="BU699" s="139"/>
      <c r="BV699" s="139"/>
      <c r="BW699" s="139"/>
      <c r="BX699" s="139"/>
      <c r="BY699" s="139"/>
      <c r="BZ699" s="139"/>
      <c r="CA699" s="139"/>
      <c r="CB699" s="139"/>
      <c r="CC699" s="139"/>
      <c r="CD699" s="139"/>
    </row>
    <row r="700" spans="2:82">
      <c r="B700" s="65" t="str">
        <f>IF(C700&lt;&gt;0,COUNTA($C$7:C700)," ")</f>
        <v xml:space="preserve"> </v>
      </c>
      <c r="C700" s="177"/>
      <c r="D700" s="73" t="str">
        <f>IF(C700=0," ",VLOOKUP(WEEKDAY(C700),WeekDays!$B$6:$C$12,COLUMNS(WeekDays!$B$6:$C$12)))</f>
        <v xml:space="preserve"> </v>
      </c>
      <c r="E700" s="200"/>
      <c r="F700" s="46"/>
      <c r="G700" s="46"/>
      <c r="H700" s="49"/>
      <c r="I700" s="51"/>
      <c r="J700" s="188"/>
      <c r="K700" s="123" t="str">
        <f t="shared" si="218"/>
        <v xml:space="preserve"> </v>
      </c>
      <c r="L700" s="193" t="str">
        <f t="shared" si="219"/>
        <v xml:space="preserve"> </v>
      </c>
      <c r="M700" s="57">
        <f t="shared" si="220"/>
        <v>0</v>
      </c>
      <c r="N700" s="58">
        <f t="shared" si="221"/>
        <v>0</v>
      </c>
      <c r="O700" s="59">
        <f t="shared" si="222"/>
        <v>0</v>
      </c>
      <c r="P700" s="60">
        <f t="shared" si="223"/>
        <v>0</v>
      </c>
      <c r="Q700" s="61">
        <f t="shared" si="224"/>
        <v>0</v>
      </c>
      <c r="R700" s="58">
        <f t="shared" si="225"/>
        <v>0</v>
      </c>
      <c r="S700" s="61">
        <f t="shared" si="226"/>
        <v>0</v>
      </c>
      <c r="T700" s="58">
        <f t="shared" si="227"/>
        <v>0</v>
      </c>
      <c r="U700" s="181"/>
      <c r="V700" s="137"/>
      <c r="W700" s="138"/>
      <c r="X700" s="139"/>
      <c r="Y700" s="139"/>
      <c r="Z700" s="139"/>
      <c r="AA700" s="139"/>
      <c r="AC700" s="139"/>
      <c r="AD700" s="139"/>
      <c r="AE700" s="139"/>
      <c r="AF700" s="139"/>
      <c r="AG700" s="139"/>
      <c r="AH700" s="139"/>
      <c r="AI700" s="139"/>
      <c r="AJ700" s="139"/>
      <c r="AK700" s="139"/>
      <c r="AL700" s="139"/>
      <c r="AM700" s="139"/>
      <c r="AN700" s="139"/>
      <c r="AO700" s="139"/>
      <c r="AP700" s="139"/>
      <c r="AQ700" s="139"/>
      <c r="AR700" s="139"/>
      <c r="AS700" s="139"/>
      <c r="AT700" s="139"/>
      <c r="AU700" s="139"/>
      <c r="AV700" s="139"/>
      <c r="AW700" s="139"/>
      <c r="AX700" s="139"/>
      <c r="AY700" s="139"/>
      <c r="AZ700" s="139"/>
      <c r="BA700" s="139"/>
      <c r="BB700" s="139"/>
      <c r="BC700" s="139"/>
      <c r="BD700" s="139"/>
      <c r="BE700" s="139"/>
      <c r="BF700" s="139"/>
      <c r="BG700" s="139"/>
      <c r="BH700" s="139"/>
      <c r="BI700" s="139"/>
      <c r="BJ700" s="139"/>
      <c r="BK700" s="139"/>
      <c r="BL700" s="139"/>
      <c r="BM700" s="139"/>
      <c r="BN700" s="139"/>
      <c r="BO700" s="139"/>
      <c r="BP700" s="139"/>
      <c r="BQ700" s="139"/>
      <c r="BR700" s="139"/>
      <c r="BS700" s="139"/>
      <c r="BT700" s="139"/>
      <c r="BU700" s="139"/>
      <c r="BV700" s="139"/>
      <c r="BW700" s="139"/>
      <c r="BX700" s="139"/>
      <c r="BY700" s="139"/>
      <c r="BZ700" s="139"/>
      <c r="CA700" s="139"/>
      <c r="CB700" s="139"/>
      <c r="CC700" s="139"/>
      <c r="CD700" s="139"/>
    </row>
    <row r="701" spans="2:82">
      <c r="B701" s="65" t="str">
        <f>IF(C701&lt;&gt;0,COUNTA($C$7:C701)," ")</f>
        <v xml:space="preserve"> </v>
      </c>
      <c r="C701" s="177"/>
      <c r="D701" s="73" t="str">
        <f>IF(C701=0," ",VLOOKUP(WEEKDAY(C701),WeekDays!$B$6:$C$12,COLUMNS(WeekDays!$B$6:$C$12)))</f>
        <v xml:space="preserve"> </v>
      </c>
      <c r="E701" s="200"/>
      <c r="F701" s="46"/>
      <c r="G701" s="46"/>
      <c r="H701" s="49"/>
      <c r="I701" s="51"/>
      <c r="J701" s="188"/>
      <c r="K701" s="123" t="str">
        <f t="shared" si="218"/>
        <v xml:space="preserve"> </v>
      </c>
      <c r="L701" s="193" t="str">
        <f t="shared" si="219"/>
        <v xml:space="preserve"> </v>
      </c>
      <c r="M701" s="57">
        <f t="shared" si="220"/>
        <v>0</v>
      </c>
      <c r="N701" s="58">
        <f t="shared" si="221"/>
        <v>0</v>
      </c>
      <c r="O701" s="59">
        <f t="shared" si="222"/>
        <v>0</v>
      </c>
      <c r="P701" s="60">
        <f t="shared" si="223"/>
        <v>0</v>
      </c>
      <c r="Q701" s="61">
        <f t="shared" si="224"/>
        <v>0</v>
      </c>
      <c r="R701" s="58">
        <f t="shared" si="225"/>
        <v>0</v>
      </c>
      <c r="S701" s="61">
        <f t="shared" si="226"/>
        <v>0</v>
      </c>
      <c r="T701" s="58">
        <f t="shared" si="227"/>
        <v>0</v>
      </c>
      <c r="U701" s="181"/>
      <c r="V701" s="137"/>
      <c r="W701" s="138"/>
      <c r="X701" s="139"/>
      <c r="Y701" s="139"/>
      <c r="Z701" s="139"/>
      <c r="AA701" s="139"/>
      <c r="AC701" s="139"/>
      <c r="AD701" s="139"/>
      <c r="AE701" s="139"/>
      <c r="AF701" s="139"/>
      <c r="AG701" s="139"/>
      <c r="AH701" s="139"/>
      <c r="AI701" s="139"/>
      <c r="AJ701" s="139"/>
      <c r="AK701" s="139"/>
      <c r="AL701" s="139"/>
      <c r="AM701" s="139"/>
      <c r="AN701" s="139"/>
      <c r="AO701" s="139"/>
      <c r="AP701" s="139"/>
      <c r="AQ701" s="139"/>
      <c r="AR701" s="139"/>
      <c r="AS701" s="139"/>
      <c r="AT701" s="139"/>
      <c r="AU701" s="139"/>
      <c r="AV701" s="139"/>
      <c r="AW701" s="139"/>
      <c r="AX701" s="139"/>
      <c r="AY701" s="139"/>
      <c r="AZ701" s="139"/>
      <c r="BA701" s="139"/>
      <c r="BB701" s="139"/>
      <c r="BC701" s="139"/>
      <c r="BD701" s="139"/>
      <c r="BE701" s="139"/>
      <c r="BF701" s="139"/>
      <c r="BG701" s="139"/>
      <c r="BH701" s="139"/>
      <c r="BI701" s="139"/>
      <c r="BJ701" s="139"/>
      <c r="BK701" s="139"/>
      <c r="BL701" s="139"/>
      <c r="BM701" s="139"/>
      <c r="BN701" s="139"/>
      <c r="BO701" s="139"/>
      <c r="BP701" s="139"/>
      <c r="BQ701" s="139"/>
      <c r="BR701" s="139"/>
      <c r="BS701" s="139"/>
      <c r="BT701" s="139"/>
      <c r="BU701" s="139"/>
      <c r="BV701" s="139"/>
      <c r="BW701" s="139"/>
      <c r="BX701" s="139"/>
      <c r="BY701" s="139"/>
      <c r="BZ701" s="139"/>
      <c r="CA701" s="139"/>
      <c r="CB701" s="139"/>
      <c r="CC701" s="139"/>
      <c r="CD701" s="139"/>
    </row>
    <row r="702" spans="2:82">
      <c r="B702" s="65" t="str">
        <f>IF(C702&lt;&gt;0,COUNTA($C$7:C702)," ")</f>
        <v xml:space="preserve"> </v>
      </c>
      <c r="C702" s="177"/>
      <c r="D702" s="73" t="str">
        <f>IF(C702=0," ",VLOOKUP(WEEKDAY(C702),WeekDays!$B$6:$C$12,COLUMNS(WeekDays!$B$6:$C$12)))</f>
        <v xml:space="preserve"> </v>
      </c>
      <c r="E702" s="200"/>
      <c r="F702" s="46"/>
      <c r="G702" s="46"/>
      <c r="H702" s="49"/>
      <c r="I702" s="51"/>
      <c r="J702" s="188"/>
      <c r="K702" s="123" t="str">
        <f t="shared" si="218"/>
        <v xml:space="preserve"> </v>
      </c>
      <c r="L702" s="193" t="str">
        <f t="shared" si="219"/>
        <v xml:space="preserve"> </v>
      </c>
      <c r="M702" s="57">
        <f t="shared" si="220"/>
        <v>0</v>
      </c>
      <c r="N702" s="58">
        <f t="shared" si="221"/>
        <v>0</v>
      </c>
      <c r="O702" s="59">
        <f t="shared" si="222"/>
        <v>0</v>
      </c>
      <c r="P702" s="60">
        <f t="shared" si="223"/>
        <v>0</v>
      </c>
      <c r="Q702" s="61">
        <f t="shared" si="224"/>
        <v>0</v>
      </c>
      <c r="R702" s="58">
        <f t="shared" si="225"/>
        <v>0</v>
      </c>
      <c r="S702" s="61">
        <f t="shared" si="226"/>
        <v>0</v>
      </c>
      <c r="T702" s="58">
        <f t="shared" si="227"/>
        <v>0</v>
      </c>
      <c r="U702" s="181"/>
      <c r="V702" s="137"/>
      <c r="W702" s="138"/>
      <c r="X702" s="139"/>
      <c r="Y702" s="139"/>
      <c r="Z702" s="139"/>
      <c r="AA702" s="139"/>
      <c r="AC702" s="139"/>
      <c r="AD702" s="139"/>
      <c r="AE702" s="139"/>
      <c r="AF702" s="139"/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  <c r="AR702" s="139"/>
      <c r="AS702" s="139"/>
      <c r="AT702" s="139"/>
      <c r="AU702" s="139"/>
      <c r="AV702" s="139"/>
      <c r="AW702" s="139"/>
      <c r="AX702" s="139"/>
      <c r="AY702" s="139"/>
      <c r="AZ702" s="139"/>
      <c r="BA702" s="139"/>
      <c r="BB702" s="139"/>
      <c r="BC702" s="139"/>
      <c r="BD702" s="139"/>
      <c r="BE702" s="139"/>
      <c r="BF702" s="139"/>
      <c r="BG702" s="139"/>
      <c r="BH702" s="139"/>
      <c r="BI702" s="139"/>
      <c r="BJ702" s="139"/>
      <c r="BK702" s="139"/>
      <c r="BL702" s="139"/>
      <c r="BM702" s="139"/>
      <c r="BN702" s="139"/>
      <c r="BO702" s="139"/>
      <c r="BP702" s="139"/>
      <c r="BQ702" s="139"/>
      <c r="BR702" s="139"/>
      <c r="BS702" s="139"/>
      <c r="BT702" s="139"/>
      <c r="BU702" s="139"/>
      <c r="BV702" s="139"/>
      <c r="BW702" s="139"/>
      <c r="BX702" s="139"/>
      <c r="BY702" s="139"/>
      <c r="BZ702" s="139"/>
      <c r="CA702" s="139"/>
      <c r="CB702" s="139"/>
      <c r="CC702" s="139"/>
      <c r="CD702" s="139"/>
    </row>
    <row r="703" spans="2:82">
      <c r="B703" s="65" t="str">
        <f>IF(C703&lt;&gt;0,COUNTA($C$7:C703)," ")</f>
        <v xml:space="preserve"> </v>
      </c>
      <c r="C703" s="177"/>
      <c r="D703" s="73" t="str">
        <f>IF(C703=0," ",VLOOKUP(WEEKDAY(C703),WeekDays!$B$6:$C$12,COLUMNS(WeekDays!$B$6:$C$12)))</f>
        <v xml:space="preserve"> </v>
      </c>
      <c r="E703" s="200"/>
      <c r="F703" s="46"/>
      <c r="G703" s="46"/>
      <c r="H703" s="49"/>
      <c r="I703" s="51"/>
      <c r="J703" s="188"/>
      <c r="K703" s="123" t="str">
        <f t="shared" si="218"/>
        <v xml:space="preserve"> </v>
      </c>
      <c r="L703" s="193" t="str">
        <f t="shared" si="219"/>
        <v xml:space="preserve"> </v>
      </c>
      <c r="M703" s="57">
        <f t="shared" si="220"/>
        <v>0</v>
      </c>
      <c r="N703" s="58">
        <f t="shared" si="221"/>
        <v>0</v>
      </c>
      <c r="O703" s="59">
        <f t="shared" si="222"/>
        <v>0</v>
      </c>
      <c r="P703" s="60">
        <f t="shared" si="223"/>
        <v>0</v>
      </c>
      <c r="Q703" s="61">
        <f t="shared" si="224"/>
        <v>0</v>
      </c>
      <c r="R703" s="58">
        <f t="shared" si="225"/>
        <v>0</v>
      </c>
      <c r="S703" s="61">
        <f t="shared" si="226"/>
        <v>0</v>
      </c>
      <c r="T703" s="58">
        <f t="shared" si="227"/>
        <v>0</v>
      </c>
      <c r="U703" s="181"/>
      <c r="V703" s="137"/>
      <c r="W703" s="138"/>
      <c r="X703" s="139"/>
      <c r="Y703" s="139"/>
      <c r="Z703" s="139"/>
      <c r="AA703" s="139"/>
      <c r="AC703" s="139"/>
      <c r="AD703" s="139"/>
      <c r="AE703" s="139"/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  <c r="AR703" s="139"/>
      <c r="AS703" s="139"/>
      <c r="AT703" s="139"/>
      <c r="AU703" s="139"/>
      <c r="AV703" s="139"/>
      <c r="AW703" s="139"/>
      <c r="AX703" s="139"/>
      <c r="AY703" s="139"/>
      <c r="AZ703" s="139"/>
      <c r="BA703" s="139"/>
      <c r="BB703" s="139"/>
      <c r="BC703" s="139"/>
      <c r="BD703" s="139"/>
      <c r="BE703" s="139"/>
      <c r="BF703" s="139"/>
      <c r="BG703" s="139"/>
      <c r="BH703" s="139"/>
      <c r="BI703" s="139"/>
      <c r="BJ703" s="139"/>
      <c r="BK703" s="139"/>
      <c r="BL703" s="139"/>
      <c r="BM703" s="139"/>
      <c r="BN703" s="139"/>
      <c r="BO703" s="139"/>
      <c r="BP703" s="139"/>
      <c r="BQ703" s="139"/>
      <c r="BR703" s="139"/>
      <c r="BS703" s="139"/>
      <c r="BT703" s="139"/>
      <c r="BU703" s="139"/>
      <c r="BV703" s="139"/>
      <c r="BW703" s="139"/>
      <c r="BX703" s="139"/>
      <c r="BY703" s="139"/>
      <c r="BZ703" s="139"/>
      <c r="CA703" s="139"/>
      <c r="CB703" s="139"/>
      <c r="CC703" s="139"/>
      <c r="CD703" s="139"/>
    </row>
    <row r="704" spans="2:82">
      <c r="B704" s="65" t="str">
        <f>IF(C704&lt;&gt;0,COUNTA($C$7:C704)," ")</f>
        <v xml:space="preserve"> </v>
      </c>
      <c r="C704" s="177"/>
      <c r="D704" s="73" t="str">
        <f>IF(C704=0," ",VLOOKUP(WEEKDAY(C704),WeekDays!$B$6:$C$12,COLUMNS(WeekDays!$B$6:$C$12)))</f>
        <v xml:space="preserve"> </v>
      </c>
      <c r="E704" s="200"/>
      <c r="F704" s="46"/>
      <c r="G704" s="46"/>
      <c r="H704" s="49"/>
      <c r="I704" s="51"/>
      <c r="J704" s="188"/>
      <c r="K704" s="123" t="str">
        <f t="shared" si="218"/>
        <v xml:space="preserve"> </v>
      </c>
      <c r="L704" s="193" t="str">
        <f t="shared" si="219"/>
        <v xml:space="preserve"> </v>
      </c>
      <c r="M704" s="57">
        <f t="shared" si="220"/>
        <v>0</v>
      </c>
      <c r="N704" s="58">
        <f t="shared" si="221"/>
        <v>0</v>
      </c>
      <c r="O704" s="59">
        <f t="shared" si="222"/>
        <v>0</v>
      </c>
      <c r="P704" s="60">
        <f t="shared" si="223"/>
        <v>0</v>
      </c>
      <c r="Q704" s="61">
        <f t="shared" si="224"/>
        <v>0</v>
      </c>
      <c r="R704" s="58">
        <f t="shared" si="225"/>
        <v>0</v>
      </c>
      <c r="S704" s="61">
        <f t="shared" si="226"/>
        <v>0</v>
      </c>
      <c r="T704" s="58">
        <f t="shared" si="227"/>
        <v>0</v>
      </c>
      <c r="U704" s="181"/>
      <c r="V704" s="137"/>
      <c r="W704" s="138"/>
      <c r="X704" s="139"/>
      <c r="Y704" s="139"/>
      <c r="Z704" s="139"/>
      <c r="AA704" s="139"/>
      <c r="AC704" s="139"/>
      <c r="AD704" s="139"/>
      <c r="AE704" s="139"/>
      <c r="AF704" s="139"/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  <c r="AR704" s="139"/>
      <c r="AS704" s="139"/>
      <c r="AT704" s="139"/>
      <c r="AU704" s="139"/>
      <c r="AV704" s="139"/>
      <c r="AW704" s="139"/>
      <c r="AX704" s="139"/>
      <c r="AY704" s="139"/>
      <c r="AZ704" s="139"/>
      <c r="BA704" s="139"/>
      <c r="BB704" s="139"/>
      <c r="BC704" s="139"/>
      <c r="BD704" s="139"/>
      <c r="BE704" s="139"/>
      <c r="BF704" s="139"/>
      <c r="BG704" s="139"/>
      <c r="BH704" s="139"/>
      <c r="BI704" s="139"/>
      <c r="BJ704" s="139"/>
      <c r="BK704" s="139"/>
      <c r="BL704" s="139"/>
      <c r="BM704" s="139"/>
      <c r="BN704" s="139"/>
      <c r="BO704" s="139"/>
      <c r="BP704" s="139"/>
      <c r="BQ704" s="139"/>
      <c r="BR704" s="139"/>
      <c r="BS704" s="139"/>
      <c r="BT704" s="139"/>
      <c r="BU704" s="139"/>
      <c r="BV704" s="139"/>
      <c r="BW704" s="139"/>
      <c r="BX704" s="139"/>
      <c r="BY704" s="139"/>
      <c r="BZ704" s="139"/>
      <c r="CA704" s="139"/>
      <c r="CB704" s="139"/>
      <c r="CC704" s="139"/>
      <c r="CD704" s="139"/>
    </row>
    <row r="705" spans="2:82">
      <c r="B705" s="65" t="str">
        <f>IF(C705&lt;&gt;0,COUNTA($C$7:C705)," ")</f>
        <v xml:space="preserve"> </v>
      </c>
      <c r="C705" s="177"/>
      <c r="D705" s="73" t="str">
        <f>IF(C705=0," ",VLOOKUP(WEEKDAY(C705),WeekDays!$B$6:$C$12,COLUMNS(WeekDays!$B$6:$C$12)))</f>
        <v xml:space="preserve"> </v>
      </c>
      <c r="E705" s="200"/>
      <c r="F705" s="46"/>
      <c r="G705" s="46"/>
      <c r="H705" s="49"/>
      <c r="I705" s="51"/>
      <c r="J705" s="188"/>
      <c r="K705" s="123" t="str">
        <f t="shared" ref="K705:K768" si="228">IF(OR(B705=0,B705&gt;COUNT($G$7:$G$868))," ",IF(G705&gt;I705,3,IF(G705&lt;I705,0,1)))</f>
        <v xml:space="preserve"> </v>
      </c>
      <c r="L705" s="193" t="str">
        <f t="shared" ref="L705:L768" si="229">IF(OR(B705=0,B705&gt;COUNT($G$7:$G$868))," ",IF(I705&gt;G705,3,IF(I705&lt;G705,0,1)))</f>
        <v xml:space="preserve"> </v>
      </c>
      <c r="M705" s="57">
        <f t="shared" ref="M705:M768" si="230">I705</f>
        <v>0</v>
      </c>
      <c r="N705" s="58">
        <f t="shared" ref="N705:N768" si="231">G705</f>
        <v>0</v>
      </c>
      <c r="O705" s="59">
        <f t="shared" ref="O705:O768" si="232">IF(G705&gt;I705,1,0)</f>
        <v>0</v>
      </c>
      <c r="P705" s="60">
        <f t="shared" ref="P705:P768" si="233">IF(I705&gt;G705,1,0)</f>
        <v>0</v>
      </c>
      <c r="Q705" s="61">
        <f t="shared" ref="Q705:Q768" si="234">IF(G705&lt;I705,1,0)</f>
        <v>0</v>
      </c>
      <c r="R705" s="58">
        <f t="shared" ref="R705:R768" si="235">IF(I705&lt;G705,1,0)</f>
        <v>0</v>
      </c>
      <c r="S705" s="61">
        <f t="shared" ref="S705:S768" si="236">IF(AND(G705="",I705=""),0,IF(G705=I705,1,0))</f>
        <v>0</v>
      </c>
      <c r="T705" s="58">
        <f t="shared" ref="T705:T768" si="237">IF(AND(G705="",I705=""),0,IF(I705=G705,1,0))</f>
        <v>0</v>
      </c>
      <c r="U705" s="181"/>
      <c r="V705" s="137"/>
      <c r="W705" s="138"/>
      <c r="X705" s="139"/>
      <c r="Y705" s="139"/>
      <c r="Z705" s="139"/>
      <c r="AA705" s="139"/>
      <c r="AC705" s="139"/>
      <c r="AD705" s="139"/>
      <c r="AE705" s="139"/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  <c r="AR705" s="139"/>
      <c r="AS705" s="139"/>
      <c r="AT705" s="139"/>
      <c r="AU705" s="139"/>
      <c r="AV705" s="139"/>
      <c r="AW705" s="139"/>
      <c r="AX705" s="139"/>
      <c r="AY705" s="139"/>
      <c r="AZ705" s="139"/>
      <c r="BA705" s="139"/>
      <c r="BB705" s="139"/>
      <c r="BC705" s="139"/>
      <c r="BD705" s="139"/>
      <c r="BE705" s="139"/>
      <c r="BF705" s="139"/>
      <c r="BG705" s="139"/>
      <c r="BH705" s="139"/>
      <c r="BI705" s="139"/>
      <c r="BJ705" s="139"/>
      <c r="BK705" s="139"/>
      <c r="BL705" s="139"/>
      <c r="BM705" s="139"/>
      <c r="BN705" s="139"/>
      <c r="BO705" s="139"/>
      <c r="BP705" s="139"/>
      <c r="BQ705" s="139"/>
      <c r="BR705" s="139"/>
      <c r="BS705" s="139"/>
      <c r="BT705" s="139"/>
      <c r="BU705" s="139"/>
      <c r="BV705" s="139"/>
      <c r="BW705" s="139"/>
      <c r="BX705" s="139"/>
      <c r="BY705" s="139"/>
      <c r="BZ705" s="139"/>
      <c r="CA705" s="139"/>
      <c r="CB705" s="139"/>
      <c r="CC705" s="139"/>
      <c r="CD705" s="139"/>
    </row>
    <row r="706" spans="2:82">
      <c r="B706" s="65" t="str">
        <f>IF(C706&lt;&gt;0,COUNTA($C$7:C706)," ")</f>
        <v xml:space="preserve"> </v>
      </c>
      <c r="C706" s="177"/>
      <c r="D706" s="73" t="str">
        <f>IF(C706=0," ",VLOOKUP(WEEKDAY(C706),WeekDays!$B$6:$C$12,COLUMNS(WeekDays!$B$6:$C$12)))</f>
        <v xml:space="preserve"> </v>
      </c>
      <c r="E706" s="200"/>
      <c r="F706" s="46"/>
      <c r="G706" s="46"/>
      <c r="H706" s="49"/>
      <c r="I706" s="51"/>
      <c r="J706" s="188"/>
      <c r="K706" s="123" t="str">
        <f t="shared" si="228"/>
        <v xml:space="preserve"> </v>
      </c>
      <c r="L706" s="193" t="str">
        <f t="shared" si="229"/>
        <v xml:space="preserve"> </v>
      </c>
      <c r="M706" s="57">
        <f t="shared" si="230"/>
        <v>0</v>
      </c>
      <c r="N706" s="58">
        <f t="shared" si="231"/>
        <v>0</v>
      </c>
      <c r="O706" s="59">
        <f t="shared" si="232"/>
        <v>0</v>
      </c>
      <c r="P706" s="60">
        <f t="shared" si="233"/>
        <v>0</v>
      </c>
      <c r="Q706" s="61">
        <f t="shared" si="234"/>
        <v>0</v>
      </c>
      <c r="R706" s="58">
        <f t="shared" si="235"/>
        <v>0</v>
      </c>
      <c r="S706" s="61">
        <f t="shared" si="236"/>
        <v>0</v>
      </c>
      <c r="T706" s="58">
        <f t="shared" si="237"/>
        <v>0</v>
      </c>
      <c r="U706" s="181"/>
      <c r="V706" s="137"/>
      <c r="W706" s="138"/>
      <c r="X706" s="139"/>
      <c r="Y706" s="139"/>
      <c r="Z706" s="139"/>
      <c r="AA706" s="139"/>
      <c r="AC706" s="139"/>
      <c r="AD706" s="139"/>
      <c r="AE706" s="139"/>
      <c r="AF706" s="139"/>
      <c r="AG706" s="139"/>
      <c r="AH706" s="139"/>
      <c r="AI706" s="139"/>
      <c r="AJ706" s="139"/>
      <c r="AK706" s="139"/>
      <c r="AL706" s="139"/>
      <c r="AM706" s="139"/>
      <c r="AN706" s="139"/>
      <c r="AO706" s="139"/>
      <c r="AP706" s="139"/>
      <c r="AQ706" s="139"/>
      <c r="AR706" s="139"/>
      <c r="AS706" s="139"/>
      <c r="AT706" s="139"/>
      <c r="AU706" s="139"/>
      <c r="AV706" s="139"/>
      <c r="AW706" s="139"/>
      <c r="AX706" s="139"/>
      <c r="AY706" s="139"/>
      <c r="AZ706" s="139"/>
      <c r="BA706" s="139"/>
      <c r="BB706" s="139"/>
      <c r="BC706" s="139"/>
      <c r="BD706" s="139"/>
      <c r="BE706" s="139"/>
      <c r="BF706" s="139"/>
      <c r="BG706" s="139"/>
      <c r="BH706" s="139"/>
      <c r="BI706" s="139"/>
      <c r="BJ706" s="139"/>
      <c r="BK706" s="139"/>
      <c r="BL706" s="139"/>
      <c r="BM706" s="139"/>
      <c r="BN706" s="139"/>
      <c r="BO706" s="139"/>
      <c r="BP706" s="139"/>
      <c r="BQ706" s="139"/>
      <c r="BR706" s="139"/>
      <c r="BS706" s="139"/>
      <c r="BT706" s="139"/>
      <c r="BU706" s="139"/>
      <c r="BV706" s="139"/>
      <c r="BW706" s="139"/>
      <c r="BX706" s="139"/>
      <c r="BY706" s="139"/>
      <c r="BZ706" s="139"/>
      <c r="CA706" s="139"/>
      <c r="CB706" s="139"/>
      <c r="CC706" s="139"/>
      <c r="CD706" s="139"/>
    </row>
    <row r="707" spans="2:82">
      <c r="B707" s="65" t="str">
        <f>IF(C707&lt;&gt;0,COUNTA($C$7:C707)," ")</f>
        <v xml:space="preserve"> </v>
      </c>
      <c r="C707" s="177"/>
      <c r="D707" s="73" t="str">
        <f>IF(C707=0," ",VLOOKUP(WEEKDAY(C707),WeekDays!$B$6:$C$12,COLUMNS(WeekDays!$B$6:$C$12)))</f>
        <v xml:space="preserve"> </v>
      </c>
      <c r="E707" s="200"/>
      <c r="F707" s="46"/>
      <c r="G707" s="46"/>
      <c r="H707" s="49"/>
      <c r="I707" s="51"/>
      <c r="J707" s="188"/>
      <c r="K707" s="123" t="str">
        <f t="shared" si="228"/>
        <v xml:space="preserve"> </v>
      </c>
      <c r="L707" s="193" t="str">
        <f t="shared" si="229"/>
        <v xml:space="preserve"> </v>
      </c>
      <c r="M707" s="57">
        <f t="shared" si="230"/>
        <v>0</v>
      </c>
      <c r="N707" s="58">
        <f t="shared" si="231"/>
        <v>0</v>
      </c>
      <c r="O707" s="59">
        <f t="shared" si="232"/>
        <v>0</v>
      </c>
      <c r="P707" s="60">
        <f t="shared" si="233"/>
        <v>0</v>
      </c>
      <c r="Q707" s="61">
        <f t="shared" si="234"/>
        <v>0</v>
      </c>
      <c r="R707" s="58">
        <f t="shared" si="235"/>
        <v>0</v>
      </c>
      <c r="S707" s="61">
        <f t="shared" si="236"/>
        <v>0</v>
      </c>
      <c r="T707" s="58">
        <f t="shared" si="237"/>
        <v>0</v>
      </c>
      <c r="U707" s="181"/>
      <c r="V707" s="137"/>
      <c r="W707" s="138"/>
      <c r="X707" s="139"/>
      <c r="Y707" s="139"/>
      <c r="Z707" s="139"/>
      <c r="AA707" s="139"/>
      <c r="AC707" s="139"/>
      <c r="AD707" s="139"/>
      <c r="AE707" s="139"/>
      <c r="AF707" s="139"/>
      <c r="AG707" s="139"/>
      <c r="AH707" s="139"/>
      <c r="AI707" s="139"/>
      <c r="AJ707" s="139"/>
      <c r="AK707" s="139"/>
      <c r="AL707" s="139"/>
      <c r="AM707" s="139"/>
      <c r="AN707" s="139"/>
      <c r="AO707" s="139"/>
      <c r="AP707" s="139"/>
      <c r="AQ707" s="139"/>
      <c r="AR707" s="139"/>
      <c r="AS707" s="139"/>
      <c r="AT707" s="139"/>
      <c r="AU707" s="139"/>
      <c r="AV707" s="139"/>
      <c r="AW707" s="139"/>
      <c r="AX707" s="139"/>
      <c r="AY707" s="139"/>
      <c r="AZ707" s="139"/>
      <c r="BA707" s="139"/>
      <c r="BB707" s="139"/>
      <c r="BC707" s="139"/>
      <c r="BD707" s="139"/>
      <c r="BE707" s="139"/>
      <c r="BF707" s="139"/>
      <c r="BG707" s="139"/>
      <c r="BH707" s="139"/>
      <c r="BI707" s="139"/>
      <c r="BJ707" s="139"/>
      <c r="BK707" s="139"/>
      <c r="BL707" s="139"/>
      <c r="BM707" s="139"/>
      <c r="BN707" s="139"/>
      <c r="BO707" s="139"/>
      <c r="BP707" s="139"/>
      <c r="BQ707" s="139"/>
      <c r="BR707" s="139"/>
      <c r="BS707" s="139"/>
      <c r="BT707" s="139"/>
      <c r="BU707" s="139"/>
      <c r="BV707" s="139"/>
      <c r="BW707" s="139"/>
      <c r="BX707" s="139"/>
      <c r="BY707" s="139"/>
      <c r="BZ707" s="139"/>
      <c r="CA707" s="139"/>
      <c r="CB707" s="139"/>
      <c r="CC707" s="139"/>
      <c r="CD707" s="139"/>
    </row>
    <row r="708" spans="2:82">
      <c r="B708" s="65" t="str">
        <f>IF(C708&lt;&gt;0,COUNTA($C$7:C708)," ")</f>
        <v xml:space="preserve"> </v>
      </c>
      <c r="C708" s="177"/>
      <c r="D708" s="73" t="str">
        <f>IF(C708=0," ",VLOOKUP(WEEKDAY(C708),WeekDays!$B$6:$C$12,COLUMNS(WeekDays!$B$6:$C$12)))</f>
        <v xml:space="preserve"> </v>
      </c>
      <c r="E708" s="200"/>
      <c r="F708" s="46"/>
      <c r="G708" s="46"/>
      <c r="H708" s="49"/>
      <c r="I708" s="51"/>
      <c r="J708" s="188"/>
      <c r="K708" s="123" t="str">
        <f t="shared" si="228"/>
        <v xml:space="preserve"> </v>
      </c>
      <c r="L708" s="193" t="str">
        <f t="shared" si="229"/>
        <v xml:space="preserve"> </v>
      </c>
      <c r="M708" s="57">
        <f t="shared" si="230"/>
        <v>0</v>
      </c>
      <c r="N708" s="58">
        <f t="shared" si="231"/>
        <v>0</v>
      </c>
      <c r="O708" s="59">
        <f t="shared" si="232"/>
        <v>0</v>
      </c>
      <c r="P708" s="60">
        <f t="shared" si="233"/>
        <v>0</v>
      </c>
      <c r="Q708" s="61">
        <f t="shared" si="234"/>
        <v>0</v>
      </c>
      <c r="R708" s="58">
        <f t="shared" si="235"/>
        <v>0</v>
      </c>
      <c r="S708" s="61">
        <f t="shared" si="236"/>
        <v>0</v>
      </c>
      <c r="T708" s="58">
        <f t="shared" si="237"/>
        <v>0</v>
      </c>
      <c r="U708" s="181"/>
      <c r="V708" s="137"/>
      <c r="W708" s="138"/>
      <c r="X708" s="139"/>
      <c r="Y708" s="139"/>
      <c r="Z708" s="139"/>
      <c r="AA708" s="139"/>
      <c r="AC708" s="139"/>
      <c r="AD708" s="139"/>
      <c r="AE708" s="139"/>
      <c r="AF708" s="139"/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  <c r="AV708" s="139"/>
      <c r="AW708" s="139"/>
      <c r="AX708" s="139"/>
      <c r="AY708" s="139"/>
      <c r="AZ708" s="139"/>
      <c r="BA708" s="139"/>
      <c r="BB708" s="139"/>
      <c r="BC708" s="139"/>
      <c r="BD708" s="139"/>
      <c r="BE708" s="139"/>
      <c r="BF708" s="139"/>
      <c r="BG708" s="139"/>
      <c r="BH708" s="139"/>
      <c r="BI708" s="139"/>
      <c r="BJ708" s="139"/>
      <c r="BK708" s="139"/>
      <c r="BL708" s="139"/>
      <c r="BM708" s="139"/>
      <c r="BN708" s="139"/>
      <c r="BO708" s="139"/>
      <c r="BP708" s="139"/>
      <c r="BQ708" s="139"/>
      <c r="BR708" s="139"/>
      <c r="BS708" s="139"/>
      <c r="BT708" s="139"/>
      <c r="BU708" s="139"/>
      <c r="BV708" s="139"/>
      <c r="BW708" s="139"/>
      <c r="BX708" s="139"/>
      <c r="BY708" s="139"/>
      <c r="BZ708" s="139"/>
      <c r="CA708" s="139"/>
      <c r="CB708" s="139"/>
      <c r="CC708" s="139"/>
      <c r="CD708" s="139"/>
    </row>
    <row r="709" spans="2:82">
      <c r="B709" s="65" t="str">
        <f>IF(C709&lt;&gt;0,COUNTA($C$7:C709)," ")</f>
        <v xml:space="preserve"> </v>
      </c>
      <c r="C709" s="177"/>
      <c r="D709" s="73" t="str">
        <f>IF(C709=0," ",VLOOKUP(WEEKDAY(C709),WeekDays!$B$6:$C$12,COLUMNS(WeekDays!$B$6:$C$12)))</f>
        <v xml:space="preserve"> </v>
      </c>
      <c r="E709" s="200"/>
      <c r="F709" s="46"/>
      <c r="G709" s="46"/>
      <c r="H709" s="49"/>
      <c r="I709" s="51"/>
      <c r="J709" s="188"/>
      <c r="K709" s="123" t="str">
        <f t="shared" si="228"/>
        <v xml:space="preserve"> </v>
      </c>
      <c r="L709" s="193" t="str">
        <f t="shared" si="229"/>
        <v xml:space="preserve"> </v>
      </c>
      <c r="M709" s="57">
        <f t="shared" si="230"/>
        <v>0</v>
      </c>
      <c r="N709" s="58">
        <f t="shared" si="231"/>
        <v>0</v>
      </c>
      <c r="O709" s="59">
        <f t="shared" si="232"/>
        <v>0</v>
      </c>
      <c r="P709" s="60">
        <f t="shared" si="233"/>
        <v>0</v>
      </c>
      <c r="Q709" s="61">
        <f t="shared" si="234"/>
        <v>0</v>
      </c>
      <c r="R709" s="58">
        <f t="shared" si="235"/>
        <v>0</v>
      </c>
      <c r="S709" s="61">
        <f t="shared" si="236"/>
        <v>0</v>
      </c>
      <c r="T709" s="58">
        <f t="shared" si="237"/>
        <v>0</v>
      </c>
      <c r="U709" s="181"/>
      <c r="V709" s="137"/>
      <c r="W709" s="138"/>
      <c r="X709" s="139"/>
      <c r="Y709" s="139"/>
      <c r="Z709" s="139"/>
      <c r="AA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  <c r="AR709" s="139"/>
      <c r="AS709" s="139"/>
      <c r="AT709" s="139"/>
      <c r="AU709" s="139"/>
      <c r="AV709" s="139"/>
      <c r="AW709" s="139"/>
      <c r="AX709" s="139"/>
      <c r="AY709" s="139"/>
      <c r="AZ709" s="139"/>
      <c r="BA709" s="139"/>
      <c r="BB709" s="139"/>
      <c r="BC709" s="139"/>
      <c r="BD709" s="139"/>
      <c r="BE709" s="139"/>
      <c r="BF709" s="139"/>
      <c r="BG709" s="139"/>
      <c r="BH709" s="139"/>
      <c r="BI709" s="139"/>
      <c r="BJ709" s="139"/>
      <c r="BK709" s="139"/>
      <c r="BL709" s="139"/>
      <c r="BM709" s="139"/>
      <c r="BN709" s="139"/>
      <c r="BO709" s="139"/>
      <c r="BP709" s="139"/>
      <c r="BQ709" s="139"/>
      <c r="BR709" s="139"/>
      <c r="BS709" s="139"/>
      <c r="BT709" s="139"/>
      <c r="BU709" s="139"/>
      <c r="BV709" s="139"/>
      <c r="BW709" s="139"/>
      <c r="BX709" s="139"/>
      <c r="BY709" s="139"/>
      <c r="BZ709" s="139"/>
      <c r="CA709" s="139"/>
      <c r="CB709" s="139"/>
      <c r="CC709" s="139"/>
      <c r="CD709" s="139"/>
    </row>
    <row r="710" spans="2:82">
      <c r="B710" s="65" t="str">
        <f>IF(C710&lt;&gt;0,COUNTA($C$7:C710)," ")</f>
        <v xml:space="preserve"> </v>
      </c>
      <c r="C710" s="177"/>
      <c r="D710" s="73" t="str">
        <f>IF(C710=0," ",VLOOKUP(WEEKDAY(C710),WeekDays!$B$6:$C$12,COLUMNS(WeekDays!$B$6:$C$12)))</f>
        <v xml:space="preserve"> </v>
      </c>
      <c r="E710" s="200"/>
      <c r="F710" s="46"/>
      <c r="G710" s="46"/>
      <c r="H710" s="49"/>
      <c r="I710" s="51"/>
      <c r="J710" s="188"/>
      <c r="K710" s="123" t="str">
        <f t="shared" si="228"/>
        <v xml:space="preserve"> </v>
      </c>
      <c r="L710" s="193" t="str">
        <f t="shared" si="229"/>
        <v xml:space="preserve"> </v>
      </c>
      <c r="M710" s="57">
        <f t="shared" si="230"/>
        <v>0</v>
      </c>
      <c r="N710" s="58">
        <f t="shared" si="231"/>
        <v>0</v>
      </c>
      <c r="O710" s="59">
        <f t="shared" si="232"/>
        <v>0</v>
      </c>
      <c r="P710" s="60">
        <f t="shared" si="233"/>
        <v>0</v>
      </c>
      <c r="Q710" s="61">
        <f t="shared" si="234"/>
        <v>0</v>
      </c>
      <c r="R710" s="58">
        <f t="shared" si="235"/>
        <v>0</v>
      </c>
      <c r="S710" s="61">
        <f t="shared" si="236"/>
        <v>0</v>
      </c>
      <c r="T710" s="58">
        <f t="shared" si="237"/>
        <v>0</v>
      </c>
      <c r="U710" s="181"/>
      <c r="V710" s="137"/>
      <c r="W710" s="138"/>
      <c r="X710" s="139"/>
      <c r="Y710" s="139"/>
      <c r="Z710" s="139"/>
      <c r="AA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  <c r="AR710" s="139"/>
      <c r="AS710" s="139"/>
      <c r="AT710" s="139"/>
      <c r="AU710" s="139"/>
      <c r="AV710" s="139"/>
      <c r="AW710" s="139"/>
      <c r="AX710" s="139"/>
      <c r="AY710" s="139"/>
      <c r="AZ710" s="139"/>
      <c r="BA710" s="139"/>
      <c r="BB710" s="139"/>
      <c r="BC710" s="139"/>
      <c r="BD710" s="139"/>
      <c r="BE710" s="139"/>
      <c r="BF710" s="139"/>
      <c r="BG710" s="139"/>
      <c r="BH710" s="139"/>
      <c r="BI710" s="139"/>
      <c r="BJ710" s="139"/>
      <c r="BK710" s="139"/>
      <c r="BL710" s="139"/>
      <c r="BM710" s="139"/>
      <c r="BN710" s="139"/>
      <c r="BO710" s="139"/>
      <c r="BP710" s="139"/>
      <c r="BQ710" s="139"/>
      <c r="BR710" s="139"/>
      <c r="BS710" s="139"/>
      <c r="BT710" s="139"/>
      <c r="BU710" s="139"/>
      <c r="BV710" s="139"/>
      <c r="BW710" s="139"/>
      <c r="BX710" s="139"/>
      <c r="BY710" s="139"/>
      <c r="BZ710" s="139"/>
      <c r="CA710" s="139"/>
      <c r="CB710" s="139"/>
      <c r="CC710" s="139"/>
      <c r="CD710" s="139"/>
    </row>
    <row r="711" spans="2:82">
      <c r="B711" s="65" t="str">
        <f>IF(C711&lt;&gt;0,COUNTA($C$7:C711)," ")</f>
        <v xml:space="preserve"> </v>
      </c>
      <c r="C711" s="177"/>
      <c r="D711" s="73" t="str">
        <f>IF(C711=0," ",VLOOKUP(WEEKDAY(C711),WeekDays!$B$6:$C$12,COLUMNS(WeekDays!$B$6:$C$12)))</f>
        <v xml:space="preserve"> </v>
      </c>
      <c r="E711" s="200"/>
      <c r="F711" s="46"/>
      <c r="G711" s="46"/>
      <c r="H711" s="49"/>
      <c r="I711" s="51"/>
      <c r="J711" s="188"/>
      <c r="K711" s="123" t="str">
        <f t="shared" si="228"/>
        <v xml:space="preserve"> </v>
      </c>
      <c r="L711" s="193" t="str">
        <f t="shared" si="229"/>
        <v xml:space="preserve"> </v>
      </c>
      <c r="M711" s="57">
        <f t="shared" si="230"/>
        <v>0</v>
      </c>
      <c r="N711" s="58">
        <f t="shared" si="231"/>
        <v>0</v>
      </c>
      <c r="O711" s="59">
        <f t="shared" si="232"/>
        <v>0</v>
      </c>
      <c r="P711" s="60">
        <f t="shared" si="233"/>
        <v>0</v>
      </c>
      <c r="Q711" s="61">
        <f t="shared" si="234"/>
        <v>0</v>
      </c>
      <c r="R711" s="58">
        <f t="shared" si="235"/>
        <v>0</v>
      </c>
      <c r="S711" s="61">
        <f t="shared" si="236"/>
        <v>0</v>
      </c>
      <c r="T711" s="58">
        <f t="shared" si="237"/>
        <v>0</v>
      </c>
      <c r="U711" s="181"/>
      <c r="V711" s="137"/>
      <c r="W711" s="138"/>
      <c r="X711" s="139"/>
      <c r="Y711" s="139"/>
      <c r="Z711" s="139"/>
      <c r="AA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  <c r="AR711" s="139"/>
      <c r="AS711" s="139"/>
      <c r="AT711" s="139"/>
      <c r="AU711" s="139"/>
      <c r="AV711" s="139"/>
      <c r="AW711" s="139"/>
      <c r="AX711" s="139"/>
      <c r="AY711" s="139"/>
      <c r="AZ711" s="139"/>
      <c r="BA711" s="139"/>
      <c r="BB711" s="139"/>
      <c r="BC711" s="139"/>
      <c r="BD711" s="139"/>
      <c r="BE711" s="139"/>
      <c r="BF711" s="139"/>
      <c r="BG711" s="139"/>
      <c r="BH711" s="139"/>
      <c r="BI711" s="139"/>
      <c r="BJ711" s="139"/>
      <c r="BK711" s="139"/>
      <c r="BL711" s="139"/>
      <c r="BM711" s="139"/>
      <c r="BN711" s="139"/>
      <c r="BO711" s="139"/>
      <c r="BP711" s="139"/>
      <c r="BQ711" s="139"/>
      <c r="BR711" s="139"/>
      <c r="BS711" s="139"/>
      <c r="BT711" s="139"/>
      <c r="BU711" s="139"/>
      <c r="BV711" s="139"/>
      <c r="BW711" s="139"/>
      <c r="BX711" s="139"/>
      <c r="BY711" s="139"/>
      <c r="BZ711" s="139"/>
      <c r="CA711" s="139"/>
      <c r="CB711" s="139"/>
      <c r="CC711" s="139"/>
      <c r="CD711" s="139"/>
    </row>
    <row r="712" spans="2:82">
      <c r="B712" s="65" t="str">
        <f>IF(C712&lt;&gt;0,COUNTA($C$7:C712)," ")</f>
        <v xml:space="preserve"> </v>
      </c>
      <c r="C712" s="177"/>
      <c r="D712" s="73" t="str">
        <f>IF(C712=0," ",VLOOKUP(WEEKDAY(C712),WeekDays!$B$6:$C$12,COLUMNS(WeekDays!$B$6:$C$12)))</f>
        <v xml:space="preserve"> </v>
      </c>
      <c r="E712" s="200"/>
      <c r="F712" s="46"/>
      <c r="G712" s="46"/>
      <c r="H712" s="49"/>
      <c r="I712" s="51"/>
      <c r="J712" s="188"/>
      <c r="K712" s="123" t="str">
        <f t="shared" si="228"/>
        <v xml:space="preserve"> </v>
      </c>
      <c r="L712" s="193" t="str">
        <f t="shared" si="229"/>
        <v xml:space="preserve"> </v>
      </c>
      <c r="M712" s="57">
        <f t="shared" si="230"/>
        <v>0</v>
      </c>
      <c r="N712" s="58">
        <f t="shared" si="231"/>
        <v>0</v>
      </c>
      <c r="O712" s="59">
        <f t="shared" si="232"/>
        <v>0</v>
      </c>
      <c r="P712" s="60">
        <f t="shared" si="233"/>
        <v>0</v>
      </c>
      <c r="Q712" s="61">
        <f t="shared" si="234"/>
        <v>0</v>
      </c>
      <c r="R712" s="58">
        <f t="shared" si="235"/>
        <v>0</v>
      </c>
      <c r="S712" s="61">
        <f t="shared" si="236"/>
        <v>0</v>
      </c>
      <c r="T712" s="58">
        <f t="shared" si="237"/>
        <v>0</v>
      </c>
      <c r="U712" s="181"/>
      <c r="V712" s="137"/>
      <c r="W712" s="138"/>
      <c r="X712" s="139"/>
      <c r="Y712" s="139"/>
      <c r="Z712" s="139"/>
      <c r="AA712" s="139"/>
      <c r="AC712" s="139"/>
      <c r="AD712" s="139"/>
      <c r="AE712" s="139"/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  <c r="AR712" s="139"/>
      <c r="AS712" s="139"/>
      <c r="AT712" s="139"/>
      <c r="AU712" s="139"/>
      <c r="AV712" s="139"/>
      <c r="AW712" s="139"/>
      <c r="AX712" s="139"/>
      <c r="AY712" s="139"/>
      <c r="AZ712" s="139"/>
      <c r="BA712" s="139"/>
      <c r="BB712" s="139"/>
      <c r="BC712" s="139"/>
      <c r="BD712" s="139"/>
      <c r="BE712" s="139"/>
      <c r="BF712" s="139"/>
      <c r="BG712" s="139"/>
      <c r="BH712" s="139"/>
      <c r="BI712" s="139"/>
      <c r="BJ712" s="139"/>
      <c r="BK712" s="139"/>
      <c r="BL712" s="139"/>
      <c r="BM712" s="139"/>
      <c r="BN712" s="139"/>
      <c r="BO712" s="139"/>
      <c r="BP712" s="139"/>
      <c r="BQ712" s="139"/>
      <c r="BR712" s="139"/>
      <c r="BS712" s="139"/>
      <c r="BT712" s="139"/>
      <c r="BU712" s="139"/>
      <c r="BV712" s="139"/>
      <c r="BW712" s="139"/>
      <c r="BX712" s="139"/>
      <c r="BY712" s="139"/>
      <c r="BZ712" s="139"/>
      <c r="CA712" s="139"/>
      <c r="CB712" s="139"/>
      <c r="CC712" s="139"/>
      <c r="CD712" s="139"/>
    </row>
    <row r="713" spans="2:82">
      <c r="B713" s="65" t="str">
        <f>IF(C713&lt;&gt;0,COUNTA($C$7:C713)," ")</f>
        <v xml:space="preserve"> </v>
      </c>
      <c r="C713" s="177"/>
      <c r="D713" s="73" t="str">
        <f>IF(C713=0," ",VLOOKUP(WEEKDAY(C713),WeekDays!$B$6:$C$12,COLUMNS(WeekDays!$B$6:$C$12)))</f>
        <v xml:space="preserve"> </v>
      </c>
      <c r="E713" s="200"/>
      <c r="F713" s="46"/>
      <c r="G713" s="46"/>
      <c r="H713" s="49"/>
      <c r="I713" s="51"/>
      <c r="J713" s="188"/>
      <c r="K713" s="123" t="str">
        <f t="shared" si="228"/>
        <v xml:space="preserve"> </v>
      </c>
      <c r="L713" s="193" t="str">
        <f t="shared" si="229"/>
        <v xml:space="preserve"> </v>
      </c>
      <c r="M713" s="57">
        <f t="shared" si="230"/>
        <v>0</v>
      </c>
      <c r="N713" s="58">
        <f t="shared" si="231"/>
        <v>0</v>
      </c>
      <c r="O713" s="59">
        <f t="shared" si="232"/>
        <v>0</v>
      </c>
      <c r="P713" s="60">
        <f t="shared" si="233"/>
        <v>0</v>
      </c>
      <c r="Q713" s="61">
        <f t="shared" si="234"/>
        <v>0</v>
      </c>
      <c r="R713" s="58">
        <f t="shared" si="235"/>
        <v>0</v>
      </c>
      <c r="S713" s="61">
        <f t="shared" si="236"/>
        <v>0</v>
      </c>
      <c r="T713" s="58">
        <f t="shared" si="237"/>
        <v>0</v>
      </c>
      <c r="U713" s="181"/>
      <c r="V713" s="137"/>
      <c r="W713" s="138"/>
      <c r="X713" s="139"/>
      <c r="Y713" s="139"/>
      <c r="Z713" s="139"/>
      <c r="AA713" s="139"/>
      <c r="AC713" s="139"/>
      <c r="AD713" s="139"/>
      <c r="AE713" s="139"/>
      <c r="AF713" s="139"/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  <c r="AR713" s="139"/>
      <c r="AS713" s="139"/>
      <c r="AT713" s="139"/>
      <c r="AU713" s="139"/>
      <c r="AV713" s="139"/>
      <c r="AW713" s="139"/>
      <c r="AX713" s="139"/>
      <c r="AY713" s="139"/>
      <c r="AZ713" s="139"/>
      <c r="BA713" s="139"/>
      <c r="BB713" s="139"/>
      <c r="BC713" s="139"/>
      <c r="BD713" s="139"/>
      <c r="BE713" s="139"/>
      <c r="BF713" s="139"/>
      <c r="BG713" s="139"/>
      <c r="BH713" s="139"/>
      <c r="BI713" s="139"/>
      <c r="BJ713" s="139"/>
      <c r="BK713" s="139"/>
      <c r="BL713" s="139"/>
      <c r="BM713" s="139"/>
      <c r="BN713" s="139"/>
      <c r="BO713" s="139"/>
      <c r="BP713" s="139"/>
      <c r="BQ713" s="139"/>
      <c r="BR713" s="139"/>
      <c r="BS713" s="139"/>
      <c r="BT713" s="139"/>
      <c r="BU713" s="139"/>
      <c r="BV713" s="139"/>
      <c r="BW713" s="139"/>
      <c r="BX713" s="139"/>
      <c r="BY713" s="139"/>
      <c r="BZ713" s="139"/>
      <c r="CA713" s="139"/>
      <c r="CB713" s="139"/>
      <c r="CC713" s="139"/>
      <c r="CD713" s="139"/>
    </row>
    <row r="714" spans="2:82">
      <c r="B714" s="65" t="str">
        <f>IF(C714&lt;&gt;0,COUNTA($C$7:C714)," ")</f>
        <v xml:space="preserve"> </v>
      </c>
      <c r="C714" s="177"/>
      <c r="D714" s="73" t="str">
        <f>IF(C714=0," ",VLOOKUP(WEEKDAY(C714),WeekDays!$B$6:$C$12,COLUMNS(WeekDays!$B$6:$C$12)))</f>
        <v xml:space="preserve"> </v>
      </c>
      <c r="E714" s="200"/>
      <c r="F714" s="46"/>
      <c r="G714" s="46"/>
      <c r="H714" s="49"/>
      <c r="I714" s="51"/>
      <c r="J714" s="188"/>
      <c r="K714" s="123" t="str">
        <f t="shared" si="228"/>
        <v xml:space="preserve"> </v>
      </c>
      <c r="L714" s="193" t="str">
        <f t="shared" si="229"/>
        <v xml:space="preserve"> </v>
      </c>
      <c r="M714" s="57">
        <f t="shared" si="230"/>
        <v>0</v>
      </c>
      <c r="N714" s="58">
        <f t="shared" si="231"/>
        <v>0</v>
      </c>
      <c r="O714" s="59">
        <f t="shared" si="232"/>
        <v>0</v>
      </c>
      <c r="P714" s="60">
        <f t="shared" si="233"/>
        <v>0</v>
      </c>
      <c r="Q714" s="61">
        <f t="shared" si="234"/>
        <v>0</v>
      </c>
      <c r="R714" s="58">
        <f t="shared" si="235"/>
        <v>0</v>
      </c>
      <c r="S714" s="61">
        <f t="shared" si="236"/>
        <v>0</v>
      </c>
      <c r="T714" s="58">
        <f t="shared" si="237"/>
        <v>0</v>
      </c>
      <c r="U714" s="181"/>
      <c r="V714" s="137"/>
      <c r="W714" s="138"/>
      <c r="X714" s="139"/>
      <c r="Y714" s="139"/>
      <c r="Z714" s="139"/>
      <c r="AA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  <c r="AR714" s="139"/>
      <c r="AS714" s="139"/>
      <c r="AT714" s="139"/>
      <c r="AU714" s="139"/>
      <c r="AV714" s="139"/>
      <c r="AW714" s="139"/>
      <c r="AX714" s="139"/>
      <c r="AY714" s="139"/>
      <c r="AZ714" s="139"/>
      <c r="BA714" s="139"/>
      <c r="BB714" s="139"/>
      <c r="BC714" s="139"/>
      <c r="BD714" s="139"/>
      <c r="BE714" s="139"/>
      <c r="BF714" s="139"/>
      <c r="BG714" s="139"/>
      <c r="BH714" s="139"/>
      <c r="BI714" s="139"/>
      <c r="BJ714" s="139"/>
      <c r="BK714" s="139"/>
      <c r="BL714" s="139"/>
      <c r="BM714" s="139"/>
      <c r="BN714" s="139"/>
      <c r="BO714" s="139"/>
      <c r="BP714" s="139"/>
      <c r="BQ714" s="139"/>
      <c r="BR714" s="139"/>
      <c r="BS714" s="139"/>
      <c r="BT714" s="139"/>
      <c r="BU714" s="139"/>
      <c r="BV714" s="139"/>
      <c r="BW714" s="139"/>
      <c r="BX714" s="139"/>
      <c r="BY714" s="139"/>
      <c r="BZ714" s="139"/>
      <c r="CA714" s="139"/>
      <c r="CB714" s="139"/>
      <c r="CC714" s="139"/>
      <c r="CD714" s="139"/>
    </row>
    <row r="715" spans="2:82">
      <c r="B715" s="65" t="str">
        <f>IF(C715&lt;&gt;0,COUNTA($C$7:C715)," ")</f>
        <v xml:space="preserve"> </v>
      </c>
      <c r="C715" s="177"/>
      <c r="D715" s="73" t="str">
        <f>IF(C715=0," ",VLOOKUP(WEEKDAY(C715),WeekDays!$B$6:$C$12,COLUMNS(WeekDays!$B$6:$C$12)))</f>
        <v xml:space="preserve"> </v>
      </c>
      <c r="E715" s="200"/>
      <c r="F715" s="46"/>
      <c r="G715" s="46"/>
      <c r="H715" s="49"/>
      <c r="I715" s="51"/>
      <c r="J715" s="188"/>
      <c r="K715" s="123" t="str">
        <f t="shared" si="228"/>
        <v xml:space="preserve"> </v>
      </c>
      <c r="L715" s="193" t="str">
        <f t="shared" si="229"/>
        <v xml:space="preserve"> </v>
      </c>
      <c r="M715" s="57">
        <f t="shared" si="230"/>
        <v>0</v>
      </c>
      <c r="N715" s="58">
        <f t="shared" si="231"/>
        <v>0</v>
      </c>
      <c r="O715" s="59">
        <f t="shared" si="232"/>
        <v>0</v>
      </c>
      <c r="P715" s="60">
        <f t="shared" si="233"/>
        <v>0</v>
      </c>
      <c r="Q715" s="61">
        <f t="shared" si="234"/>
        <v>0</v>
      </c>
      <c r="R715" s="58">
        <f t="shared" si="235"/>
        <v>0</v>
      </c>
      <c r="S715" s="61">
        <f t="shared" si="236"/>
        <v>0</v>
      </c>
      <c r="T715" s="58">
        <f t="shared" si="237"/>
        <v>0</v>
      </c>
      <c r="U715" s="181"/>
      <c r="V715" s="137"/>
      <c r="W715" s="138"/>
      <c r="X715" s="139"/>
      <c r="Y715" s="139"/>
      <c r="Z715" s="139"/>
      <c r="AA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  <c r="AR715" s="139"/>
      <c r="AS715" s="139"/>
      <c r="AT715" s="139"/>
      <c r="AU715" s="139"/>
      <c r="AV715" s="139"/>
      <c r="AW715" s="139"/>
      <c r="AX715" s="139"/>
      <c r="AY715" s="139"/>
      <c r="AZ715" s="139"/>
      <c r="BA715" s="139"/>
      <c r="BB715" s="139"/>
      <c r="BC715" s="139"/>
      <c r="BD715" s="139"/>
      <c r="BE715" s="139"/>
      <c r="BF715" s="139"/>
      <c r="BG715" s="139"/>
      <c r="BH715" s="139"/>
      <c r="BI715" s="139"/>
      <c r="BJ715" s="139"/>
      <c r="BK715" s="139"/>
      <c r="BL715" s="139"/>
      <c r="BM715" s="139"/>
      <c r="BN715" s="139"/>
      <c r="BO715" s="139"/>
      <c r="BP715" s="139"/>
      <c r="BQ715" s="139"/>
      <c r="BR715" s="139"/>
      <c r="BS715" s="139"/>
      <c r="BT715" s="139"/>
      <c r="BU715" s="139"/>
      <c r="BV715" s="139"/>
      <c r="BW715" s="139"/>
      <c r="BX715" s="139"/>
      <c r="BY715" s="139"/>
      <c r="BZ715" s="139"/>
      <c r="CA715" s="139"/>
      <c r="CB715" s="139"/>
      <c r="CC715" s="139"/>
      <c r="CD715" s="139"/>
    </row>
    <row r="716" spans="2:82">
      <c r="B716" s="65" t="str">
        <f>IF(C716&lt;&gt;0,COUNTA($C$7:C716)," ")</f>
        <v xml:space="preserve"> </v>
      </c>
      <c r="C716" s="177"/>
      <c r="D716" s="73" t="str">
        <f>IF(C716=0," ",VLOOKUP(WEEKDAY(C716),WeekDays!$B$6:$C$12,COLUMNS(WeekDays!$B$6:$C$12)))</f>
        <v xml:space="preserve"> </v>
      </c>
      <c r="E716" s="200"/>
      <c r="F716" s="46"/>
      <c r="G716" s="46"/>
      <c r="H716" s="49"/>
      <c r="I716" s="51"/>
      <c r="J716" s="188"/>
      <c r="K716" s="123" t="str">
        <f t="shared" si="228"/>
        <v xml:space="preserve"> </v>
      </c>
      <c r="L716" s="193" t="str">
        <f t="shared" si="229"/>
        <v xml:space="preserve"> </v>
      </c>
      <c r="M716" s="57">
        <f t="shared" si="230"/>
        <v>0</v>
      </c>
      <c r="N716" s="58">
        <f t="shared" si="231"/>
        <v>0</v>
      </c>
      <c r="O716" s="59">
        <f t="shared" si="232"/>
        <v>0</v>
      </c>
      <c r="P716" s="60">
        <f t="shared" si="233"/>
        <v>0</v>
      </c>
      <c r="Q716" s="61">
        <f t="shared" si="234"/>
        <v>0</v>
      </c>
      <c r="R716" s="58">
        <f t="shared" si="235"/>
        <v>0</v>
      </c>
      <c r="S716" s="61">
        <f t="shared" si="236"/>
        <v>0</v>
      </c>
      <c r="T716" s="58">
        <f t="shared" si="237"/>
        <v>0</v>
      </c>
      <c r="U716" s="181"/>
      <c r="V716" s="137"/>
      <c r="W716" s="138"/>
      <c r="X716" s="139"/>
      <c r="Y716" s="139"/>
      <c r="Z716" s="139"/>
      <c r="AA716" s="139"/>
      <c r="AC716" s="139"/>
      <c r="AD716" s="139"/>
      <c r="AE716" s="139"/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  <c r="AR716" s="139"/>
      <c r="AS716" s="139"/>
      <c r="AT716" s="139"/>
      <c r="AU716" s="139"/>
      <c r="AV716" s="139"/>
      <c r="AW716" s="139"/>
      <c r="AX716" s="139"/>
      <c r="AY716" s="139"/>
      <c r="AZ716" s="139"/>
      <c r="BA716" s="139"/>
      <c r="BB716" s="139"/>
      <c r="BC716" s="139"/>
      <c r="BD716" s="139"/>
      <c r="BE716" s="139"/>
      <c r="BF716" s="139"/>
      <c r="BG716" s="139"/>
      <c r="BH716" s="139"/>
      <c r="BI716" s="139"/>
      <c r="BJ716" s="139"/>
      <c r="BK716" s="139"/>
      <c r="BL716" s="139"/>
      <c r="BM716" s="139"/>
      <c r="BN716" s="139"/>
      <c r="BO716" s="139"/>
      <c r="BP716" s="139"/>
      <c r="BQ716" s="139"/>
      <c r="BR716" s="139"/>
      <c r="BS716" s="139"/>
      <c r="BT716" s="139"/>
      <c r="BU716" s="139"/>
      <c r="BV716" s="139"/>
      <c r="BW716" s="139"/>
      <c r="BX716" s="139"/>
      <c r="BY716" s="139"/>
      <c r="BZ716" s="139"/>
      <c r="CA716" s="139"/>
      <c r="CB716" s="139"/>
      <c r="CC716" s="139"/>
      <c r="CD716" s="139"/>
    </row>
    <row r="717" spans="2:82">
      <c r="B717" s="65" t="str">
        <f>IF(C717&lt;&gt;0,COUNTA($C$7:C717)," ")</f>
        <v xml:space="preserve"> </v>
      </c>
      <c r="C717" s="177"/>
      <c r="D717" s="73" t="str">
        <f>IF(C717=0," ",VLOOKUP(WEEKDAY(C717),WeekDays!$B$6:$C$12,COLUMNS(WeekDays!$B$6:$C$12)))</f>
        <v xml:space="preserve"> </v>
      </c>
      <c r="E717" s="200"/>
      <c r="F717" s="46"/>
      <c r="G717" s="46"/>
      <c r="H717" s="49"/>
      <c r="I717" s="51"/>
      <c r="J717" s="188"/>
      <c r="K717" s="123" t="str">
        <f t="shared" si="228"/>
        <v xml:space="preserve"> </v>
      </c>
      <c r="L717" s="193" t="str">
        <f t="shared" si="229"/>
        <v xml:space="preserve"> </v>
      </c>
      <c r="M717" s="57">
        <f t="shared" si="230"/>
        <v>0</v>
      </c>
      <c r="N717" s="58">
        <f t="shared" si="231"/>
        <v>0</v>
      </c>
      <c r="O717" s="59">
        <f t="shared" si="232"/>
        <v>0</v>
      </c>
      <c r="P717" s="60">
        <f t="shared" si="233"/>
        <v>0</v>
      </c>
      <c r="Q717" s="61">
        <f t="shared" si="234"/>
        <v>0</v>
      </c>
      <c r="R717" s="58">
        <f t="shared" si="235"/>
        <v>0</v>
      </c>
      <c r="S717" s="61">
        <f t="shared" si="236"/>
        <v>0</v>
      </c>
      <c r="T717" s="58">
        <f t="shared" si="237"/>
        <v>0</v>
      </c>
      <c r="U717" s="181"/>
      <c r="V717" s="137"/>
      <c r="W717" s="138"/>
      <c r="X717" s="139"/>
      <c r="Y717" s="139"/>
      <c r="Z717" s="139"/>
      <c r="AA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  <c r="AR717" s="139"/>
      <c r="AS717" s="139"/>
      <c r="AT717" s="139"/>
      <c r="AU717" s="139"/>
      <c r="AV717" s="139"/>
      <c r="AW717" s="139"/>
      <c r="AX717" s="139"/>
      <c r="AY717" s="139"/>
      <c r="AZ717" s="139"/>
      <c r="BA717" s="139"/>
      <c r="BB717" s="139"/>
      <c r="BC717" s="139"/>
      <c r="BD717" s="139"/>
      <c r="BE717" s="139"/>
      <c r="BF717" s="139"/>
      <c r="BG717" s="139"/>
      <c r="BH717" s="139"/>
      <c r="BI717" s="139"/>
      <c r="BJ717" s="139"/>
      <c r="BK717" s="139"/>
      <c r="BL717" s="139"/>
      <c r="BM717" s="139"/>
      <c r="BN717" s="139"/>
      <c r="BO717" s="139"/>
      <c r="BP717" s="139"/>
      <c r="BQ717" s="139"/>
      <c r="BR717" s="139"/>
      <c r="BS717" s="139"/>
      <c r="BT717" s="139"/>
      <c r="BU717" s="139"/>
      <c r="BV717" s="139"/>
      <c r="BW717" s="139"/>
      <c r="BX717" s="139"/>
      <c r="BY717" s="139"/>
      <c r="BZ717" s="139"/>
      <c r="CA717" s="139"/>
      <c r="CB717" s="139"/>
      <c r="CC717" s="139"/>
      <c r="CD717" s="139"/>
    </row>
    <row r="718" spans="2:82">
      <c r="B718" s="65" t="str">
        <f>IF(C718&lt;&gt;0,COUNTA($C$7:C718)," ")</f>
        <v xml:space="preserve"> </v>
      </c>
      <c r="C718" s="177"/>
      <c r="D718" s="73" t="str">
        <f>IF(C718=0," ",VLOOKUP(WEEKDAY(C718),WeekDays!$B$6:$C$12,COLUMNS(WeekDays!$B$6:$C$12)))</f>
        <v xml:space="preserve"> </v>
      </c>
      <c r="E718" s="200"/>
      <c r="F718" s="46"/>
      <c r="G718" s="46"/>
      <c r="H718" s="49"/>
      <c r="I718" s="51"/>
      <c r="J718" s="188"/>
      <c r="K718" s="123" t="str">
        <f t="shared" si="228"/>
        <v xml:space="preserve"> </v>
      </c>
      <c r="L718" s="193" t="str">
        <f t="shared" si="229"/>
        <v xml:space="preserve"> </v>
      </c>
      <c r="M718" s="57">
        <f t="shared" si="230"/>
        <v>0</v>
      </c>
      <c r="N718" s="58">
        <f t="shared" si="231"/>
        <v>0</v>
      </c>
      <c r="O718" s="59">
        <f t="shared" si="232"/>
        <v>0</v>
      </c>
      <c r="P718" s="60">
        <f t="shared" si="233"/>
        <v>0</v>
      </c>
      <c r="Q718" s="61">
        <f t="shared" si="234"/>
        <v>0</v>
      </c>
      <c r="R718" s="58">
        <f t="shared" si="235"/>
        <v>0</v>
      </c>
      <c r="S718" s="61">
        <f t="shared" si="236"/>
        <v>0</v>
      </c>
      <c r="T718" s="58">
        <f t="shared" si="237"/>
        <v>0</v>
      </c>
      <c r="U718" s="181"/>
      <c r="V718" s="137"/>
      <c r="W718" s="138"/>
      <c r="X718" s="139"/>
      <c r="Y718" s="139"/>
      <c r="Z718" s="139"/>
      <c r="AA718" s="139"/>
      <c r="AC718" s="139"/>
      <c r="AD718" s="139"/>
      <c r="AE718" s="139"/>
      <c r="AF718" s="139"/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  <c r="AR718" s="139"/>
      <c r="AS718" s="139"/>
      <c r="AT718" s="139"/>
      <c r="AU718" s="139"/>
      <c r="AV718" s="139"/>
      <c r="AW718" s="139"/>
      <c r="AX718" s="139"/>
      <c r="AY718" s="139"/>
      <c r="AZ718" s="139"/>
      <c r="BA718" s="139"/>
      <c r="BB718" s="139"/>
      <c r="BC718" s="139"/>
      <c r="BD718" s="139"/>
      <c r="BE718" s="139"/>
      <c r="BF718" s="139"/>
      <c r="BG718" s="139"/>
      <c r="BH718" s="139"/>
      <c r="BI718" s="139"/>
      <c r="BJ718" s="139"/>
      <c r="BK718" s="139"/>
      <c r="BL718" s="139"/>
      <c r="BM718" s="139"/>
      <c r="BN718" s="139"/>
      <c r="BO718" s="139"/>
      <c r="BP718" s="139"/>
      <c r="BQ718" s="139"/>
      <c r="BR718" s="139"/>
      <c r="BS718" s="139"/>
      <c r="BT718" s="139"/>
      <c r="BU718" s="139"/>
      <c r="BV718" s="139"/>
      <c r="BW718" s="139"/>
      <c r="BX718" s="139"/>
      <c r="BY718" s="139"/>
      <c r="BZ718" s="139"/>
      <c r="CA718" s="139"/>
      <c r="CB718" s="139"/>
      <c r="CC718" s="139"/>
      <c r="CD718" s="139"/>
    </row>
    <row r="719" spans="2:82">
      <c r="B719" s="65" t="str">
        <f>IF(C719&lt;&gt;0,COUNTA($C$7:C719)," ")</f>
        <v xml:space="preserve"> </v>
      </c>
      <c r="C719" s="177"/>
      <c r="D719" s="73" t="str">
        <f>IF(C719=0," ",VLOOKUP(WEEKDAY(C719),WeekDays!$B$6:$C$12,COLUMNS(WeekDays!$B$6:$C$12)))</f>
        <v xml:space="preserve"> </v>
      </c>
      <c r="E719" s="200"/>
      <c r="F719" s="46"/>
      <c r="G719" s="46"/>
      <c r="H719" s="49"/>
      <c r="I719" s="51"/>
      <c r="J719" s="188"/>
      <c r="K719" s="123" t="str">
        <f t="shared" si="228"/>
        <v xml:space="preserve"> </v>
      </c>
      <c r="L719" s="193" t="str">
        <f t="shared" si="229"/>
        <v xml:space="preserve"> </v>
      </c>
      <c r="M719" s="57">
        <f t="shared" si="230"/>
        <v>0</v>
      </c>
      <c r="N719" s="58">
        <f t="shared" si="231"/>
        <v>0</v>
      </c>
      <c r="O719" s="59">
        <f t="shared" si="232"/>
        <v>0</v>
      </c>
      <c r="P719" s="60">
        <f t="shared" si="233"/>
        <v>0</v>
      </c>
      <c r="Q719" s="61">
        <f t="shared" si="234"/>
        <v>0</v>
      </c>
      <c r="R719" s="58">
        <f t="shared" si="235"/>
        <v>0</v>
      </c>
      <c r="S719" s="61">
        <f t="shared" si="236"/>
        <v>0</v>
      </c>
      <c r="T719" s="58">
        <f t="shared" si="237"/>
        <v>0</v>
      </c>
      <c r="U719" s="181"/>
      <c r="V719" s="137"/>
      <c r="W719" s="138"/>
      <c r="X719" s="139"/>
      <c r="Y719" s="139"/>
      <c r="Z719" s="139"/>
      <c r="AA719" s="139"/>
      <c r="AC719" s="139"/>
      <c r="AD719" s="139"/>
      <c r="AE719" s="139"/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  <c r="AR719" s="139"/>
      <c r="AS719" s="139"/>
      <c r="AT719" s="139"/>
      <c r="AU719" s="139"/>
      <c r="AV719" s="139"/>
      <c r="AW719" s="139"/>
      <c r="AX719" s="139"/>
      <c r="AY719" s="139"/>
      <c r="AZ719" s="139"/>
      <c r="BA719" s="139"/>
      <c r="BB719" s="139"/>
      <c r="BC719" s="139"/>
      <c r="BD719" s="139"/>
      <c r="BE719" s="139"/>
      <c r="BF719" s="139"/>
      <c r="BG719" s="139"/>
      <c r="BH719" s="139"/>
      <c r="BI719" s="139"/>
      <c r="BJ719" s="139"/>
      <c r="BK719" s="139"/>
      <c r="BL719" s="139"/>
      <c r="BM719" s="139"/>
      <c r="BN719" s="139"/>
      <c r="BO719" s="139"/>
      <c r="BP719" s="139"/>
      <c r="BQ719" s="139"/>
      <c r="BR719" s="139"/>
      <c r="BS719" s="139"/>
      <c r="BT719" s="139"/>
      <c r="BU719" s="139"/>
      <c r="BV719" s="139"/>
      <c r="BW719" s="139"/>
      <c r="BX719" s="139"/>
      <c r="BY719" s="139"/>
      <c r="BZ719" s="139"/>
      <c r="CA719" s="139"/>
      <c r="CB719" s="139"/>
      <c r="CC719" s="139"/>
      <c r="CD719" s="139"/>
    </row>
    <row r="720" spans="2:82">
      <c r="B720" s="65" t="str">
        <f>IF(C720&lt;&gt;0,COUNTA($C$7:C720)," ")</f>
        <v xml:space="preserve"> </v>
      </c>
      <c r="C720" s="177"/>
      <c r="D720" s="73" t="str">
        <f>IF(C720=0," ",VLOOKUP(WEEKDAY(C720),WeekDays!$B$6:$C$12,COLUMNS(WeekDays!$B$6:$C$12)))</f>
        <v xml:space="preserve"> </v>
      </c>
      <c r="E720" s="200"/>
      <c r="F720" s="46"/>
      <c r="G720" s="46"/>
      <c r="H720" s="49"/>
      <c r="I720" s="51"/>
      <c r="J720" s="188"/>
      <c r="K720" s="123" t="str">
        <f t="shared" si="228"/>
        <v xml:space="preserve"> </v>
      </c>
      <c r="L720" s="193" t="str">
        <f t="shared" si="229"/>
        <v xml:space="preserve"> </v>
      </c>
      <c r="M720" s="57">
        <f t="shared" si="230"/>
        <v>0</v>
      </c>
      <c r="N720" s="58">
        <f t="shared" si="231"/>
        <v>0</v>
      </c>
      <c r="O720" s="59">
        <f t="shared" si="232"/>
        <v>0</v>
      </c>
      <c r="P720" s="60">
        <f t="shared" si="233"/>
        <v>0</v>
      </c>
      <c r="Q720" s="61">
        <f t="shared" si="234"/>
        <v>0</v>
      </c>
      <c r="R720" s="58">
        <f t="shared" si="235"/>
        <v>0</v>
      </c>
      <c r="S720" s="61">
        <f t="shared" si="236"/>
        <v>0</v>
      </c>
      <c r="T720" s="58">
        <f t="shared" si="237"/>
        <v>0</v>
      </c>
      <c r="U720" s="181"/>
      <c r="V720" s="137"/>
      <c r="W720" s="138"/>
      <c r="X720" s="139"/>
      <c r="Y720" s="139"/>
      <c r="Z720" s="139"/>
      <c r="AA720" s="139"/>
      <c r="AC720" s="139"/>
      <c r="AD720" s="139"/>
      <c r="AE720" s="139"/>
      <c r="AF720" s="139"/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  <c r="AR720" s="139"/>
      <c r="AS720" s="139"/>
      <c r="AT720" s="139"/>
      <c r="AU720" s="139"/>
      <c r="AV720" s="139"/>
      <c r="AW720" s="139"/>
      <c r="AX720" s="139"/>
      <c r="AY720" s="139"/>
      <c r="AZ720" s="139"/>
      <c r="BA720" s="139"/>
      <c r="BB720" s="139"/>
      <c r="BC720" s="139"/>
      <c r="BD720" s="139"/>
      <c r="BE720" s="139"/>
      <c r="BF720" s="139"/>
      <c r="BG720" s="139"/>
      <c r="BH720" s="139"/>
      <c r="BI720" s="139"/>
      <c r="BJ720" s="139"/>
      <c r="BK720" s="139"/>
      <c r="BL720" s="139"/>
      <c r="BM720" s="139"/>
      <c r="BN720" s="139"/>
      <c r="BO720" s="139"/>
      <c r="BP720" s="139"/>
      <c r="BQ720" s="139"/>
      <c r="BR720" s="139"/>
      <c r="BS720" s="139"/>
      <c r="BT720" s="139"/>
      <c r="BU720" s="139"/>
      <c r="BV720" s="139"/>
      <c r="BW720" s="139"/>
      <c r="BX720" s="139"/>
      <c r="BY720" s="139"/>
      <c r="BZ720" s="139"/>
      <c r="CA720" s="139"/>
      <c r="CB720" s="139"/>
      <c r="CC720" s="139"/>
      <c r="CD720" s="139"/>
    </row>
    <row r="721" spans="2:82">
      <c r="B721" s="65" t="str">
        <f>IF(C721&lt;&gt;0,COUNTA($C$7:C721)," ")</f>
        <v xml:space="preserve"> </v>
      </c>
      <c r="C721" s="177"/>
      <c r="D721" s="73" t="str">
        <f>IF(C721=0," ",VLOOKUP(WEEKDAY(C721),WeekDays!$B$6:$C$12,COLUMNS(WeekDays!$B$6:$C$12)))</f>
        <v xml:space="preserve"> </v>
      </c>
      <c r="E721" s="200"/>
      <c r="F721" s="46"/>
      <c r="G721" s="46"/>
      <c r="H721" s="49"/>
      <c r="I721" s="51"/>
      <c r="J721" s="188"/>
      <c r="K721" s="123" t="str">
        <f t="shared" si="228"/>
        <v xml:space="preserve"> </v>
      </c>
      <c r="L721" s="193" t="str">
        <f t="shared" si="229"/>
        <v xml:space="preserve"> </v>
      </c>
      <c r="M721" s="57">
        <f t="shared" si="230"/>
        <v>0</v>
      </c>
      <c r="N721" s="58">
        <f t="shared" si="231"/>
        <v>0</v>
      </c>
      <c r="O721" s="59">
        <f t="shared" si="232"/>
        <v>0</v>
      </c>
      <c r="P721" s="60">
        <f t="shared" si="233"/>
        <v>0</v>
      </c>
      <c r="Q721" s="61">
        <f t="shared" si="234"/>
        <v>0</v>
      </c>
      <c r="R721" s="58">
        <f t="shared" si="235"/>
        <v>0</v>
      </c>
      <c r="S721" s="61">
        <f t="shared" si="236"/>
        <v>0</v>
      </c>
      <c r="T721" s="58">
        <f t="shared" si="237"/>
        <v>0</v>
      </c>
      <c r="U721" s="181"/>
      <c r="V721" s="137"/>
      <c r="W721" s="138"/>
      <c r="X721" s="139"/>
      <c r="Y721" s="139"/>
      <c r="Z721" s="139"/>
      <c r="AA721" s="139"/>
      <c r="AC721" s="139"/>
      <c r="AD721" s="139"/>
      <c r="AE721" s="139"/>
      <c r="AF721" s="139"/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  <c r="AR721" s="139"/>
      <c r="AS721" s="139"/>
      <c r="AT721" s="139"/>
      <c r="AU721" s="139"/>
      <c r="AV721" s="139"/>
      <c r="AW721" s="139"/>
      <c r="AX721" s="139"/>
      <c r="AY721" s="139"/>
      <c r="AZ721" s="139"/>
      <c r="BA721" s="139"/>
      <c r="BB721" s="139"/>
      <c r="BC721" s="139"/>
      <c r="BD721" s="139"/>
      <c r="BE721" s="139"/>
      <c r="BF721" s="139"/>
      <c r="BG721" s="139"/>
      <c r="BH721" s="139"/>
      <c r="BI721" s="139"/>
      <c r="BJ721" s="139"/>
      <c r="BK721" s="139"/>
      <c r="BL721" s="139"/>
      <c r="BM721" s="139"/>
      <c r="BN721" s="139"/>
      <c r="BO721" s="139"/>
      <c r="BP721" s="139"/>
      <c r="BQ721" s="139"/>
      <c r="BR721" s="139"/>
      <c r="BS721" s="139"/>
      <c r="BT721" s="139"/>
      <c r="BU721" s="139"/>
      <c r="BV721" s="139"/>
      <c r="BW721" s="139"/>
      <c r="BX721" s="139"/>
      <c r="BY721" s="139"/>
      <c r="BZ721" s="139"/>
      <c r="CA721" s="139"/>
      <c r="CB721" s="139"/>
      <c r="CC721" s="139"/>
      <c r="CD721" s="139"/>
    </row>
    <row r="722" spans="2:82">
      <c r="B722" s="65" t="str">
        <f>IF(C722&lt;&gt;0,COUNTA($C$7:C722)," ")</f>
        <v xml:space="preserve"> </v>
      </c>
      <c r="C722" s="177"/>
      <c r="D722" s="73" t="str">
        <f>IF(C722=0," ",VLOOKUP(WEEKDAY(C722),WeekDays!$B$6:$C$12,COLUMNS(WeekDays!$B$6:$C$12)))</f>
        <v xml:space="preserve"> </v>
      </c>
      <c r="E722" s="200"/>
      <c r="F722" s="46"/>
      <c r="G722" s="46"/>
      <c r="H722" s="49"/>
      <c r="I722" s="51"/>
      <c r="J722" s="188"/>
      <c r="K722" s="123" t="str">
        <f t="shared" si="228"/>
        <v xml:space="preserve"> </v>
      </c>
      <c r="L722" s="193" t="str">
        <f t="shared" si="229"/>
        <v xml:space="preserve"> </v>
      </c>
      <c r="M722" s="57">
        <f t="shared" si="230"/>
        <v>0</v>
      </c>
      <c r="N722" s="58">
        <f t="shared" si="231"/>
        <v>0</v>
      </c>
      <c r="O722" s="59">
        <f t="shared" si="232"/>
        <v>0</v>
      </c>
      <c r="P722" s="60">
        <f t="shared" si="233"/>
        <v>0</v>
      </c>
      <c r="Q722" s="61">
        <f t="shared" si="234"/>
        <v>0</v>
      </c>
      <c r="R722" s="58">
        <f t="shared" si="235"/>
        <v>0</v>
      </c>
      <c r="S722" s="61">
        <f t="shared" si="236"/>
        <v>0</v>
      </c>
      <c r="T722" s="58">
        <f t="shared" si="237"/>
        <v>0</v>
      </c>
      <c r="U722" s="181"/>
      <c r="V722" s="137"/>
      <c r="W722" s="138"/>
      <c r="X722" s="139"/>
      <c r="Y722" s="139"/>
      <c r="Z722" s="139"/>
      <c r="AA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  <c r="AR722" s="139"/>
      <c r="AS722" s="139"/>
      <c r="AT722" s="139"/>
      <c r="AU722" s="139"/>
      <c r="AV722" s="139"/>
      <c r="AW722" s="139"/>
      <c r="AX722" s="139"/>
      <c r="AY722" s="139"/>
      <c r="AZ722" s="139"/>
      <c r="BA722" s="139"/>
      <c r="BB722" s="139"/>
      <c r="BC722" s="139"/>
      <c r="BD722" s="139"/>
      <c r="BE722" s="139"/>
      <c r="BF722" s="139"/>
      <c r="BG722" s="139"/>
      <c r="BH722" s="139"/>
      <c r="BI722" s="139"/>
      <c r="BJ722" s="139"/>
      <c r="BK722" s="139"/>
      <c r="BL722" s="139"/>
      <c r="BM722" s="139"/>
      <c r="BN722" s="139"/>
      <c r="BO722" s="139"/>
      <c r="BP722" s="139"/>
      <c r="BQ722" s="139"/>
      <c r="BR722" s="139"/>
      <c r="BS722" s="139"/>
      <c r="BT722" s="139"/>
      <c r="BU722" s="139"/>
      <c r="BV722" s="139"/>
      <c r="BW722" s="139"/>
      <c r="BX722" s="139"/>
      <c r="BY722" s="139"/>
      <c r="BZ722" s="139"/>
      <c r="CA722" s="139"/>
      <c r="CB722" s="139"/>
      <c r="CC722" s="139"/>
      <c r="CD722" s="139"/>
    </row>
    <row r="723" spans="2:82">
      <c r="B723" s="65" t="str">
        <f>IF(C723&lt;&gt;0,COUNTA($C$7:C723)," ")</f>
        <v xml:space="preserve"> </v>
      </c>
      <c r="C723" s="177"/>
      <c r="D723" s="73" t="str">
        <f>IF(C723=0," ",VLOOKUP(WEEKDAY(C723),WeekDays!$B$6:$C$12,COLUMNS(WeekDays!$B$6:$C$12)))</f>
        <v xml:space="preserve"> </v>
      </c>
      <c r="E723" s="200"/>
      <c r="F723" s="46"/>
      <c r="G723" s="46"/>
      <c r="H723" s="49"/>
      <c r="I723" s="51"/>
      <c r="J723" s="188"/>
      <c r="K723" s="123" t="str">
        <f t="shared" si="228"/>
        <v xml:space="preserve"> </v>
      </c>
      <c r="L723" s="193" t="str">
        <f t="shared" si="229"/>
        <v xml:space="preserve"> </v>
      </c>
      <c r="M723" s="57">
        <f t="shared" si="230"/>
        <v>0</v>
      </c>
      <c r="N723" s="58">
        <f t="shared" si="231"/>
        <v>0</v>
      </c>
      <c r="O723" s="59">
        <f t="shared" si="232"/>
        <v>0</v>
      </c>
      <c r="P723" s="60">
        <f t="shared" si="233"/>
        <v>0</v>
      </c>
      <c r="Q723" s="61">
        <f t="shared" si="234"/>
        <v>0</v>
      </c>
      <c r="R723" s="58">
        <f t="shared" si="235"/>
        <v>0</v>
      </c>
      <c r="S723" s="61">
        <f t="shared" si="236"/>
        <v>0</v>
      </c>
      <c r="T723" s="58">
        <f t="shared" si="237"/>
        <v>0</v>
      </c>
      <c r="U723" s="181"/>
      <c r="V723" s="137"/>
      <c r="W723" s="138"/>
      <c r="X723" s="139"/>
      <c r="Y723" s="139"/>
      <c r="Z723" s="139"/>
      <c r="AA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  <c r="AR723" s="139"/>
      <c r="AS723" s="139"/>
      <c r="AT723" s="139"/>
      <c r="AU723" s="139"/>
      <c r="AV723" s="139"/>
      <c r="AW723" s="139"/>
      <c r="AX723" s="139"/>
      <c r="AY723" s="139"/>
      <c r="AZ723" s="139"/>
      <c r="BA723" s="139"/>
      <c r="BB723" s="139"/>
      <c r="BC723" s="139"/>
      <c r="BD723" s="139"/>
      <c r="BE723" s="139"/>
      <c r="BF723" s="139"/>
      <c r="BG723" s="139"/>
      <c r="BH723" s="139"/>
      <c r="BI723" s="139"/>
      <c r="BJ723" s="139"/>
      <c r="BK723" s="139"/>
      <c r="BL723" s="139"/>
      <c r="BM723" s="139"/>
      <c r="BN723" s="139"/>
      <c r="BO723" s="139"/>
      <c r="BP723" s="139"/>
      <c r="BQ723" s="139"/>
      <c r="BR723" s="139"/>
      <c r="BS723" s="139"/>
      <c r="BT723" s="139"/>
      <c r="BU723" s="139"/>
      <c r="BV723" s="139"/>
      <c r="BW723" s="139"/>
      <c r="BX723" s="139"/>
      <c r="BY723" s="139"/>
      <c r="BZ723" s="139"/>
      <c r="CA723" s="139"/>
      <c r="CB723" s="139"/>
      <c r="CC723" s="139"/>
      <c r="CD723" s="139"/>
    </row>
    <row r="724" spans="2:82">
      <c r="B724" s="65" t="str">
        <f>IF(C724&lt;&gt;0,COUNTA($C$7:C724)," ")</f>
        <v xml:space="preserve"> </v>
      </c>
      <c r="C724" s="177"/>
      <c r="D724" s="73" t="str">
        <f>IF(C724=0," ",VLOOKUP(WEEKDAY(C724),WeekDays!$B$6:$C$12,COLUMNS(WeekDays!$B$6:$C$12)))</f>
        <v xml:space="preserve"> </v>
      </c>
      <c r="E724" s="200"/>
      <c r="F724" s="46"/>
      <c r="G724" s="46"/>
      <c r="H724" s="49"/>
      <c r="I724" s="51"/>
      <c r="J724" s="188"/>
      <c r="K724" s="123" t="str">
        <f t="shared" si="228"/>
        <v xml:space="preserve"> </v>
      </c>
      <c r="L724" s="193" t="str">
        <f t="shared" si="229"/>
        <v xml:space="preserve"> </v>
      </c>
      <c r="M724" s="57">
        <f t="shared" si="230"/>
        <v>0</v>
      </c>
      <c r="N724" s="58">
        <f t="shared" si="231"/>
        <v>0</v>
      </c>
      <c r="O724" s="59">
        <f t="shared" si="232"/>
        <v>0</v>
      </c>
      <c r="P724" s="60">
        <f t="shared" si="233"/>
        <v>0</v>
      </c>
      <c r="Q724" s="61">
        <f t="shared" si="234"/>
        <v>0</v>
      </c>
      <c r="R724" s="58">
        <f t="shared" si="235"/>
        <v>0</v>
      </c>
      <c r="S724" s="61">
        <f t="shared" si="236"/>
        <v>0</v>
      </c>
      <c r="T724" s="58">
        <f t="shared" si="237"/>
        <v>0</v>
      </c>
      <c r="U724" s="181"/>
      <c r="V724" s="137"/>
      <c r="W724" s="138"/>
      <c r="X724" s="139"/>
      <c r="Y724" s="139"/>
      <c r="Z724" s="139"/>
      <c r="AA724" s="139"/>
      <c r="AC724" s="139"/>
      <c r="AD724" s="139"/>
      <c r="AE724" s="139"/>
      <c r="AF724" s="139"/>
      <c r="AG724" s="139"/>
      <c r="AH724" s="139"/>
      <c r="AI724" s="139"/>
      <c r="AJ724" s="139"/>
      <c r="AK724" s="139"/>
      <c r="AL724" s="139"/>
      <c r="AM724" s="139"/>
      <c r="AN724" s="139"/>
      <c r="AO724" s="139"/>
      <c r="AP724" s="139"/>
      <c r="AQ724" s="139"/>
      <c r="AR724" s="139"/>
      <c r="AS724" s="139"/>
      <c r="AT724" s="139"/>
      <c r="AU724" s="139"/>
      <c r="AV724" s="139"/>
      <c r="AW724" s="139"/>
      <c r="AX724" s="139"/>
      <c r="AY724" s="139"/>
      <c r="AZ724" s="139"/>
      <c r="BA724" s="139"/>
      <c r="BB724" s="139"/>
      <c r="BC724" s="139"/>
      <c r="BD724" s="139"/>
      <c r="BE724" s="139"/>
      <c r="BF724" s="139"/>
      <c r="BG724" s="139"/>
      <c r="BH724" s="139"/>
      <c r="BI724" s="139"/>
      <c r="BJ724" s="139"/>
      <c r="BK724" s="139"/>
      <c r="BL724" s="139"/>
      <c r="BM724" s="139"/>
      <c r="BN724" s="139"/>
      <c r="BO724" s="139"/>
      <c r="BP724" s="139"/>
      <c r="BQ724" s="139"/>
      <c r="BR724" s="139"/>
      <c r="BS724" s="139"/>
      <c r="BT724" s="139"/>
      <c r="BU724" s="139"/>
      <c r="BV724" s="139"/>
      <c r="BW724" s="139"/>
      <c r="BX724" s="139"/>
      <c r="BY724" s="139"/>
      <c r="BZ724" s="139"/>
      <c r="CA724" s="139"/>
      <c r="CB724" s="139"/>
      <c r="CC724" s="139"/>
      <c r="CD724" s="139"/>
    </row>
    <row r="725" spans="2:82">
      <c r="B725" s="65" t="str">
        <f>IF(C725&lt;&gt;0,COUNTA($C$7:C725)," ")</f>
        <v xml:space="preserve"> </v>
      </c>
      <c r="C725" s="177"/>
      <c r="D725" s="73" t="str">
        <f>IF(C725=0," ",VLOOKUP(WEEKDAY(C725),WeekDays!$B$6:$C$12,COLUMNS(WeekDays!$B$6:$C$12)))</f>
        <v xml:space="preserve"> </v>
      </c>
      <c r="E725" s="200"/>
      <c r="F725" s="46"/>
      <c r="G725" s="46"/>
      <c r="H725" s="49"/>
      <c r="I725" s="51"/>
      <c r="J725" s="188"/>
      <c r="K725" s="123" t="str">
        <f t="shared" si="228"/>
        <v xml:space="preserve"> </v>
      </c>
      <c r="L725" s="193" t="str">
        <f t="shared" si="229"/>
        <v xml:space="preserve"> </v>
      </c>
      <c r="M725" s="57">
        <f t="shared" si="230"/>
        <v>0</v>
      </c>
      <c r="N725" s="58">
        <f t="shared" si="231"/>
        <v>0</v>
      </c>
      <c r="O725" s="59">
        <f t="shared" si="232"/>
        <v>0</v>
      </c>
      <c r="P725" s="60">
        <f t="shared" si="233"/>
        <v>0</v>
      </c>
      <c r="Q725" s="61">
        <f t="shared" si="234"/>
        <v>0</v>
      </c>
      <c r="R725" s="58">
        <f t="shared" si="235"/>
        <v>0</v>
      </c>
      <c r="S725" s="61">
        <f t="shared" si="236"/>
        <v>0</v>
      </c>
      <c r="T725" s="58">
        <f t="shared" si="237"/>
        <v>0</v>
      </c>
      <c r="U725" s="181"/>
      <c r="V725" s="137"/>
      <c r="W725" s="138"/>
      <c r="X725" s="139"/>
      <c r="Y725" s="139"/>
      <c r="Z725" s="139"/>
      <c r="AA725" s="139"/>
      <c r="AC725" s="139"/>
      <c r="AD725" s="139"/>
      <c r="AE725" s="139"/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/>
      <c r="AP725" s="139"/>
      <c r="AQ725" s="139"/>
      <c r="AR725" s="139"/>
      <c r="AS725" s="139"/>
      <c r="AT725" s="139"/>
      <c r="AU725" s="139"/>
      <c r="AV725" s="139"/>
      <c r="AW725" s="139"/>
      <c r="AX725" s="139"/>
      <c r="AY725" s="139"/>
      <c r="AZ725" s="139"/>
      <c r="BA725" s="139"/>
      <c r="BB725" s="139"/>
      <c r="BC725" s="139"/>
      <c r="BD725" s="139"/>
      <c r="BE725" s="139"/>
      <c r="BF725" s="139"/>
      <c r="BG725" s="139"/>
      <c r="BH725" s="139"/>
      <c r="BI725" s="139"/>
      <c r="BJ725" s="139"/>
      <c r="BK725" s="139"/>
      <c r="BL725" s="139"/>
      <c r="BM725" s="139"/>
      <c r="BN725" s="139"/>
      <c r="BO725" s="139"/>
      <c r="BP725" s="139"/>
      <c r="BQ725" s="139"/>
      <c r="BR725" s="139"/>
      <c r="BS725" s="139"/>
      <c r="BT725" s="139"/>
      <c r="BU725" s="139"/>
      <c r="BV725" s="139"/>
      <c r="BW725" s="139"/>
      <c r="BX725" s="139"/>
      <c r="BY725" s="139"/>
      <c r="BZ725" s="139"/>
      <c r="CA725" s="139"/>
      <c r="CB725" s="139"/>
      <c r="CC725" s="139"/>
      <c r="CD725" s="139"/>
    </row>
    <row r="726" spans="2:82">
      <c r="B726" s="65" t="str">
        <f>IF(C726&lt;&gt;0,COUNTA($C$7:C726)," ")</f>
        <v xml:space="preserve"> </v>
      </c>
      <c r="C726" s="177"/>
      <c r="D726" s="73" t="str">
        <f>IF(C726=0," ",VLOOKUP(WEEKDAY(C726),WeekDays!$B$6:$C$12,COLUMNS(WeekDays!$B$6:$C$12)))</f>
        <v xml:space="preserve"> </v>
      </c>
      <c r="E726" s="200"/>
      <c r="F726" s="46"/>
      <c r="G726" s="46"/>
      <c r="H726" s="49"/>
      <c r="I726" s="51"/>
      <c r="J726" s="188"/>
      <c r="K726" s="123" t="str">
        <f t="shared" si="228"/>
        <v xml:space="preserve"> </v>
      </c>
      <c r="L726" s="193" t="str">
        <f t="shared" si="229"/>
        <v xml:space="preserve"> </v>
      </c>
      <c r="M726" s="57">
        <f t="shared" si="230"/>
        <v>0</v>
      </c>
      <c r="N726" s="58">
        <f t="shared" si="231"/>
        <v>0</v>
      </c>
      <c r="O726" s="59">
        <f t="shared" si="232"/>
        <v>0</v>
      </c>
      <c r="P726" s="60">
        <f t="shared" si="233"/>
        <v>0</v>
      </c>
      <c r="Q726" s="61">
        <f t="shared" si="234"/>
        <v>0</v>
      </c>
      <c r="R726" s="58">
        <f t="shared" si="235"/>
        <v>0</v>
      </c>
      <c r="S726" s="61">
        <f t="shared" si="236"/>
        <v>0</v>
      </c>
      <c r="T726" s="58">
        <f t="shared" si="237"/>
        <v>0</v>
      </c>
      <c r="U726" s="181"/>
      <c r="V726" s="137"/>
      <c r="W726" s="138"/>
      <c r="X726" s="139"/>
      <c r="Y726" s="139"/>
      <c r="Z726" s="139"/>
      <c r="AA726" s="139"/>
      <c r="AC726" s="139"/>
      <c r="AD726" s="139"/>
      <c r="AE726" s="139"/>
      <c r="AF726" s="139"/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  <c r="AR726" s="139"/>
      <c r="AS726" s="139"/>
      <c r="AT726" s="139"/>
      <c r="AU726" s="139"/>
      <c r="AV726" s="139"/>
      <c r="AW726" s="139"/>
      <c r="AX726" s="139"/>
      <c r="AY726" s="139"/>
      <c r="AZ726" s="139"/>
      <c r="BA726" s="139"/>
      <c r="BB726" s="139"/>
      <c r="BC726" s="139"/>
      <c r="BD726" s="139"/>
      <c r="BE726" s="139"/>
      <c r="BF726" s="139"/>
      <c r="BG726" s="139"/>
      <c r="BH726" s="139"/>
      <c r="BI726" s="139"/>
      <c r="BJ726" s="139"/>
      <c r="BK726" s="139"/>
      <c r="BL726" s="139"/>
      <c r="BM726" s="139"/>
      <c r="BN726" s="139"/>
      <c r="BO726" s="139"/>
      <c r="BP726" s="139"/>
      <c r="BQ726" s="139"/>
      <c r="BR726" s="139"/>
      <c r="BS726" s="139"/>
      <c r="BT726" s="139"/>
      <c r="BU726" s="139"/>
      <c r="BV726" s="139"/>
      <c r="BW726" s="139"/>
      <c r="BX726" s="139"/>
      <c r="BY726" s="139"/>
      <c r="BZ726" s="139"/>
      <c r="CA726" s="139"/>
      <c r="CB726" s="139"/>
      <c r="CC726" s="139"/>
      <c r="CD726" s="139"/>
    </row>
    <row r="727" spans="2:82">
      <c r="B727" s="65" t="str">
        <f>IF(C727&lt;&gt;0,COUNTA($C$7:C727)," ")</f>
        <v xml:space="preserve"> </v>
      </c>
      <c r="C727" s="177"/>
      <c r="D727" s="73" t="str">
        <f>IF(C727=0," ",VLOOKUP(WEEKDAY(C727),WeekDays!$B$6:$C$12,COLUMNS(WeekDays!$B$6:$C$12)))</f>
        <v xml:space="preserve"> </v>
      </c>
      <c r="E727" s="200"/>
      <c r="F727" s="46"/>
      <c r="G727" s="46"/>
      <c r="H727" s="49"/>
      <c r="I727" s="51"/>
      <c r="J727" s="188"/>
      <c r="K727" s="123" t="str">
        <f t="shared" si="228"/>
        <v xml:space="preserve"> </v>
      </c>
      <c r="L727" s="193" t="str">
        <f t="shared" si="229"/>
        <v xml:space="preserve"> </v>
      </c>
      <c r="M727" s="57">
        <f t="shared" si="230"/>
        <v>0</v>
      </c>
      <c r="N727" s="58">
        <f t="shared" si="231"/>
        <v>0</v>
      </c>
      <c r="O727" s="59">
        <f t="shared" si="232"/>
        <v>0</v>
      </c>
      <c r="P727" s="60">
        <f t="shared" si="233"/>
        <v>0</v>
      </c>
      <c r="Q727" s="61">
        <f t="shared" si="234"/>
        <v>0</v>
      </c>
      <c r="R727" s="58">
        <f t="shared" si="235"/>
        <v>0</v>
      </c>
      <c r="S727" s="61">
        <f t="shared" si="236"/>
        <v>0</v>
      </c>
      <c r="T727" s="58">
        <f t="shared" si="237"/>
        <v>0</v>
      </c>
      <c r="U727" s="181"/>
      <c r="V727" s="137"/>
      <c r="W727" s="138"/>
      <c r="X727" s="139"/>
      <c r="Y727" s="139"/>
      <c r="Z727" s="139"/>
      <c r="AA727" s="139"/>
      <c r="AC727" s="139"/>
      <c r="AD727" s="139"/>
      <c r="AE727" s="139"/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  <c r="AR727" s="139"/>
      <c r="AS727" s="139"/>
      <c r="AT727" s="139"/>
      <c r="AU727" s="139"/>
      <c r="AV727" s="139"/>
      <c r="AW727" s="139"/>
      <c r="AX727" s="139"/>
      <c r="AY727" s="139"/>
      <c r="AZ727" s="139"/>
      <c r="BA727" s="139"/>
      <c r="BB727" s="139"/>
      <c r="BC727" s="139"/>
      <c r="BD727" s="139"/>
      <c r="BE727" s="139"/>
      <c r="BF727" s="139"/>
      <c r="BG727" s="139"/>
      <c r="BH727" s="139"/>
      <c r="BI727" s="139"/>
      <c r="BJ727" s="139"/>
      <c r="BK727" s="139"/>
      <c r="BL727" s="139"/>
      <c r="BM727" s="139"/>
      <c r="BN727" s="139"/>
      <c r="BO727" s="139"/>
      <c r="BP727" s="139"/>
      <c r="BQ727" s="139"/>
      <c r="BR727" s="139"/>
      <c r="BS727" s="139"/>
      <c r="BT727" s="139"/>
      <c r="BU727" s="139"/>
      <c r="BV727" s="139"/>
      <c r="BW727" s="139"/>
      <c r="BX727" s="139"/>
      <c r="BY727" s="139"/>
      <c r="BZ727" s="139"/>
      <c r="CA727" s="139"/>
      <c r="CB727" s="139"/>
      <c r="CC727" s="139"/>
      <c r="CD727" s="139"/>
    </row>
    <row r="728" spans="2:82">
      <c r="B728" s="65" t="str">
        <f>IF(C728&lt;&gt;0,COUNTA($C$7:C728)," ")</f>
        <v xml:space="preserve"> </v>
      </c>
      <c r="C728" s="177"/>
      <c r="D728" s="73" t="str">
        <f>IF(C728=0," ",VLOOKUP(WEEKDAY(C728),WeekDays!$B$6:$C$12,COLUMNS(WeekDays!$B$6:$C$12)))</f>
        <v xml:space="preserve"> </v>
      </c>
      <c r="E728" s="200"/>
      <c r="F728" s="46"/>
      <c r="G728" s="46"/>
      <c r="H728" s="49"/>
      <c r="I728" s="51"/>
      <c r="J728" s="188"/>
      <c r="K728" s="123" t="str">
        <f t="shared" si="228"/>
        <v xml:space="preserve"> </v>
      </c>
      <c r="L728" s="193" t="str">
        <f t="shared" si="229"/>
        <v xml:space="preserve"> </v>
      </c>
      <c r="M728" s="57">
        <f t="shared" si="230"/>
        <v>0</v>
      </c>
      <c r="N728" s="58">
        <f t="shared" si="231"/>
        <v>0</v>
      </c>
      <c r="O728" s="59">
        <f t="shared" si="232"/>
        <v>0</v>
      </c>
      <c r="P728" s="60">
        <f t="shared" si="233"/>
        <v>0</v>
      </c>
      <c r="Q728" s="61">
        <f t="shared" si="234"/>
        <v>0</v>
      </c>
      <c r="R728" s="58">
        <f t="shared" si="235"/>
        <v>0</v>
      </c>
      <c r="S728" s="61">
        <f t="shared" si="236"/>
        <v>0</v>
      </c>
      <c r="T728" s="58">
        <f t="shared" si="237"/>
        <v>0</v>
      </c>
      <c r="U728" s="181"/>
      <c r="V728" s="137"/>
      <c r="W728" s="138"/>
      <c r="X728" s="139"/>
      <c r="Y728" s="139"/>
      <c r="Z728" s="139"/>
      <c r="AA728" s="139"/>
      <c r="AC728" s="139"/>
      <c r="AD728" s="139"/>
      <c r="AE728" s="139"/>
      <c r="AF728" s="139"/>
      <c r="AG728" s="139"/>
      <c r="AH728" s="139"/>
      <c r="AI728" s="139"/>
      <c r="AJ728" s="139"/>
      <c r="AK728" s="139"/>
      <c r="AL728" s="139"/>
      <c r="AM728" s="139"/>
      <c r="AN728" s="139"/>
      <c r="AO728" s="139"/>
      <c r="AP728" s="139"/>
      <c r="AQ728" s="139"/>
      <c r="AR728" s="139"/>
      <c r="AS728" s="139"/>
      <c r="AT728" s="139"/>
      <c r="AU728" s="139"/>
      <c r="AV728" s="139"/>
      <c r="AW728" s="139"/>
      <c r="AX728" s="139"/>
      <c r="AY728" s="139"/>
      <c r="AZ728" s="139"/>
      <c r="BA728" s="139"/>
      <c r="BB728" s="139"/>
      <c r="BC728" s="139"/>
      <c r="BD728" s="139"/>
      <c r="BE728" s="139"/>
      <c r="BF728" s="139"/>
      <c r="BG728" s="139"/>
      <c r="BH728" s="139"/>
      <c r="BI728" s="139"/>
      <c r="BJ728" s="139"/>
      <c r="BK728" s="139"/>
      <c r="BL728" s="139"/>
      <c r="BM728" s="139"/>
      <c r="BN728" s="139"/>
      <c r="BO728" s="139"/>
      <c r="BP728" s="139"/>
      <c r="BQ728" s="139"/>
      <c r="BR728" s="139"/>
      <c r="BS728" s="139"/>
      <c r="BT728" s="139"/>
      <c r="BU728" s="139"/>
      <c r="BV728" s="139"/>
      <c r="BW728" s="139"/>
      <c r="BX728" s="139"/>
      <c r="BY728" s="139"/>
      <c r="BZ728" s="139"/>
      <c r="CA728" s="139"/>
      <c r="CB728" s="139"/>
      <c r="CC728" s="139"/>
      <c r="CD728" s="139"/>
    </row>
    <row r="729" spans="2:82">
      <c r="B729" s="65" t="str">
        <f>IF(C729&lt;&gt;0,COUNTA($C$7:C729)," ")</f>
        <v xml:space="preserve"> </v>
      </c>
      <c r="C729" s="177"/>
      <c r="D729" s="73" t="str">
        <f>IF(C729=0," ",VLOOKUP(WEEKDAY(C729),WeekDays!$B$6:$C$12,COLUMNS(WeekDays!$B$6:$C$12)))</f>
        <v xml:space="preserve"> </v>
      </c>
      <c r="E729" s="200"/>
      <c r="F729" s="46"/>
      <c r="G729" s="46"/>
      <c r="H729" s="49"/>
      <c r="I729" s="51"/>
      <c r="J729" s="188"/>
      <c r="K729" s="123" t="str">
        <f t="shared" si="228"/>
        <v xml:space="preserve"> </v>
      </c>
      <c r="L729" s="193" t="str">
        <f t="shared" si="229"/>
        <v xml:space="preserve"> </v>
      </c>
      <c r="M729" s="57">
        <f t="shared" si="230"/>
        <v>0</v>
      </c>
      <c r="N729" s="58">
        <f t="shared" si="231"/>
        <v>0</v>
      </c>
      <c r="O729" s="59">
        <f t="shared" si="232"/>
        <v>0</v>
      </c>
      <c r="P729" s="60">
        <f t="shared" si="233"/>
        <v>0</v>
      </c>
      <c r="Q729" s="61">
        <f t="shared" si="234"/>
        <v>0</v>
      </c>
      <c r="R729" s="58">
        <f t="shared" si="235"/>
        <v>0</v>
      </c>
      <c r="S729" s="61">
        <f t="shared" si="236"/>
        <v>0</v>
      </c>
      <c r="T729" s="58">
        <f t="shared" si="237"/>
        <v>0</v>
      </c>
      <c r="U729" s="181"/>
      <c r="V729" s="137"/>
      <c r="W729" s="138"/>
      <c r="X729" s="139"/>
      <c r="Y729" s="139"/>
      <c r="Z729" s="139"/>
      <c r="AA729" s="139"/>
      <c r="AC729" s="139"/>
      <c r="AD729" s="139"/>
      <c r="AE729" s="139"/>
      <c r="AF729" s="139"/>
      <c r="AG729" s="139"/>
      <c r="AH729" s="139"/>
      <c r="AI729" s="139"/>
      <c r="AJ729" s="139"/>
      <c r="AK729" s="139"/>
      <c r="AL729" s="139"/>
      <c r="AM729" s="139"/>
      <c r="AN729" s="139"/>
      <c r="AO729" s="139"/>
      <c r="AP729" s="139"/>
      <c r="AQ729" s="139"/>
      <c r="AR729" s="139"/>
      <c r="AS729" s="139"/>
      <c r="AT729" s="139"/>
      <c r="AU729" s="139"/>
      <c r="AV729" s="139"/>
      <c r="AW729" s="139"/>
      <c r="AX729" s="139"/>
      <c r="AY729" s="139"/>
      <c r="AZ729" s="139"/>
      <c r="BA729" s="139"/>
      <c r="BB729" s="139"/>
      <c r="BC729" s="139"/>
      <c r="BD729" s="139"/>
      <c r="BE729" s="139"/>
      <c r="BF729" s="139"/>
      <c r="BG729" s="139"/>
      <c r="BH729" s="139"/>
      <c r="BI729" s="139"/>
      <c r="BJ729" s="139"/>
      <c r="BK729" s="139"/>
      <c r="BL729" s="139"/>
      <c r="BM729" s="139"/>
      <c r="BN729" s="139"/>
      <c r="BO729" s="139"/>
      <c r="BP729" s="139"/>
      <c r="BQ729" s="139"/>
      <c r="BR729" s="139"/>
      <c r="BS729" s="139"/>
      <c r="BT729" s="139"/>
      <c r="BU729" s="139"/>
      <c r="BV729" s="139"/>
      <c r="BW729" s="139"/>
      <c r="BX729" s="139"/>
      <c r="BY729" s="139"/>
      <c r="BZ729" s="139"/>
      <c r="CA729" s="139"/>
      <c r="CB729" s="139"/>
      <c r="CC729" s="139"/>
      <c r="CD729" s="139"/>
    </row>
    <row r="730" spans="2:82">
      <c r="B730" s="65" t="str">
        <f>IF(C730&lt;&gt;0,COUNTA($C$7:C730)," ")</f>
        <v xml:space="preserve"> </v>
      </c>
      <c r="C730" s="177"/>
      <c r="D730" s="73" t="str">
        <f>IF(C730=0," ",VLOOKUP(WEEKDAY(C730),WeekDays!$B$6:$C$12,COLUMNS(WeekDays!$B$6:$C$12)))</f>
        <v xml:space="preserve"> </v>
      </c>
      <c r="E730" s="200"/>
      <c r="F730" s="46"/>
      <c r="G730" s="46"/>
      <c r="H730" s="49"/>
      <c r="I730" s="51"/>
      <c r="J730" s="188"/>
      <c r="K730" s="123" t="str">
        <f t="shared" si="228"/>
        <v xml:space="preserve"> </v>
      </c>
      <c r="L730" s="193" t="str">
        <f t="shared" si="229"/>
        <v xml:space="preserve"> </v>
      </c>
      <c r="M730" s="57">
        <f t="shared" si="230"/>
        <v>0</v>
      </c>
      <c r="N730" s="58">
        <f t="shared" si="231"/>
        <v>0</v>
      </c>
      <c r="O730" s="59">
        <f t="shared" si="232"/>
        <v>0</v>
      </c>
      <c r="P730" s="60">
        <f t="shared" si="233"/>
        <v>0</v>
      </c>
      <c r="Q730" s="61">
        <f t="shared" si="234"/>
        <v>0</v>
      </c>
      <c r="R730" s="58">
        <f t="shared" si="235"/>
        <v>0</v>
      </c>
      <c r="S730" s="61">
        <f t="shared" si="236"/>
        <v>0</v>
      </c>
      <c r="T730" s="58">
        <f t="shared" si="237"/>
        <v>0</v>
      </c>
      <c r="U730" s="181"/>
      <c r="V730" s="137"/>
      <c r="W730" s="138"/>
      <c r="X730" s="139"/>
      <c r="Y730" s="139"/>
      <c r="Z730" s="139"/>
      <c r="AA730" s="139"/>
      <c r="AC730" s="139"/>
      <c r="AD730" s="139"/>
      <c r="AE730" s="139"/>
      <c r="AF730" s="139"/>
      <c r="AG730" s="139"/>
      <c r="AH730" s="139"/>
      <c r="AI730" s="139"/>
      <c r="AJ730" s="139"/>
      <c r="AK730" s="139"/>
      <c r="AL730" s="139"/>
      <c r="AM730" s="139"/>
      <c r="AN730" s="139"/>
      <c r="AO730" s="139"/>
      <c r="AP730" s="139"/>
      <c r="AQ730" s="139"/>
      <c r="AR730" s="139"/>
      <c r="AS730" s="139"/>
      <c r="AT730" s="139"/>
      <c r="AU730" s="139"/>
      <c r="AV730" s="139"/>
      <c r="AW730" s="139"/>
      <c r="AX730" s="139"/>
      <c r="AY730" s="139"/>
      <c r="AZ730" s="139"/>
      <c r="BA730" s="139"/>
      <c r="BB730" s="139"/>
      <c r="BC730" s="139"/>
      <c r="BD730" s="139"/>
      <c r="BE730" s="139"/>
      <c r="BF730" s="139"/>
      <c r="BG730" s="139"/>
      <c r="BH730" s="139"/>
      <c r="BI730" s="139"/>
      <c r="BJ730" s="139"/>
      <c r="BK730" s="139"/>
      <c r="BL730" s="139"/>
      <c r="BM730" s="139"/>
      <c r="BN730" s="139"/>
      <c r="BO730" s="139"/>
      <c r="BP730" s="139"/>
      <c r="BQ730" s="139"/>
      <c r="BR730" s="139"/>
      <c r="BS730" s="139"/>
      <c r="BT730" s="139"/>
      <c r="BU730" s="139"/>
      <c r="BV730" s="139"/>
      <c r="BW730" s="139"/>
      <c r="BX730" s="139"/>
      <c r="BY730" s="139"/>
      <c r="BZ730" s="139"/>
      <c r="CA730" s="139"/>
      <c r="CB730" s="139"/>
      <c r="CC730" s="139"/>
      <c r="CD730" s="139"/>
    </row>
    <row r="731" spans="2:82">
      <c r="B731" s="65" t="str">
        <f>IF(C731&lt;&gt;0,COUNTA($C$7:C731)," ")</f>
        <v xml:space="preserve"> </v>
      </c>
      <c r="C731" s="177"/>
      <c r="D731" s="73" t="str">
        <f>IF(C731=0," ",VLOOKUP(WEEKDAY(C731),WeekDays!$B$6:$C$12,COLUMNS(WeekDays!$B$6:$C$12)))</f>
        <v xml:space="preserve"> </v>
      </c>
      <c r="E731" s="200"/>
      <c r="F731" s="46"/>
      <c r="G731" s="46"/>
      <c r="H731" s="49"/>
      <c r="I731" s="51"/>
      <c r="J731" s="188"/>
      <c r="K731" s="123" t="str">
        <f t="shared" si="228"/>
        <v xml:space="preserve"> </v>
      </c>
      <c r="L731" s="193" t="str">
        <f t="shared" si="229"/>
        <v xml:space="preserve"> </v>
      </c>
      <c r="M731" s="57">
        <f t="shared" si="230"/>
        <v>0</v>
      </c>
      <c r="N731" s="58">
        <f t="shared" si="231"/>
        <v>0</v>
      </c>
      <c r="O731" s="59">
        <f t="shared" si="232"/>
        <v>0</v>
      </c>
      <c r="P731" s="60">
        <f t="shared" si="233"/>
        <v>0</v>
      </c>
      <c r="Q731" s="61">
        <f t="shared" si="234"/>
        <v>0</v>
      </c>
      <c r="R731" s="58">
        <f t="shared" si="235"/>
        <v>0</v>
      </c>
      <c r="S731" s="61">
        <f t="shared" si="236"/>
        <v>0</v>
      </c>
      <c r="T731" s="58">
        <f t="shared" si="237"/>
        <v>0</v>
      </c>
      <c r="U731" s="181"/>
      <c r="V731" s="137"/>
      <c r="W731" s="138"/>
      <c r="X731" s="139"/>
      <c r="Y731" s="139"/>
      <c r="Z731" s="139"/>
      <c r="AA731" s="139"/>
      <c r="AC731" s="139"/>
      <c r="AD731" s="139"/>
      <c r="AE731" s="139"/>
      <c r="AF731" s="139"/>
      <c r="AG731" s="139"/>
      <c r="AH731" s="139"/>
      <c r="AI731" s="139"/>
      <c r="AJ731" s="139"/>
      <c r="AK731" s="139"/>
      <c r="AL731" s="139"/>
      <c r="AM731" s="139"/>
      <c r="AN731" s="139"/>
      <c r="AO731" s="139"/>
      <c r="AP731" s="139"/>
      <c r="AQ731" s="139"/>
      <c r="AR731" s="139"/>
      <c r="AS731" s="139"/>
      <c r="AT731" s="139"/>
      <c r="AU731" s="139"/>
      <c r="AV731" s="139"/>
      <c r="AW731" s="139"/>
      <c r="AX731" s="139"/>
      <c r="AY731" s="139"/>
      <c r="AZ731" s="139"/>
      <c r="BA731" s="139"/>
      <c r="BB731" s="139"/>
      <c r="BC731" s="139"/>
      <c r="BD731" s="139"/>
      <c r="BE731" s="139"/>
      <c r="BF731" s="139"/>
      <c r="BG731" s="139"/>
      <c r="BH731" s="139"/>
      <c r="BI731" s="139"/>
      <c r="BJ731" s="139"/>
      <c r="BK731" s="139"/>
      <c r="BL731" s="139"/>
      <c r="BM731" s="139"/>
      <c r="BN731" s="139"/>
      <c r="BO731" s="139"/>
      <c r="BP731" s="139"/>
      <c r="BQ731" s="139"/>
      <c r="BR731" s="139"/>
      <c r="BS731" s="139"/>
      <c r="BT731" s="139"/>
      <c r="BU731" s="139"/>
      <c r="BV731" s="139"/>
      <c r="BW731" s="139"/>
      <c r="BX731" s="139"/>
      <c r="BY731" s="139"/>
      <c r="BZ731" s="139"/>
      <c r="CA731" s="139"/>
      <c r="CB731" s="139"/>
      <c r="CC731" s="139"/>
      <c r="CD731" s="139"/>
    </row>
    <row r="732" spans="2:82">
      <c r="B732" s="65" t="str">
        <f>IF(C732&lt;&gt;0,COUNTA($C$7:C732)," ")</f>
        <v xml:space="preserve"> </v>
      </c>
      <c r="C732" s="177"/>
      <c r="D732" s="73" t="str">
        <f>IF(C732=0," ",VLOOKUP(WEEKDAY(C732),WeekDays!$B$6:$C$12,COLUMNS(WeekDays!$B$6:$C$12)))</f>
        <v xml:space="preserve"> </v>
      </c>
      <c r="E732" s="200"/>
      <c r="F732" s="46"/>
      <c r="G732" s="46"/>
      <c r="H732" s="49"/>
      <c r="I732" s="51"/>
      <c r="J732" s="188"/>
      <c r="K732" s="123" t="str">
        <f t="shared" si="228"/>
        <v xml:space="preserve"> </v>
      </c>
      <c r="L732" s="193" t="str">
        <f t="shared" si="229"/>
        <v xml:space="preserve"> </v>
      </c>
      <c r="M732" s="57">
        <f t="shared" si="230"/>
        <v>0</v>
      </c>
      <c r="N732" s="58">
        <f t="shared" si="231"/>
        <v>0</v>
      </c>
      <c r="O732" s="59">
        <f t="shared" si="232"/>
        <v>0</v>
      </c>
      <c r="P732" s="60">
        <f t="shared" si="233"/>
        <v>0</v>
      </c>
      <c r="Q732" s="61">
        <f t="shared" si="234"/>
        <v>0</v>
      </c>
      <c r="R732" s="58">
        <f t="shared" si="235"/>
        <v>0</v>
      </c>
      <c r="S732" s="61">
        <f t="shared" si="236"/>
        <v>0</v>
      </c>
      <c r="T732" s="58">
        <f t="shared" si="237"/>
        <v>0</v>
      </c>
      <c r="U732" s="181"/>
      <c r="V732" s="137"/>
      <c r="W732" s="138"/>
      <c r="X732" s="139"/>
      <c r="Y732" s="139"/>
      <c r="Z732" s="139"/>
      <c r="AA732" s="139"/>
      <c r="AC732" s="139"/>
      <c r="AD732" s="139"/>
      <c r="AE732" s="139"/>
      <c r="AF732" s="139"/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  <c r="AR732" s="139"/>
      <c r="AS732" s="139"/>
      <c r="AT732" s="139"/>
      <c r="AU732" s="139"/>
      <c r="AV732" s="139"/>
      <c r="AW732" s="139"/>
      <c r="AX732" s="139"/>
      <c r="AY732" s="139"/>
      <c r="AZ732" s="139"/>
      <c r="BA732" s="139"/>
      <c r="BB732" s="139"/>
      <c r="BC732" s="139"/>
      <c r="BD732" s="139"/>
      <c r="BE732" s="139"/>
      <c r="BF732" s="139"/>
      <c r="BG732" s="139"/>
      <c r="BH732" s="139"/>
      <c r="BI732" s="139"/>
      <c r="BJ732" s="139"/>
      <c r="BK732" s="139"/>
      <c r="BL732" s="139"/>
      <c r="BM732" s="139"/>
      <c r="BN732" s="139"/>
      <c r="BO732" s="139"/>
      <c r="BP732" s="139"/>
      <c r="BQ732" s="139"/>
      <c r="BR732" s="139"/>
      <c r="BS732" s="139"/>
      <c r="BT732" s="139"/>
      <c r="BU732" s="139"/>
      <c r="BV732" s="139"/>
      <c r="BW732" s="139"/>
      <c r="BX732" s="139"/>
      <c r="BY732" s="139"/>
      <c r="BZ732" s="139"/>
      <c r="CA732" s="139"/>
      <c r="CB732" s="139"/>
      <c r="CC732" s="139"/>
      <c r="CD732" s="139"/>
    </row>
    <row r="733" spans="2:82">
      <c r="B733" s="65" t="str">
        <f>IF(C733&lt;&gt;0,COUNTA($C$7:C733)," ")</f>
        <v xml:space="preserve"> </v>
      </c>
      <c r="C733" s="177"/>
      <c r="D733" s="73" t="str">
        <f>IF(C733=0," ",VLOOKUP(WEEKDAY(C733),WeekDays!$B$6:$C$12,COLUMNS(WeekDays!$B$6:$C$12)))</f>
        <v xml:space="preserve"> </v>
      </c>
      <c r="E733" s="200"/>
      <c r="F733" s="46"/>
      <c r="G733" s="46"/>
      <c r="H733" s="49"/>
      <c r="I733" s="51"/>
      <c r="J733" s="188"/>
      <c r="K733" s="123" t="str">
        <f t="shared" si="228"/>
        <v xml:space="preserve"> </v>
      </c>
      <c r="L733" s="193" t="str">
        <f t="shared" si="229"/>
        <v xml:space="preserve"> </v>
      </c>
      <c r="M733" s="57">
        <f t="shared" si="230"/>
        <v>0</v>
      </c>
      <c r="N733" s="58">
        <f t="shared" si="231"/>
        <v>0</v>
      </c>
      <c r="O733" s="59">
        <f t="shared" si="232"/>
        <v>0</v>
      </c>
      <c r="P733" s="60">
        <f t="shared" si="233"/>
        <v>0</v>
      </c>
      <c r="Q733" s="61">
        <f t="shared" si="234"/>
        <v>0</v>
      </c>
      <c r="R733" s="58">
        <f t="shared" si="235"/>
        <v>0</v>
      </c>
      <c r="S733" s="61">
        <f t="shared" si="236"/>
        <v>0</v>
      </c>
      <c r="T733" s="58">
        <f t="shared" si="237"/>
        <v>0</v>
      </c>
      <c r="U733" s="181"/>
      <c r="V733" s="137"/>
      <c r="W733" s="138"/>
      <c r="X733" s="139"/>
      <c r="Y733" s="139"/>
      <c r="Z733" s="139"/>
      <c r="AA733" s="139"/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  <c r="AR733" s="139"/>
      <c r="AS733" s="139"/>
      <c r="AT733" s="139"/>
      <c r="AU733" s="139"/>
      <c r="AV733" s="139"/>
      <c r="AW733" s="139"/>
      <c r="AX733" s="139"/>
      <c r="AY733" s="139"/>
      <c r="AZ733" s="139"/>
      <c r="BA733" s="139"/>
      <c r="BB733" s="139"/>
      <c r="BC733" s="139"/>
      <c r="BD733" s="139"/>
      <c r="BE733" s="139"/>
      <c r="BF733" s="139"/>
      <c r="BG733" s="139"/>
      <c r="BH733" s="139"/>
      <c r="BI733" s="139"/>
      <c r="BJ733" s="139"/>
      <c r="BK733" s="139"/>
      <c r="BL733" s="139"/>
      <c r="BM733" s="139"/>
      <c r="BN733" s="139"/>
      <c r="BO733" s="139"/>
      <c r="BP733" s="139"/>
      <c r="BQ733" s="139"/>
      <c r="BR733" s="139"/>
      <c r="BS733" s="139"/>
      <c r="BT733" s="139"/>
      <c r="BU733" s="139"/>
      <c r="BV733" s="139"/>
      <c r="BW733" s="139"/>
      <c r="BX733" s="139"/>
      <c r="BY733" s="139"/>
      <c r="BZ733" s="139"/>
      <c r="CA733" s="139"/>
      <c r="CB733" s="139"/>
      <c r="CC733" s="139"/>
      <c r="CD733" s="139"/>
    </row>
    <row r="734" spans="2:82">
      <c r="B734" s="65" t="str">
        <f>IF(C734&lt;&gt;0,COUNTA($C$7:C734)," ")</f>
        <v xml:space="preserve"> </v>
      </c>
      <c r="C734" s="177"/>
      <c r="D734" s="73" t="str">
        <f>IF(C734=0," ",VLOOKUP(WEEKDAY(C734),WeekDays!$B$6:$C$12,COLUMNS(WeekDays!$B$6:$C$12)))</f>
        <v xml:space="preserve"> </v>
      </c>
      <c r="E734" s="200"/>
      <c r="F734" s="46"/>
      <c r="G734" s="46"/>
      <c r="H734" s="49"/>
      <c r="I734" s="51"/>
      <c r="J734" s="188"/>
      <c r="K734" s="123" t="str">
        <f t="shared" si="228"/>
        <v xml:space="preserve"> </v>
      </c>
      <c r="L734" s="193" t="str">
        <f t="shared" si="229"/>
        <v xml:space="preserve"> </v>
      </c>
      <c r="M734" s="57">
        <f t="shared" si="230"/>
        <v>0</v>
      </c>
      <c r="N734" s="58">
        <f t="shared" si="231"/>
        <v>0</v>
      </c>
      <c r="O734" s="59">
        <f t="shared" si="232"/>
        <v>0</v>
      </c>
      <c r="P734" s="60">
        <f t="shared" si="233"/>
        <v>0</v>
      </c>
      <c r="Q734" s="61">
        <f t="shared" si="234"/>
        <v>0</v>
      </c>
      <c r="R734" s="58">
        <f t="shared" si="235"/>
        <v>0</v>
      </c>
      <c r="S734" s="61">
        <f t="shared" si="236"/>
        <v>0</v>
      </c>
      <c r="T734" s="58">
        <f t="shared" si="237"/>
        <v>0</v>
      </c>
      <c r="U734" s="181"/>
      <c r="V734" s="137"/>
      <c r="W734" s="138"/>
      <c r="X734" s="139"/>
      <c r="Y734" s="139"/>
      <c r="Z734" s="139"/>
      <c r="AA734" s="139"/>
      <c r="AC734" s="139"/>
      <c r="AD734" s="139"/>
      <c r="AE734" s="139"/>
      <c r="AF734" s="139"/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  <c r="AR734" s="139"/>
      <c r="AS734" s="139"/>
      <c r="AT734" s="139"/>
      <c r="AU734" s="139"/>
      <c r="AV734" s="139"/>
      <c r="AW734" s="139"/>
      <c r="AX734" s="139"/>
      <c r="AY734" s="139"/>
      <c r="AZ734" s="139"/>
      <c r="BA734" s="139"/>
      <c r="BB734" s="139"/>
      <c r="BC734" s="139"/>
      <c r="BD734" s="139"/>
      <c r="BE734" s="139"/>
      <c r="BF734" s="139"/>
      <c r="BG734" s="139"/>
      <c r="BH734" s="139"/>
      <c r="BI734" s="139"/>
      <c r="BJ734" s="139"/>
      <c r="BK734" s="139"/>
      <c r="BL734" s="139"/>
      <c r="BM734" s="139"/>
      <c r="BN734" s="139"/>
      <c r="BO734" s="139"/>
      <c r="BP734" s="139"/>
      <c r="BQ734" s="139"/>
      <c r="BR734" s="139"/>
      <c r="BS734" s="139"/>
      <c r="BT734" s="139"/>
      <c r="BU734" s="139"/>
      <c r="BV734" s="139"/>
      <c r="BW734" s="139"/>
      <c r="BX734" s="139"/>
      <c r="BY734" s="139"/>
      <c r="BZ734" s="139"/>
      <c r="CA734" s="139"/>
      <c r="CB734" s="139"/>
      <c r="CC734" s="139"/>
      <c r="CD734" s="139"/>
    </row>
    <row r="735" spans="2:82">
      <c r="B735" s="65" t="str">
        <f>IF(C735&lt;&gt;0,COUNTA($C$7:C735)," ")</f>
        <v xml:space="preserve"> </v>
      </c>
      <c r="C735" s="177"/>
      <c r="D735" s="73" t="str">
        <f>IF(C735=0," ",VLOOKUP(WEEKDAY(C735),WeekDays!$B$6:$C$12,COLUMNS(WeekDays!$B$6:$C$12)))</f>
        <v xml:space="preserve"> </v>
      </c>
      <c r="E735" s="200"/>
      <c r="F735" s="46"/>
      <c r="G735" s="46"/>
      <c r="H735" s="49"/>
      <c r="I735" s="51"/>
      <c r="J735" s="188"/>
      <c r="K735" s="123" t="str">
        <f t="shared" si="228"/>
        <v xml:space="preserve"> </v>
      </c>
      <c r="L735" s="193" t="str">
        <f t="shared" si="229"/>
        <v xml:space="preserve"> </v>
      </c>
      <c r="M735" s="57">
        <f t="shared" si="230"/>
        <v>0</v>
      </c>
      <c r="N735" s="58">
        <f t="shared" si="231"/>
        <v>0</v>
      </c>
      <c r="O735" s="59">
        <f t="shared" si="232"/>
        <v>0</v>
      </c>
      <c r="P735" s="60">
        <f t="shared" si="233"/>
        <v>0</v>
      </c>
      <c r="Q735" s="61">
        <f t="shared" si="234"/>
        <v>0</v>
      </c>
      <c r="R735" s="58">
        <f t="shared" si="235"/>
        <v>0</v>
      </c>
      <c r="S735" s="61">
        <f t="shared" si="236"/>
        <v>0</v>
      </c>
      <c r="T735" s="58">
        <f t="shared" si="237"/>
        <v>0</v>
      </c>
      <c r="U735" s="181"/>
      <c r="V735" s="137"/>
      <c r="W735" s="138"/>
      <c r="X735" s="139"/>
      <c r="Y735" s="139"/>
      <c r="Z735" s="139"/>
      <c r="AA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  <c r="AR735" s="139"/>
      <c r="AS735" s="139"/>
      <c r="AT735" s="139"/>
      <c r="AU735" s="139"/>
      <c r="AV735" s="139"/>
      <c r="AW735" s="139"/>
      <c r="AX735" s="139"/>
      <c r="AY735" s="139"/>
      <c r="AZ735" s="139"/>
      <c r="BA735" s="139"/>
      <c r="BB735" s="139"/>
      <c r="BC735" s="139"/>
      <c r="BD735" s="139"/>
      <c r="BE735" s="139"/>
      <c r="BF735" s="139"/>
      <c r="BG735" s="139"/>
      <c r="BH735" s="139"/>
      <c r="BI735" s="139"/>
      <c r="BJ735" s="139"/>
      <c r="BK735" s="139"/>
      <c r="BL735" s="139"/>
      <c r="BM735" s="139"/>
      <c r="BN735" s="139"/>
      <c r="BO735" s="139"/>
      <c r="BP735" s="139"/>
      <c r="BQ735" s="139"/>
      <c r="BR735" s="139"/>
      <c r="BS735" s="139"/>
      <c r="BT735" s="139"/>
      <c r="BU735" s="139"/>
      <c r="BV735" s="139"/>
      <c r="BW735" s="139"/>
      <c r="BX735" s="139"/>
      <c r="BY735" s="139"/>
      <c r="BZ735" s="139"/>
      <c r="CA735" s="139"/>
      <c r="CB735" s="139"/>
      <c r="CC735" s="139"/>
      <c r="CD735" s="139"/>
    </row>
    <row r="736" spans="2:82">
      <c r="B736" s="65" t="str">
        <f>IF(C736&lt;&gt;0,COUNTA($C$7:C736)," ")</f>
        <v xml:space="preserve"> </v>
      </c>
      <c r="C736" s="177"/>
      <c r="D736" s="73" t="str">
        <f>IF(C736=0," ",VLOOKUP(WEEKDAY(C736),WeekDays!$B$6:$C$12,COLUMNS(WeekDays!$B$6:$C$12)))</f>
        <v xml:space="preserve"> </v>
      </c>
      <c r="E736" s="200"/>
      <c r="F736" s="46"/>
      <c r="G736" s="46"/>
      <c r="H736" s="49"/>
      <c r="I736" s="51"/>
      <c r="J736" s="188"/>
      <c r="K736" s="123" t="str">
        <f t="shared" si="228"/>
        <v xml:space="preserve"> </v>
      </c>
      <c r="L736" s="193" t="str">
        <f t="shared" si="229"/>
        <v xml:space="preserve"> </v>
      </c>
      <c r="M736" s="57">
        <f t="shared" si="230"/>
        <v>0</v>
      </c>
      <c r="N736" s="58">
        <f t="shared" si="231"/>
        <v>0</v>
      </c>
      <c r="O736" s="59">
        <f t="shared" si="232"/>
        <v>0</v>
      </c>
      <c r="P736" s="60">
        <f t="shared" si="233"/>
        <v>0</v>
      </c>
      <c r="Q736" s="61">
        <f t="shared" si="234"/>
        <v>0</v>
      </c>
      <c r="R736" s="58">
        <f t="shared" si="235"/>
        <v>0</v>
      </c>
      <c r="S736" s="61">
        <f t="shared" si="236"/>
        <v>0</v>
      </c>
      <c r="T736" s="58">
        <f t="shared" si="237"/>
        <v>0</v>
      </c>
      <c r="U736" s="181"/>
      <c r="V736" s="137"/>
      <c r="W736" s="138"/>
      <c r="X736" s="139"/>
      <c r="Y736" s="139"/>
      <c r="Z736" s="139"/>
      <c r="AA736" s="139"/>
      <c r="AC736" s="139"/>
      <c r="AD736" s="139"/>
      <c r="AE736" s="139"/>
      <c r="AF736" s="139"/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  <c r="AR736" s="139"/>
      <c r="AS736" s="139"/>
      <c r="AT736" s="139"/>
      <c r="AU736" s="139"/>
      <c r="AV736" s="139"/>
      <c r="AW736" s="139"/>
      <c r="AX736" s="139"/>
      <c r="AY736" s="139"/>
      <c r="AZ736" s="139"/>
      <c r="BA736" s="139"/>
      <c r="BB736" s="139"/>
      <c r="BC736" s="139"/>
      <c r="BD736" s="139"/>
      <c r="BE736" s="139"/>
      <c r="BF736" s="139"/>
      <c r="BG736" s="139"/>
      <c r="BH736" s="139"/>
      <c r="BI736" s="139"/>
      <c r="BJ736" s="139"/>
      <c r="BK736" s="139"/>
      <c r="BL736" s="139"/>
      <c r="BM736" s="139"/>
      <c r="BN736" s="139"/>
      <c r="BO736" s="139"/>
      <c r="BP736" s="139"/>
      <c r="BQ736" s="139"/>
      <c r="BR736" s="139"/>
      <c r="BS736" s="139"/>
      <c r="BT736" s="139"/>
      <c r="BU736" s="139"/>
      <c r="BV736" s="139"/>
      <c r="BW736" s="139"/>
      <c r="BX736" s="139"/>
      <c r="BY736" s="139"/>
      <c r="BZ736" s="139"/>
      <c r="CA736" s="139"/>
      <c r="CB736" s="139"/>
      <c r="CC736" s="139"/>
      <c r="CD736" s="139"/>
    </row>
    <row r="737" spans="2:82">
      <c r="B737" s="65" t="str">
        <f>IF(C737&lt;&gt;0,COUNTA($C$7:C737)," ")</f>
        <v xml:space="preserve"> </v>
      </c>
      <c r="C737" s="177"/>
      <c r="D737" s="73" t="str">
        <f>IF(C737=0," ",VLOOKUP(WEEKDAY(C737),WeekDays!$B$6:$C$12,COLUMNS(WeekDays!$B$6:$C$12)))</f>
        <v xml:space="preserve"> </v>
      </c>
      <c r="E737" s="200"/>
      <c r="F737" s="46"/>
      <c r="G737" s="46"/>
      <c r="H737" s="49"/>
      <c r="I737" s="51"/>
      <c r="J737" s="188"/>
      <c r="K737" s="123" t="str">
        <f t="shared" si="228"/>
        <v xml:space="preserve"> </v>
      </c>
      <c r="L737" s="193" t="str">
        <f t="shared" si="229"/>
        <v xml:space="preserve"> </v>
      </c>
      <c r="M737" s="57">
        <f t="shared" si="230"/>
        <v>0</v>
      </c>
      <c r="N737" s="58">
        <f t="shared" si="231"/>
        <v>0</v>
      </c>
      <c r="O737" s="59">
        <f t="shared" si="232"/>
        <v>0</v>
      </c>
      <c r="P737" s="60">
        <f t="shared" si="233"/>
        <v>0</v>
      </c>
      <c r="Q737" s="61">
        <f t="shared" si="234"/>
        <v>0</v>
      </c>
      <c r="R737" s="58">
        <f t="shared" si="235"/>
        <v>0</v>
      </c>
      <c r="S737" s="61">
        <f t="shared" si="236"/>
        <v>0</v>
      </c>
      <c r="T737" s="58">
        <f t="shared" si="237"/>
        <v>0</v>
      </c>
      <c r="U737" s="181"/>
      <c r="V737" s="137"/>
      <c r="W737" s="138"/>
      <c r="X737" s="139"/>
      <c r="Y737" s="139"/>
      <c r="Z737" s="139"/>
      <c r="AA737" s="139"/>
      <c r="AC737" s="139"/>
      <c r="AD737" s="139"/>
      <c r="AE737" s="139"/>
      <c r="AF737" s="139"/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  <c r="AR737" s="139"/>
      <c r="AS737" s="139"/>
      <c r="AT737" s="139"/>
      <c r="AU737" s="139"/>
      <c r="AV737" s="139"/>
      <c r="AW737" s="139"/>
      <c r="AX737" s="139"/>
      <c r="AY737" s="139"/>
      <c r="AZ737" s="139"/>
      <c r="BA737" s="139"/>
      <c r="BB737" s="139"/>
      <c r="BC737" s="139"/>
      <c r="BD737" s="139"/>
      <c r="BE737" s="139"/>
      <c r="BF737" s="139"/>
      <c r="BG737" s="139"/>
      <c r="BH737" s="139"/>
      <c r="BI737" s="139"/>
      <c r="BJ737" s="139"/>
      <c r="BK737" s="139"/>
      <c r="BL737" s="139"/>
      <c r="BM737" s="139"/>
      <c r="BN737" s="139"/>
      <c r="BO737" s="139"/>
      <c r="BP737" s="139"/>
      <c r="BQ737" s="139"/>
      <c r="BR737" s="139"/>
      <c r="BS737" s="139"/>
      <c r="BT737" s="139"/>
      <c r="BU737" s="139"/>
      <c r="BV737" s="139"/>
      <c r="BW737" s="139"/>
      <c r="BX737" s="139"/>
      <c r="BY737" s="139"/>
      <c r="BZ737" s="139"/>
      <c r="CA737" s="139"/>
      <c r="CB737" s="139"/>
      <c r="CC737" s="139"/>
      <c r="CD737" s="139"/>
    </row>
    <row r="738" spans="2:82">
      <c r="B738" s="65" t="str">
        <f>IF(C738&lt;&gt;0,COUNTA($C$7:C738)," ")</f>
        <v xml:space="preserve"> </v>
      </c>
      <c r="C738" s="177"/>
      <c r="D738" s="73" t="str">
        <f>IF(C738=0," ",VLOOKUP(WEEKDAY(C738),WeekDays!$B$6:$C$12,COLUMNS(WeekDays!$B$6:$C$12)))</f>
        <v xml:space="preserve"> </v>
      </c>
      <c r="E738" s="200"/>
      <c r="F738" s="46"/>
      <c r="G738" s="46"/>
      <c r="H738" s="49"/>
      <c r="I738" s="51"/>
      <c r="J738" s="188"/>
      <c r="K738" s="123" t="str">
        <f t="shared" si="228"/>
        <v xml:space="preserve"> </v>
      </c>
      <c r="L738" s="193" t="str">
        <f t="shared" si="229"/>
        <v xml:space="preserve"> </v>
      </c>
      <c r="M738" s="57">
        <f t="shared" si="230"/>
        <v>0</v>
      </c>
      <c r="N738" s="58">
        <f t="shared" si="231"/>
        <v>0</v>
      </c>
      <c r="O738" s="59">
        <f t="shared" si="232"/>
        <v>0</v>
      </c>
      <c r="P738" s="60">
        <f t="shared" si="233"/>
        <v>0</v>
      </c>
      <c r="Q738" s="61">
        <f t="shared" si="234"/>
        <v>0</v>
      </c>
      <c r="R738" s="58">
        <f t="shared" si="235"/>
        <v>0</v>
      </c>
      <c r="S738" s="61">
        <f t="shared" si="236"/>
        <v>0</v>
      </c>
      <c r="T738" s="58">
        <f t="shared" si="237"/>
        <v>0</v>
      </c>
      <c r="U738" s="181"/>
      <c r="V738" s="137"/>
      <c r="W738" s="138"/>
      <c r="X738" s="139"/>
      <c r="Y738" s="139"/>
      <c r="Z738" s="139"/>
      <c r="AA738" s="139"/>
      <c r="AC738" s="139"/>
      <c r="AD738" s="139"/>
      <c r="AE738" s="139"/>
      <c r="AF738" s="139"/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  <c r="AR738" s="139"/>
      <c r="AS738" s="139"/>
      <c r="AT738" s="139"/>
      <c r="AU738" s="139"/>
      <c r="AV738" s="139"/>
      <c r="AW738" s="139"/>
      <c r="AX738" s="139"/>
      <c r="AY738" s="139"/>
      <c r="AZ738" s="139"/>
      <c r="BA738" s="139"/>
      <c r="BB738" s="139"/>
      <c r="BC738" s="139"/>
      <c r="BD738" s="139"/>
      <c r="BE738" s="139"/>
      <c r="BF738" s="139"/>
      <c r="BG738" s="139"/>
      <c r="BH738" s="139"/>
      <c r="BI738" s="139"/>
      <c r="BJ738" s="139"/>
      <c r="BK738" s="139"/>
      <c r="BL738" s="139"/>
      <c r="BM738" s="139"/>
      <c r="BN738" s="139"/>
      <c r="BO738" s="139"/>
      <c r="BP738" s="139"/>
      <c r="BQ738" s="139"/>
      <c r="BR738" s="139"/>
      <c r="BS738" s="139"/>
      <c r="BT738" s="139"/>
      <c r="BU738" s="139"/>
      <c r="BV738" s="139"/>
      <c r="BW738" s="139"/>
      <c r="BX738" s="139"/>
      <c r="BY738" s="139"/>
      <c r="BZ738" s="139"/>
      <c r="CA738" s="139"/>
      <c r="CB738" s="139"/>
      <c r="CC738" s="139"/>
      <c r="CD738" s="139"/>
    </row>
    <row r="739" spans="2:82">
      <c r="B739" s="65" t="str">
        <f>IF(C739&lt;&gt;0,COUNTA($C$7:C739)," ")</f>
        <v xml:space="preserve"> </v>
      </c>
      <c r="C739" s="177"/>
      <c r="D739" s="73" t="str">
        <f>IF(C739=0," ",VLOOKUP(WEEKDAY(C739),WeekDays!$B$6:$C$12,COLUMNS(WeekDays!$B$6:$C$12)))</f>
        <v xml:space="preserve"> </v>
      </c>
      <c r="E739" s="200"/>
      <c r="F739" s="46"/>
      <c r="G739" s="46"/>
      <c r="H739" s="49"/>
      <c r="I739" s="51"/>
      <c r="J739" s="188"/>
      <c r="K739" s="123" t="str">
        <f t="shared" si="228"/>
        <v xml:space="preserve"> </v>
      </c>
      <c r="L739" s="193" t="str">
        <f t="shared" si="229"/>
        <v xml:space="preserve"> </v>
      </c>
      <c r="M739" s="57">
        <f t="shared" si="230"/>
        <v>0</v>
      </c>
      <c r="N739" s="58">
        <f t="shared" si="231"/>
        <v>0</v>
      </c>
      <c r="O739" s="59">
        <f t="shared" si="232"/>
        <v>0</v>
      </c>
      <c r="P739" s="60">
        <f t="shared" si="233"/>
        <v>0</v>
      </c>
      <c r="Q739" s="61">
        <f t="shared" si="234"/>
        <v>0</v>
      </c>
      <c r="R739" s="58">
        <f t="shared" si="235"/>
        <v>0</v>
      </c>
      <c r="S739" s="61">
        <f t="shared" si="236"/>
        <v>0</v>
      </c>
      <c r="T739" s="58">
        <f t="shared" si="237"/>
        <v>0</v>
      </c>
      <c r="U739" s="181"/>
      <c r="V739" s="137"/>
      <c r="W739" s="138"/>
      <c r="X739" s="139"/>
      <c r="Y739" s="139"/>
      <c r="Z739" s="139"/>
      <c r="AA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  <c r="AR739" s="139"/>
      <c r="AS739" s="139"/>
      <c r="AT739" s="139"/>
      <c r="AU739" s="139"/>
      <c r="AV739" s="139"/>
      <c r="AW739" s="139"/>
      <c r="AX739" s="139"/>
      <c r="AY739" s="139"/>
      <c r="AZ739" s="139"/>
      <c r="BA739" s="139"/>
      <c r="BB739" s="139"/>
      <c r="BC739" s="139"/>
      <c r="BD739" s="139"/>
      <c r="BE739" s="139"/>
      <c r="BF739" s="139"/>
      <c r="BG739" s="139"/>
      <c r="BH739" s="139"/>
      <c r="BI739" s="139"/>
      <c r="BJ739" s="139"/>
      <c r="BK739" s="139"/>
      <c r="BL739" s="139"/>
      <c r="BM739" s="139"/>
      <c r="BN739" s="139"/>
      <c r="BO739" s="139"/>
      <c r="BP739" s="139"/>
      <c r="BQ739" s="139"/>
      <c r="BR739" s="139"/>
      <c r="BS739" s="139"/>
      <c r="BT739" s="139"/>
      <c r="BU739" s="139"/>
      <c r="BV739" s="139"/>
      <c r="BW739" s="139"/>
      <c r="BX739" s="139"/>
      <c r="BY739" s="139"/>
      <c r="BZ739" s="139"/>
      <c r="CA739" s="139"/>
      <c r="CB739" s="139"/>
      <c r="CC739" s="139"/>
      <c r="CD739" s="139"/>
    </row>
    <row r="740" spans="2:82">
      <c r="B740" s="65" t="str">
        <f>IF(C740&lt;&gt;0,COUNTA($C$7:C740)," ")</f>
        <v xml:space="preserve"> </v>
      </c>
      <c r="C740" s="177"/>
      <c r="D740" s="73" t="str">
        <f>IF(C740=0," ",VLOOKUP(WEEKDAY(C740),WeekDays!$B$6:$C$12,COLUMNS(WeekDays!$B$6:$C$12)))</f>
        <v xml:space="preserve"> </v>
      </c>
      <c r="E740" s="200"/>
      <c r="F740" s="46"/>
      <c r="G740" s="46"/>
      <c r="H740" s="49"/>
      <c r="I740" s="51"/>
      <c r="J740" s="188"/>
      <c r="K740" s="123" t="str">
        <f t="shared" si="228"/>
        <v xml:space="preserve"> </v>
      </c>
      <c r="L740" s="193" t="str">
        <f t="shared" si="229"/>
        <v xml:space="preserve"> </v>
      </c>
      <c r="M740" s="57">
        <f t="shared" si="230"/>
        <v>0</v>
      </c>
      <c r="N740" s="58">
        <f t="shared" si="231"/>
        <v>0</v>
      </c>
      <c r="O740" s="59">
        <f t="shared" si="232"/>
        <v>0</v>
      </c>
      <c r="P740" s="60">
        <f t="shared" si="233"/>
        <v>0</v>
      </c>
      <c r="Q740" s="61">
        <f t="shared" si="234"/>
        <v>0</v>
      </c>
      <c r="R740" s="58">
        <f t="shared" si="235"/>
        <v>0</v>
      </c>
      <c r="S740" s="61">
        <f t="shared" si="236"/>
        <v>0</v>
      </c>
      <c r="T740" s="58">
        <f t="shared" si="237"/>
        <v>0</v>
      </c>
      <c r="U740" s="181"/>
      <c r="V740" s="137"/>
      <c r="W740" s="138"/>
      <c r="X740" s="139"/>
      <c r="Y740" s="139"/>
      <c r="Z740" s="139"/>
      <c r="AA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139"/>
      <c r="BD740" s="139"/>
      <c r="BE740" s="139"/>
      <c r="BF740" s="139"/>
      <c r="BG740" s="139"/>
      <c r="BH740" s="139"/>
      <c r="BI740" s="139"/>
      <c r="BJ740" s="139"/>
      <c r="BK740" s="139"/>
      <c r="BL740" s="139"/>
      <c r="BM740" s="139"/>
      <c r="BN740" s="139"/>
      <c r="BO740" s="139"/>
      <c r="BP740" s="139"/>
      <c r="BQ740" s="139"/>
      <c r="BR740" s="139"/>
      <c r="BS740" s="139"/>
      <c r="BT740" s="139"/>
      <c r="BU740" s="139"/>
      <c r="BV740" s="139"/>
      <c r="BW740" s="139"/>
      <c r="BX740" s="139"/>
      <c r="BY740" s="139"/>
      <c r="BZ740" s="139"/>
      <c r="CA740" s="139"/>
      <c r="CB740" s="139"/>
      <c r="CC740" s="139"/>
      <c r="CD740" s="139"/>
    </row>
    <row r="741" spans="2:82">
      <c r="B741" s="65" t="str">
        <f>IF(C741&lt;&gt;0,COUNTA($C$7:C741)," ")</f>
        <v xml:space="preserve"> </v>
      </c>
      <c r="C741" s="177"/>
      <c r="D741" s="73" t="str">
        <f>IF(C741=0," ",VLOOKUP(WEEKDAY(C741),WeekDays!$B$6:$C$12,COLUMNS(WeekDays!$B$6:$C$12)))</f>
        <v xml:space="preserve"> </v>
      </c>
      <c r="E741" s="200"/>
      <c r="F741" s="46"/>
      <c r="G741" s="46"/>
      <c r="H741" s="49"/>
      <c r="I741" s="51"/>
      <c r="J741" s="188"/>
      <c r="K741" s="123" t="str">
        <f t="shared" si="228"/>
        <v xml:space="preserve"> </v>
      </c>
      <c r="L741" s="193" t="str">
        <f t="shared" si="229"/>
        <v xml:space="preserve"> </v>
      </c>
      <c r="M741" s="57">
        <f t="shared" si="230"/>
        <v>0</v>
      </c>
      <c r="N741" s="58">
        <f t="shared" si="231"/>
        <v>0</v>
      </c>
      <c r="O741" s="59">
        <f t="shared" si="232"/>
        <v>0</v>
      </c>
      <c r="P741" s="60">
        <f t="shared" si="233"/>
        <v>0</v>
      </c>
      <c r="Q741" s="61">
        <f t="shared" si="234"/>
        <v>0</v>
      </c>
      <c r="R741" s="58">
        <f t="shared" si="235"/>
        <v>0</v>
      </c>
      <c r="S741" s="61">
        <f t="shared" si="236"/>
        <v>0</v>
      </c>
      <c r="T741" s="58">
        <f t="shared" si="237"/>
        <v>0</v>
      </c>
      <c r="U741" s="181"/>
      <c r="V741" s="137"/>
      <c r="W741" s="138"/>
      <c r="X741" s="139"/>
      <c r="Y741" s="139"/>
      <c r="Z741" s="139"/>
      <c r="AA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  <c r="AR741" s="139"/>
      <c r="AS741" s="139"/>
      <c r="AT741" s="139"/>
      <c r="AU741" s="139"/>
      <c r="AV741" s="139"/>
      <c r="AW741" s="139"/>
      <c r="AX741" s="139"/>
      <c r="AY741" s="139"/>
      <c r="AZ741" s="139"/>
      <c r="BA741" s="139"/>
      <c r="BB741" s="139"/>
      <c r="BC741" s="139"/>
      <c r="BD741" s="139"/>
      <c r="BE741" s="139"/>
      <c r="BF741" s="139"/>
      <c r="BG741" s="139"/>
      <c r="BH741" s="139"/>
      <c r="BI741" s="139"/>
      <c r="BJ741" s="139"/>
      <c r="BK741" s="139"/>
      <c r="BL741" s="139"/>
      <c r="BM741" s="139"/>
      <c r="BN741" s="139"/>
      <c r="BO741" s="139"/>
      <c r="BP741" s="139"/>
      <c r="BQ741" s="139"/>
      <c r="BR741" s="139"/>
      <c r="BS741" s="139"/>
      <c r="BT741" s="139"/>
      <c r="BU741" s="139"/>
      <c r="BV741" s="139"/>
      <c r="BW741" s="139"/>
      <c r="BX741" s="139"/>
      <c r="BY741" s="139"/>
      <c r="BZ741" s="139"/>
      <c r="CA741" s="139"/>
      <c r="CB741" s="139"/>
      <c r="CC741" s="139"/>
      <c r="CD741" s="139"/>
    </row>
    <row r="742" spans="2:82">
      <c r="B742" s="65" t="str">
        <f>IF(C742&lt;&gt;0,COUNTA($C$7:C742)," ")</f>
        <v xml:space="preserve"> </v>
      </c>
      <c r="C742" s="177"/>
      <c r="D742" s="73" t="str">
        <f>IF(C742=0," ",VLOOKUP(WEEKDAY(C742),WeekDays!$B$6:$C$12,COLUMNS(WeekDays!$B$6:$C$12)))</f>
        <v xml:space="preserve"> </v>
      </c>
      <c r="E742" s="200"/>
      <c r="F742" s="46"/>
      <c r="G742" s="46"/>
      <c r="H742" s="49"/>
      <c r="I742" s="51"/>
      <c r="J742" s="188"/>
      <c r="K742" s="123" t="str">
        <f t="shared" si="228"/>
        <v xml:space="preserve"> </v>
      </c>
      <c r="L742" s="193" t="str">
        <f t="shared" si="229"/>
        <v xml:space="preserve"> </v>
      </c>
      <c r="M742" s="57">
        <f t="shared" si="230"/>
        <v>0</v>
      </c>
      <c r="N742" s="58">
        <f t="shared" si="231"/>
        <v>0</v>
      </c>
      <c r="O742" s="59">
        <f t="shared" si="232"/>
        <v>0</v>
      </c>
      <c r="P742" s="60">
        <f t="shared" si="233"/>
        <v>0</v>
      </c>
      <c r="Q742" s="61">
        <f t="shared" si="234"/>
        <v>0</v>
      </c>
      <c r="R742" s="58">
        <f t="shared" si="235"/>
        <v>0</v>
      </c>
      <c r="S742" s="61">
        <f t="shared" si="236"/>
        <v>0</v>
      </c>
      <c r="T742" s="58">
        <f t="shared" si="237"/>
        <v>0</v>
      </c>
      <c r="U742" s="181"/>
      <c r="V742" s="137"/>
      <c r="W742" s="138"/>
      <c r="X742" s="139"/>
      <c r="Y742" s="139"/>
      <c r="Z742" s="139"/>
      <c r="AA742" s="139"/>
      <c r="AC742" s="139"/>
      <c r="AD742" s="139"/>
      <c r="AE742" s="139"/>
      <c r="AF742" s="139"/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  <c r="AR742" s="139"/>
      <c r="AS742" s="139"/>
      <c r="AT742" s="139"/>
      <c r="AU742" s="139"/>
      <c r="AV742" s="139"/>
      <c r="AW742" s="139"/>
      <c r="AX742" s="139"/>
      <c r="AY742" s="139"/>
      <c r="AZ742" s="139"/>
      <c r="BA742" s="139"/>
      <c r="BB742" s="139"/>
      <c r="BC742" s="139"/>
      <c r="BD742" s="139"/>
      <c r="BE742" s="139"/>
      <c r="BF742" s="139"/>
      <c r="BG742" s="139"/>
      <c r="BH742" s="139"/>
      <c r="BI742" s="139"/>
      <c r="BJ742" s="139"/>
      <c r="BK742" s="139"/>
      <c r="BL742" s="139"/>
      <c r="BM742" s="139"/>
      <c r="BN742" s="139"/>
      <c r="BO742" s="139"/>
      <c r="BP742" s="139"/>
      <c r="BQ742" s="139"/>
      <c r="BR742" s="139"/>
      <c r="BS742" s="139"/>
      <c r="BT742" s="139"/>
      <c r="BU742" s="139"/>
      <c r="BV742" s="139"/>
      <c r="BW742" s="139"/>
      <c r="BX742" s="139"/>
      <c r="BY742" s="139"/>
      <c r="BZ742" s="139"/>
      <c r="CA742" s="139"/>
      <c r="CB742" s="139"/>
      <c r="CC742" s="139"/>
      <c r="CD742" s="139"/>
    </row>
    <row r="743" spans="2:82">
      <c r="B743" s="65" t="str">
        <f>IF(C743&lt;&gt;0,COUNTA($C$7:C743)," ")</f>
        <v xml:space="preserve"> </v>
      </c>
      <c r="C743" s="177"/>
      <c r="D743" s="73" t="str">
        <f>IF(C743=0," ",VLOOKUP(WEEKDAY(C743),WeekDays!$B$6:$C$12,COLUMNS(WeekDays!$B$6:$C$12)))</f>
        <v xml:space="preserve"> </v>
      </c>
      <c r="E743" s="200"/>
      <c r="F743" s="46"/>
      <c r="G743" s="46"/>
      <c r="H743" s="49"/>
      <c r="I743" s="51"/>
      <c r="J743" s="188"/>
      <c r="K743" s="123" t="str">
        <f t="shared" si="228"/>
        <v xml:space="preserve"> </v>
      </c>
      <c r="L743" s="193" t="str">
        <f t="shared" si="229"/>
        <v xml:space="preserve"> </v>
      </c>
      <c r="M743" s="57">
        <f t="shared" si="230"/>
        <v>0</v>
      </c>
      <c r="N743" s="58">
        <f t="shared" si="231"/>
        <v>0</v>
      </c>
      <c r="O743" s="59">
        <f t="shared" si="232"/>
        <v>0</v>
      </c>
      <c r="P743" s="60">
        <f t="shared" si="233"/>
        <v>0</v>
      </c>
      <c r="Q743" s="61">
        <f t="shared" si="234"/>
        <v>0</v>
      </c>
      <c r="R743" s="58">
        <f t="shared" si="235"/>
        <v>0</v>
      </c>
      <c r="S743" s="61">
        <f t="shared" si="236"/>
        <v>0</v>
      </c>
      <c r="T743" s="58">
        <f t="shared" si="237"/>
        <v>0</v>
      </c>
      <c r="U743" s="181"/>
      <c r="V743" s="137"/>
      <c r="W743" s="138"/>
      <c r="X743" s="139"/>
      <c r="Y743" s="139"/>
      <c r="Z743" s="139"/>
      <c r="AA743" s="139"/>
      <c r="AC743" s="139"/>
      <c r="AD743" s="139"/>
      <c r="AE743" s="139"/>
      <c r="AF743" s="139"/>
      <c r="AG743" s="139"/>
      <c r="AH743" s="139"/>
      <c r="AI743" s="139"/>
      <c r="AJ743" s="139"/>
      <c r="AK743" s="139"/>
      <c r="AL743" s="139"/>
      <c r="AM743" s="139"/>
      <c r="AN743" s="139"/>
      <c r="AO743" s="139"/>
      <c r="AP743" s="139"/>
      <c r="AQ743" s="139"/>
      <c r="AR743" s="139"/>
      <c r="AS743" s="139"/>
      <c r="AT743" s="139"/>
      <c r="AU743" s="139"/>
      <c r="AV743" s="139"/>
      <c r="AW743" s="139"/>
      <c r="AX743" s="139"/>
      <c r="AY743" s="139"/>
      <c r="AZ743" s="139"/>
      <c r="BA743" s="139"/>
      <c r="BB743" s="139"/>
      <c r="BC743" s="139"/>
      <c r="BD743" s="139"/>
      <c r="BE743" s="139"/>
      <c r="BF743" s="139"/>
      <c r="BG743" s="139"/>
      <c r="BH743" s="139"/>
      <c r="BI743" s="139"/>
      <c r="BJ743" s="139"/>
      <c r="BK743" s="139"/>
      <c r="BL743" s="139"/>
      <c r="BM743" s="139"/>
      <c r="BN743" s="139"/>
      <c r="BO743" s="139"/>
      <c r="BP743" s="139"/>
      <c r="BQ743" s="139"/>
      <c r="BR743" s="139"/>
      <c r="BS743" s="139"/>
      <c r="BT743" s="139"/>
      <c r="BU743" s="139"/>
      <c r="BV743" s="139"/>
      <c r="BW743" s="139"/>
      <c r="BX743" s="139"/>
      <c r="BY743" s="139"/>
      <c r="BZ743" s="139"/>
      <c r="CA743" s="139"/>
      <c r="CB743" s="139"/>
      <c r="CC743" s="139"/>
      <c r="CD743" s="139"/>
    </row>
    <row r="744" spans="2:82">
      <c r="B744" s="65" t="str">
        <f>IF(C744&lt;&gt;0,COUNTA($C$7:C744)," ")</f>
        <v xml:space="preserve"> </v>
      </c>
      <c r="C744" s="177"/>
      <c r="D744" s="73" t="str">
        <f>IF(C744=0," ",VLOOKUP(WEEKDAY(C744),WeekDays!$B$6:$C$12,COLUMNS(WeekDays!$B$6:$C$12)))</f>
        <v xml:space="preserve"> </v>
      </c>
      <c r="E744" s="200"/>
      <c r="F744" s="46"/>
      <c r="G744" s="46"/>
      <c r="H744" s="49"/>
      <c r="I744" s="51"/>
      <c r="J744" s="188"/>
      <c r="K744" s="123" t="str">
        <f t="shared" si="228"/>
        <v xml:space="preserve"> </v>
      </c>
      <c r="L744" s="193" t="str">
        <f t="shared" si="229"/>
        <v xml:space="preserve"> </v>
      </c>
      <c r="M744" s="57">
        <f t="shared" si="230"/>
        <v>0</v>
      </c>
      <c r="N744" s="58">
        <f t="shared" si="231"/>
        <v>0</v>
      </c>
      <c r="O744" s="59">
        <f t="shared" si="232"/>
        <v>0</v>
      </c>
      <c r="P744" s="60">
        <f t="shared" si="233"/>
        <v>0</v>
      </c>
      <c r="Q744" s="61">
        <f t="shared" si="234"/>
        <v>0</v>
      </c>
      <c r="R744" s="58">
        <f t="shared" si="235"/>
        <v>0</v>
      </c>
      <c r="S744" s="61">
        <f t="shared" si="236"/>
        <v>0</v>
      </c>
      <c r="T744" s="58">
        <f t="shared" si="237"/>
        <v>0</v>
      </c>
      <c r="U744" s="181"/>
      <c r="V744" s="137"/>
      <c r="W744" s="138"/>
      <c r="X744" s="139"/>
      <c r="Y744" s="139"/>
      <c r="Z744" s="139"/>
      <c r="AA744" s="139"/>
      <c r="AC744" s="139"/>
      <c r="AD744" s="139"/>
      <c r="AE744" s="139"/>
      <c r="AF744" s="139"/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  <c r="AR744" s="139"/>
      <c r="AS744" s="139"/>
      <c r="AT744" s="139"/>
      <c r="AU744" s="139"/>
      <c r="AV744" s="139"/>
      <c r="AW744" s="139"/>
      <c r="AX744" s="139"/>
      <c r="AY744" s="139"/>
      <c r="AZ744" s="139"/>
      <c r="BA744" s="139"/>
      <c r="BB744" s="139"/>
      <c r="BC744" s="139"/>
      <c r="BD744" s="139"/>
      <c r="BE744" s="139"/>
      <c r="BF744" s="139"/>
      <c r="BG744" s="139"/>
      <c r="BH744" s="139"/>
      <c r="BI744" s="139"/>
      <c r="BJ744" s="139"/>
      <c r="BK744" s="139"/>
      <c r="BL744" s="139"/>
      <c r="BM744" s="139"/>
      <c r="BN744" s="139"/>
      <c r="BO744" s="139"/>
      <c r="BP744" s="139"/>
      <c r="BQ744" s="139"/>
      <c r="BR744" s="139"/>
      <c r="BS744" s="139"/>
      <c r="BT744" s="139"/>
      <c r="BU744" s="139"/>
      <c r="BV744" s="139"/>
      <c r="BW744" s="139"/>
      <c r="BX744" s="139"/>
      <c r="BY744" s="139"/>
      <c r="BZ744" s="139"/>
      <c r="CA744" s="139"/>
      <c r="CB744" s="139"/>
      <c r="CC744" s="139"/>
      <c r="CD744" s="139"/>
    </row>
    <row r="745" spans="2:82">
      <c r="B745" s="65" t="str">
        <f>IF(C745&lt;&gt;0,COUNTA($C$7:C745)," ")</f>
        <v xml:space="preserve"> </v>
      </c>
      <c r="C745" s="177"/>
      <c r="D745" s="73" t="str">
        <f>IF(C745=0," ",VLOOKUP(WEEKDAY(C745),WeekDays!$B$6:$C$12,COLUMNS(WeekDays!$B$6:$C$12)))</f>
        <v xml:space="preserve"> </v>
      </c>
      <c r="E745" s="200"/>
      <c r="F745" s="46"/>
      <c r="G745" s="46"/>
      <c r="H745" s="49"/>
      <c r="I745" s="51"/>
      <c r="J745" s="188"/>
      <c r="K745" s="123" t="str">
        <f t="shared" si="228"/>
        <v xml:space="preserve"> </v>
      </c>
      <c r="L745" s="193" t="str">
        <f t="shared" si="229"/>
        <v xml:space="preserve"> </v>
      </c>
      <c r="M745" s="57">
        <f t="shared" si="230"/>
        <v>0</v>
      </c>
      <c r="N745" s="58">
        <f t="shared" si="231"/>
        <v>0</v>
      </c>
      <c r="O745" s="59">
        <f t="shared" si="232"/>
        <v>0</v>
      </c>
      <c r="P745" s="60">
        <f t="shared" si="233"/>
        <v>0</v>
      </c>
      <c r="Q745" s="61">
        <f t="shared" si="234"/>
        <v>0</v>
      </c>
      <c r="R745" s="58">
        <f t="shared" si="235"/>
        <v>0</v>
      </c>
      <c r="S745" s="61">
        <f t="shared" si="236"/>
        <v>0</v>
      </c>
      <c r="T745" s="58">
        <f t="shared" si="237"/>
        <v>0</v>
      </c>
      <c r="U745" s="181"/>
      <c r="V745" s="137"/>
      <c r="W745" s="138"/>
      <c r="X745" s="139"/>
      <c r="Y745" s="139"/>
      <c r="Z745" s="139"/>
      <c r="AA745" s="139"/>
      <c r="AC745" s="139"/>
      <c r="AD745" s="139"/>
      <c r="AE745" s="139"/>
      <c r="AF745" s="139"/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  <c r="AR745" s="139"/>
      <c r="AS745" s="139"/>
      <c r="AT745" s="139"/>
      <c r="AU745" s="139"/>
      <c r="AV745" s="139"/>
      <c r="AW745" s="139"/>
      <c r="AX745" s="139"/>
      <c r="AY745" s="139"/>
      <c r="AZ745" s="139"/>
      <c r="BA745" s="139"/>
      <c r="BB745" s="139"/>
      <c r="BC745" s="139"/>
      <c r="BD745" s="139"/>
      <c r="BE745" s="139"/>
      <c r="BF745" s="139"/>
      <c r="BG745" s="139"/>
      <c r="BH745" s="139"/>
      <c r="BI745" s="139"/>
      <c r="BJ745" s="139"/>
      <c r="BK745" s="139"/>
      <c r="BL745" s="139"/>
      <c r="BM745" s="139"/>
      <c r="BN745" s="139"/>
      <c r="BO745" s="139"/>
      <c r="BP745" s="139"/>
      <c r="BQ745" s="139"/>
      <c r="BR745" s="139"/>
      <c r="BS745" s="139"/>
      <c r="BT745" s="139"/>
      <c r="BU745" s="139"/>
      <c r="BV745" s="139"/>
      <c r="BW745" s="139"/>
      <c r="BX745" s="139"/>
      <c r="BY745" s="139"/>
      <c r="BZ745" s="139"/>
      <c r="CA745" s="139"/>
      <c r="CB745" s="139"/>
      <c r="CC745" s="139"/>
      <c r="CD745" s="139"/>
    </row>
    <row r="746" spans="2:82">
      <c r="B746" s="65" t="str">
        <f>IF(C746&lt;&gt;0,COUNTA($C$7:C746)," ")</f>
        <v xml:space="preserve"> </v>
      </c>
      <c r="C746" s="177"/>
      <c r="D746" s="73" t="str">
        <f>IF(C746=0," ",VLOOKUP(WEEKDAY(C746),WeekDays!$B$6:$C$12,COLUMNS(WeekDays!$B$6:$C$12)))</f>
        <v xml:space="preserve"> </v>
      </c>
      <c r="E746" s="200"/>
      <c r="F746" s="46"/>
      <c r="G746" s="46"/>
      <c r="H746" s="49"/>
      <c r="I746" s="51"/>
      <c r="J746" s="188"/>
      <c r="K746" s="123" t="str">
        <f t="shared" si="228"/>
        <v xml:space="preserve"> </v>
      </c>
      <c r="L746" s="193" t="str">
        <f t="shared" si="229"/>
        <v xml:space="preserve"> </v>
      </c>
      <c r="M746" s="57">
        <f t="shared" si="230"/>
        <v>0</v>
      </c>
      <c r="N746" s="58">
        <f t="shared" si="231"/>
        <v>0</v>
      </c>
      <c r="O746" s="59">
        <f t="shared" si="232"/>
        <v>0</v>
      </c>
      <c r="P746" s="60">
        <f t="shared" si="233"/>
        <v>0</v>
      </c>
      <c r="Q746" s="61">
        <f t="shared" si="234"/>
        <v>0</v>
      </c>
      <c r="R746" s="58">
        <f t="shared" si="235"/>
        <v>0</v>
      </c>
      <c r="S746" s="61">
        <f t="shared" si="236"/>
        <v>0</v>
      </c>
      <c r="T746" s="58">
        <f t="shared" si="237"/>
        <v>0</v>
      </c>
      <c r="U746" s="181"/>
      <c r="V746" s="137"/>
      <c r="W746" s="138"/>
      <c r="X746" s="139"/>
      <c r="Y746" s="139"/>
      <c r="Z746" s="139"/>
      <c r="AA746" s="139"/>
      <c r="AC746" s="139"/>
      <c r="AD746" s="139"/>
      <c r="AE746" s="139"/>
      <c r="AF746" s="139"/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  <c r="AR746" s="139"/>
      <c r="AS746" s="139"/>
      <c r="AT746" s="139"/>
      <c r="AU746" s="139"/>
      <c r="AV746" s="139"/>
      <c r="AW746" s="139"/>
      <c r="AX746" s="139"/>
      <c r="AY746" s="139"/>
      <c r="AZ746" s="139"/>
      <c r="BA746" s="139"/>
      <c r="BB746" s="139"/>
      <c r="BC746" s="139"/>
      <c r="BD746" s="139"/>
      <c r="BE746" s="139"/>
      <c r="BF746" s="139"/>
      <c r="BG746" s="139"/>
      <c r="BH746" s="139"/>
      <c r="BI746" s="139"/>
      <c r="BJ746" s="139"/>
      <c r="BK746" s="139"/>
      <c r="BL746" s="139"/>
      <c r="BM746" s="139"/>
      <c r="BN746" s="139"/>
      <c r="BO746" s="139"/>
      <c r="BP746" s="139"/>
      <c r="BQ746" s="139"/>
      <c r="BR746" s="139"/>
      <c r="BS746" s="139"/>
      <c r="BT746" s="139"/>
      <c r="BU746" s="139"/>
      <c r="BV746" s="139"/>
      <c r="BW746" s="139"/>
      <c r="BX746" s="139"/>
      <c r="BY746" s="139"/>
      <c r="BZ746" s="139"/>
      <c r="CA746" s="139"/>
      <c r="CB746" s="139"/>
      <c r="CC746" s="139"/>
      <c r="CD746" s="139"/>
    </row>
    <row r="747" spans="2:82">
      <c r="B747" s="65" t="str">
        <f>IF(C747&lt;&gt;0,COUNTA($C$7:C747)," ")</f>
        <v xml:space="preserve"> </v>
      </c>
      <c r="C747" s="177"/>
      <c r="D747" s="73" t="str">
        <f>IF(C747=0," ",VLOOKUP(WEEKDAY(C747),WeekDays!$B$6:$C$12,COLUMNS(WeekDays!$B$6:$C$12)))</f>
        <v xml:space="preserve"> </v>
      </c>
      <c r="E747" s="200"/>
      <c r="F747" s="46"/>
      <c r="G747" s="46"/>
      <c r="H747" s="49"/>
      <c r="I747" s="51"/>
      <c r="J747" s="188"/>
      <c r="K747" s="123" t="str">
        <f t="shared" si="228"/>
        <v xml:space="preserve"> </v>
      </c>
      <c r="L747" s="193" t="str">
        <f t="shared" si="229"/>
        <v xml:space="preserve"> </v>
      </c>
      <c r="M747" s="57">
        <f t="shared" si="230"/>
        <v>0</v>
      </c>
      <c r="N747" s="58">
        <f t="shared" si="231"/>
        <v>0</v>
      </c>
      <c r="O747" s="59">
        <f t="shared" si="232"/>
        <v>0</v>
      </c>
      <c r="P747" s="60">
        <f t="shared" si="233"/>
        <v>0</v>
      </c>
      <c r="Q747" s="61">
        <f t="shared" si="234"/>
        <v>0</v>
      </c>
      <c r="R747" s="58">
        <f t="shared" si="235"/>
        <v>0</v>
      </c>
      <c r="S747" s="61">
        <f t="shared" si="236"/>
        <v>0</v>
      </c>
      <c r="T747" s="58">
        <f t="shared" si="237"/>
        <v>0</v>
      </c>
      <c r="U747" s="181"/>
      <c r="V747" s="137"/>
      <c r="W747" s="138"/>
      <c r="X747" s="139"/>
      <c r="Y747" s="139"/>
      <c r="Z747" s="139"/>
      <c r="AA747" s="139"/>
      <c r="AC747" s="139"/>
      <c r="AD747" s="139"/>
      <c r="AE747" s="139"/>
      <c r="AF747" s="139"/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  <c r="AR747" s="139"/>
      <c r="AS747" s="139"/>
      <c r="AT747" s="139"/>
      <c r="AU747" s="139"/>
      <c r="AV747" s="139"/>
      <c r="AW747" s="139"/>
      <c r="AX747" s="139"/>
      <c r="AY747" s="139"/>
      <c r="AZ747" s="139"/>
      <c r="BA747" s="139"/>
      <c r="BB747" s="139"/>
      <c r="BC747" s="139"/>
      <c r="BD747" s="139"/>
      <c r="BE747" s="139"/>
      <c r="BF747" s="139"/>
      <c r="BG747" s="139"/>
      <c r="BH747" s="139"/>
      <c r="BI747" s="139"/>
      <c r="BJ747" s="139"/>
      <c r="BK747" s="139"/>
      <c r="BL747" s="139"/>
      <c r="BM747" s="139"/>
      <c r="BN747" s="139"/>
      <c r="BO747" s="139"/>
      <c r="BP747" s="139"/>
      <c r="BQ747" s="139"/>
      <c r="BR747" s="139"/>
      <c r="BS747" s="139"/>
      <c r="BT747" s="139"/>
      <c r="BU747" s="139"/>
      <c r="BV747" s="139"/>
      <c r="BW747" s="139"/>
      <c r="BX747" s="139"/>
      <c r="BY747" s="139"/>
      <c r="BZ747" s="139"/>
      <c r="CA747" s="139"/>
      <c r="CB747" s="139"/>
      <c r="CC747" s="139"/>
      <c r="CD747" s="139"/>
    </row>
    <row r="748" spans="2:82">
      <c r="B748" s="65" t="str">
        <f>IF(C748&lt;&gt;0,COUNTA($C$7:C748)," ")</f>
        <v xml:space="preserve"> </v>
      </c>
      <c r="C748" s="177"/>
      <c r="D748" s="73" t="str">
        <f>IF(C748=0," ",VLOOKUP(WEEKDAY(C748),WeekDays!$B$6:$C$12,COLUMNS(WeekDays!$B$6:$C$12)))</f>
        <v xml:space="preserve"> </v>
      </c>
      <c r="E748" s="200"/>
      <c r="F748" s="46"/>
      <c r="G748" s="46"/>
      <c r="H748" s="49"/>
      <c r="I748" s="51"/>
      <c r="J748" s="188"/>
      <c r="K748" s="123" t="str">
        <f t="shared" si="228"/>
        <v xml:space="preserve"> </v>
      </c>
      <c r="L748" s="193" t="str">
        <f t="shared" si="229"/>
        <v xml:space="preserve"> </v>
      </c>
      <c r="M748" s="57">
        <f t="shared" si="230"/>
        <v>0</v>
      </c>
      <c r="N748" s="58">
        <f t="shared" si="231"/>
        <v>0</v>
      </c>
      <c r="O748" s="59">
        <f t="shared" si="232"/>
        <v>0</v>
      </c>
      <c r="P748" s="60">
        <f t="shared" si="233"/>
        <v>0</v>
      </c>
      <c r="Q748" s="61">
        <f t="shared" si="234"/>
        <v>0</v>
      </c>
      <c r="R748" s="58">
        <f t="shared" si="235"/>
        <v>0</v>
      </c>
      <c r="S748" s="61">
        <f t="shared" si="236"/>
        <v>0</v>
      </c>
      <c r="T748" s="58">
        <f t="shared" si="237"/>
        <v>0</v>
      </c>
      <c r="U748" s="181"/>
      <c r="V748" s="137"/>
      <c r="W748" s="138"/>
      <c r="X748" s="139"/>
      <c r="Y748" s="139"/>
      <c r="Z748" s="139"/>
      <c r="AA748" s="139"/>
      <c r="AC748" s="139"/>
      <c r="AD748" s="139"/>
      <c r="AE748" s="139"/>
      <c r="AF748" s="139"/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  <c r="AR748" s="139"/>
      <c r="AS748" s="139"/>
      <c r="AT748" s="139"/>
      <c r="AU748" s="139"/>
      <c r="AV748" s="139"/>
      <c r="AW748" s="139"/>
      <c r="AX748" s="139"/>
      <c r="AY748" s="139"/>
      <c r="AZ748" s="139"/>
      <c r="BA748" s="139"/>
      <c r="BB748" s="139"/>
      <c r="BC748" s="139"/>
      <c r="BD748" s="139"/>
      <c r="BE748" s="139"/>
      <c r="BF748" s="139"/>
      <c r="BG748" s="139"/>
      <c r="BH748" s="139"/>
      <c r="BI748" s="139"/>
      <c r="BJ748" s="139"/>
      <c r="BK748" s="139"/>
      <c r="BL748" s="139"/>
      <c r="BM748" s="139"/>
      <c r="BN748" s="139"/>
      <c r="BO748" s="139"/>
      <c r="BP748" s="139"/>
      <c r="BQ748" s="139"/>
      <c r="BR748" s="139"/>
      <c r="BS748" s="139"/>
      <c r="BT748" s="139"/>
      <c r="BU748" s="139"/>
      <c r="BV748" s="139"/>
      <c r="BW748" s="139"/>
      <c r="BX748" s="139"/>
      <c r="BY748" s="139"/>
      <c r="BZ748" s="139"/>
      <c r="CA748" s="139"/>
      <c r="CB748" s="139"/>
      <c r="CC748" s="139"/>
      <c r="CD748" s="139"/>
    </row>
    <row r="749" spans="2:82">
      <c r="B749" s="65" t="str">
        <f>IF(C749&lt;&gt;0,COUNTA($C$7:C749)," ")</f>
        <v xml:space="preserve"> </v>
      </c>
      <c r="C749" s="177"/>
      <c r="D749" s="73" t="str">
        <f>IF(C749=0," ",VLOOKUP(WEEKDAY(C749),WeekDays!$B$6:$C$12,COLUMNS(WeekDays!$B$6:$C$12)))</f>
        <v xml:space="preserve"> </v>
      </c>
      <c r="E749" s="200"/>
      <c r="F749" s="46"/>
      <c r="G749" s="46"/>
      <c r="H749" s="49"/>
      <c r="I749" s="51"/>
      <c r="J749" s="188"/>
      <c r="K749" s="123" t="str">
        <f t="shared" si="228"/>
        <v xml:space="preserve"> </v>
      </c>
      <c r="L749" s="193" t="str">
        <f t="shared" si="229"/>
        <v xml:space="preserve"> </v>
      </c>
      <c r="M749" s="57">
        <f t="shared" si="230"/>
        <v>0</v>
      </c>
      <c r="N749" s="58">
        <f t="shared" si="231"/>
        <v>0</v>
      </c>
      <c r="O749" s="59">
        <f t="shared" si="232"/>
        <v>0</v>
      </c>
      <c r="P749" s="60">
        <f t="shared" si="233"/>
        <v>0</v>
      </c>
      <c r="Q749" s="61">
        <f t="shared" si="234"/>
        <v>0</v>
      </c>
      <c r="R749" s="58">
        <f t="shared" si="235"/>
        <v>0</v>
      </c>
      <c r="S749" s="61">
        <f t="shared" si="236"/>
        <v>0</v>
      </c>
      <c r="T749" s="58">
        <f t="shared" si="237"/>
        <v>0</v>
      </c>
      <c r="U749" s="181"/>
      <c r="V749" s="137"/>
      <c r="W749" s="138"/>
      <c r="X749" s="139"/>
      <c r="Y749" s="139"/>
      <c r="Z749" s="139"/>
      <c r="AA749" s="139"/>
      <c r="AC749" s="139"/>
      <c r="AD749" s="139"/>
      <c r="AE749" s="139"/>
      <c r="AF749" s="139"/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  <c r="AR749" s="139"/>
      <c r="AS749" s="139"/>
      <c r="AT749" s="139"/>
      <c r="AU749" s="139"/>
      <c r="AV749" s="139"/>
      <c r="AW749" s="139"/>
      <c r="AX749" s="139"/>
      <c r="AY749" s="139"/>
      <c r="AZ749" s="139"/>
      <c r="BA749" s="139"/>
      <c r="BB749" s="139"/>
      <c r="BC749" s="139"/>
      <c r="BD749" s="139"/>
      <c r="BE749" s="139"/>
      <c r="BF749" s="139"/>
      <c r="BG749" s="139"/>
      <c r="BH749" s="139"/>
      <c r="BI749" s="139"/>
      <c r="BJ749" s="139"/>
      <c r="BK749" s="139"/>
      <c r="BL749" s="139"/>
      <c r="BM749" s="139"/>
      <c r="BN749" s="139"/>
      <c r="BO749" s="139"/>
      <c r="BP749" s="139"/>
      <c r="BQ749" s="139"/>
      <c r="BR749" s="139"/>
      <c r="BS749" s="139"/>
      <c r="BT749" s="139"/>
      <c r="BU749" s="139"/>
      <c r="BV749" s="139"/>
      <c r="BW749" s="139"/>
      <c r="BX749" s="139"/>
      <c r="BY749" s="139"/>
      <c r="BZ749" s="139"/>
      <c r="CA749" s="139"/>
      <c r="CB749" s="139"/>
      <c r="CC749" s="139"/>
      <c r="CD749" s="139"/>
    </row>
    <row r="750" spans="2:82">
      <c r="B750" s="65" t="str">
        <f>IF(C750&lt;&gt;0,COUNTA($C$7:C750)," ")</f>
        <v xml:space="preserve"> </v>
      </c>
      <c r="C750" s="177"/>
      <c r="D750" s="73" t="str">
        <f>IF(C750=0," ",VLOOKUP(WEEKDAY(C750),WeekDays!$B$6:$C$12,COLUMNS(WeekDays!$B$6:$C$12)))</f>
        <v xml:space="preserve"> </v>
      </c>
      <c r="E750" s="200"/>
      <c r="F750" s="46"/>
      <c r="G750" s="46"/>
      <c r="H750" s="49"/>
      <c r="I750" s="51"/>
      <c r="J750" s="188"/>
      <c r="K750" s="123" t="str">
        <f t="shared" si="228"/>
        <v xml:space="preserve"> </v>
      </c>
      <c r="L750" s="193" t="str">
        <f t="shared" si="229"/>
        <v xml:space="preserve"> </v>
      </c>
      <c r="M750" s="57">
        <f t="shared" si="230"/>
        <v>0</v>
      </c>
      <c r="N750" s="58">
        <f t="shared" si="231"/>
        <v>0</v>
      </c>
      <c r="O750" s="59">
        <f t="shared" si="232"/>
        <v>0</v>
      </c>
      <c r="P750" s="60">
        <f t="shared" si="233"/>
        <v>0</v>
      </c>
      <c r="Q750" s="61">
        <f t="shared" si="234"/>
        <v>0</v>
      </c>
      <c r="R750" s="58">
        <f t="shared" si="235"/>
        <v>0</v>
      </c>
      <c r="S750" s="61">
        <f t="shared" si="236"/>
        <v>0</v>
      </c>
      <c r="T750" s="58">
        <f t="shared" si="237"/>
        <v>0</v>
      </c>
      <c r="U750" s="181"/>
      <c r="V750" s="137"/>
      <c r="W750" s="138"/>
      <c r="X750" s="139"/>
      <c r="Y750" s="139"/>
      <c r="Z750" s="139"/>
      <c r="AA750" s="139"/>
      <c r="AC750" s="139"/>
      <c r="AD750" s="139"/>
      <c r="AE750" s="139"/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  <c r="AR750" s="139"/>
      <c r="AS750" s="139"/>
      <c r="AT750" s="139"/>
      <c r="AU750" s="139"/>
      <c r="AV750" s="139"/>
      <c r="AW750" s="139"/>
      <c r="AX750" s="139"/>
      <c r="AY750" s="139"/>
      <c r="AZ750" s="139"/>
      <c r="BA750" s="139"/>
      <c r="BB750" s="139"/>
      <c r="BC750" s="139"/>
      <c r="BD750" s="139"/>
      <c r="BE750" s="139"/>
      <c r="BF750" s="139"/>
      <c r="BG750" s="139"/>
      <c r="BH750" s="139"/>
      <c r="BI750" s="139"/>
      <c r="BJ750" s="139"/>
      <c r="BK750" s="139"/>
      <c r="BL750" s="139"/>
      <c r="BM750" s="139"/>
      <c r="BN750" s="139"/>
      <c r="BO750" s="139"/>
      <c r="BP750" s="139"/>
      <c r="BQ750" s="139"/>
      <c r="BR750" s="139"/>
      <c r="BS750" s="139"/>
      <c r="BT750" s="139"/>
      <c r="BU750" s="139"/>
      <c r="BV750" s="139"/>
      <c r="BW750" s="139"/>
      <c r="BX750" s="139"/>
      <c r="BY750" s="139"/>
      <c r="BZ750" s="139"/>
      <c r="CA750" s="139"/>
      <c r="CB750" s="139"/>
      <c r="CC750" s="139"/>
      <c r="CD750" s="139"/>
    </row>
    <row r="751" spans="2:82">
      <c r="B751" s="65" t="str">
        <f>IF(C751&lt;&gt;0,COUNTA($C$7:C751)," ")</f>
        <v xml:space="preserve"> </v>
      </c>
      <c r="C751" s="177"/>
      <c r="D751" s="73" t="str">
        <f>IF(C751=0," ",VLOOKUP(WEEKDAY(C751),WeekDays!$B$6:$C$12,COLUMNS(WeekDays!$B$6:$C$12)))</f>
        <v xml:space="preserve"> </v>
      </c>
      <c r="E751" s="200"/>
      <c r="F751" s="46"/>
      <c r="G751" s="46"/>
      <c r="H751" s="49"/>
      <c r="I751" s="51"/>
      <c r="J751" s="188"/>
      <c r="K751" s="123" t="str">
        <f t="shared" si="228"/>
        <v xml:space="preserve"> </v>
      </c>
      <c r="L751" s="193" t="str">
        <f t="shared" si="229"/>
        <v xml:space="preserve"> </v>
      </c>
      <c r="M751" s="57">
        <f t="shared" si="230"/>
        <v>0</v>
      </c>
      <c r="N751" s="58">
        <f t="shared" si="231"/>
        <v>0</v>
      </c>
      <c r="O751" s="59">
        <f t="shared" si="232"/>
        <v>0</v>
      </c>
      <c r="P751" s="60">
        <f t="shared" si="233"/>
        <v>0</v>
      </c>
      <c r="Q751" s="61">
        <f t="shared" si="234"/>
        <v>0</v>
      </c>
      <c r="R751" s="58">
        <f t="shared" si="235"/>
        <v>0</v>
      </c>
      <c r="S751" s="61">
        <f t="shared" si="236"/>
        <v>0</v>
      </c>
      <c r="T751" s="58">
        <f t="shared" si="237"/>
        <v>0</v>
      </c>
      <c r="U751" s="181"/>
      <c r="V751" s="137"/>
      <c r="W751" s="138"/>
      <c r="X751" s="139"/>
      <c r="Y751" s="139"/>
      <c r="Z751" s="139"/>
      <c r="AA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  <c r="AR751" s="139"/>
      <c r="AS751" s="139"/>
      <c r="AT751" s="139"/>
      <c r="AU751" s="139"/>
      <c r="AV751" s="139"/>
      <c r="AW751" s="139"/>
      <c r="AX751" s="139"/>
      <c r="AY751" s="139"/>
      <c r="AZ751" s="139"/>
      <c r="BA751" s="139"/>
      <c r="BB751" s="139"/>
      <c r="BC751" s="139"/>
      <c r="BD751" s="139"/>
      <c r="BE751" s="139"/>
      <c r="BF751" s="139"/>
      <c r="BG751" s="139"/>
      <c r="BH751" s="139"/>
      <c r="BI751" s="139"/>
      <c r="BJ751" s="139"/>
      <c r="BK751" s="139"/>
      <c r="BL751" s="139"/>
      <c r="BM751" s="139"/>
      <c r="BN751" s="139"/>
      <c r="BO751" s="139"/>
      <c r="BP751" s="139"/>
      <c r="BQ751" s="139"/>
      <c r="BR751" s="139"/>
      <c r="BS751" s="139"/>
      <c r="BT751" s="139"/>
      <c r="BU751" s="139"/>
      <c r="BV751" s="139"/>
      <c r="BW751" s="139"/>
      <c r="BX751" s="139"/>
      <c r="BY751" s="139"/>
      <c r="BZ751" s="139"/>
      <c r="CA751" s="139"/>
      <c r="CB751" s="139"/>
      <c r="CC751" s="139"/>
      <c r="CD751" s="139"/>
    </row>
    <row r="752" spans="2:82">
      <c r="B752" s="65" t="str">
        <f>IF(C752&lt;&gt;0,COUNTA($C$7:C752)," ")</f>
        <v xml:space="preserve"> </v>
      </c>
      <c r="C752" s="177"/>
      <c r="D752" s="73" t="str">
        <f>IF(C752=0," ",VLOOKUP(WEEKDAY(C752),WeekDays!$B$6:$C$12,COLUMNS(WeekDays!$B$6:$C$12)))</f>
        <v xml:space="preserve"> </v>
      </c>
      <c r="E752" s="200"/>
      <c r="F752" s="46"/>
      <c r="G752" s="46"/>
      <c r="H752" s="49"/>
      <c r="I752" s="51"/>
      <c r="J752" s="188"/>
      <c r="K752" s="123" t="str">
        <f t="shared" si="228"/>
        <v xml:space="preserve"> </v>
      </c>
      <c r="L752" s="193" t="str">
        <f t="shared" si="229"/>
        <v xml:space="preserve"> </v>
      </c>
      <c r="M752" s="57">
        <f t="shared" si="230"/>
        <v>0</v>
      </c>
      <c r="N752" s="58">
        <f t="shared" si="231"/>
        <v>0</v>
      </c>
      <c r="O752" s="59">
        <f t="shared" si="232"/>
        <v>0</v>
      </c>
      <c r="P752" s="60">
        <f t="shared" si="233"/>
        <v>0</v>
      </c>
      <c r="Q752" s="61">
        <f t="shared" si="234"/>
        <v>0</v>
      </c>
      <c r="R752" s="58">
        <f t="shared" si="235"/>
        <v>0</v>
      </c>
      <c r="S752" s="61">
        <f t="shared" si="236"/>
        <v>0</v>
      </c>
      <c r="T752" s="58">
        <f t="shared" si="237"/>
        <v>0</v>
      </c>
      <c r="U752" s="181"/>
      <c r="V752" s="137"/>
      <c r="W752" s="138"/>
      <c r="X752" s="139"/>
      <c r="Y752" s="139"/>
      <c r="Z752" s="139"/>
      <c r="AA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  <c r="AR752" s="139"/>
      <c r="AS752" s="139"/>
      <c r="AT752" s="139"/>
      <c r="AU752" s="139"/>
      <c r="AV752" s="139"/>
      <c r="AW752" s="139"/>
      <c r="AX752" s="139"/>
      <c r="AY752" s="139"/>
      <c r="AZ752" s="139"/>
      <c r="BA752" s="139"/>
      <c r="BB752" s="139"/>
      <c r="BC752" s="139"/>
      <c r="BD752" s="139"/>
      <c r="BE752" s="139"/>
      <c r="BF752" s="139"/>
      <c r="BG752" s="139"/>
      <c r="BH752" s="139"/>
      <c r="BI752" s="139"/>
      <c r="BJ752" s="139"/>
      <c r="BK752" s="139"/>
      <c r="BL752" s="139"/>
      <c r="BM752" s="139"/>
      <c r="BN752" s="139"/>
      <c r="BO752" s="139"/>
      <c r="BP752" s="139"/>
      <c r="BQ752" s="139"/>
      <c r="BR752" s="139"/>
      <c r="BS752" s="139"/>
      <c r="BT752" s="139"/>
      <c r="BU752" s="139"/>
      <c r="BV752" s="139"/>
      <c r="BW752" s="139"/>
      <c r="BX752" s="139"/>
      <c r="BY752" s="139"/>
      <c r="BZ752" s="139"/>
      <c r="CA752" s="139"/>
      <c r="CB752" s="139"/>
      <c r="CC752" s="139"/>
      <c r="CD752" s="139"/>
    </row>
    <row r="753" spans="2:82">
      <c r="B753" s="65" t="str">
        <f>IF(C753&lt;&gt;0,COUNTA($C$7:C753)," ")</f>
        <v xml:space="preserve"> </v>
      </c>
      <c r="C753" s="177"/>
      <c r="D753" s="73" t="str">
        <f>IF(C753=0," ",VLOOKUP(WEEKDAY(C753),WeekDays!$B$6:$C$12,COLUMNS(WeekDays!$B$6:$C$12)))</f>
        <v xml:space="preserve"> </v>
      </c>
      <c r="E753" s="200"/>
      <c r="F753" s="46"/>
      <c r="G753" s="46"/>
      <c r="H753" s="49"/>
      <c r="I753" s="51"/>
      <c r="J753" s="188"/>
      <c r="K753" s="123" t="str">
        <f t="shared" si="228"/>
        <v xml:space="preserve"> </v>
      </c>
      <c r="L753" s="193" t="str">
        <f t="shared" si="229"/>
        <v xml:space="preserve"> </v>
      </c>
      <c r="M753" s="57">
        <f t="shared" si="230"/>
        <v>0</v>
      </c>
      <c r="N753" s="58">
        <f t="shared" si="231"/>
        <v>0</v>
      </c>
      <c r="O753" s="59">
        <f t="shared" si="232"/>
        <v>0</v>
      </c>
      <c r="P753" s="60">
        <f t="shared" si="233"/>
        <v>0</v>
      </c>
      <c r="Q753" s="61">
        <f t="shared" si="234"/>
        <v>0</v>
      </c>
      <c r="R753" s="58">
        <f t="shared" si="235"/>
        <v>0</v>
      </c>
      <c r="S753" s="61">
        <f t="shared" si="236"/>
        <v>0</v>
      </c>
      <c r="T753" s="58">
        <f t="shared" si="237"/>
        <v>0</v>
      </c>
      <c r="U753" s="181"/>
      <c r="V753" s="137"/>
      <c r="W753" s="138"/>
      <c r="X753" s="139"/>
      <c r="Y753" s="139"/>
      <c r="Z753" s="139"/>
      <c r="AA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  <c r="AR753" s="139"/>
      <c r="AS753" s="139"/>
      <c r="AT753" s="139"/>
      <c r="AU753" s="139"/>
      <c r="AV753" s="139"/>
      <c r="AW753" s="139"/>
      <c r="AX753" s="139"/>
      <c r="AY753" s="139"/>
      <c r="AZ753" s="139"/>
      <c r="BA753" s="139"/>
      <c r="BB753" s="139"/>
      <c r="BC753" s="139"/>
      <c r="BD753" s="139"/>
      <c r="BE753" s="139"/>
      <c r="BF753" s="139"/>
      <c r="BG753" s="139"/>
      <c r="BH753" s="139"/>
      <c r="BI753" s="139"/>
      <c r="BJ753" s="139"/>
      <c r="BK753" s="139"/>
      <c r="BL753" s="139"/>
      <c r="BM753" s="139"/>
      <c r="BN753" s="139"/>
      <c r="BO753" s="139"/>
      <c r="BP753" s="139"/>
      <c r="BQ753" s="139"/>
      <c r="BR753" s="139"/>
      <c r="BS753" s="139"/>
      <c r="BT753" s="139"/>
      <c r="BU753" s="139"/>
      <c r="BV753" s="139"/>
      <c r="BW753" s="139"/>
      <c r="BX753" s="139"/>
      <c r="BY753" s="139"/>
      <c r="BZ753" s="139"/>
      <c r="CA753" s="139"/>
      <c r="CB753" s="139"/>
      <c r="CC753" s="139"/>
      <c r="CD753" s="139"/>
    </row>
    <row r="754" spans="2:82">
      <c r="B754" s="65" t="str">
        <f>IF(C754&lt;&gt;0,COUNTA($C$7:C754)," ")</f>
        <v xml:space="preserve"> </v>
      </c>
      <c r="C754" s="177"/>
      <c r="D754" s="73" t="str">
        <f>IF(C754=0," ",VLOOKUP(WEEKDAY(C754),WeekDays!$B$6:$C$12,COLUMNS(WeekDays!$B$6:$C$12)))</f>
        <v xml:space="preserve"> </v>
      </c>
      <c r="E754" s="200"/>
      <c r="F754" s="46"/>
      <c r="G754" s="46"/>
      <c r="H754" s="49"/>
      <c r="I754" s="51"/>
      <c r="J754" s="188"/>
      <c r="K754" s="123" t="str">
        <f t="shared" si="228"/>
        <v xml:space="preserve"> </v>
      </c>
      <c r="L754" s="193" t="str">
        <f t="shared" si="229"/>
        <v xml:space="preserve"> </v>
      </c>
      <c r="M754" s="57">
        <f t="shared" si="230"/>
        <v>0</v>
      </c>
      <c r="N754" s="58">
        <f t="shared" si="231"/>
        <v>0</v>
      </c>
      <c r="O754" s="59">
        <f t="shared" si="232"/>
        <v>0</v>
      </c>
      <c r="P754" s="60">
        <f t="shared" si="233"/>
        <v>0</v>
      </c>
      <c r="Q754" s="61">
        <f t="shared" si="234"/>
        <v>0</v>
      </c>
      <c r="R754" s="58">
        <f t="shared" si="235"/>
        <v>0</v>
      </c>
      <c r="S754" s="61">
        <f t="shared" si="236"/>
        <v>0</v>
      </c>
      <c r="T754" s="58">
        <f t="shared" si="237"/>
        <v>0</v>
      </c>
      <c r="U754" s="181"/>
      <c r="V754" s="137"/>
      <c r="W754" s="138"/>
      <c r="X754" s="139"/>
      <c r="Y754" s="139"/>
      <c r="Z754" s="139"/>
      <c r="AA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  <c r="AR754" s="139"/>
      <c r="AS754" s="139"/>
      <c r="AT754" s="139"/>
      <c r="AU754" s="139"/>
      <c r="AV754" s="139"/>
      <c r="AW754" s="139"/>
      <c r="AX754" s="139"/>
      <c r="AY754" s="139"/>
      <c r="AZ754" s="139"/>
      <c r="BA754" s="139"/>
      <c r="BB754" s="139"/>
      <c r="BC754" s="139"/>
      <c r="BD754" s="139"/>
      <c r="BE754" s="139"/>
      <c r="BF754" s="139"/>
      <c r="BG754" s="139"/>
      <c r="BH754" s="139"/>
      <c r="BI754" s="139"/>
      <c r="BJ754" s="139"/>
      <c r="BK754" s="139"/>
      <c r="BL754" s="139"/>
      <c r="BM754" s="139"/>
      <c r="BN754" s="139"/>
      <c r="BO754" s="139"/>
      <c r="BP754" s="139"/>
      <c r="BQ754" s="139"/>
      <c r="BR754" s="139"/>
      <c r="BS754" s="139"/>
      <c r="BT754" s="139"/>
      <c r="BU754" s="139"/>
      <c r="BV754" s="139"/>
      <c r="BW754" s="139"/>
      <c r="BX754" s="139"/>
      <c r="BY754" s="139"/>
      <c r="BZ754" s="139"/>
      <c r="CA754" s="139"/>
      <c r="CB754" s="139"/>
      <c r="CC754" s="139"/>
      <c r="CD754" s="139"/>
    </row>
    <row r="755" spans="2:82">
      <c r="B755" s="65" t="str">
        <f>IF(C755&lt;&gt;0,COUNTA($C$7:C755)," ")</f>
        <v xml:space="preserve"> </v>
      </c>
      <c r="C755" s="177"/>
      <c r="D755" s="73" t="str">
        <f>IF(C755=0," ",VLOOKUP(WEEKDAY(C755),WeekDays!$B$6:$C$12,COLUMNS(WeekDays!$B$6:$C$12)))</f>
        <v xml:space="preserve"> </v>
      </c>
      <c r="E755" s="200"/>
      <c r="F755" s="46"/>
      <c r="G755" s="46"/>
      <c r="H755" s="49"/>
      <c r="I755" s="51"/>
      <c r="J755" s="188"/>
      <c r="K755" s="123" t="str">
        <f t="shared" si="228"/>
        <v xml:space="preserve"> </v>
      </c>
      <c r="L755" s="193" t="str">
        <f t="shared" si="229"/>
        <v xml:space="preserve"> </v>
      </c>
      <c r="M755" s="57">
        <f t="shared" si="230"/>
        <v>0</v>
      </c>
      <c r="N755" s="58">
        <f t="shared" si="231"/>
        <v>0</v>
      </c>
      <c r="O755" s="59">
        <f t="shared" si="232"/>
        <v>0</v>
      </c>
      <c r="P755" s="60">
        <f t="shared" si="233"/>
        <v>0</v>
      </c>
      <c r="Q755" s="61">
        <f t="shared" si="234"/>
        <v>0</v>
      </c>
      <c r="R755" s="58">
        <f t="shared" si="235"/>
        <v>0</v>
      </c>
      <c r="S755" s="61">
        <f t="shared" si="236"/>
        <v>0</v>
      </c>
      <c r="T755" s="58">
        <f t="shared" si="237"/>
        <v>0</v>
      </c>
      <c r="U755" s="181"/>
      <c r="V755" s="137"/>
      <c r="W755" s="138"/>
      <c r="X755" s="139"/>
      <c r="Y755" s="139"/>
      <c r="Z755" s="139"/>
      <c r="AA755" s="139"/>
      <c r="AC755" s="139"/>
      <c r="AD755" s="139"/>
      <c r="AE755" s="139"/>
      <c r="AF755" s="139"/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  <c r="AR755" s="139"/>
      <c r="AS755" s="139"/>
      <c r="AT755" s="139"/>
      <c r="AU755" s="139"/>
      <c r="AV755" s="139"/>
      <c r="AW755" s="139"/>
      <c r="AX755" s="139"/>
      <c r="AY755" s="139"/>
      <c r="AZ755" s="139"/>
      <c r="BA755" s="139"/>
      <c r="BB755" s="139"/>
      <c r="BC755" s="139"/>
      <c r="BD755" s="139"/>
      <c r="BE755" s="139"/>
      <c r="BF755" s="139"/>
      <c r="BG755" s="139"/>
      <c r="BH755" s="139"/>
      <c r="BI755" s="139"/>
      <c r="BJ755" s="139"/>
      <c r="BK755" s="139"/>
      <c r="BL755" s="139"/>
      <c r="BM755" s="139"/>
      <c r="BN755" s="139"/>
      <c r="BO755" s="139"/>
      <c r="BP755" s="139"/>
      <c r="BQ755" s="139"/>
      <c r="BR755" s="139"/>
      <c r="BS755" s="139"/>
      <c r="BT755" s="139"/>
      <c r="BU755" s="139"/>
      <c r="BV755" s="139"/>
      <c r="BW755" s="139"/>
      <c r="BX755" s="139"/>
      <c r="BY755" s="139"/>
      <c r="BZ755" s="139"/>
      <c r="CA755" s="139"/>
      <c r="CB755" s="139"/>
      <c r="CC755" s="139"/>
      <c r="CD755" s="139"/>
    </row>
    <row r="756" spans="2:82">
      <c r="B756" s="65" t="str">
        <f>IF(C756&lt;&gt;0,COUNTA($C$7:C756)," ")</f>
        <v xml:space="preserve"> </v>
      </c>
      <c r="C756" s="177"/>
      <c r="D756" s="73" t="str">
        <f>IF(C756=0," ",VLOOKUP(WEEKDAY(C756),WeekDays!$B$6:$C$12,COLUMNS(WeekDays!$B$6:$C$12)))</f>
        <v xml:space="preserve"> </v>
      </c>
      <c r="E756" s="200"/>
      <c r="F756" s="46"/>
      <c r="G756" s="46"/>
      <c r="H756" s="49"/>
      <c r="I756" s="51"/>
      <c r="J756" s="188"/>
      <c r="K756" s="123" t="str">
        <f t="shared" si="228"/>
        <v xml:space="preserve"> </v>
      </c>
      <c r="L756" s="193" t="str">
        <f t="shared" si="229"/>
        <v xml:space="preserve"> </v>
      </c>
      <c r="M756" s="57">
        <f t="shared" si="230"/>
        <v>0</v>
      </c>
      <c r="N756" s="58">
        <f t="shared" si="231"/>
        <v>0</v>
      </c>
      <c r="O756" s="59">
        <f t="shared" si="232"/>
        <v>0</v>
      </c>
      <c r="P756" s="60">
        <f t="shared" si="233"/>
        <v>0</v>
      </c>
      <c r="Q756" s="61">
        <f t="shared" si="234"/>
        <v>0</v>
      </c>
      <c r="R756" s="58">
        <f t="shared" si="235"/>
        <v>0</v>
      </c>
      <c r="S756" s="61">
        <f t="shared" si="236"/>
        <v>0</v>
      </c>
      <c r="T756" s="58">
        <f t="shared" si="237"/>
        <v>0</v>
      </c>
      <c r="U756" s="181"/>
      <c r="V756" s="137"/>
      <c r="W756" s="138"/>
      <c r="X756" s="139"/>
      <c r="Y756" s="139"/>
      <c r="Z756" s="139"/>
      <c r="AA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  <c r="AR756" s="139"/>
      <c r="AS756" s="139"/>
      <c r="AT756" s="139"/>
      <c r="AU756" s="139"/>
      <c r="AV756" s="139"/>
      <c r="AW756" s="139"/>
      <c r="AX756" s="139"/>
      <c r="AY756" s="139"/>
      <c r="AZ756" s="139"/>
      <c r="BA756" s="139"/>
      <c r="BB756" s="139"/>
      <c r="BC756" s="139"/>
      <c r="BD756" s="139"/>
      <c r="BE756" s="139"/>
      <c r="BF756" s="139"/>
      <c r="BG756" s="139"/>
      <c r="BH756" s="139"/>
      <c r="BI756" s="139"/>
      <c r="BJ756" s="139"/>
      <c r="BK756" s="139"/>
      <c r="BL756" s="139"/>
      <c r="BM756" s="139"/>
      <c r="BN756" s="139"/>
      <c r="BO756" s="139"/>
      <c r="BP756" s="139"/>
      <c r="BQ756" s="139"/>
      <c r="BR756" s="139"/>
      <c r="BS756" s="139"/>
      <c r="BT756" s="139"/>
      <c r="BU756" s="139"/>
      <c r="BV756" s="139"/>
      <c r="BW756" s="139"/>
      <c r="BX756" s="139"/>
      <c r="BY756" s="139"/>
      <c r="BZ756" s="139"/>
      <c r="CA756" s="139"/>
      <c r="CB756" s="139"/>
      <c r="CC756" s="139"/>
      <c r="CD756" s="139"/>
    </row>
    <row r="757" spans="2:82">
      <c r="B757" s="65" t="str">
        <f>IF(C757&lt;&gt;0,COUNTA($C$7:C757)," ")</f>
        <v xml:space="preserve"> </v>
      </c>
      <c r="C757" s="177"/>
      <c r="D757" s="73" t="str">
        <f>IF(C757=0," ",VLOOKUP(WEEKDAY(C757),WeekDays!$B$6:$C$12,COLUMNS(WeekDays!$B$6:$C$12)))</f>
        <v xml:space="preserve"> </v>
      </c>
      <c r="E757" s="200"/>
      <c r="F757" s="46"/>
      <c r="G757" s="46"/>
      <c r="H757" s="49"/>
      <c r="I757" s="51"/>
      <c r="J757" s="188"/>
      <c r="K757" s="123" t="str">
        <f t="shared" si="228"/>
        <v xml:space="preserve"> </v>
      </c>
      <c r="L757" s="193" t="str">
        <f t="shared" si="229"/>
        <v xml:space="preserve"> </v>
      </c>
      <c r="M757" s="57">
        <f t="shared" si="230"/>
        <v>0</v>
      </c>
      <c r="N757" s="58">
        <f t="shared" si="231"/>
        <v>0</v>
      </c>
      <c r="O757" s="59">
        <f t="shared" si="232"/>
        <v>0</v>
      </c>
      <c r="P757" s="60">
        <f t="shared" si="233"/>
        <v>0</v>
      </c>
      <c r="Q757" s="61">
        <f t="shared" si="234"/>
        <v>0</v>
      </c>
      <c r="R757" s="58">
        <f t="shared" si="235"/>
        <v>0</v>
      </c>
      <c r="S757" s="61">
        <f t="shared" si="236"/>
        <v>0</v>
      </c>
      <c r="T757" s="58">
        <f t="shared" si="237"/>
        <v>0</v>
      </c>
      <c r="U757" s="181"/>
      <c r="V757" s="137"/>
      <c r="W757" s="138"/>
      <c r="X757" s="139"/>
      <c r="Y757" s="139"/>
      <c r="Z757" s="139"/>
      <c r="AA757" s="139"/>
      <c r="AC757" s="139"/>
      <c r="AD757" s="139"/>
      <c r="AE757" s="139"/>
      <c r="AF757" s="139"/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  <c r="AR757" s="139"/>
      <c r="AS757" s="139"/>
      <c r="AT757" s="139"/>
      <c r="AU757" s="139"/>
      <c r="AV757" s="139"/>
      <c r="AW757" s="139"/>
      <c r="AX757" s="139"/>
      <c r="AY757" s="139"/>
      <c r="AZ757" s="139"/>
      <c r="BA757" s="139"/>
      <c r="BB757" s="139"/>
      <c r="BC757" s="139"/>
      <c r="BD757" s="139"/>
      <c r="BE757" s="139"/>
      <c r="BF757" s="139"/>
      <c r="BG757" s="139"/>
      <c r="BH757" s="139"/>
      <c r="BI757" s="139"/>
      <c r="BJ757" s="139"/>
      <c r="BK757" s="139"/>
      <c r="BL757" s="139"/>
      <c r="BM757" s="139"/>
      <c r="BN757" s="139"/>
      <c r="BO757" s="139"/>
      <c r="BP757" s="139"/>
      <c r="BQ757" s="139"/>
      <c r="BR757" s="139"/>
      <c r="BS757" s="139"/>
      <c r="BT757" s="139"/>
      <c r="BU757" s="139"/>
      <c r="BV757" s="139"/>
      <c r="BW757" s="139"/>
      <c r="BX757" s="139"/>
      <c r="BY757" s="139"/>
      <c r="BZ757" s="139"/>
      <c r="CA757" s="139"/>
      <c r="CB757" s="139"/>
      <c r="CC757" s="139"/>
      <c r="CD757" s="139"/>
    </row>
    <row r="758" spans="2:82">
      <c r="B758" s="65" t="str">
        <f>IF(C758&lt;&gt;0,COUNTA($C$7:C758)," ")</f>
        <v xml:space="preserve"> </v>
      </c>
      <c r="C758" s="177"/>
      <c r="D758" s="73" t="str">
        <f>IF(C758=0," ",VLOOKUP(WEEKDAY(C758),WeekDays!$B$6:$C$12,COLUMNS(WeekDays!$B$6:$C$12)))</f>
        <v xml:space="preserve"> </v>
      </c>
      <c r="E758" s="200"/>
      <c r="F758" s="46"/>
      <c r="G758" s="46"/>
      <c r="H758" s="49"/>
      <c r="I758" s="51"/>
      <c r="J758" s="188"/>
      <c r="K758" s="123" t="str">
        <f t="shared" si="228"/>
        <v xml:space="preserve"> </v>
      </c>
      <c r="L758" s="193" t="str">
        <f t="shared" si="229"/>
        <v xml:space="preserve"> </v>
      </c>
      <c r="M758" s="57">
        <f t="shared" si="230"/>
        <v>0</v>
      </c>
      <c r="N758" s="58">
        <f t="shared" si="231"/>
        <v>0</v>
      </c>
      <c r="O758" s="59">
        <f t="shared" si="232"/>
        <v>0</v>
      </c>
      <c r="P758" s="60">
        <f t="shared" si="233"/>
        <v>0</v>
      </c>
      <c r="Q758" s="61">
        <f t="shared" si="234"/>
        <v>0</v>
      </c>
      <c r="R758" s="58">
        <f t="shared" si="235"/>
        <v>0</v>
      </c>
      <c r="S758" s="61">
        <f t="shared" si="236"/>
        <v>0</v>
      </c>
      <c r="T758" s="58">
        <f t="shared" si="237"/>
        <v>0</v>
      </c>
      <c r="U758" s="181"/>
      <c r="V758" s="137"/>
      <c r="W758" s="138"/>
      <c r="X758" s="139"/>
      <c r="Y758" s="139"/>
      <c r="Z758" s="139"/>
      <c r="AA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  <c r="AR758" s="139"/>
      <c r="AS758" s="139"/>
      <c r="AT758" s="139"/>
      <c r="AU758" s="139"/>
      <c r="AV758" s="139"/>
      <c r="AW758" s="139"/>
      <c r="AX758" s="139"/>
      <c r="AY758" s="139"/>
      <c r="AZ758" s="139"/>
      <c r="BA758" s="139"/>
      <c r="BB758" s="139"/>
      <c r="BC758" s="139"/>
      <c r="BD758" s="139"/>
      <c r="BE758" s="139"/>
      <c r="BF758" s="139"/>
      <c r="BG758" s="139"/>
      <c r="BH758" s="139"/>
      <c r="BI758" s="139"/>
      <c r="BJ758" s="139"/>
      <c r="BK758" s="139"/>
      <c r="BL758" s="139"/>
      <c r="BM758" s="139"/>
      <c r="BN758" s="139"/>
      <c r="BO758" s="139"/>
      <c r="BP758" s="139"/>
      <c r="BQ758" s="139"/>
      <c r="BR758" s="139"/>
      <c r="BS758" s="139"/>
      <c r="BT758" s="139"/>
      <c r="BU758" s="139"/>
      <c r="BV758" s="139"/>
      <c r="BW758" s="139"/>
      <c r="BX758" s="139"/>
      <c r="BY758" s="139"/>
      <c r="BZ758" s="139"/>
      <c r="CA758" s="139"/>
      <c r="CB758" s="139"/>
      <c r="CC758" s="139"/>
      <c r="CD758" s="139"/>
    </row>
    <row r="759" spans="2:82">
      <c r="B759" s="65" t="str">
        <f>IF(C759&lt;&gt;0,COUNTA($C$7:C759)," ")</f>
        <v xml:space="preserve"> </v>
      </c>
      <c r="C759" s="177"/>
      <c r="D759" s="73" t="str">
        <f>IF(C759=0," ",VLOOKUP(WEEKDAY(C759),WeekDays!$B$6:$C$12,COLUMNS(WeekDays!$B$6:$C$12)))</f>
        <v xml:space="preserve"> </v>
      </c>
      <c r="E759" s="200"/>
      <c r="F759" s="46"/>
      <c r="G759" s="46"/>
      <c r="H759" s="49"/>
      <c r="I759" s="51"/>
      <c r="J759" s="188"/>
      <c r="K759" s="123" t="str">
        <f t="shared" si="228"/>
        <v xml:space="preserve"> </v>
      </c>
      <c r="L759" s="193" t="str">
        <f t="shared" si="229"/>
        <v xml:space="preserve"> </v>
      </c>
      <c r="M759" s="57">
        <f t="shared" si="230"/>
        <v>0</v>
      </c>
      <c r="N759" s="58">
        <f t="shared" si="231"/>
        <v>0</v>
      </c>
      <c r="O759" s="59">
        <f t="shared" si="232"/>
        <v>0</v>
      </c>
      <c r="P759" s="60">
        <f t="shared" si="233"/>
        <v>0</v>
      </c>
      <c r="Q759" s="61">
        <f t="shared" si="234"/>
        <v>0</v>
      </c>
      <c r="R759" s="58">
        <f t="shared" si="235"/>
        <v>0</v>
      </c>
      <c r="S759" s="61">
        <f t="shared" si="236"/>
        <v>0</v>
      </c>
      <c r="T759" s="58">
        <f t="shared" si="237"/>
        <v>0</v>
      </c>
      <c r="U759" s="181"/>
      <c r="V759" s="137"/>
      <c r="W759" s="138"/>
      <c r="X759" s="139"/>
      <c r="Y759" s="139"/>
      <c r="Z759" s="139"/>
      <c r="AA759" s="139"/>
      <c r="AC759" s="139"/>
      <c r="AD759" s="139"/>
      <c r="AE759" s="139"/>
      <c r="AF759" s="139"/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  <c r="AR759" s="139"/>
      <c r="AS759" s="139"/>
      <c r="AT759" s="139"/>
      <c r="AU759" s="139"/>
      <c r="AV759" s="139"/>
      <c r="AW759" s="139"/>
      <c r="AX759" s="139"/>
      <c r="AY759" s="139"/>
      <c r="AZ759" s="139"/>
      <c r="BA759" s="139"/>
      <c r="BB759" s="139"/>
      <c r="BC759" s="139"/>
      <c r="BD759" s="139"/>
      <c r="BE759" s="139"/>
      <c r="BF759" s="139"/>
      <c r="BG759" s="139"/>
      <c r="BH759" s="139"/>
      <c r="BI759" s="139"/>
      <c r="BJ759" s="139"/>
      <c r="BK759" s="139"/>
      <c r="BL759" s="139"/>
      <c r="BM759" s="139"/>
      <c r="BN759" s="139"/>
      <c r="BO759" s="139"/>
      <c r="BP759" s="139"/>
      <c r="BQ759" s="139"/>
      <c r="BR759" s="139"/>
      <c r="BS759" s="139"/>
      <c r="BT759" s="139"/>
      <c r="BU759" s="139"/>
      <c r="BV759" s="139"/>
      <c r="BW759" s="139"/>
      <c r="BX759" s="139"/>
      <c r="BY759" s="139"/>
      <c r="BZ759" s="139"/>
      <c r="CA759" s="139"/>
      <c r="CB759" s="139"/>
      <c r="CC759" s="139"/>
      <c r="CD759" s="139"/>
    </row>
    <row r="760" spans="2:82">
      <c r="B760" s="65" t="str">
        <f>IF(C760&lt;&gt;0,COUNTA($C$7:C760)," ")</f>
        <v xml:space="preserve"> </v>
      </c>
      <c r="C760" s="177"/>
      <c r="D760" s="73" t="str">
        <f>IF(C760=0," ",VLOOKUP(WEEKDAY(C760),WeekDays!$B$6:$C$12,COLUMNS(WeekDays!$B$6:$C$12)))</f>
        <v xml:space="preserve"> </v>
      </c>
      <c r="E760" s="200"/>
      <c r="F760" s="46"/>
      <c r="G760" s="46"/>
      <c r="H760" s="49"/>
      <c r="I760" s="51"/>
      <c r="J760" s="188"/>
      <c r="K760" s="123" t="str">
        <f t="shared" si="228"/>
        <v xml:space="preserve"> </v>
      </c>
      <c r="L760" s="193" t="str">
        <f t="shared" si="229"/>
        <v xml:space="preserve"> </v>
      </c>
      <c r="M760" s="57">
        <f t="shared" si="230"/>
        <v>0</v>
      </c>
      <c r="N760" s="58">
        <f t="shared" si="231"/>
        <v>0</v>
      </c>
      <c r="O760" s="59">
        <f t="shared" si="232"/>
        <v>0</v>
      </c>
      <c r="P760" s="60">
        <f t="shared" si="233"/>
        <v>0</v>
      </c>
      <c r="Q760" s="61">
        <f t="shared" si="234"/>
        <v>0</v>
      </c>
      <c r="R760" s="58">
        <f t="shared" si="235"/>
        <v>0</v>
      </c>
      <c r="S760" s="61">
        <f t="shared" si="236"/>
        <v>0</v>
      </c>
      <c r="T760" s="58">
        <f t="shared" si="237"/>
        <v>0</v>
      </c>
      <c r="U760" s="181"/>
      <c r="V760" s="137"/>
      <c r="W760" s="138"/>
      <c r="X760" s="139"/>
      <c r="Y760" s="139"/>
      <c r="Z760" s="139"/>
      <c r="AA760" s="139"/>
      <c r="AC760" s="139"/>
      <c r="AD760" s="139"/>
      <c r="AE760" s="139"/>
      <c r="AF760" s="139"/>
      <c r="AG760" s="139"/>
      <c r="AH760" s="139"/>
      <c r="AI760" s="139"/>
      <c r="AJ760" s="139"/>
      <c r="AK760" s="139"/>
      <c r="AL760" s="139"/>
      <c r="AM760" s="139"/>
      <c r="AN760" s="139"/>
      <c r="AO760" s="139"/>
      <c r="AP760" s="139"/>
      <c r="AQ760" s="139"/>
      <c r="AR760" s="139"/>
      <c r="AS760" s="139"/>
      <c r="AT760" s="139"/>
      <c r="AU760" s="139"/>
      <c r="AV760" s="139"/>
      <c r="AW760" s="139"/>
      <c r="AX760" s="139"/>
      <c r="AY760" s="139"/>
      <c r="AZ760" s="139"/>
      <c r="BA760" s="139"/>
      <c r="BB760" s="139"/>
      <c r="BC760" s="139"/>
      <c r="BD760" s="139"/>
      <c r="BE760" s="139"/>
      <c r="BF760" s="139"/>
      <c r="BG760" s="139"/>
      <c r="BH760" s="139"/>
      <c r="BI760" s="139"/>
      <c r="BJ760" s="139"/>
      <c r="BK760" s="139"/>
      <c r="BL760" s="139"/>
      <c r="BM760" s="139"/>
      <c r="BN760" s="139"/>
      <c r="BO760" s="139"/>
      <c r="BP760" s="139"/>
      <c r="BQ760" s="139"/>
      <c r="BR760" s="139"/>
      <c r="BS760" s="139"/>
      <c r="BT760" s="139"/>
      <c r="BU760" s="139"/>
      <c r="BV760" s="139"/>
      <c r="BW760" s="139"/>
      <c r="BX760" s="139"/>
      <c r="BY760" s="139"/>
      <c r="BZ760" s="139"/>
      <c r="CA760" s="139"/>
      <c r="CB760" s="139"/>
      <c r="CC760" s="139"/>
      <c r="CD760" s="139"/>
    </row>
    <row r="761" spans="2:82">
      <c r="B761" s="65" t="str">
        <f>IF(C761&lt;&gt;0,COUNTA($C$7:C761)," ")</f>
        <v xml:space="preserve"> </v>
      </c>
      <c r="C761" s="177"/>
      <c r="D761" s="73" t="str">
        <f>IF(C761=0," ",VLOOKUP(WEEKDAY(C761),WeekDays!$B$6:$C$12,COLUMNS(WeekDays!$B$6:$C$12)))</f>
        <v xml:space="preserve"> </v>
      </c>
      <c r="E761" s="200"/>
      <c r="F761" s="46"/>
      <c r="G761" s="46"/>
      <c r="H761" s="49"/>
      <c r="I761" s="51"/>
      <c r="J761" s="188"/>
      <c r="K761" s="123" t="str">
        <f t="shared" si="228"/>
        <v xml:space="preserve"> </v>
      </c>
      <c r="L761" s="193" t="str">
        <f t="shared" si="229"/>
        <v xml:space="preserve"> </v>
      </c>
      <c r="M761" s="57">
        <f t="shared" si="230"/>
        <v>0</v>
      </c>
      <c r="N761" s="58">
        <f t="shared" si="231"/>
        <v>0</v>
      </c>
      <c r="O761" s="59">
        <f t="shared" si="232"/>
        <v>0</v>
      </c>
      <c r="P761" s="60">
        <f t="shared" si="233"/>
        <v>0</v>
      </c>
      <c r="Q761" s="61">
        <f t="shared" si="234"/>
        <v>0</v>
      </c>
      <c r="R761" s="58">
        <f t="shared" si="235"/>
        <v>0</v>
      </c>
      <c r="S761" s="61">
        <f t="shared" si="236"/>
        <v>0</v>
      </c>
      <c r="T761" s="58">
        <f t="shared" si="237"/>
        <v>0</v>
      </c>
      <c r="U761" s="181"/>
      <c r="V761" s="137"/>
      <c r="W761" s="138"/>
      <c r="X761" s="139"/>
      <c r="Y761" s="139"/>
      <c r="Z761" s="139"/>
      <c r="AA761" s="139"/>
      <c r="AC761" s="139"/>
      <c r="AD761" s="139"/>
      <c r="AE761" s="139"/>
      <c r="AF761" s="139"/>
      <c r="AG761" s="139"/>
      <c r="AH761" s="139"/>
      <c r="AI761" s="139"/>
      <c r="AJ761" s="139"/>
      <c r="AK761" s="139"/>
      <c r="AL761" s="139"/>
      <c r="AM761" s="139"/>
      <c r="AN761" s="139"/>
      <c r="AO761" s="139"/>
      <c r="AP761" s="139"/>
      <c r="AQ761" s="139"/>
      <c r="AR761" s="139"/>
      <c r="AS761" s="139"/>
      <c r="AT761" s="139"/>
      <c r="AU761" s="139"/>
      <c r="AV761" s="139"/>
      <c r="AW761" s="139"/>
      <c r="AX761" s="139"/>
      <c r="AY761" s="139"/>
      <c r="AZ761" s="139"/>
      <c r="BA761" s="139"/>
      <c r="BB761" s="139"/>
      <c r="BC761" s="139"/>
      <c r="BD761" s="139"/>
      <c r="BE761" s="139"/>
      <c r="BF761" s="139"/>
      <c r="BG761" s="139"/>
      <c r="BH761" s="139"/>
      <c r="BI761" s="139"/>
      <c r="BJ761" s="139"/>
      <c r="BK761" s="139"/>
      <c r="BL761" s="139"/>
      <c r="BM761" s="139"/>
      <c r="BN761" s="139"/>
      <c r="BO761" s="139"/>
      <c r="BP761" s="139"/>
      <c r="BQ761" s="139"/>
      <c r="BR761" s="139"/>
      <c r="BS761" s="139"/>
      <c r="BT761" s="139"/>
      <c r="BU761" s="139"/>
      <c r="BV761" s="139"/>
      <c r="BW761" s="139"/>
      <c r="BX761" s="139"/>
      <c r="BY761" s="139"/>
      <c r="BZ761" s="139"/>
      <c r="CA761" s="139"/>
      <c r="CB761" s="139"/>
      <c r="CC761" s="139"/>
      <c r="CD761" s="139"/>
    </row>
    <row r="762" spans="2:82">
      <c r="B762" s="65" t="str">
        <f>IF(C762&lt;&gt;0,COUNTA($C$7:C762)," ")</f>
        <v xml:space="preserve"> </v>
      </c>
      <c r="C762" s="177"/>
      <c r="D762" s="73" t="str">
        <f>IF(C762=0," ",VLOOKUP(WEEKDAY(C762),WeekDays!$B$6:$C$12,COLUMNS(WeekDays!$B$6:$C$12)))</f>
        <v xml:space="preserve"> </v>
      </c>
      <c r="E762" s="200"/>
      <c r="F762" s="46"/>
      <c r="G762" s="46"/>
      <c r="H762" s="49"/>
      <c r="I762" s="51"/>
      <c r="J762" s="188"/>
      <c r="K762" s="123" t="str">
        <f t="shared" si="228"/>
        <v xml:space="preserve"> </v>
      </c>
      <c r="L762" s="193" t="str">
        <f t="shared" si="229"/>
        <v xml:space="preserve"> </v>
      </c>
      <c r="M762" s="57">
        <f t="shared" si="230"/>
        <v>0</v>
      </c>
      <c r="N762" s="58">
        <f t="shared" si="231"/>
        <v>0</v>
      </c>
      <c r="O762" s="59">
        <f t="shared" si="232"/>
        <v>0</v>
      </c>
      <c r="P762" s="60">
        <f t="shared" si="233"/>
        <v>0</v>
      </c>
      <c r="Q762" s="61">
        <f t="shared" si="234"/>
        <v>0</v>
      </c>
      <c r="R762" s="58">
        <f t="shared" si="235"/>
        <v>0</v>
      </c>
      <c r="S762" s="61">
        <f t="shared" si="236"/>
        <v>0</v>
      </c>
      <c r="T762" s="58">
        <f t="shared" si="237"/>
        <v>0</v>
      </c>
      <c r="U762" s="181"/>
      <c r="V762" s="137"/>
      <c r="W762" s="138"/>
      <c r="X762" s="139"/>
      <c r="Y762" s="139"/>
      <c r="Z762" s="139"/>
      <c r="AA762" s="139"/>
      <c r="AC762" s="139"/>
      <c r="AD762" s="139"/>
      <c r="AE762" s="139"/>
      <c r="AF762" s="139"/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  <c r="AR762" s="139"/>
      <c r="AS762" s="139"/>
      <c r="AT762" s="139"/>
      <c r="AU762" s="139"/>
      <c r="AV762" s="139"/>
      <c r="AW762" s="139"/>
      <c r="AX762" s="139"/>
      <c r="AY762" s="139"/>
      <c r="AZ762" s="139"/>
      <c r="BA762" s="139"/>
      <c r="BB762" s="139"/>
      <c r="BC762" s="139"/>
      <c r="BD762" s="139"/>
      <c r="BE762" s="139"/>
      <c r="BF762" s="139"/>
      <c r="BG762" s="139"/>
      <c r="BH762" s="139"/>
      <c r="BI762" s="139"/>
      <c r="BJ762" s="139"/>
      <c r="BK762" s="139"/>
      <c r="BL762" s="139"/>
      <c r="BM762" s="139"/>
      <c r="BN762" s="139"/>
      <c r="BO762" s="139"/>
      <c r="BP762" s="139"/>
      <c r="BQ762" s="139"/>
      <c r="BR762" s="139"/>
      <c r="BS762" s="139"/>
      <c r="BT762" s="139"/>
      <c r="BU762" s="139"/>
      <c r="BV762" s="139"/>
      <c r="BW762" s="139"/>
      <c r="BX762" s="139"/>
      <c r="BY762" s="139"/>
      <c r="BZ762" s="139"/>
      <c r="CA762" s="139"/>
      <c r="CB762" s="139"/>
      <c r="CC762" s="139"/>
      <c r="CD762" s="139"/>
    </row>
    <row r="763" spans="2:82">
      <c r="B763" s="65" t="str">
        <f>IF(C763&lt;&gt;0,COUNTA($C$7:C763)," ")</f>
        <v xml:space="preserve"> </v>
      </c>
      <c r="C763" s="177"/>
      <c r="D763" s="73" t="str">
        <f>IF(C763=0," ",VLOOKUP(WEEKDAY(C763),WeekDays!$B$6:$C$12,COLUMNS(WeekDays!$B$6:$C$12)))</f>
        <v xml:space="preserve"> </v>
      </c>
      <c r="E763" s="200"/>
      <c r="F763" s="46"/>
      <c r="G763" s="46"/>
      <c r="H763" s="49"/>
      <c r="I763" s="51"/>
      <c r="J763" s="188"/>
      <c r="K763" s="123" t="str">
        <f t="shared" si="228"/>
        <v xml:space="preserve"> </v>
      </c>
      <c r="L763" s="193" t="str">
        <f t="shared" si="229"/>
        <v xml:space="preserve"> </v>
      </c>
      <c r="M763" s="57">
        <f t="shared" si="230"/>
        <v>0</v>
      </c>
      <c r="N763" s="58">
        <f t="shared" si="231"/>
        <v>0</v>
      </c>
      <c r="O763" s="59">
        <f t="shared" si="232"/>
        <v>0</v>
      </c>
      <c r="P763" s="60">
        <f t="shared" si="233"/>
        <v>0</v>
      </c>
      <c r="Q763" s="61">
        <f t="shared" si="234"/>
        <v>0</v>
      </c>
      <c r="R763" s="58">
        <f t="shared" si="235"/>
        <v>0</v>
      </c>
      <c r="S763" s="61">
        <f t="shared" si="236"/>
        <v>0</v>
      </c>
      <c r="T763" s="58">
        <f t="shared" si="237"/>
        <v>0</v>
      </c>
      <c r="U763" s="181"/>
      <c r="V763" s="137"/>
      <c r="W763" s="138"/>
      <c r="X763" s="139"/>
      <c r="Y763" s="139"/>
      <c r="Z763" s="139"/>
      <c r="AA763" s="139"/>
      <c r="AC763" s="139"/>
      <c r="AD763" s="139"/>
      <c r="AE763" s="139"/>
      <c r="AF763" s="139"/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  <c r="AR763" s="139"/>
      <c r="AS763" s="139"/>
      <c r="AT763" s="139"/>
      <c r="AU763" s="139"/>
      <c r="AV763" s="139"/>
      <c r="AW763" s="139"/>
      <c r="AX763" s="139"/>
      <c r="AY763" s="139"/>
      <c r="AZ763" s="139"/>
      <c r="BA763" s="139"/>
      <c r="BB763" s="139"/>
      <c r="BC763" s="139"/>
      <c r="BD763" s="139"/>
      <c r="BE763" s="139"/>
      <c r="BF763" s="139"/>
      <c r="BG763" s="139"/>
      <c r="BH763" s="139"/>
      <c r="BI763" s="139"/>
      <c r="BJ763" s="139"/>
      <c r="BK763" s="139"/>
      <c r="BL763" s="139"/>
      <c r="BM763" s="139"/>
      <c r="BN763" s="139"/>
      <c r="BO763" s="139"/>
      <c r="BP763" s="139"/>
      <c r="BQ763" s="139"/>
      <c r="BR763" s="139"/>
      <c r="BS763" s="139"/>
      <c r="BT763" s="139"/>
      <c r="BU763" s="139"/>
      <c r="BV763" s="139"/>
      <c r="BW763" s="139"/>
      <c r="BX763" s="139"/>
      <c r="BY763" s="139"/>
      <c r="BZ763" s="139"/>
      <c r="CA763" s="139"/>
      <c r="CB763" s="139"/>
      <c r="CC763" s="139"/>
      <c r="CD763" s="139"/>
    </row>
    <row r="764" spans="2:82">
      <c r="B764" s="65" t="str">
        <f>IF(C764&lt;&gt;0,COUNTA($C$7:C764)," ")</f>
        <v xml:space="preserve"> </v>
      </c>
      <c r="C764" s="177"/>
      <c r="D764" s="73" t="str">
        <f>IF(C764=0," ",VLOOKUP(WEEKDAY(C764),WeekDays!$B$6:$C$12,COLUMNS(WeekDays!$B$6:$C$12)))</f>
        <v xml:space="preserve"> </v>
      </c>
      <c r="E764" s="200"/>
      <c r="F764" s="46"/>
      <c r="G764" s="46"/>
      <c r="H764" s="49"/>
      <c r="I764" s="51"/>
      <c r="J764" s="188"/>
      <c r="K764" s="123" t="str">
        <f t="shared" si="228"/>
        <v xml:space="preserve"> </v>
      </c>
      <c r="L764" s="193" t="str">
        <f t="shared" si="229"/>
        <v xml:space="preserve"> </v>
      </c>
      <c r="M764" s="57">
        <f t="shared" si="230"/>
        <v>0</v>
      </c>
      <c r="N764" s="58">
        <f t="shared" si="231"/>
        <v>0</v>
      </c>
      <c r="O764" s="59">
        <f t="shared" si="232"/>
        <v>0</v>
      </c>
      <c r="P764" s="60">
        <f t="shared" si="233"/>
        <v>0</v>
      </c>
      <c r="Q764" s="61">
        <f t="shared" si="234"/>
        <v>0</v>
      </c>
      <c r="R764" s="58">
        <f t="shared" si="235"/>
        <v>0</v>
      </c>
      <c r="S764" s="61">
        <f t="shared" si="236"/>
        <v>0</v>
      </c>
      <c r="T764" s="58">
        <f t="shared" si="237"/>
        <v>0</v>
      </c>
      <c r="U764" s="181"/>
      <c r="V764" s="137"/>
      <c r="W764" s="138"/>
      <c r="X764" s="139"/>
      <c r="Y764" s="139"/>
      <c r="Z764" s="139"/>
      <c r="AA764" s="139"/>
      <c r="AC764" s="139"/>
      <c r="AD764" s="139"/>
      <c r="AE764" s="139"/>
      <c r="AF764" s="139"/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  <c r="AR764" s="139"/>
      <c r="AS764" s="139"/>
      <c r="AT764" s="139"/>
      <c r="AU764" s="139"/>
      <c r="AV764" s="139"/>
      <c r="AW764" s="139"/>
      <c r="AX764" s="139"/>
      <c r="AY764" s="139"/>
      <c r="AZ764" s="139"/>
      <c r="BA764" s="139"/>
      <c r="BB764" s="139"/>
      <c r="BC764" s="139"/>
      <c r="BD764" s="139"/>
      <c r="BE764" s="139"/>
      <c r="BF764" s="139"/>
      <c r="BG764" s="139"/>
      <c r="BH764" s="139"/>
      <c r="BI764" s="139"/>
      <c r="BJ764" s="139"/>
      <c r="BK764" s="139"/>
      <c r="BL764" s="139"/>
      <c r="BM764" s="139"/>
      <c r="BN764" s="139"/>
      <c r="BO764" s="139"/>
      <c r="BP764" s="139"/>
      <c r="BQ764" s="139"/>
      <c r="BR764" s="139"/>
      <c r="BS764" s="139"/>
      <c r="BT764" s="139"/>
      <c r="BU764" s="139"/>
      <c r="BV764" s="139"/>
      <c r="BW764" s="139"/>
      <c r="BX764" s="139"/>
      <c r="BY764" s="139"/>
      <c r="BZ764" s="139"/>
      <c r="CA764" s="139"/>
      <c r="CB764" s="139"/>
      <c r="CC764" s="139"/>
      <c r="CD764" s="139"/>
    </row>
    <row r="765" spans="2:82">
      <c r="B765" s="65" t="str">
        <f>IF(C765&lt;&gt;0,COUNTA($C$7:C765)," ")</f>
        <v xml:space="preserve"> </v>
      </c>
      <c r="C765" s="177"/>
      <c r="D765" s="73" t="str">
        <f>IF(C765=0," ",VLOOKUP(WEEKDAY(C765),WeekDays!$B$6:$C$12,COLUMNS(WeekDays!$B$6:$C$12)))</f>
        <v xml:space="preserve"> </v>
      </c>
      <c r="E765" s="200"/>
      <c r="F765" s="46"/>
      <c r="G765" s="46"/>
      <c r="H765" s="49"/>
      <c r="I765" s="51"/>
      <c r="J765" s="188"/>
      <c r="K765" s="123" t="str">
        <f t="shared" si="228"/>
        <v xml:space="preserve"> </v>
      </c>
      <c r="L765" s="193" t="str">
        <f t="shared" si="229"/>
        <v xml:space="preserve"> </v>
      </c>
      <c r="M765" s="57">
        <f t="shared" si="230"/>
        <v>0</v>
      </c>
      <c r="N765" s="58">
        <f t="shared" si="231"/>
        <v>0</v>
      </c>
      <c r="O765" s="59">
        <f t="shared" si="232"/>
        <v>0</v>
      </c>
      <c r="P765" s="60">
        <f t="shared" si="233"/>
        <v>0</v>
      </c>
      <c r="Q765" s="61">
        <f t="shared" si="234"/>
        <v>0</v>
      </c>
      <c r="R765" s="58">
        <f t="shared" si="235"/>
        <v>0</v>
      </c>
      <c r="S765" s="61">
        <f t="shared" si="236"/>
        <v>0</v>
      </c>
      <c r="T765" s="58">
        <f t="shared" si="237"/>
        <v>0</v>
      </c>
      <c r="U765" s="181"/>
      <c r="V765" s="137"/>
      <c r="W765" s="138"/>
      <c r="X765" s="139"/>
      <c r="Y765" s="139"/>
      <c r="Z765" s="139"/>
      <c r="AA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  <c r="AR765" s="139"/>
      <c r="AS765" s="139"/>
      <c r="AT765" s="139"/>
      <c r="AU765" s="139"/>
      <c r="AV765" s="139"/>
      <c r="AW765" s="139"/>
      <c r="AX765" s="139"/>
      <c r="AY765" s="139"/>
      <c r="AZ765" s="139"/>
      <c r="BA765" s="139"/>
      <c r="BB765" s="139"/>
      <c r="BC765" s="139"/>
      <c r="BD765" s="139"/>
      <c r="BE765" s="139"/>
      <c r="BF765" s="139"/>
      <c r="BG765" s="139"/>
      <c r="BH765" s="139"/>
      <c r="BI765" s="139"/>
      <c r="BJ765" s="139"/>
      <c r="BK765" s="139"/>
      <c r="BL765" s="139"/>
      <c r="BM765" s="139"/>
      <c r="BN765" s="139"/>
      <c r="BO765" s="139"/>
      <c r="BP765" s="139"/>
      <c r="BQ765" s="139"/>
      <c r="BR765" s="139"/>
      <c r="BS765" s="139"/>
      <c r="BT765" s="139"/>
      <c r="BU765" s="139"/>
      <c r="BV765" s="139"/>
      <c r="BW765" s="139"/>
      <c r="BX765" s="139"/>
      <c r="BY765" s="139"/>
      <c r="BZ765" s="139"/>
      <c r="CA765" s="139"/>
      <c r="CB765" s="139"/>
      <c r="CC765" s="139"/>
      <c r="CD765" s="139"/>
    </row>
    <row r="766" spans="2:82">
      <c r="B766" s="65" t="str">
        <f>IF(C766&lt;&gt;0,COUNTA($C$7:C766)," ")</f>
        <v xml:space="preserve"> </v>
      </c>
      <c r="C766" s="177"/>
      <c r="D766" s="73" t="str">
        <f>IF(C766=0," ",VLOOKUP(WEEKDAY(C766),WeekDays!$B$6:$C$12,COLUMNS(WeekDays!$B$6:$C$12)))</f>
        <v xml:space="preserve"> </v>
      </c>
      <c r="E766" s="200"/>
      <c r="F766" s="46"/>
      <c r="G766" s="46"/>
      <c r="H766" s="49"/>
      <c r="I766" s="51"/>
      <c r="J766" s="188"/>
      <c r="K766" s="123" t="str">
        <f t="shared" si="228"/>
        <v xml:space="preserve"> </v>
      </c>
      <c r="L766" s="193" t="str">
        <f t="shared" si="229"/>
        <v xml:space="preserve"> </v>
      </c>
      <c r="M766" s="57">
        <f t="shared" si="230"/>
        <v>0</v>
      </c>
      <c r="N766" s="58">
        <f t="shared" si="231"/>
        <v>0</v>
      </c>
      <c r="O766" s="59">
        <f t="shared" si="232"/>
        <v>0</v>
      </c>
      <c r="P766" s="60">
        <f t="shared" si="233"/>
        <v>0</v>
      </c>
      <c r="Q766" s="61">
        <f t="shared" si="234"/>
        <v>0</v>
      </c>
      <c r="R766" s="58">
        <f t="shared" si="235"/>
        <v>0</v>
      </c>
      <c r="S766" s="61">
        <f t="shared" si="236"/>
        <v>0</v>
      </c>
      <c r="T766" s="58">
        <f t="shared" si="237"/>
        <v>0</v>
      </c>
      <c r="U766" s="181"/>
      <c r="V766" s="137"/>
      <c r="W766" s="138"/>
      <c r="X766" s="139"/>
      <c r="Y766" s="139"/>
      <c r="Z766" s="139"/>
      <c r="AA766" s="139"/>
      <c r="AC766" s="139"/>
      <c r="AD766" s="139"/>
      <c r="AE766" s="139"/>
      <c r="AF766" s="139"/>
      <c r="AG766" s="139"/>
      <c r="AH766" s="139"/>
      <c r="AI766" s="139"/>
      <c r="AJ766" s="139"/>
      <c r="AK766" s="139"/>
      <c r="AL766" s="139"/>
      <c r="AM766" s="139"/>
      <c r="AN766" s="139"/>
      <c r="AO766" s="139"/>
      <c r="AP766" s="139"/>
      <c r="AQ766" s="139"/>
      <c r="AR766" s="139"/>
      <c r="AS766" s="139"/>
      <c r="AT766" s="139"/>
      <c r="AU766" s="139"/>
      <c r="AV766" s="139"/>
      <c r="AW766" s="139"/>
      <c r="AX766" s="139"/>
      <c r="AY766" s="139"/>
      <c r="AZ766" s="139"/>
      <c r="BA766" s="139"/>
      <c r="BB766" s="139"/>
      <c r="BC766" s="139"/>
      <c r="BD766" s="139"/>
      <c r="BE766" s="139"/>
      <c r="BF766" s="139"/>
      <c r="BG766" s="139"/>
      <c r="BH766" s="139"/>
      <c r="BI766" s="139"/>
      <c r="BJ766" s="139"/>
      <c r="BK766" s="139"/>
      <c r="BL766" s="139"/>
      <c r="BM766" s="139"/>
      <c r="BN766" s="139"/>
      <c r="BO766" s="139"/>
      <c r="BP766" s="139"/>
      <c r="BQ766" s="139"/>
      <c r="BR766" s="139"/>
      <c r="BS766" s="139"/>
      <c r="BT766" s="139"/>
      <c r="BU766" s="139"/>
      <c r="BV766" s="139"/>
      <c r="BW766" s="139"/>
      <c r="BX766" s="139"/>
      <c r="BY766" s="139"/>
      <c r="BZ766" s="139"/>
      <c r="CA766" s="139"/>
      <c r="CB766" s="139"/>
      <c r="CC766" s="139"/>
      <c r="CD766" s="139"/>
    </row>
    <row r="767" spans="2:82">
      <c r="B767" s="65" t="str">
        <f>IF(C767&lt;&gt;0,COUNTA($C$7:C767)," ")</f>
        <v xml:space="preserve"> </v>
      </c>
      <c r="C767" s="177"/>
      <c r="D767" s="73" t="str">
        <f>IF(C767=0," ",VLOOKUP(WEEKDAY(C767),WeekDays!$B$6:$C$12,COLUMNS(WeekDays!$B$6:$C$12)))</f>
        <v xml:space="preserve"> </v>
      </c>
      <c r="E767" s="200"/>
      <c r="F767" s="46"/>
      <c r="G767" s="46"/>
      <c r="H767" s="49"/>
      <c r="I767" s="51"/>
      <c r="J767" s="188"/>
      <c r="K767" s="123" t="str">
        <f t="shared" si="228"/>
        <v xml:space="preserve"> </v>
      </c>
      <c r="L767" s="193" t="str">
        <f t="shared" si="229"/>
        <v xml:space="preserve"> </v>
      </c>
      <c r="M767" s="57">
        <f t="shared" si="230"/>
        <v>0</v>
      </c>
      <c r="N767" s="58">
        <f t="shared" si="231"/>
        <v>0</v>
      </c>
      <c r="O767" s="59">
        <f t="shared" si="232"/>
        <v>0</v>
      </c>
      <c r="P767" s="60">
        <f t="shared" si="233"/>
        <v>0</v>
      </c>
      <c r="Q767" s="61">
        <f t="shared" si="234"/>
        <v>0</v>
      </c>
      <c r="R767" s="58">
        <f t="shared" si="235"/>
        <v>0</v>
      </c>
      <c r="S767" s="61">
        <f t="shared" si="236"/>
        <v>0</v>
      </c>
      <c r="T767" s="58">
        <f t="shared" si="237"/>
        <v>0</v>
      </c>
      <c r="U767" s="181"/>
      <c r="V767" s="137"/>
      <c r="W767" s="138"/>
      <c r="X767" s="139"/>
      <c r="Y767" s="139"/>
      <c r="Z767" s="139"/>
      <c r="AA767" s="139"/>
      <c r="AC767" s="139"/>
      <c r="AD767" s="139"/>
      <c r="AE767" s="139"/>
      <c r="AF767" s="139"/>
      <c r="AG767" s="139"/>
      <c r="AH767" s="139"/>
      <c r="AI767" s="139"/>
      <c r="AJ767" s="139"/>
      <c r="AK767" s="139"/>
      <c r="AL767" s="139"/>
      <c r="AM767" s="139"/>
      <c r="AN767" s="139"/>
      <c r="AO767" s="139"/>
      <c r="AP767" s="139"/>
      <c r="AQ767" s="139"/>
      <c r="AR767" s="139"/>
      <c r="AS767" s="139"/>
      <c r="AT767" s="139"/>
      <c r="AU767" s="139"/>
      <c r="AV767" s="139"/>
      <c r="AW767" s="139"/>
      <c r="AX767" s="139"/>
      <c r="AY767" s="139"/>
      <c r="AZ767" s="139"/>
      <c r="BA767" s="139"/>
      <c r="BB767" s="139"/>
      <c r="BC767" s="139"/>
      <c r="BD767" s="139"/>
      <c r="BE767" s="139"/>
      <c r="BF767" s="139"/>
      <c r="BG767" s="139"/>
      <c r="BH767" s="139"/>
      <c r="BI767" s="139"/>
      <c r="BJ767" s="139"/>
      <c r="BK767" s="139"/>
      <c r="BL767" s="139"/>
      <c r="BM767" s="139"/>
      <c r="BN767" s="139"/>
      <c r="BO767" s="139"/>
      <c r="BP767" s="139"/>
      <c r="BQ767" s="139"/>
      <c r="BR767" s="139"/>
      <c r="BS767" s="139"/>
      <c r="BT767" s="139"/>
      <c r="BU767" s="139"/>
      <c r="BV767" s="139"/>
      <c r="BW767" s="139"/>
      <c r="BX767" s="139"/>
      <c r="BY767" s="139"/>
      <c r="BZ767" s="139"/>
      <c r="CA767" s="139"/>
      <c r="CB767" s="139"/>
      <c r="CC767" s="139"/>
      <c r="CD767" s="139"/>
    </row>
    <row r="768" spans="2:82">
      <c r="B768" s="65" t="str">
        <f>IF(C768&lt;&gt;0,COUNTA($C$7:C768)," ")</f>
        <v xml:space="preserve"> </v>
      </c>
      <c r="C768" s="177"/>
      <c r="D768" s="73" t="str">
        <f>IF(C768=0," ",VLOOKUP(WEEKDAY(C768),WeekDays!$B$6:$C$12,COLUMNS(WeekDays!$B$6:$C$12)))</f>
        <v xml:space="preserve"> </v>
      </c>
      <c r="E768" s="200"/>
      <c r="F768" s="46"/>
      <c r="G768" s="46"/>
      <c r="H768" s="49"/>
      <c r="I768" s="51"/>
      <c r="J768" s="188"/>
      <c r="K768" s="123" t="str">
        <f t="shared" si="228"/>
        <v xml:space="preserve"> </v>
      </c>
      <c r="L768" s="193" t="str">
        <f t="shared" si="229"/>
        <v xml:space="preserve"> </v>
      </c>
      <c r="M768" s="57">
        <f t="shared" si="230"/>
        <v>0</v>
      </c>
      <c r="N768" s="58">
        <f t="shared" si="231"/>
        <v>0</v>
      </c>
      <c r="O768" s="59">
        <f t="shared" si="232"/>
        <v>0</v>
      </c>
      <c r="P768" s="60">
        <f t="shared" si="233"/>
        <v>0</v>
      </c>
      <c r="Q768" s="61">
        <f t="shared" si="234"/>
        <v>0</v>
      </c>
      <c r="R768" s="58">
        <f t="shared" si="235"/>
        <v>0</v>
      </c>
      <c r="S768" s="61">
        <f t="shared" si="236"/>
        <v>0</v>
      </c>
      <c r="T768" s="58">
        <f t="shared" si="237"/>
        <v>0</v>
      </c>
      <c r="U768" s="181"/>
      <c r="V768" s="137"/>
      <c r="W768" s="138"/>
      <c r="X768" s="139"/>
      <c r="Y768" s="139"/>
      <c r="Z768" s="139"/>
      <c r="AA768" s="139"/>
      <c r="AC768" s="139"/>
      <c r="AD768" s="139"/>
      <c r="AE768" s="139"/>
      <c r="AF768" s="139"/>
      <c r="AG768" s="139"/>
      <c r="AH768" s="139"/>
      <c r="AI768" s="139"/>
      <c r="AJ768" s="139"/>
      <c r="AK768" s="139"/>
      <c r="AL768" s="139"/>
      <c r="AM768" s="139"/>
      <c r="AN768" s="139"/>
      <c r="AO768" s="139"/>
      <c r="AP768" s="139"/>
      <c r="AQ768" s="139"/>
      <c r="AR768" s="139"/>
      <c r="AS768" s="139"/>
      <c r="AT768" s="139"/>
      <c r="AU768" s="139"/>
      <c r="AV768" s="139"/>
      <c r="AW768" s="139"/>
      <c r="AX768" s="139"/>
      <c r="AY768" s="139"/>
      <c r="AZ768" s="139"/>
      <c r="BA768" s="139"/>
      <c r="BB768" s="139"/>
      <c r="BC768" s="139"/>
      <c r="BD768" s="139"/>
      <c r="BE768" s="139"/>
      <c r="BF768" s="139"/>
      <c r="BG768" s="139"/>
      <c r="BH768" s="139"/>
      <c r="BI768" s="139"/>
      <c r="BJ768" s="139"/>
      <c r="BK768" s="139"/>
      <c r="BL768" s="139"/>
      <c r="BM768" s="139"/>
      <c r="BN768" s="139"/>
      <c r="BO768" s="139"/>
      <c r="BP768" s="139"/>
      <c r="BQ768" s="139"/>
      <c r="BR768" s="139"/>
      <c r="BS768" s="139"/>
      <c r="BT768" s="139"/>
      <c r="BU768" s="139"/>
      <c r="BV768" s="139"/>
      <c r="BW768" s="139"/>
      <c r="BX768" s="139"/>
      <c r="BY768" s="139"/>
      <c r="BZ768" s="139"/>
      <c r="CA768" s="139"/>
      <c r="CB768" s="139"/>
      <c r="CC768" s="139"/>
      <c r="CD768" s="139"/>
    </row>
    <row r="769" spans="2:82">
      <c r="B769" s="65" t="str">
        <f>IF(C769&lt;&gt;0,COUNTA($C$7:C769)," ")</f>
        <v xml:space="preserve"> </v>
      </c>
      <c r="C769" s="177"/>
      <c r="D769" s="73" t="str">
        <f>IF(C769=0," ",VLOOKUP(WEEKDAY(C769),WeekDays!$B$6:$C$12,COLUMNS(WeekDays!$B$6:$C$12)))</f>
        <v xml:space="preserve"> </v>
      </c>
      <c r="E769" s="200"/>
      <c r="F769" s="46"/>
      <c r="G769" s="46"/>
      <c r="H769" s="49"/>
      <c r="I769" s="51"/>
      <c r="J769" s="188"/>
      <c r="K769" s="123" t="str">
        <f t="shared" ref="K769:K832" si="238">IF(OR(B769=0,B769&gt;COUNT($G$7:$G$868))," ",IF(G769&gt;I769,3,IF(G769&lt;I769,0,1)))</f>
        <v xml:space="preserve"> </v>
      </c>
      <c r="L769" s="193" t="str">
        <f t="shared" ref="L769:L832" si="239">IF(OR(B769=0,B769&gt;COUNT($G$7:$G$868))," ",IF(I769&gt;G769,3,IF(I769&lt;G769,0,1)))</f>
        <v xml:space="preserve"> </v>
      </c>
      <c r="M769" s="57">
        <f t="shared" ref="M769:M832" si="240">I769</f>
        <v>0</v>
      </c>
      <c r="N769" s="58">
        <f t="shared" ref="N769:N832" si="241">G769</f>
        <v>0</v>
      </c>
      <c r="O769" s="59">
        <f t="shared" ref="O769:O832" si="242">IF(G769&gt;I769,1,0)</f>
        <v>0</v>
      </c>
      <c r="P769" s="60">
        <f t="shared" ref="P769:P832" si="243">IF(I769&gt;G769,1,0)</f>
        <v>0</v>
      </c>
      <c r="Q769" s="61">
        <f t="shared" ref="Q769:Q832" si="244">IF(G769&lt;I769,1,0)</f>
        <v>0</v>
      </c>
      <c r="R769" s="58">
        <f t="shared" ref="R769:R832" si="245">IF(I769&lt;G769,1,0)</f>
        <v>0</v>
      </c>
      <c r="S769" s="61">
        <f t="shared" ref="S769:S832" si="246">IF(AND(G769="",I769=""),0,IF(G769=I769,1,0))</f>
        <v>0</v>
      </c>
      <c r="T769" s="58">
        <f t="shared" ref="T769:T832" si="247">IF(AND(G769="",I769=""),0,IF(I769=G769,1,0))</f>
        <v>0</v>
      </c>
      <c r="U769" s="181"/>
      <c r="V769" s="137"/>
      <c r="W769" s="138"/>
      <c r="X769" s="139"/>
      <c r="Y769" s="139"/>
      <c r="Z769" s="139"/>
      <c r="AA769" s="139"/>
      <c r="AC769" s="139"/>
      <c r="AD769" s="139"/>
      <c r="AE769" s="139"/>
      <c r="AF769" s="139"/>
      <c r="AG769" s="139"/>
      <c r="AH769" s="139"/>
      <c r="AI769" s="139"/>
      <c r="AJ769" s="139"/>
      <c r="AK769" s="139"/>
      <c r="AL769" s="139"/>
      <c r="AM769" s="139"/>
      <c r="AN769" s="139"/>
      <c r="AO769" s="139"/>
      <c r="AP769" s="139"/>
      <c r="AQ769" s="139"/>
      <c r="AR769" s="139"/>
      <c r="AS769" s="139"/>
      <c r="AT769" s="139"/>
      <c r="AU769" s="139"/>
      <c r="AV769" s="139"/>
      <c r="AW769" s="139"/>
      <c r="AX769" s="139"/>
      <c r="AY769" s="139"/>
      <c r="AZ769" s="139"/>
      <c r="BA769" s="139"/>
      <c r="BB769" s="139"/>
      <c r="BC769" s="139"/>
      <c r="BD769" s="139"/>
      <c r="BE769" s="139"/>
      <c r="BF769" s="139"/>
      <c r="BG769" s="139"/>
      <c r="BH769" s="139"/>
      <c r="BI769" s="139"/>
      <c r="BJ769" s="139"/>
      <c r="BK769" s="139"/>
      <c r="BL769" s="139"/>
      <c r="BM769" s="139"/>
      <c r="BN769" s="139"/>
      <c r="BO769" s="139"/>
      <c r="BP769" s="139"/>
      <c r="BQ769" s="139"/>
      <c r="BR769" s="139"/>
      <c r="BS769" s="139"/>
      <c r="BT769" s="139"/>
      <c r="BU769" s="139"/>
      <c r="BV769" s="139"/>
      <c r="BW769" s="139"/>
      <c r="BX769" s="139"/>
      <c r="BY769" s="139"/>
      <c r="BZ769" s="139"/>
      <c r="CA769" s="139"/>
      <c r="CB769" s="139"/>
      <c r="CC769" s="139"/>
      <c r="CD769" s="139"/>
    </row>
    <row r="770" spans="2:82">
      <c r="B770" s="65" t="str">
        <f>IF(C770&lt;&gt;0,COUNTA($C$7:C770)," ")</f>
        <v xml:space="preserve"> </v>
      </c>
      <c r="C770" s="177"/>
      <c r="D770" s="73" t="str">
        <f>IF(C770=0," ",VLOOKUP(WEEKDAY(C770),WeekDays!$B$6:$C$12,COLUMNS(WeekDays!$B$6:$C$12)))</f>
        <v xml:space="preserve"> </v>
      </c>
      <c r="E770" s="200"/>
      <c r="F770" s="46"/>
      <c r="G770" s="46"/>
      <c r="H770" s="49"/>
      <c r="I770" s="51"/>
      <c r="J770" s="188"/>
      <c r="K770" s="123" t="str">
        <f t="shared" si="238"/>
        <v xml:space="preserve"> </v>
      </c>
      <c r="L770" s="193" t="str">
        <f t="shared" si="239"/>
        <v xml:space="preserve"> </v>
      </c>
      <c r="M770" s="57">
        <f t="shared" si="240"/>
        <v>0</v>
      </c>
      <c r="N770" s="58">
        <f t="shared" si="241"/>
        <v>0</v>
      </c>
      <c r="O770" s="59">
        <f t="shared" si="242"/>
        <v>0</v>
      </c>
      <c r="P770" s="60">
        <f t="shared" si="243"/>
        <v>0</v>
      </c>
      <c r="Q770" s="61">
        <f t="shared" si="244"/>
        <v>0</v>
      </c>
      <c r="R770" s="58">
        <f t="shared" si="245"/>
        <v>0</v>
      </c>
      <c r="S770" s="61">
        <f t="shared" si="246"/>
        <v>0</v>
      </c>
      <c r="T770" s="58">
        <f t="shared" si="247"/>
        <v>0</v>
      </c>
      <c r="U770" s="181"/>
      <c r="V770" s="137"/>
      <c r="W770" s="138"/>
      <c r="X770" s="139"/>
      <c r="Y770" s="139"/>
      <c r="Z770" s="139"/>
      <c r="AA770" s="139"/>
      <c r="AC770" s="139"/>
      <c r="AD770" s="139"/>
      <c r="AE770" s="139"/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/>
      <c r="AR770" s="139"/>
      <c r="AS770" s="139"/>
      <c r="AT770" s="139"/>
      <c r="AU770" s="139"/>
      <c r="AV770" s="139"/>
      <c r="AW770" s="139"/>
      <c r="AX770" s="139"/>
      <c r="AY770" s="139"/>
      <c r="AZ770" s="139"/>
      <c r="BA770" s="139"/>
      <c r="BB770" s="139"/>
      <c r="BC770" s="139"/>
      <c r="BD770" s="139"/>
      <c r="BE770" s="139"/>
      <c r="BF770" s="139"/>
      <c r="BG770" s="139"/>
      <c r="BH770" s="139"/>
      <c r="BI770" s="139"/>
      <c r="BJ770" s="139"/>
      <c r="BK770" s="139"/>
      <c r="BL770" s="139"/>
      <c r="BM770" s="139"/>
      <c r="BN770" s="139"/>
      <c r="BO770" s="139"/>
      <c r="BP770" s="139"/>
      <c r="BQ770" s="139"/>
      <c r="BR770" s="139"/>
      <c r="BS770" s="139"/>
      <c r="BT770" s="139"/>
      <c r="BU770" s="139"/>
      <c r="BV770" s="139"/>
      <c r="BW770" s="139"/>
      <c r="BX770" s="139"/>
      <c r="BY770" s="139"/>
      <c r="BZ770" s="139"/>
      <c r="CA770" s="139"/>
      <c r="CB770" s="139"/>
      <c r="CC770" s="139"/>
      <c r="CD770" s="139"/>
    </row>
    <row r="771" spans="2:82">
      <c r="B771" s="65" t="str">
        <f>IF(C771&lt;&gt;0,COUNTA($C$7:C771)," ")</f>
        <v xml:space="preserve"> </v>
      </c>
      <c r="C771" s="177"/>
      <c r="D771" s="73" t="str">
        <f>IF(C771=0," ",VLOOKUP(WEEKDAY(C771),WeekDays!$B$6:$C$12,COLUMNS(WeekDays!$B$6:$C$12)))</f>
        <v xml:space="preserve"> </v>
      </c>
      <c r="E771" s="200"/>
      <c r="F771" s="46"/>
      <c r="G771" s="46"/>
      <c r="H771" s="49"/>
      <c r="I771" s="51"/>
      <c r="J771" s="188"/>
      <c r="K771" s="123" t="str">
        <f t="shared" si="238"/>
        <v xml:space="preserve"> </v>
      </c>
      <c r="L771" s="193" t="str">
        <f t="shared" si="239"/>
        <v xml:space="preserve"> </v>
      </c>
      <c r="M771" s="57">
        <f t="shared" si="240"/>
        <v>0</v>
      </c>
      <c r="N771" s="58">
        <f t="shared" si="241"/>
        <v>0</v>
      </c>
      <c r="O771" s="59">
        <f t="shared" si="242"/>
        <v>0</v>
      </c>
      <c r="P771" s="60">
        <f t="shared" si="243"/>
        <v>0</v>
      </c>
      <c r="Q771" s="61">
        <f t="shared" si="244"/>
        <v>0</v>
      </c>
      <c r="R771" s="58">
        <f t="shared" si="245"/>
        <v>0</v>
      </c>
      <c r="S771" s="61">
        <f t="shared" si="246"/>
        <v>0</v>
      </c>
      <c r="T771" s="58">
        <f t="shared" si="247"/>
        <v>0</v>
      </c>
      <c r="U771" s="181"/>
      <c r="V771" s="137"/>
      <c r="W771" s="138"/>
      <c r="X771" s="139"/>
      <c r="Y771" s="139"/>
      <c r="Z771" s="139"/>
      <c r="AA771" s="139"/>
      <c r="AC771" s="139"/>
      <c r="AD771" s="139"/>
      <c r="AE771" s="139"/>
      <c r="AF771" s="139"/>
      <c r="AG771" s="139"/>
      <c r="AH771" s="139"/>
      <c r="AI771" s="139"/>
      <c r="AJ771" s="139"/>
      <c r="AK771" s="139"/>
      <c r="AL771" s="139"/>
      <c r="AM771" s="139"/>
      <c r="AN771" s="139"/>
      <c r="AO771" s="139"/>
      <c r="AP771" s="139"/>
      <c r="AQ771" s="139"/>
      <c r="AR771" s="139"/>
      <c r="AS771" s="139"/>
      <c r="AT771" s="139"/>
      <c r="AU771" s="139"/>
      <c r="AV771" s="139"/>
      <c r="AW771" s="139"/>
      <c r="AX771" s="139"/>
      <c r="AY771" s="139"/>
      <c r="AZ771" s="139"/>
      <c r="BA771" s="139"/>
      <c r="BB771" s="139"/>
      <c r="BC771" s="139"/>
      <c r="BD771" s="139"/>
      <c r="BE771" s="139"/>
      <c r="BF771" s="139"/>
      <c r="BG771" s="139"/>
      <c r="BH771" s="139"/>
      <c r="BI771" s="139"/>
      <c r="BJ771" s="139"/>
      <c r="BK771" s="139"/>
      <c r="BL771" s="139"/>
      <c r="BM771" s="139"/>
      <c r="BN771" s="139"/>
      <c r="BO771" s="139"/>
      <c r="BP771" s="139"/>
      <c r="BQ771" s="139"/>
      <c r="BR771" s="139"/>
      <c r="BS771" s="139"/>
      <c r="BT771" s="139"/>
      <c r="BU771" s="139"/>
      <c r="BV771" s="139"/>
      <c r="BW771" s="139"/>
      <c r="BX771" s="139"/>
      <c r="BY771" s="139"/>
      <c r="BZ771" s="139"/>
      <c r="CA771" s="139"/>
      <c r="CB771" s="139"/>
      <c r="CC771" s="139"/>
      <c r="CD771" s="139"/>
    </row>
    <row r="772" spans="2:82">
      <c r="B772" s="65" t="str">
        <f>IF(C772&lt;&gt;0,COUNTA($C$7:C772)," ")</f>
        <v xml:space="preserve"> </v>
      </c>
      <c r="C772" s="177"/>
      <c r="D772" s="73" t="str">
        <f>IF(C772=0," ",VLOOKUP(WEEKDAY(C772),WeekDays!$B$6:$C$12,COLUMNS(WeekDays!$B$6:$C$12)))</f>
        <v xml:space="preserve"> </v>
      </c>
      <c r="E772" s="200"/>
      <c r="F772" s="46"/>
      <c r="G772" s="46"/>
      <c r="H772" s="49"/>
      <c r="I772" s="51"/>
      <c r="J772" s="188"/>
      <c r="K772" s="123" t="str">
        <f t="shared" si="238"/>
        <v xml:space="preserve"> </v>
      </c>
      <c r="L772" s="193" t="str">
        <f t="shared" si="239"/>
        <v xml:space="preserve"> </v>
      </c>
      <c r="M772" s="57">
        <f t="shared" si="240"/>
        <v>0</v>
      </c>
      <c r="N772" s="58">
        <f t="shared" si="241"/>
        <v>0</v>
      </c>
      <c r="O772" s="59">
        <f t="shared" si="242"/>
        <v>0</v>
      </c>
      <c r="P772" s="60">
        <f t="shared" si="243"/>
        <v>0</v>
      </c>
      <c r="Q772" s="61">
        <f t="shared" si="244"/>
        <v>0</v>
      </c>
      <c r="R772" s="58">
        <f t="shared" si="245"/>
        <v>0</v>
      </c>
      <c r="S772" s="61">
        <f t="shared" si="246"/>
        <v>0</v>
      </c>
      <c r="T772" s="58">
        <f t="shared" si="247"/>
        <v>0</v>
      </c>
      <c r="U772" s="181"/>
      <c r="V772" s="137"/>
      <c r="W772" s="138"/>
      <c r="X772" s="139"/>
      <c r="Y772" s="139"/>
      <c r="Z772" s="139"/>
      <c r="AA772" s="139"/>
      <c r="AC772" s="139"/>
      <c r="AD772" s="139"/>
      <c r="AE772" s="139"/>
      <c r="AF772" s="139"/>
      <c r="AG772" s="139"/>
      <c r="AH772" s="139"/>
      <c r="AI772" s="139"/>
      <c r="AJ772" s="139"/>
      <c r="AK772" s="139"/>
      <c r="AL772" s="139"/>
      <c r="AM772" s="139"/>
      <c r="AN772" s="139"/>
      <c r="AO772" s="139"/>
      <c r="AP772" s="139"/>
      <c r="AQ772" s="139"/>
      <c r="AR772" s="139"/>
      <c r="AS772" s="139"/>
      <c r="AT772" s="139"/>
      <c r="AU772" s="139"/>
      <c r="AV772" s="139"/>
      <c r="AW772" s="139"/>
      <c r="AX772" s="139"/>
      <c r="AY772" s="139"/>
      <c r="AZ772" s="139"/>
      <c r="BA772" s="139"/>
      <c r="BB772" s="139"/>
      <c r="BC772" s="139"/>
      <c r="BD772" s="139"/>
      <c r="BE772" s="139"/>
      <c r="BF772" s="139"/>
      <c r="BG772" s="139"/>
      <c r="BH772" s="139"/>
      <c r="BI772" s="139"/>
      <c r="BJ772" s="139"/>
      <c r="BK772" s="139"/>
      <c r="BL772" s="139"/>
      <c r="BM772" s="139"/>
      <c r="BN772" s="139"/>
      <c r="BO772" s="139"/>
      <c r="BP772" s="139"/>
      <c r="BQ772" s="139"/>
      <c r="BR772" s="139"/>
      <c r="BS772" s="139"/>
      <c r="BT772" s="139"/>
      <c r="BU772" s="139"/>
      <c r="BV772" s="139"/>
      <c r="BW772" s="139"/>
      <c r="BX772" s="139"/>
      <c r="BY772" s="139"/>
      <c r="BZ772" s="139"/>
      <c r="CA772" s="139"/>
      <c r="CB772" s="139"/>
      <c r="CC772" s="139"/>
      <c r="CD772" s="139"/>
    </row>
    <row r="773" spans="2:82">
      <c r="B773" s="65" t="str">
        <f>IF(C773&lt;&gt;0,COUNTA($C$7:C773)," ")</f>
        <v xml:space="preserve"> </v>
      </c>
      <c r="C773" s="177"/>
      <c r="D773" s="73" t="str">
        <f>IF(C773=0," ",VLOOKUP(WEEKDAY(C773),WeekDays!$B$6:$C$12,COLUMNS(WeekDays!$B$6:$C$12)))</f>
        <v xml:space="preserve"> </v>
      </c>
      <c r="E773" s="200"/>
      <c r="F773" s="46"/>
      <c r="G773" s="46"/>
      <c r="H773" s="49"/>
      <c r="I773" s="51"/>
      <c r="J773" s="188"/>
      <c r="K773" s="123" t="str">
        <f t="shared" si="238"/>
        <v xml:space="preserve"> </v>
      </c>
      <c r="L773" s="193" t="str">
        <f t="shared" si="239"/>
        <v xml:space="preserve"> </v>
      </c>
      <c r="M773" s="57">
        <f t="shared" si="240"/>
        <v>0</v>
      </c>
      <c r="N773" s="58">
        <f t="shared" si="241"/>
        <v>0</v>
      </c>
      <c r="O773" s="59">
        <f t="shared" si="242"/>
        <v>0</v>
      </c>
      <c r="P773" s="60">
        <f t="shared" si="243"/>
        <v>0</v>
      </c>
      <c r="Q773" s="61">
        <f t="shared" si="244"/>
        <v>0</v>
      </c>
      <c r="R773" s="58">
        <f t="shared" si="245"/>
        <v>0</v>
      </c>
      <c r="S773" s="61">
        <f t="shared" si="246"/>
        <v>0</v>
      </c>
      <c r="T773" s="58">
        <f t="shared" si="247"/>
        <v>0</v>
      </c>
      <c r="U773" s="181"/>
      <c r="V773" s="137"/>
      <c r="W773" s="138"/>
      <c r="X773" s="139"/>
      <c r="Y773" s="139"/>
      <c r="Z773" s="139"/>
      <c r="AA773" s="139"/>
      <c r="AC773" s="139"/>
      <c r="AD773" s="139"/>
      <c r="AE773" s="139"/>
      <c r="AF773" s="139"/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  <c r="AR773" s="139"/>
      <c r="AS773" s="139"/>
      <c r="AT773" s="139"/>
      <c r="AU773" s="139"/>
      <c r="AV773" s="139"/>
      <c r="AW773" s="139"/>
      <c r="AX773" s="139"/>
      <c r="AY773" s="139"/>
      <c r="AZ773" s="139"/>
      <c r="BA773" s="139"/>
      <c r="BB773" s="139"/>
      <c r="BC773" s="139"/>
      <c r="BD773" s="139"/>
      <c r="BE773" s="139"/>
      <c r="BF773" s="139"/>
      <c r="BG773" s="139"/>
      <c r="BH773" s="139"/>
      <c r="BI773" s="139"/>
      <c r="BJ773" s="139"/>
      <c r="BK773" s="139"/>
      <c r="BL773" s="139"/>
      <c r="BM773" s="139"/>
      <c r="BN773" s="139"/>
      <c r="BO773" s="139"/>
      <c r="BP773" s="139"/>
      <c r="BQ773" s="139"/>
      <c r="BR773" s="139"/>
      <c r="BS773" s="139"/>
      <c r="BT773" s="139"/>
      <c r="BU773" s="139"/>
      <c r="BV773" s="139"/>
      <c r="BW773" s="139"/>
      <c r="BX773" s="139"/>
      <c r="BY773" s="139"/>
      <c r="BZ773" s="139"/>
      <c r="CA773" s="139"/>
      <c r="CB773" s="139"/>
      <c r="CC773" s="139"/>
      <c r="CD773" s="139"/>
    </row>
    <row r="774" spans="2:82">
      <c r="B774" s="65" t="str">
        <f>IF(C774&lt;&gt;0,COUNTA($C$7:C774)," ")</f>
        <v xml:space="preserve"> </v>
      </c>
      <c r="C774" s="177"/>
      <c r="D774" s="73" t="str">
        <f>IF(C774=0," ",VLOOKUP(WEEKDAY(C774),WeekDays!$B$6:$C$12,COLUMNS(WeekDays!$B$6:$C$12)))</f>
        <v xml:space="preserve"> </v>
      </c>
      <c r="E774" s="200"/>
      <c r="F774" s="46"/>
      <c r="G774" s="46"/>
      <c r="H774" s="49"/>
      <c r="I774" s="51"/>
      <c r="J774" s="188"/>
      <c r="K774" s="123" t="str">
        <f t="shared" si="238"/>
        <v xml:space="preserve"> </v>
      </c>
      <c r="L774" s="193" t="str">
        <f t="shared" si="239"/>
        <v xml:space="preserve"> </v>
      </c>
      <c r="M774" s="57">
        <f t="shared" si="240"/>
        <v>0</v>
      </c>
      <c r="N774" s="58">
        <f t="shared" si="241"/>
        <v>0</v>
      </c>
      <c r="O774" s="59">
        <f t="shared" si="242"/>
        <v>0</v>
      </c>
      <c r="P774" s="60">
        <f t="shared" si="243"/>
        <v>0</v>
      </c>
      <c r="Q774" s="61">
        <f t="shared" si="244"/>
        <v>0</v>
      </c>
      <c r="R774" s="58">
        <f t="shared" si="245"/>
        <v>0</v>
      </c>
      <c r="S774" s="61">
        <f t="shared" si="246"/>
        <v>0</v>
      </c>
      <c r="T774" s="58">
        <f t="shared" si="247"/>
        <v>0</v>
      </c>
      <c r="U774" s="181"/>
      <c r="V774" s="137"/>
      <c r="W774" s="138"/>
      <c r="X774" s="139"/>
      <c r="Y774" s="139"/>
      <c r="Z774" s="139"/>
      <c r="AA774" s="139"/>
      <c r="AC774" s="139"/>
      <c r="AD774" s="139"/>
      <c r="AE774" s="139"/>
      <c r="AF774" s="139"/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  <c r="AR774" s="139"/>
      <c r="AS774" s="139"/>
      <c r="AT774" s="139"/>
      <c r="AU774" s="139"/>
      <c r="AV774" s="139"/>
      <c r="AW774" s="139"/>
      <c r="AX774" s="139"/>
      <c r="AY774" s="139"/>
      <c r="AZ774" s="139"/>
      <c r="BA774" s="139"/>
      <c r="BB774" s="139"/>
      <c r="BC774" s="139"/>
      <c r="BD774" s="139"/>
      <c r="BE774" s="139"/>
      <c r="BF774" s="139"/>
      <c r="BG774" s="139"/>
      <c r="BH774" s="139"/>
      <c r="BI774" s="139"/>
      <c r="BJ774" s="139"/>
      <c r="BK774" s="139"/>
      <c r="BL774" s="139"/>
      <c r="BM774" s="139"/>
      <c r="BN774" s="139"/>
      <c r="BO774" s="139"/>
      <c r="BP774" s="139"/>
      <c r="BQ774" s="139"/>
      <c r="BR774" s="139"/>
      <c r="BS774" s="139"/>
      <c r="BT774" s="139"/>
      <c r="BU774" s="139"/>
      <c r="BV774" s="139"/>
      <c r="BW774" s="139"/>
      <c r="BX774" s="139"/>
      <c r="BY774" s="139"/>
      <c r="BZ774" s="139"/>
      <c r="CA774" s="139"/>
      <c r="CB774" s="139"/>
      <c r="CC774" s="139"/>
      <c r="CD774" s="139"/>
    </row>
    <row r="775" spans="2:82">
      <c r="B775" s="65" t="str">
        <f>IF(C775&lt;&gt;0,COUNTA($C$7:C775)," ")</f>
        <v xml:space="preserve"> </v>
      </c>
      <c r="C775" s="177"/>
      <c r="D775" s="73" t="str">
        <f>IF(C775=0," ",VLOOKUP(WEEKDAY(C775),WeekDays!$B$6:$C$12,COLUMNS(WeekDays!$B$6:$C$12)))</f>
        <v xml:space="preserve"> </v>
      </c>
      <c r="E775" s="200"/>
      <c r="F775" s="46"/>
      <c r="G775" s="46"/>
      <c r="H775" s="49"/>
      <c r="I775" s="51"/>
      <c r="J775" s="188"/>
      <c r="K775" s="123" t="str">
        <f t="shared" si="238"/>
        <v xml:space="preserve"> </v>
      </c>
      <c r="L775" s="193" t="str">
        <f t="shared" si="239"/>
        <v xml:space="preserve"> </v>
      </c>
      <c r="M775" s="57">
        <f t="shared" si="240"/>
        <v>0</v>
      </c>
      <c r="N775" s="58">
        <f t="shared" si="241"/>
        <v>0</v>
      </c>
      <c r="O775" s="59">
        <f t="shared" si="242"/>
        <v>0</v>
      </c>
      <c r="P775" s="60">
        <f t="shared" si="243"/>
        <v>0</v>
      </c>
      <c r="Q775" s="61">
        <f t="shared" si="244"/>
        <v>0</v>
      </c>
      <c r="R775" s="58">
        <f t="shared" si="245"/>
        <v>0</v>
      </c>
      <c r="S775" s="61">
        <f t="shared" si="246"/>
        <v>0</v>
      </c>
      <c r="T775" s="58">
        <f t="shared" si="247"/>
        <v>0</v>
      </c>
      <c r="U775" s="181"/>
      <c r="V775" s="137"/>
      <c r="W775" s="138"/>
      <c r="X775" s="139"/>
      <c r="Y775" s="139"/>
      <c r="Z775" s="139"/>
      <c r="AA775" s="139"/>
      <c r="AC775" s="139"/>
      <c r="AD775" s="139"/>
      <c r="AE775" s="139"/>
      <c r="AF775" s="139"/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  <c r="AR775" s="139"/>
      <c r="AS775" s="139"/>
      <c r="AT775" s="139"/>
      <c r="AU775" s="139"/>
      <c r="AV775" s="139"/>
      <c r="AW775" s="139"/>
      <c r="AX775" s="139"/>
      <c r="AY775" s="139"/>
      <c r="AZ775" s="139"/>
      <c r="BA775" s="139"/>
      <c r="BB775" s="139"/>
      <c r="BC775" s="139"/>
      <c r="BD775" s="139"/>
      <c r="BE775" s="139"/>
      <c r="BF775" s="139"/>
      <c r="BG775" s="139"/>
      <c r="BH775" s="139"/>
      <c r="BI775" s="139"/>
      <c r="BJ775" s="139"/>
      <c r="BK775" s="139"/>
      <c r="BL775" s="139"/>
      <c r="BM775" s="139"/>
      <c r="BN775" s="139"/>
      <c r="BO775" s="139"/>
      <c r="BP775" s="139"/>
      <c r="BQ775" s="139"/>
      <c r="BR775" s="139"/>
      <c r="BS775" s="139"/>
      <c r="BT775" s="139"/>
      <c r="BU775" s="139"/>
      <c r="BV775" s="139"/>
      <c r="BW775" s="139"/>
      <c r="BX775" s="139"/>
      <c r="BY775" s="139"/>
      <c r="BZ775" s="139"/>
      <c r="CA775" s="139"/>
      <c r="CB775" s="139"/>
      <c r="CC775" s="139"/>
      <c r="CD775" s="139"/>
    </row>
    <row r="776" spans="2:82">
      <c r="B776" s="65" t="str">
        <f>IF(C776&lt;&gt;0,COUNTA($C$7:C776)," ")</f>
        <v xml:space="preserve"> </v>
      </c>
      <c r="C776" s="177"/>
      <c r="D776" s="73" t="str">
        <f>IF(C776=0," ",VLOOKUP(WEEKDAY(C776),WeekDays!$B$6:$C$12,COLUMNS(WeekDays!$B$6:$C$12)))</f>
        <v xml:space="preserve"> </v>
      </c>
      <c r="E776" s="200"/>
      <c r="F776" s="46"/>
      <c r="G776" s="46"/>
      <c r="H776" s="49"/>
      <c r="I776" s="51"/>
      <c r="J776" s="188"/>
      <c r="K776" s="123" t="str">
        <f t="shared" si="238"/>
        <v xml:space="preserve"> </v>
      </c>
      <c r="L776" s="193" t="str">
        <f t="shared" si="239"/>
        <v xml:space="preserve"> </v>
      </c>
      <c r="M776" s="57">
        <f t="shared" si="240"/>
        <v>0</v>
      </c>
      <c r="N776" s="58">
        <f t="shared" si="241"/>
        <v>0</v>
      </c>
      <c r="O776" s="59">
        <f t="shared" si="242"/>
        <v>0</v>
      </c>
      <c r="P776" s="60">
        <f t="shared" si="243"/>
        <v>0</v>
      </c>
      <c r="Q776" s="61">
        <f t="shared" si="244"/>
        <v>0</v>
      </c>
      <c r="R776" s="58">
        <f t="shared" si="245"/>
        <v>0</v>
      </c>
      <c r="S776" s="61">
        <f t="shared" si="246"/>
        <v>0</v>
      </c>
      <c r="T776" s="58">
        <f t="shared" si="247"/>
        <v>0</v>
      </c>
      <c r="U776" s="181"/>
      <c r="V776" s="137"/>
      <c r="W776" s="138"/>
      <c r="X776" s="139"/>
      <c r="Y776" s="139"/>
      <c r="Z776" s="139"/>
      <c r="AA776" s="139"/>
      <c r="AC776" s="139"/>
      <c r="AD776" s="139"/>
      <c r="AE776" s="139"/>
      <c r="AF776" s="139"/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  <c r="AR776" s="139"/>
      <c r="AS776" s="139"/>
      <c r="AT776" s="139"/>
      <c r="AU776" s="139"/>
      <c r="AV776" s="139"/>
      <c r="AW776" s="139"/>
      <c r="AX776" s="139"/>
      <c r="AY776" s="139"/>
      <c r="AZ776" s="139"/>
      <c r="BA776" s="139"/>
      <c r="BB776" s="139"/>
      <c r="BC776" s="139"/>
      <c r="BD776" s="139"/>
      <c r="BE776" s="139"/>
      <c r="BF776" s="139"/>
      <c r="BG776" s="139"/>
      <c r="BH776" s="139"/>
      <c r="BI776" s="139"/>
      <c r="BJ776" s="139"/>
      <c r="BK776" s="139"/>
      <c r="BL776" s="139"/>
      <c r="BM776" s="139"/>
      <c r="BN776" s="139"/>
      <c r="BO776" s="139"/>
      <c r="BP776" s="139"/>
      <c r="BQ776" s="139"/>
      <c r="BR776" s="139"/>
      <c r="BS776" s="139"/>
      <c r="BT776" s="139"/>
      <c r="BU776" s="139"/>
      <c r="BV776" s="139"/>
      <c r="BW776" s="139"/>
      <c r="BX776" s="139"/>
      <c r="BY776" s="139"/>
      <c r="BZ776" s="139"/>
      <c r="CA776" s="139"/>
      <c r="CB776" s="139"/>
      <c r="CC776" s="139"/>
      <c r="CD776" s="139"/>
    </row>
    <row r="777" spans="2:82">
      <c r="B777" s="65" t="str">
        <f>IF(C777&lt;&gt;0,COUNTA($C$7:C777)," ")</f>
        <v xml:space="preserve"> </v>
      </c>
      <c r="C777" s="177"/>
      <c r="D777" s="73" t="str">
        <f>IF(C777=0," ",VLOOKUP(WEEKDAY(C777),WeekDays!$B$6:$C$12,COLUMNS(WeekDays!$B$6:$C$12)))</f>
        <v xml:space="preserve"> </v>
      </c>
      <c r="E777" s="200"/>
      <c r="F777" s="46"/>
      <c r="G777" s="46"/>
      <c r="H777" s="49"/>
      <c r="I777" s="51"/>
      <c r="J777" s="188"/>
      <c r="K777" s="123" t="str">
        <f t="shared" si="238"/>
        <v xml:space="preserve"> </v>
      </c>
      <c r="L777" s="193" t="str">
        <f t="shared" si="239"/>
        <v xml:space="preserve"> </v>
      </c>
      <c r="M777" s="57">
        <f t="shared" si="240"/>
        <v>0</v>
      </c>
      <c r="N777" s="58">
        <f t="shared" si="241"/>
        <v>0</v>
      </c>
      <c r="O777" s="59">
        <f t="shared" si="242"/>
        <v>0</v>
      </c>
      <c r="P777" s="60">
        <f t="shared" si="243"/>
        <v>0</v>
      </c>
      <c r="Q777" s="61">
        <f t="shared" si="244"/>
        <v>0</v>
      </c>
      <c r="R777" s="58">
        <f t="shared" si="245"/>
        <v>0</v>
      </c>
      <c r="S777" s="61">
        <f t="shared" si="246"/>
        <v>0</v>
      </c>
      <c r="T777" s="58">
        <f t="shared" si="247"/>
        <v>0</v>
      </c>
      <c r="U777" s="181"/>
      <c r="V777" s="137"/>
      <c r="W777" s="138"/>
      <c r="X777" s="139"/>
      <c r="Y777" s="139"/>
      <c r="Z777" s="139"/>
      <c r="AA777" s="139"/>
      <c r="AC777" s="139"/>
      <c r="AD777" s="139"/>
      <c r="AE777" s="139"/>
      <c r="AF777" s="139"/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  <c r="AR777" s="139"/>
      <c r="AS777" s="139"/>
      <c r="AT777" s="139"/>
      <c r="AU777" s="139"/>
      <c r="AV777" s="139"/>
      <c r="AW777" s="139"/>
      <c r="AX777" s="139"/>
      <c r="AY777" s="139"/>
      <c r="AZ777" s="139"/>
      <c r="BA777" s="139"/>
      <c r="BB777" s="139"/>
      <c r="BC777" s="139"/>
      <c r="BD777" s="139"/>
      <c r="BE777" s="139"/>
      <c r="BF777" s="139"/>
      <c r="BG777" s="139"/>
      <c r="BH777" s="139"/>
      <c r="BI777" s="139"/>
      <c r="BJ777" s="139"/>
      <c r="BK777" s="139"/>
      <c r="BL777" s="139"/>
      <c r="BM777" s="139"/>
      <c r="BN777" s="139"/>
      <c r="BO777" s="139"/>
      <c r="BP777" s="139"/>
      <c r="BQ777" s="139"/>
      <c r="BR777" s="139"/>
      <c r="BS777" s="139"/>
      <c r="BT777" s="139"/>
      <c r="BU777" s="139"/>
      <c r="BV777" s="139"/>
      <c r="BW777" s="139"/>
      <c r="BX777" s="139"/>
      <c r="BY777" s="139"/>
      <c r="BZ777" s="139"/>
      <c r="CA777" s="139"/>
      <c r="CB777" s="139"/>
      <c r="CC777" s="139"/>
      <c r="CD777" s="139"/>
    </row>
    <row r="778" spans="2:82">
      <c r="B778" s="65" t="str">
        <f>IF(C778&lt;&gt;0,COUNTA($C$7:C778)," ")</f>
        <v xml:space="preserve"> </v>
      </c>
      <c r="C778" s="177"/>
      <c r="D778" s="73" t="str">
        <f>IF(C778=0," ",VLOOKUP(WEEKDAY(C778),WeekDays!$B$6:$C$12,COLUMNS(WeekDays!$B$6:$C$12)))</f>
        <v xml:space="preserve"> </v>
      </c>
      <c r="E778" s="200"/>
      <c r="F778" s="46"/>
      <c r="G778" s="46"/>
      <c r="H778" s="49"/>
      <c r="I778" s="51"/>
      <c r="J778" s="188"/>
      <c r="K778" s="123" t="str">
        <f t="shared" si="238"/>
        <v xml:space="preserve"> </v>
      </c>
      <c r="L778" s="193" t="str">
        <f t="shared" si="239"/>
        <v xml:space="preserve"> </v>
      </c>
      <c r="M778" s="57">
        <f t="shared" si="240"/>
        <v>0</v>
      </c>
      <c r="N778" s="58">
        <f t="shared" si="241"/>
        <v>0</v>
      </c>
      <c r="O778" s="59">
        <f t="shared" si="242"/>
        <v>0</v>
      </c>
      <c r="P778" s="60">
        <f t="shared" si="243"/>
        <v>0</v>
      </c>
      <c r="Q778" s="61">
        <f t="shared" si="244"/>
        <v>0</v>
      </c>
      <c r="R778" s="58">
        <f t="shared" si="245"/>
        <v>0</v>
      </c>
      <c r="S778" s="61">
        <f t="shared" si="246"/>
        <v>0</v>
      </c>
      <c r="T778" s="58">
        <f t="shared" si="247"/>
        <v>0</v>
      </c>
      <c r="U778" s="181"/>
      <c r="V778" s="137"/>
      <c r="W778" s="138"/>
      <c r="X778" s="139"/>
      <c r="Y778" s="139"/>
      <c r="Z778" s="139"/>
      <c r="AA778" s="139"/>
      <c r="AC778" s="139"/>
      <c r="AD778" s="139"/>
      <c r="AE778" s="139"/>
      <c r="AF778" s="139"/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  <c r="AR778" s="139"/>
      <c r="AS778" s="139"/>
      <c r="AT778" s="139"/>
      <c r="AU778" s="139"/>
      <c r="AV778" s="139"/>
      <c r="AW778" s="139"/>
      <c r="AX778" s="139"/>
      <c r="AY778" s="139"/>
      <c r="AZ778" s="139"/>
      <c r="BA778" s="139"/>
      <c r="BB778" s="139"/>
      <c r="BC778" s="139"/>
      <c r="BD778" s="139"/>
      <c r="BE778" s="139"/>
      <c r="BF778" s="139"/>
      <c r="BG778" s="139"/>
      <c r="BH778" s="139"/>
      <c r="BI778" s="139"/>
      <c r="BJ778" s="139"/>
      <c r="BK778" s="139"/>
      <c r="BL778" s="139"/>
      <c r="BM778" s="139"/>
      <c r="BN778" s="139"/>
      <c r="BO778" s="139"/>
      <c r="BP778" s="139"/>
      <c r="BQ778" s="139"/>
      <c r="BR778" s="139"/>
      <c r="BS778" s="139"/>
      <c r="BT778" s="139"/>
      <c r="BU778" s="139"/>
      <c r="BV778" s="139"/>
      <c r="BW778" s="139"/>
      <c r="BX778" s="139"/>
      <c r="BY778" s="139"/>
      <c r="BZ778" s="139"/>
      <c r="CA778" s="139"/>
      <c r="CB778" s="139"/>
      <c r="CC778" s="139"/>
      <c r="CD778" s="139"/>
    </row>
    <row r="779" spans="2:82">
      <c r="B779" s="65" t="str">
        <f>IF(C779&lt;&gt;0,COUNTA($C$7:C779)," ")</f>
        <v xml:space="preserve"> </v>
      </c>
      <c r="C779" s="177"/>
      <c r="D779" s="73" t="str">
        <f>IF(C779=0," ",VLOOKUP(WEEKDAY(C779),WeekDays!$B$6:$C$12,COLUMNS(WeekDays!$B$6:$C$12)))</f>
        <v xml:space="preserve"> </v>
      </c>
      <c r="E779" s="200"/>
      <c r="F779" s="46"/>
      <c r="G779" s="46"/>
      <c r="H779" s="49"/>
      <c r="I779" s="51"/>
      <c r="J779" s="188"/>
      <c r="K779" s="123" t="str">
        <f t="shared" si="238"/>
        <v xml:space="preserve"> </v>
      </c>
      <c r="L779" s="193" t="str">
        <f t="shared" si="239"/>
        <v xml:space="preserve"> </v>
      </c>
      <c r="M779" s="57">
        <f t="shared" si="240"/>
        <v>0</v>
      </c>
      <c r="N779" s="58">
        <f t="shared" si="241"/>
        <v>0</v>
      </c>
      <c r="O779" s="59">
        <f t="shared" si="242"/>
        <v>0</v>
      </c>
      <c r="P779" s="60">
        <f t="shared" si="243"/>
        <v>0</v>
      </c>
      <c r="Q779" s="61">
        <f t="shared" si="244"/>
        <v>0</v>
      </c>
      <c r="R779" s="58">
        <f t="shared" si="245"/>
        <v>0</v>
      </c>
      <c r="S779" s="61">
        <f t="shared" si="246"/>
        <v>0</v>
      </c>
      <c r="T779" s="58">
        <f t="shared" si="247"/>
        <v>0</v>
      </c>
      <c r="U779" s="181"/>
      <c r="V779" s="137"/>
      <c r="W779" s="138"/>
      <c r="X779" s="139"/>
      <c r="Y779" s="139"/>
      <c r="Z779" s="139"/>
      <c r="AA779" s="139"/>
      <c r="AC779" s="139"/>
      <c r="AD779" s="139"/>
      <c r="AE779" s="139"/>
      <c r="AF779" s="139"/>
      <c r="AG779" s="139"/>
      <c r="AH779" s="139"/>
      <c r="AI779" s="139"/>
      <c r="AJ779" s="139"/>
      <c r="AK779" s="139"/>
      <c r="AL779" s="139"/>
      <c r="AM779" s="139"/>
      <c r="AN779" s="139"/>
      <c r="AO779" s="139"/>
      <c r="AP779" s="139"/>
      <c r="AQ779" s="139"/>
      <c r="AR779" s="139"/>
      <c r="AS779" s="139"/>
      <c r="AT779" s="139"/>
      <c r="AU779" s="139"/>
      <c r="AV779" s="139"/>
      <c r="AW779" s="139"/>
      <c r="AX779" s="139"/>
      <c r="AY779" s="139"/>
      <c r="AZ779" s="139"/>
      <c r="BA779" s="139"/>
      <c r="BB779" s="139"/>
      <c r="BC779" s="139"/>
      <c r="BD779" s="139"/>
      <c r="BE779" s="139"/>
      <c r="BF779" s="139"/>
      <c r="BG779" s="139"/>
      <c r="BH779" s="139"/>
      <c r="BI779" s="139"/>
      <c r="BJ779" s="139"/>
      <c r="BK779" s="139"/>
      <c r="BL779" s="139"/>
      <c r="BM779" s="139"/>
      <c r="BN779" s="139"/>
      <c r="BO779" s="139"/>
      <c r="BP779" s="139"/>
      <c r="BQ779" s="139"/>
      <c r="BR779" s="139"/>
      <c r="BS779" s="139"/>
      <c r="BT779" s="139"/>
      <c r="BU779" s="139"/>
      <c r="BV779" s="139"/>
      <c r="BW779" s="139"/>
      <c r="BX779" s="139"/>
      <c r="BY779" s="139"/>
      <c r="BZ779" s="139"/>
      <c r="CA779" s="139"/>
      <c r="CB779" s="139"/>
      <c r="CC779" s="139"/>
      <c r="CD779" s="139"/>
    </row>
    <row r="780" spans="2:82">
      <c r="B780" s="65" t="str">
        <f>IF(C780&lt;&gt;0,COUNTA($C$7:C780)," ")</f>
        <v xml:space="preserve"> </v>
      </c>
      <c r="C780" s="177"/>
      <c r="D780" s="73" t="str">
        <f>IF(C780=0," ",VLOOKUP(WEEKDAY(C780),WeekDays!$B$6:$C$12,COLUMNS(WeekDays!$B$6:$C$12)))</f>
        <v xml:space="preserve"> </v>
      </c>
      <c r="E780" s="200"/>
      <c r="F780" s="46"/>
      <c r="G780" s="46"/>
      <c r="H780" s="49"/>
      <c r="I780" s="51"/>
      <c r="J780" s="188"/>
      <c r="K780" s="123" t="str">
        <f t="shared" si="238"/>
        <v xml:space="preserve"> </v>
      </c>
      <c r="L780" s="193" t="str">
        <f t="shared" si="239"/>
        <v xml:space="preserve"> </v>
      </c>
      <c r="M780" s="57">
        <f t="shared" si="240"/>
        <v>0</v>
      </c>
      <c r="N780" s="58">
        <f t="shared" si="241"/>
        <v>0</v>
      </c>
      <c r="O780" s="59">
        <f t="shared" si="242"/>
        <v>0</v>
      </c>
      <c r="P780" s="60">
        <f t="shared" si="243"/>
        <v>0</v>
      </c>
      <c r="Q780" s="61">
        <f t="shared" si="244"/>
        <v>0</v>
      </c>
      <c r="R780" s="58">
        <f t="shared" si="245"/>
        <v>0</v>
      </c>
      <c r="S780" s="61">
        <f t="shared" si="246"/>
        <v>0</v>
      </c>
      <c r="T780" s="58">
        <f t="shared" si="247"/>
        <v>0</v>
      </c>
      <c r="U780" s="181"/>
      <c r="V780" s="137"/>
      <c r="W780" s="138"/>
      <c r="X780" s="139"/>
      <c r="Y780" s="139"/>
      <c r="Z780" s="139"/>
      <c r="AA780" s="139"/>
      <c r="AC780" s="139"/>
      <c r="AD780" s="139"/>
      <c r="AE780" s="139"/>
      <c r="AF780" s="139"/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  <c r="AR780" s="139"/>
      <c r="AS780" s="139"/>
      <c r="AT780" s="139"/>
      <c r="AU780" s="139"/>
      <c r="AV780" s="139"/>
      <c r="AW780" s="139"/>
      <c r="AX780" s="139"/>
      <c r="AY780" s="139"/>
      <c r="AZ780" s="139"/>
      <c r="BA780" s="139"/>
      <c r="BB780" s="139"/>
      <c r="BC780" s="139"/>
      <c r="BD780" s="139"/>
      <c r="BE780" s="139"/>
      <c r="BF780" s="139"/>
      <c r="BG780" s="139"/>
      <c r="BH780" s="139"/>
      <c r="BI780" s="139"/>
      <c r="BJ780" s="139"/>
      <c r="BK780" s="139"/>
      <c r="BL780" s="139"/>
      <c r="BM780" s="139"/>
      <c r="BN780" s="139"/>
      <c r="BO780" s="139"/>
      <c r="BP780" s="139"/>
      <c r="BQ780" s="139"/>
      <c r="BR780" s="139"/>
      <c r="BS780" s="139"/>
      <c r="BT780" s="139"/>
      <c r="BU780" s="139"/>
      <c r="BV780" s="139"/>
      <c r="BW780" s="139"/>
      <c r="BX780" s="139"/>
      <c r="BY780" s="139"/>
      <c r="BZ780" s="139"/>
      <c r="CA780" s="139"/>
      <c r="CB780" s="139"/>
      <c r="CC780" s="139"/>
      <c r="CD780" s="139"/>
    </row>
    <row r="781" spans="2:82">
      <c r="B781" s="65" t="str">
        <f>IF(C781&lt;&gt;0,COUNTA($C$7:C781)," ")</f>
        <v xml:space="preserve"> </v>
      </c>
      <c r="C781" s="177"/>
      <c r="D781" s="73" t="str">
        <f>IF(C781=0," ",VLOOKUP(WEEKDAY(C781),WeekDays!$B$6:$C$12,COLUMNS(WeekDays!$B$6:$C$12)))</f>
        <v xml:space="preserve"> </v>
      </c>
      <c r="E781" s="200"/>
      <c r="F781" s="46"/>
      <c r="G781" s="46"/>
      <c r="H781" s="49"/>
      <c r="I781" s="51"/>
      <c r="J781" s="188"/>
      <c r="K781" s="123" t="str">
        <f t="shared" si="238"/>
        <v xml:space="preserve"> </v>
      </c>
      <c r="L781" s="193" t="str">
        <f t="shared" si="239"/>
        <v xml:space="preserve"> </v>
      </c>
      <c r="M781" s="57">
        <f t="shared" si="240"/>
        <v>0</v>
      </c>
      <c r="N781" s="58">
        <f t="shared" si="241"/>
        <v>0</v>
      </c>
      <c r="O781" s="59">
        <f t="shared" si="242"/>
        <v>0</v>
      </c>
      <c r="P781" s="60">
        <f t="shared" si="243"/>
        <v>0</v>
      </c>
      <c r="Q781" s="61">
        <f t="shared" si="244"/>
        <v>0</v>
      </c>
      <c r="R781" s="58">
        <f t="shared" si="245"/>
        <v>0</v>
      </c>
      <c r="S781" s="61">
        <f t="shared" si="246"/>
        <v>0</v>
      </c>
      <c r="T781" s="58">
        <f t="shared" si="247"/>
        <v>0</v>
      </c>
      <c r="U781" s="181"/>
      <c r="V781" s="137"/>
      <c r="W781" s="138"/>
      <c r="X781" s="139"/>
      <c r="Y781" s="139"/>
      <c r="Z781" s="139"/>
      <c r="AA781" s="139"/>
      <c r="AC781" s="139"/>
      <c r="AD781" s="139"/>
      <c r="AE781" s="139"/>
      <c r="AF781" s="139"/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  <c r="AR781" s="139"/>
      <c r="AS781" s="139"/>
      <c r="AT781" s="139"/>
      <c r="AU781" s="139"/>
      <c r="AV781" s="139"/>
      <c r="AW781" s="139"/>
      <c r="AX781" s="139"/>
      <c r="AY781" s="139"/>
      <c r="AZ781" s="139"/>
      <c r="BA781" s="139"/>
      <c r="BB781" s="139"/>
      <c r="BC781" s="139"/>
      <c r="BD781" s="139"/>
      <c r="BE781" s="139"/>
      <c r="BF781" s="139"/>
      <c r="BG781" s="139"/>
      <c r="BH781" s="139"/>
      <c r="BI781" s="139"/>
      <c r="BJ781" s="139"/>
      <c r="BK781" s="139"/>
      <c r="BL781" s="139"/>
      <c r="BM781" s="139"/>
      <c r="BN781" s="139"/>
      <c r="BO781" s="139"/>
      <c r="BP781" s="139"/>
      <c r="BQ781" s="139"/>
      <c r="BR781" s="139"/>
      <c r="BS781" s="139"/>
      <c r="BT781" s="139"/>
      <c r="BU781" s="139"/>
      <c r="BV781" s="139"/>
      <c r="BW781" s="139"/>
      <c r="BX781" s="139"/>
      <c r="BY781" s="139"/>
      <c r="BZ781" s="139"/>
      <c r="CA781" s="139"/>
      <c r="CB781" s="139"/>
      <c r="CC781" s="139"/>
      <c r="CD781" s="139"/>
    </row>
    <row r="782" spans="2:82">
      <c r="B782" s="65" t="str">
        <f>IF(C782&lt;&gt;0,COUNTA($C$7:C782)," ")</f>
        <v xml:space="preserve"> </v>
      </c>
      <c r="C782" s="177"/>
      <c r="D782" s="73" t="str">
        <f>IF(C782=0," ",VLOOKUP(WEEKDAY(C782),WeekDays!$B$6:$C$12,COLUMNS(WeekDays!$B$6:$C$12)))</f>
        <v xml:space="preserve"> </v>
      </c>
      <c r="E782" s="200"/>
      <c r="F782" s="46"/>
      <c r="G782" s="46"/>
      <c r="H782" s="49"/>
      <c r="I782" s="51"/>
      <c r="J782" s="188"/>
      <c r="K782" s="123" t="str">
        <f t="shared" si="238"/>
        <v xml:space="preserve"> </v>
      </c>
      <c r="L782" s="193" t="str">
        <f t="shared" si="239"/>
        <v xml:space="preserve"> </v>
      </c>
      <c r="M782" s="57">
        <f t="shared" si="240"/>
        <v>0</v>
      </c>
      <c r="N782" s="58">
        <f t="shared" si="241"/>
        <v>0</v>
      </c>
      <c r="O782" s="59">
        <f t="shared" si="242"/>
        <v>0</v>
      </c>
      <c r="P782" s="60">
        <f t="shared" si="243"/>
        <v>0</v>
      </c>
      <c r="Q782" s="61">
        <f t="shared" si="244"/>
        <v>0</v>
      </c>
      <c r="R782" s="58">
        <f t="shared" si="245"/>
        <v>0</v>
      </c>
      <c r="S782" s="61">
        <f t="shared" si="246"/>
        <v>0</v>
      </c>
      <c r="T782" s="58">
        <f t="shared" si="247"/>
        <v>0</v>
      </c>
      <c r="U782" s="181"/>
      <c r="V782" s="137"/>
      <c r="W782" s="138"/>
      <c r="X782" s="139"/>
      <c r="Y782" s="139"/>
      <c r="Z782" s="139"/>
      <c r="AA782" s="139"/>
      <c r="AC782" s="139"/>
      <c r="AD782" s="139"/>
      <c r="AE782" s="139"/>
      <c r="AF782" s="139"/>
      <c r="AG782" s="139"/>
      <c r="AH782" s="139"/>
      <c r="AI782" s="139"/>
      <c r="AJ782" s="139"/>
      <c r="AK782" s="139"/>
      <c r="AL782" s="139"/>
      <c r="AM782" s="139"/>
      <c r="AN782" s="139"/>
      <c r="AO782" s="139"/>
      <c r="AP782" s="139"/>
      <c r="AQ782" s="139"/>
      <c r="AR782" s="139"/>
      <c r="AS782" s="139"/>
      <c r="AT782" s="139"/>
      <c r="AU782" s="139"/>
      <c r="AV782" s="139"/>
      <c r="AW782" s="139"/>
      <c r="AX782" s="139"/>
      <c r="AY782" s="139"/>
      <c r="AZ782" s="139"/>
      <c r="BA782" s="139"/>
      <c r="BB782" s="139"/>
      <c r="BC782" s="139"/>
      <c r="BD782" s="139"/>
      <c r="BE782" s="139"/>
      <c r="BF782" s="139"/>
      <c r="BG782" s="139"/>
      <c r="BH782" s="139"/>
      <c r="BI782" s="139"/>
      <c r="BJ782" s="139"/>
      <c r="BK782" s="139"/>
      <c r="BL782" s="139"/>
      <c r="BM782" s="139"/>
      <c r="BN782" s="139"/>
      <c r="BO782" s="139"/>
      <c r="BP782" s="139"/>
      <c r="BQ782" s="139"/>
      <c r="BR782" s="139"/>
      <c r="BS782" s="139"/>
      <c r="BT782" s="139"/>
      <c r="BU782" s="139"/>
      <c r="BV782" s="139"/>
      <c r="BW782" s="139"/>
      <c r="BX782" s="139"/>
      <c r="BY782" s="139"/>
      <c r="BZ782" s="139"/>
      <c r="CA782" s="139"/>
      <c r="CB782" s="139"/>
      <c r="CC782" s="139"/>
      <c r="CD782" s="139"/>
    </row>
    <row r="783" spans="2:82">
      <c r="B783" s="65" t="str">
        <f>IF(C783&lt;&gt;0,COUNTA($C$7:C783)," ")</f>
        <v xml:space="preserve"> </v>
      </c>
      <c r="C783" s="177"/>
      <c r="D783" s="73" t="str">
        <f>IF(C783=0," ",VLOOKUP(WEEKDAY(C783),WeekDays!$B$6:$C$12,COLUMNS(WeekDays!$B$6:$C$12)))</f>
        <v xml:space="preserve"> </v>
      </c>
      <c r="E783" s="200"/>
      <c r="F783" s="46"/>
      <c r="G783" s="46"/>
      <c r="H783" s="49"/>
      <c r="I783" s="51"/>
      <c r="J783" s="188"/>
      <c r="K783" s="123" t="str">
        <f t="shared" si="238"/>
        <v xml:space="preserve"> </v>
      </c>
      <c r="L783" s="193" t="str">
        <f t="shared" si="239"/>
        <v xml:space="preserve"> </v>
      </c>
      <c r="M783" s="57">
        <f t="shared" si="240"/>
        <v>0</v>
      </c>
      <c r="N783" s="58">
        <f t="shared" si="241"/>
        <v>0</v>
      </c>
      <c r="O783" s="59">
        <f t="shared" si="242"/>
        <v>0</v>
      </c>
      <c r="P783" s="60">
        <f t="shared" si="243"/>
        <v>0</v>
      </c>
      <c r="Q783" s="61">
        <f t="shared" si="244"/>
        <v>0</v>
      </c>
      <c r="R783" s="58">
        <f t="shared" si="245"/>
        <v>0</v>
      </c>
      <c r="S783" s="61">
        <f t="shared" si="246"/>
        <v>0</v>
      </c>
      <c r="T783" s="58">
        <f t="shared" si="247"/>
        <v>0</v>
      </c>
      <c r="U783" s="181"/>
      <c r="V783" s="137"/>
      <c r="W783" s="138"/>
      <c r="X783" s="139"/>
      <c r="Y783" s="139"/>
      <c r="Z783" s="139"/>
      <c r="AA783" s="139"/>
      <c r="AC783" s="139"/>
      <c r="AD783" s="139"/>
      <c r="AE783" s="139"/>
      <c r="AF783" s="139"/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  <c r="AR783" s="139"/>
      <c r="AS783" s="139"/>
      <c r="AT783" s="139"/>
      <c r="AU783" s="139"/>
      <c r="AV783" s="139"/>
      <c r="AW783" s="139"/>
      <c r="AX783" s="139"/>
      <c r="AY783" s="139"/>
      <c r="AZ783" s="139"/>
      <c r="BA783" s="139"/>
      <c r="BB783" s="139"/>
      <c r="BC783" s="139"/>
      <c r="BD783" s="139"/>
      <c r="BE783" s="139"/>
      <c r="BF783" s="139"/>
      <c r="BG783" s="139"/>
      <c r="BH783" s="139"/>
      <c r="BI783" s="139"/>
      <c r="BJ783" s="139"/>
      <c r="BK783" s="139"/>
      <c r="BL783" s="139"/>
      <c r="BM783" s="139"/>
      <c r="BN783" s="139"/>
      <c r="BO783" s="139"/>
      <c r="BP783" s="139"/>
      <c r="BQ783" s="139"/>
      <c r="BR783" s="139"/>
      <c r="BS783" s="139"/>
      <c r="BT783" s="139"/>
      <c r="BU783" s="139"/>
      <c r="BV783" s="139"/>
      <c r="BW783" s="139"/>
      <c r="BX783" s="139"/>
      <c r="BY783" s="139"/>
      <c r="BZ783" s="139"/>
      <c r="CA783" s="139"/>
      <c r="CB783" s="139"/>
      <c r="CC783" s="139"/>
      <c r="CD783" s="139"/>
    </row>
    <row r="784" spans="2:82">
      <c r="B784" s="65" t="str">
        <f>IF(C784&lt;&gt;0,COUNTA($C$7:C784)," ")</f>
        <v xml:space="preserve"> </v>
      </c>
      <c r="C784" s="177"/>
      <c r="D784" s="73" t="str">
        <f>IF(C784=0," ",VLOOKUP(WEEKDAY(C784),WeekDays!$B$6:$C$12,COLUMNS(WeekDays!$B$6:$C$12)))</f>
        <v xml:space="preserve"> </v>
      </c>
      <c r="E784" s="200"/>
      <c r="F784" s="46"/>
      <c r="G784" s="46"/>
      <c r="H784" s="49"/>
      <c r="I784" s="51"/>
      <c r="J784" s="188"/>
      <c r="K784" s="123" t="str">
        <f t="shared" si="238"/>
        <v xml:space="preserve"> </v>
      </c>
      <c r="L784" s="193" t="str">
        <f t="shared" si="239"/>
        <v xml:space="preserve"> </v>
      </c>
      <c r="M784" s="57">
        <f t="shared" si="240"/>
        <v>0</v>
      </c>
      <c r="N784" s="58">
        <f t="shared" si="241"/>
        <v>0</v>
      </c>
      <c r="O784" s="59">
        <f t="shared" si="242"/>
        <v>0</v>
      </c>
      <c r="P784" s="60">
        <f t="shared" si="243"/>
        <v>0</v>
      </c>
      <c r="Q784" s="61">
        <f t="shared" si="244"/>
        <v>0</v>
      </c>
      <c r="R784" s="58">
        <f t="shared" si="245"/>
        <v>0</v>
      </c>
      <c r="S784" s="61">
        <f t="shared" si="246"/>
        <v>0</v>
      </c>
      <c r="T784" s="58">
        <f t="shared" si="247"/>
        <v>0</v>
      </c>
      <c r="U784" s="181"/>
      <c r="V784" s="137"/>
      <c r="W784" s="138"/>
      <c r="X784" s="139"/>
      <c r="Y784" s="139"/>
      <c r="Z784" s="139"/>
      <c r="AA784" s="139"/>
      <c r="AC784" s="139"/>
      <c r="AD784" s="139"/>
      <c r="AE784" s="139"/>
      <c r="AF784" s="139"/>
      <c r="AG784" s="139"/>
      <c r="AH784" s="139"/>
      <c r="AI784" s="139"/>
      <c r="AJ784" s="139"/>
      <c r="AK784" s="139"/>
      <c r="AL784" s="139"/>
      <c r="AM784" s="139"/>
      <c r="AN784" s="139"/>
      <c r="AO784" s="139"/>
      <c r="AP784" s="139"/>
      <c r="AQ784" s="139"/>
      <c r="AR784" s="139"/>
      <c r="AS784" s="139"/>
      <c r="AT784" s="139"/>
      <c r="AU784" s="139"/>
      <c r="AV784" s="139"/>
      <c r="AW784" s="139"/>
      <c r="AX784" s="139"/>
      <c r="AY784" s="139"/>
      <c r="AZ784" s="139"/>
      <c r="BA784" s="139"/>
      <c r="BB784" s="139"/>
      <c r="BC784" s="139"/>
      <c r="BD784" s="139"/>
      <c r="BE784" s="139"/>
      <c r="BF784" s="139"/>
      <c r="BG784" s="139"/>
      <c r="BH784" s="139"/>
      <c r="BI784" s="139"/>
      <c r="BJ784" s="139"/>
      <c r="BK784" s="139"/>
      <c r="BL784" s="139"/>
      <c r="BM784" s="139"/>
      <c r="BN784" s="139"/>
      <c r="BO784" s="139"/>
      <c r="BP784" s="139"/>
      <c r="BQ784" s="139"/>
      <c r="BR784" s="139"/>
      <c r="BS784" s="139"/>
      <c r="BT784" s="139"/>
      <c r="BU784" s="139"/>
      <c r="BV784" s="139"/>
      <c r="BW784" s="139"/>
      <c r="BX784" s="139"/>
      <c r="BY784" s="139"/>
      <c r="BZ784" s="139"/>
      <c r="CA784" s="139"/>
      <c r="CB784" s="139"/>
      <c r="CC784" s="139"/>
      <c r="CD784" s="139"/>
    </row>
    <row r="785" spans="2:82">
      <c r="B785" s="65" t="str">
        <f>IF(C785&lt;&gt;0,COUNTA($C$7:C785)," ")</f>
        <v xml:space="preserve"> </v>
      </c>
      <c r="C785" s="177"/>
      <c r="D785" s="73" t="str">
        <f>IF(C785=0," ",VLOOKUP(WEEKDAY(C785),WeekDays!$B$6:$C$12,COLUMNS(WeekDays!$B$6:$C$12)))</f>
        <v xml:space="preserve"> </v>
      </c>
      <c r="E785" s="200"/>
      <c r="F785" s="46"/>
      <c r="G785" s="46"/>
      <c r="H785" s="49"/>
      <c r="I785" s="51"/>
      <c r="J785" s="188"/>
      <c r="K785" s="123" t="str">
        <f t="shared" si="238"/>
        <v xml:space="preserve"> </v>
      </c>
      <c r="L785" s="193" t="str">
        <f t="shared" si="239"/>
        <v xml:space="preserve"> </v>
      </c>
      <c r="M785" s="57">
        <f t="shared" si="240"/>
        <v>0</v>
      </c>
      <c r="N785" s="58">
        <f t="shared" si="241"/>
        <v>0</v>
      </c>
      <c r="O785" s="59">
        <f t="shared" si="242"/>
        <v>0</v>
      </c>
      <c r="P785" s="60">
        <f t="shared" si="243"/>
        <v>0</v>
      </c>
      <c r="Q785" s="61">
        <f t="shared" si="244"/>
        <v>0</v>
      </c>
      <c r="R785" s="58">
        <f t="shared" si="245"/>
        <v>0</v>
      </c>
      <c r="S785" s="61">
        <f t="shared" si="246"/>
        <v>0</v>
      </c>
      <c r="T785" s="58">
        <f t="shared" si="247"/>
        <v>0</v>
      </c>
      <c r="U785" s="181"/>
      <c r="V785" s="137"/>
      <c r="W785" s="138"/>
      <c r="X785" s="139"/>
      <c r="Y785" s="139"/>
      <c r="Z785" s="139"/>
      <c r="AA785" s="139"/>
      <c r="AC785" s="139"/>
      <c r="AD785" s="139"/>
      <c r="AE785" s="139"/>
      <c r="AF785" s="139"/>
      <c r="AG785" s="139"/>
      <c r="AH785" s="139"/>
      <c r="AI785" s="139"/>
      <c r="AJ785" s="139"/>
      <c r="AK785" s="139"/>
      <c r="AL785" s="139"/>
      <c r="AM785" s="139"/>
      <c r="AN785" s="139"/>
      <c r="AO785" s="139"/>
      <c r="AP785" s="139"/>
      <c r="AQ785" s="139"/>
      <c r="AR785" s="139"/>
      <c r="AS785" s="139"/>
      <c r="AT785" s="139"/>
      <c r="AU785" s="139"/>
      <c r="AV785" s="139"/>
      <c r="AW785" s="139"/>
      <c r="AX785" s="139"/>
      <c r="AY785" s="139"/>
      <c r="AZ785" s="139"/>
      <c r="BA785" s="139"/>
      <c r="BB785" s="139"/>
      <c r="BC785" s="139"/>
      <c r="BD785" s="139"/>
      <c r="BE785" s="139"/>
      <c r="BF785" s="139"/>
      <c r="BG785" s="139"/>
      <c r="BH785" s="139"/>
      <c r="BI785" s="139"/>
      <c r="BJ785" s="139"/>
      <c r="BK785" s="139"/>
      <c r="BL785" s="139"/>
      <c r="BM785" s="139"/>
      <c r="BN785" s="139"/>
      <c r="BO785" s="139"/>
      <c r="BP785" s="139"/>
      <c r="BQ785" s="139"/>
      <c r="BR785" s="139"/>
      <c r="BS785" s="139"/>
      <c r="BT785" s="139"/>
      <c r="BU785" s="139"/>
      <c r="BV785" s="139"/>
      <c r="BW785" s="139"/>
      <c r="BX785" s="139"/>
      <c r="BY785" s="139"/>
      <c r="BZ785" s="139"/>
      <c r="CA785" s="139"/>
      <c r="CB785" s="139"/>
      <c r="CC785" s="139"/>
      <c r="CD785" s="139"/>
    </row>
    <row r="786" spans="2:82">
      <c r="B786" s="65" t="str">
        <f>IF(C786&lt;&gt;0,COUNTA($C$7:C786)," ")</f>
        <v xml:space="preserve"> </v>
      </c>
      <c r="C786" s="177"/>
      <c r="D786" s="73" t="str">
        <f>IF(C786=0," ",VLOOKUP(WEEKDAY(C786),WeekDays!$B$6:$C$12,COLUMNS(WeekDays!$B$6:$C$12)))</f>
        <v xml:space="preserve"> </v>
      </c>
      <c r="E786" s="200"/>
      <c r="F786" s="46"/>
      <c r="G786" s="46"/>
      <c r="H786" s="49"/>
      <c r="I786" s="51"/>
      <c r="J786" s="188"/>
      <c r="K786" s="123" t="str">
        <f t="shared" si="238"/>
        <v xml:space="preserve"> </v>
      </c>
      <c r="L786" s="193" t="str">
        <f t="shared" si="239"/>
        <v xml:space="preserve"> </v>
      </c>
      <c r="M786" s="57">
        <f t="shared" si="240"/>
        <v>0</v>
      </c>
      <c r="N786" s="58">
        <f t="shared" si="241"/>
        <v>0</v>
      </c>
      <c r="O786" s="59">
        <f t="shared" si="242"/>
        <v>0</v>
      </c>
      <c r="P786" s="60">
        <f t="shared" si="243"/>
        <v>0</v>
      </c>
      <c r="Q786" s="61">
        <f t="shared" si="244"/>
        <v>0</v>
      </c>
      <c r="R786" s="58">
        <f t="shared" si="245"/>
        <v>0</v>
      </c>
      <c r="S786" s="61">
        <f t="shared" si="246"/>
        <v>0</v>
      </c>
      <c r="T786" s="58">
        <f t="shared" si="247"/>
        <v>0</v>
      </c>
      <c r="U786" s="181"/>
      <c r="V786" s="137"/>
      <c r="W786" s="138"/>
      <c r="X786" s="139"/>
      <c r="Y786" s="139"/>
      <c r="Z786" s="139"/>
      <c r="AA786" s="139"/>
      <c r="AC786" s="139"/>
      <c r="AD786" s="139"/>
      <c r="AE786" s="139"/>
      <c r="AF786" s="139"/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  <c r="AR786" s="139"/>
      <c r="AS786" s="139"/>
      <c r="AT786" s="139"/>
      <c r="AU786" s="139"/>
      <c r="AV786" s="139"/>
      <c r="AW786" s="139"/>
      <c r="AX786" s="139"/>
      <c r="AY786" s="139"/>
      <c r="AZ786" s="139"/>
      <c r="BA786" s="139"/>
      <c r="BB786" s="139"/>
      <c r="BC786" s="139"/>
      <c r="BD786" s="139"/>
      <c r="BE786" s="139"/>
      <c r="BF786" s="139"/>
      <c r="BG786" s="139"/>
      <c r="BH786" s="139"/>
      <c r="BI786" s="139"/>
      <c r="BJ786" s="139"/>
      <c r="BK786" s="139"/>
      <c r="BL786" s="139"/>
      <c r="BM786" s="139"/>
      <c r="BN786" s="139"/>
      <c r="BO786" s="139"/>
      <c r="BP786" s="139"/>
      <c r="BQ786" s="139"/>
      <c r="BR786" s="139"/>
      <c r="BS786" s="139"/>
      <c r="BT786" s="139"/>
      <c r="BU786" s="139"/>
      <c r="BV786" s="139"/>
      <c r="BW786" s="139"/>
      <c r="BX786" s="139"/>
      <c r="BY786" s="139"/>
      <c r="BZ786" s="139"/>
      <c r="CA786" s="139"/>
      <c r="CB786" s="139"/>
      <c r="CC786" s="139"/>
      <c r="CD786" s="139"/>
    </row>
    <row r="787" spans="2:82">
      <c r="B787" s="65" t="str">
        <f>IF(C787&lt;&gt;0,COUNTA($C$7:C787)," ")</f>
        <v xml:space="preserve"> </v>
      </c>
      <c r="C787" s="177"/>
      <c r="D787" s="73" t="str">
        <f>IF(C787=0," ",VLOOKUP(WEEKDAY(C787),WeekDays!$B$6:$C$12,COLUMNS(WeekDays!$B$6:$C$12)))</f>
        <v xml:space="preserve"> </v>
      </c>
      <c r="E787" s="200"/>
      <c r="F787" s="46"/>
      <c r="G787" s="46"/>
      <c r="H787" s="49"/>
      <c r="I787" s="51"/>
      <c r="J787" s="188"/>
      <c r="K787" s="123" t="str">
        <f t="shared" si="238"/>
        <v xml:space="preserve"> </v>
      </c>
      <c r="L787" s="193" t="str">
        <f t="shared" si="239"/>
        <v xml:space="preserve"> </v>
      </c>
      <c r="M787" s="57">
        <f t="shared" si="240"/>
        <v>0</v>
      </c>
      <c r="N787" s="58">
        <f t="shared" si="241"/>
        <v>0</v>
      </c>
      <c r="O787" s="59">
        <f t="shared" si="242"/>
        <v>0</v>
      </c>
      <c r="P787" s="60">
        <f t="shared" si="243"/>
        <v>0</v>
      </c>
      <c r="Q787" s="61">
        <f t="shared" si="244"/>
        <v>0</v>
      </c>
      <c r="R787" s="58">
        <f t="shared" si="245"/>
        <v>0</v>
      </c>
      <c r="S787" s="61">
        <f t="shared" si="246"/>
        <v>0</v>
      </c>
      <c r="T787" s="58">
        <f t="shared" si="247"/>
        <v>0</v>
      </c>
      <c r="U787" s="181"/>
      <c r="V787" s="137"/>
      <c r="W787" s="138"/>
      <c r="X787" s="139"/>
      <c r="Y787" s="139"/>
      <c r="Z787" s="139"/>
      <c r="AA787" s="139"/>
      <c r="AC787" s="139"/>
      <c r="AD787" s="139"/>
      <c r="AE787" s="139"/>
      <c r="AF787" s="139"/>
      <c r="AG787" s="139"/>
      <c r="AH787" s="139"/>
      <c r="AI787" s="139"/>
      <c r="AJ787" s="139"/>
      <c r="AK787" s="139"/>
      <c r="AL787" s="139"/>
      <c r="AM787" s="139"/>
      <c r="AN787" s="139"/>
      <c r="AO787" s="139"/>
      <c r="AP787" s="139"/>
      <c r="AQ787" s="139"/>
      <c r="AR787" s="139"/>
      <c r="AS787" s="139"/>
      <c r="AT787" s="139"/>
      <c r="AU787" s="139"/>
      <c r="AV787" s="139"/>
      <c r="AW787" s="139"/>
      <c r="AX787" s="139"/>
      <c r="AY787" s="139"/>
      <c r="AZ787" s="139"/>
      <c r="BA787" s="139"/>
      <c r="BB787" s="139"/>
      <c r="BC787" s="139"/>
      <c r="BD787" s="139"/>
      <c r="BE787" s="139"/>
      <c r="BF787" s="139"/>
      <c r="BG787" s="139"/>
      <c r="BH787" s="139"/>
      <c r="BI787" s="139"/>
      <c r="BJ787" s="139"/>
      <c r="BK787" s="139"/>
      <c r="BL787" s="139"/>
      <c r="BM787" s="139"/>
      <c r="BN787" s="139"/>
      <c r="BO787" s="139"/>
      <c r="BP787" s="139"/>
      <c r="BQ787" s="139"/>
      <c r="BR787" s="139"/>
      <c r="BS787" s="139"/>
      <c r="BT787" s="139"/>
      <c r="BU787" s="139"/>
      <c r="BV787" s="139"/>
      <c r="BW787" s="139"/>
      <c r="BX787" s="139"/>
      <c r="BY787" s="139"/>
      <c r="BZ787" s="139"/>
      <c r="CA787" s="139"/>
      <c r="CB787" s="139"/>
      <c r="CC787" s="139"/>
      <c r="CD787" s="139"/>
    </row>
    <row r="788" spans="2:82">
      <c r="B788" s="65" t="str">
        <f>IF(C788&lt;&gt;0,COUNTA($C$7:C788)," ")</f>
        <v xml:space="preserve"> </v>
      </c>
      <c r="C788" s="177"/>
      <c r="D788" s="73" t="str">
        <f>IF(C788=0," ",VLOOKUP(WEEKDAY(C788),WeekDays!$B$6:$C$12,COLUMNS(WeekDays!$B$6:$C$12)))</f>
        <v xml:space="preserve"> </v>
      </c>
      <c r="E788" s="200"/>
      <c r="F788" s="46"/>
      <c r="G788" s="46"/>
      <c r="H788" s="49"/>
      <c r="I788" s="51"/>
      <c r="J788" s="188"/>
      <c r="K788" s="123" t="str">
        <f t="shared" si="238"/>
        <v xml:space="preserve"> </v>
      </c>
      <c r="L788" s="193" t="str">
        <f t="shared" si="239"/>
        <v xml:space="preserve"> </v>
      </c>
      <c r="M788" s="57">
        <f t="shared" si="240"/>
        <v>0</v>
      </c>
      <c r="N788" s="58">
        <f t="shared" si="241"/>
        <v>0</v>
      </c>
      <c r="O788" s="59">
        <f t="shared" si="242"/>
        <v>0</v>
      </c>
      <c r="P788" s="60">
        <f t="shared" si="243"/>
        <v>0</v>
      </c>
      <c r="Q788" s="61">
        <f t="shared" si="244"/>
        <v>0</v>
      </c>
      <c r="R788" s="58">
        <f t="shared" si="245"/>
        <v>0</v>
      </c>
      <c r="S788" s="61">
        <f t="shared" si="246"/>
        <v>0</v>
      </c>
      <c r="T788" s="58">
        <f t="shared" si="247"/>
        <v>0</v>
      </c>
      <c r="U788" s="181"/>
      <c r="V788" s="137"/>
      <c r="W788" s="138"/>
      <c r="X788" s="139"/>
      <c r="Y788" s="139"/>
      <c r="Z788" s="139"/>
      <c r="AA788" s="139"/>
      <c r="AC788" s="139"/>
      <c r="AD788" s="139"/>
      <c r="AE788" s="139"/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  <c r="AR788" s="139"/>
      <c r="AS788" s="139"/>
      <c r="AT788" s="139"/>
      <c r="AU788" s="139"/>
      <c r="AV788" s="139"/>
      <c r="AW788" s="139"/>
      <c r="AX788" s="139"/>
      <c r="AY788" s="139"/>
      <c r="AZ788" s="139"/>
      <c r="BA788" s="139"/>
      <c r="BB788" s="139"/>
      <c r="BC788" s="139"/>
      <c r="BD788" s="139"/>
      <c r="BE788" s="139"/>
      <c r="BF788" s="139"/>
      <c r="BG788" s="139"/>
      <c r="BH788" s="139"/>
      <c r="BI788" s="139"/>
      <c r="BJ788" s="139"/>
      <c r="BK788" s="139"/>
      <c r="BL788" s="139"/>
      <c r="BM788" s="139"/>
      <c r="BN788" s="139"/>
      <c r="BO788" s="139"/>
      <c r="BP788" s="139"/>
      <c r="BQ788" s="139"/>
      <c r="BR788" s="139"/>
      <c r="BS788" s="139"/>
      <c r="BT788" s="139"/>
      <c r="BU788" s="139"/>
      <c r="BV788" s="139"/>
      <c r="BW788" s="139"/>
      <c r="BX788" s="139"/>
      <c r="BY788" s="139"/>
      <c r="BZ788" s="139"/>
      <c r="CA788" s="139"/>
      <c r="CB788" s="139"/>
      <c r="CC788" s="139"/>
      <c r="CD788" s="139"/>
    </row>
    <row r="789" spans="2:82">
      <c r="B789" s="65" t="str">
        <f>IF(C789&lt;&gt;0,COUNTA($C$7:C789)," ")</f>
        <v xml:space="preserve"> </v>
      </c>
      <c r="C789" s="177"/>
      <c r="D789" s="73" t="str">
        <f>IF(C789=0," ",VLOOKUP(WEEKDAY(C789),WeekDays!$B$6:$C$12,COLUMNS(WeekDays!$B$6:$C$12)))</f>
        <v xml:space="preserve"> </v>
      </c>
      <c r="E789" s="200"/>
      <c r="F789" s="46"/>
      <c r="G789" s="46"/>
      <c r="H789" s="49"/>
      <c r="I789" s="51"/>
      <c r="J789" s="188"/>
      <c r="K789" s="123" t="str">
        <f t="shared" si="238"/>
        <v xml:space="preserve"> </v>
      </c>
      <c r="L789" s="193" t="str">
        <f t="shared" si="239"/>
        <v xml:space="preserve"> </v>
      </c>
      <c r="M789" s="57">
        <f t="shared" si="240"/>
        <v>0</v>
      </c>
      <c r="N789" s="58">
        <f t="shared" si="241"/>
        <v>0</v>
      </c>
      <c r="O789" s="59">
        <f t="shared" si="242"/>
        <v>0</v>
      </c>
      <c r="P789" s="60">
        <f t="shared" si="243"/>
        <v>0</v>
      </c>
      <c r="Q789" s="61">
        <f t="shared" si="244"/>
        <v>0</v>
      </c>
      <c r="R789" s="58">
        <f t="shared" si="245"/>
        <v>0</v>
      </c>
      <c r="S789" s="61">
        <f t="shared" si="246"/>
        <v>0</v>
      </c>
      <c r="T789" s="58">
        <f t="shared" si="247"/>
        <v>0</v>
      </c>
      <c r="U789" s="181"/>
      <c r="V789" s="137"/>
      <c r="W789" s="138"/>
      <c r="X789" s="139"/>
      <c r="Y789" s="139"/>
      <c r="Z789" s="139"/>
      <c r="AA789" s="139"/>
      <c r="AC789" s="139"/>
      <c r="AD789" s="139"/>
      <c r="AE789" s="139"/>
      <c r="AF789" s="139"/>
      <c r="AG789" s="139"/>
      <c r="AH789" s="139"/>
      <c r="AI789" s="139"/>
      <c r="AJ789" s="139"/>
      <c r="AK789" s="139"/>
      <c r="AL789" s="139"/>
      <c r="AM789" s="139"/>
      <c r="AN789" s="139"/>
      <c r="AO789" s="139"/>
      <c r="AP789" s="139"/>
      <c r="AQ789" s="139"/>
      <c r="AR789" s="139"/>
      <c r="AS789" s="139"/>
      <c r="AT789" s="139"/>
      <c r="AU789" s="139"/>
      <c r="AV789" s="139"/>
      <c r="AW789" s="139"/>
      <c r="AX789" s="139"/>
      <c r="AY789" s="139"/>
      <c r="AZ789" s="139"/>
      <c r="BA789" s="139"/>
      <c r="BB789" s="139"/>
      <c r="BC789" s="139"/>
      <c r="BD789" s="139"/>
      <c r="BE789" s="139"/>
      <c r="BF789" s="139"/>
      <c r="BG789" s="139"/>
      <c r="BH789" s="139"/>
      <c r="BI789" s="139"/>
      <c r="BJ789" s="139"/>
      <c r="BK789" s="139"/>
      <c r="BL789" s="139"/>
      <c r="BM789" s="139"/>
      <c r="BN789" s="139"/>
      <c r="BO789" s="139"/>
      <c r="BP789" s="139"/>
      <c r="BQ789" s="139"/>
      <c r="BR789" s="139"/>
      <c r="BS789" s="139"/>
      <c r="BT789" s="139"/>
      <c r="BU789" s="139"/>
      <c r="BV789" s="139"/>
      <c r="BW789" s="139"/>
      <c r="BX789" s="139"/>
      <c r="BY789" s="139"/>
      <c r="BZ789" s="139"/>
      <c r="CA789" s="139"/>
      <c r="CB789" s="139"/>
      <c r="CC789" s="139"/>
      <c r="CD789" s="139"/>
    </row>
    <row r="790" spans="2:82">
      <c r="B790" s="65" t="str">
        <f>IF(C790&lt;&gt;0,COUNTA($C$7:C790)," ")</f>
        <v xml:space="preserve"> </v>
      </c>
      <c r="C790" s="177"/>
      <c r="D790" s="73" t="str">
        <f>IF(C790=0," ",VLOOKUP(WEEKDAY(C790),WeekDays!$B$6:$C$12,COLUMNS(WeekDays!$B$6:$C$12)))</f>
        <v xml:space="preserve"> </v>
      </c>
      <c r="E790" s="200"/>
      <c r="F790" s="46"/>
      <c r="G790" s="46"/>
      <c r="H790" s="49"/>
      <c r="I790" s="51"/>
      <c r="J790" s="188"/>
      <c r="K790" s="123" t="str">
        <f t="shared" si="238"/>
        <v xml:space="preserve"> </v>
      </c>
      <c r="L790" s="193" t="str">
        <f t="shared" si="239"/>
        <v xml:space="preserve"> </v>
      </c>
      <c r="M790" s="57">
        <f t="shared" si="240"/>
        <v>0</v>
      </c>
      <c r="N790" s="58">
        <f t="shared" si="241"/>
        <v>0</v>
      </c>
      <c r="O790" s="59">
        <f t="shared" si="242"/>
        <v>0</v>
      </c>
      <c r="P790" s="60">
        <f t="shared" si="243"/>
        <v>0</v>
      </c>
      <c r="Q790" s="61">
        <f t="shared" si="244"/>
        <v>0</v>
      </c>
      <c r="R790" s="58">
        <f t="shared" si="245"/>
        <v>0</v>
      </c>
      <c r="S790" s="61">
        <f t="shared" si="246"/>
        <v>0</v>
      </c>
      <c r="T790" s="58">
        <f t="shared" si="247"/>
        <v>0</v>
      </c>
      <c r="U790" s="181"/>
      <c r="V790" s="137"/>
      <c r="W790" s="138"/>
      <c r="X790" s="139"/>
      <c r="Y790" s="139"/>
      <c r="Z790" s="139"/>
      <c r="AA790" s="139"/>
      <c r="AC790" s="139"/>
      <c r="AD790" s="139"/>
      <c r="AE790" s="139"/>
      <c r="AF790" s="139"/>
      <c r="AG790" s="139"/>
      <c r="AH790" s="139"/>
      <c r="AI790" s="139"/>
      <c r="AJ790" s="139"/>
      <c r="AK790" s="139"/>
      <c r="AL790" s="139"/>
      <c r="AM790" s="139"/>
      <c r="AN790" s="139"/>
      <c r="AO790" s="139"/>
      <c r="AP790" s="139"/>
      <c r="AQ790" s="139"/>
      <c r="AR790" s="139"/>
      <c r="AS790" s="139"/>
      <c r="AT790" s="139"/>
      <c r="AU790" s="139"/>
      <c r="AV790" s="139"/>
      <c r="AW790" s="139"/>
      <c r="AX790" s="139"/>
      <c r="AY790" s="139"/>
      <c r="AZ790" s="139"/>
      <c r="BA790" s="139"/>
      <c r="BB790" s="139"/>
      <c r="BC790" s="139"/>
      <c r="BD790" s="139"/>
      <c r="BE790" s="139"/>
      <c r="BF790" s="139"/>
      <c r="BG790" s="139"/>
      <c r="BH790" s="139"/>
      <c r="BI790" s="139"/>
      <c r="BJ790" s="139"/>
      <c r="BK790" s="139"/>
      <c r="BL790" s="139"/>
      <c r="BM790" s="139"/>
      <c r="BN790" s="139"/>
      <c r="BO790" s="139"/>
      <c r="BP790" s="139"/>
      <c r="BQ790" s="139"/>
      <c r="BR790" s="139"/>
      <c r="BS790" s="139"/>
      <c r="BT790" s="139"/>
      <c r="BU790" s="139"/>
      <c r="BV790" s="139"/>
      <c r="BW790" s="139"/>
      <c r="BX790" s="139"/>
      <c r="BY790" s="139"/>
      <c r="BZ790" s="139"/>
      <c r="CA790" s="139"/>
      <c r="CB790" s="139"/>
      <c r="CC790" s="139"/>
      <c r="CD790" s="139"/>
    </row>
    <row r="791" spans="2:82">
      <c r="B791" s="65" t="str">
        <f>IF(C791&lt;&gt;0,COUNTA($C$7:C791)," ")</f>
        <v xml:space="preserve"> </v>
      </c>
      <c r="C791" s="177"/>
      <c r="D791" s="73" t="str">
        <f>IF(C791=0," ",VLOOKUP(WEEKDAY(C791),WeekDays!$B$6:$C$12,COLUMNS(WeekDays!$B$6:$C$12)))</f>
        <v xml:space="preserve"> </v>
      </c>
      <c r="E791" s="200"/>
      <c r="F791" s="46"/>
      <c r="G791" s="46"/>
      <c r="H791" s="49"/>
      <c r="I791" s="51"/>
      <c r="J791" s="188"/>
      <c r="K791" s="123" t="str">
        <f t="shared" si="238"/>
        <v xml:space="preserve"> </v>
      </c>
      <c r="L791" s="193" t="str">
        <f t="shared" si="239"/>
        <v xml:space="preserve"> </v>
      </c>
      <c r="M791" s="57">
        <f t="shared" si="240"/>
        <v>0</v>
      </c>
      <c r="N791" s="58">
        <f t="shared" si="241"/>
        <v>0</v>
      </c>
      <c r="O791" s="59">
        <f t="shared" si="242"/>
        <v>0</v>
      </c>
      <c r="P791" s="60">
        <f t="shared" si="243"/>
        <v>0</v>
      </c>
      <c r="Q791" s="61">
        <f t="shared" si="244"/>
        <v>0</v>
      </c>
      <c r="R791" s="58">
        <f t="shared" si="245"/>
        <v>0</v>
      </c>
      <c r="S791" s="61">
        <f t="shared" si="246"/>
        <v>0</v>
      </c>
      <c r="T791" s="58">
        <f t="shared" si="247"/>
        <v>0</v>
      </c>
      <c r="U791" s="181"/>
      <c r="V791" s="137"/>
      <c r="W791" s="138"/>
      <c r="X791" s="139"/>
      <c r="Y791" s="139"/>
      <c r="Z791" s="139"/>
      <c r="AA791" s="139"/>
      <c r="AC791" s="139"/>
      <c r="AD791" s="139"/>
      <c r="AE791" s="139"/>
      <c r="AF791" s="139"/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  <c r="AR791" s="139"/>
      <c r="AS791" s="139"/>
      <c r="AT791" s="139"/>
      <c r="AU791" s="139"/>
      <c r="AV791" s="139"/>
      <c r="AW791" s="139"/>
      <c r="AX791" s="139"/>
      <c r="AY791" s="139"/>
      <c r="AZ791" s="139"/>
      <c r="BA791" s="139"/>
      <c r="BB791" s="139"/>
      <c r="BC791" s="139"/>
      <c r="BD791" s="139"/>
      <c r="BE791" s="139"/>
      <c r="BF791" s="139"/>
      <c r="BG791" s="139"/>
      <c r="BH791" s="139"/>
      <c r="BI791" s="139"/>
      <c r="BJ791" s="139"/>
      <c r="BK791" s="139"/>
      <c r="BL791" s="139"/>
      <c r="BM791" s="139"/>
      <c r="BN791" s="139"/>
      <c r="BO791" s="139"/>
      <c r="BP791" s="139"/>
      <c r="BQ791" s="139"/>
      <c r="BR791" s="139"/>
      <c r="BS791" s="139"/>
      <c r="BT791" s="139"/>
      <c r="BU791" s="139"/>
      <c r="BV791" s="139"/>
      <c r="BW791" s="139"/>
      <c r="BX791" s="139"/>
      <c r="BY791" s="139"/>
      <c r="BZ791" s="139"/>
      <c r="CA791" s="139"/>
      <c r="CB791" s="139"/>
      <c r="CC791" s="139"/>
      <c r="CD791" s="139"/>
    </row>
    <row r="792" spans="2:82">
      <c r="B792" s="65" t="str">
        <f>IF(C792&lt;&gt;0,COUNTA($C$7:C792)," ")</f>
        <v xml:space="preserve"> </v>
      </c>
      <c r="C792" s="177"/>
      <c r="D792" s="73" t="str">
        <f>IF(C792=0," ",VLOOKUP(WEEKDAY(C792),WeekDays!$B$6:$C$12,COLUMNS(WeekDays!$B$6:$C$12)))</f>
        <v xml:space="preserve"> </v>
      </c>
      <c r="E792" s="200"/>
      <c r="F792" s="46"/>
      <c r="G792" s="46"/>
      <c r="H792" s="49"/>
      <c r="I792" s="51"/>
      <c r="J792" s="188"/>
      <c r="K792" s="123" t="str">
        <f t="shared" si="238"/>
        <v xml:space="preserve"> </v>
      </c>
      <c r="L792" s="193" t="str">
        <f t="shared" si="239"/>
        <v xml:space="preserve"> </v>
      </c>
      <c r="M792" s="57">
        <f t="shared" si="240"/>
        <v>0</v>
      </c>
      <c r="N792" s="58">
        <f t="shared" si="241"/>
        <v>0</v>
      </c>
      <c r="O792" s="59">
        <f t="shared" si="242"/>
        <v>0</v>
      </c>
      <c r="P792" s="60">
        <f t="shared" si="243"/>
        <v>0</v>
      </c>
      <c r="Q792" s="61">
        <f t="shared" si="244"/>
        <v>0</v>
      </c>
      <c r="R792" s="58">
        <f t="shared" si="245"/>
        <v>0</v>
      </c>
      <c r="S792" s="61">
        <f t="shared" si="246"/>
        <v>0</v>
      </c>
      <c r="T792" s="58">
        <f t="shared" si="247"/>
        <v>0</v>
      </c>
      <c r="U792" s="181"/>
      <c r="V792" s="137"/>
      <c r="W792" s="138"/>
      <c r="X792" s="139"/>
      <c r="Y792" s="139"/>
      <c r="Z792" s="139"/>
      <c r="AA792" s="139"/>
      <c r="AC792" s="139"/>
      <c r="AD792" s="139"/>
      <c r="AE792" s="139"/>
      <c r="AF792" s="139"/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  <c r="AR792" s="139"/>
      <c r="AS792" s="139"/>
      <c r="AT792" s="139"/>
      <c r="AU792" s="139"/>
      <c r="AV792" s="139"/>
      <c r="AW792" s="139"/>
      <c r="AX792" s="139"/>
      <c r="AY792" s="139"/>
      <c r="AZ792" s="139"/>
      <c r="BA792" s="139"/>
      <c r="BB792" s="139"/>
      <c r="BC792" s="139"/>
      <c r="BD792" s="139"/>
      <c r="BE792" s="139"/>
      <c r="BF792" s="139"/>
      <c r="BG792" s="139"/>
      <c r="BH792" s="139"/>
      <c r="BI792" s="139"/>
      <c r="BJ792" s="139"/>
      <c r="BK792" s="139"/>
      <c r="BL792" s="139"/>
      <c r="BM792" s="139"/>
      <c r="BN792" s="139"/>
      <c r="BO792" s="139"/>
      <c r="BP792" s="139"/>
      <c r="BQ792" s="139"/>
      <c r="BR792" s="139"/>
      <c r="BS792" s="139"/>
      <c r="BT792" s="139"/>
      <c r="BU792" s="139"/>
      <c r="BV792" s="139"/>
      <c r="BW792" s="139"/>
      <c r="BX792" s="139"/>
      <c r="BY792" s="139"/>
      <c r="BZ792" s="139"/>
      <c r="CA792" s="139"/>
      <c r="CB792" s="139"/>
      <c r="CC792" s="139"/>
      <c r="CD792" s="139"/>
    </row>
    <row r="793" spans="2:82">
      <c r="B793" s="65" t="str">
        <f>IF(C793&lt;&gt;0,COUNTA($C$7:C793)," ")</f>
        <v xml:space="preserve"> </v>
      </c>
      <c r="C793" s="177"/>
      <c r="D793" s="73" t="str">
        <f>IF(C793=0," ",VLOOKUP(WEEKDAY(C793),WeekDays!$B$6:$C$12,COLUMNS(WeekDays!$B$6:$C$12)))</f>
        <v xml:space="preserve"> </v>
      </c>
      <c r="E793" s="200"/>
      <c r="F793" s="46"/>
      <c r="G793" s="46"/>
      <c r="H793" s="49"/>
      <c r="I793" s="51"/>
      <c r="J793" s="188"/>
      <c r="K793" s="123" t="str">
        <f t="shared" si="238"/>
        <v xml:space="preserve"> </v>
      </c>
      <c r="L793" s="193" t="str">
        <f t="shared" si="239"/>
        <v xml:space="preserve"> </v>
      </c>
      <c r="M793" s="57">
        <f t="shared" si="240"/>
        <v>0</v>
      </c>
      <c r="N793" s="58">
        <f t="shared" si="241"/>
        <v>0</v>
      </c>
      <c r="O793" s="59">
        <f t="shared" si="242"/>
        <v>0</v>
      </c>
      <c r="P793" s="60">
        <f t="shared" si="243"/>
        <v>0</v>
      </c>
      <c r="Q793" s="61">
        <f t="shared" si="244"/>
        <v>0</v>
      </c>
      <c r="R793" s="58">
        <f t="shared" si="245"/>
        <v>0</v>
      </c>
      <c r="S793" s="61">
        <f t="shared" si="246"/>
        <v>0</v>
      </c>
      <c r="T793" s="58">
        <f t="shared" si="247"/>
        <v>0</v>
      </c>
      <c r="U793" s="181"/>
      <c r="V793" s="137"/>
      <c r="W793" s="138"/>
      <c r="X793" s="139"/>
      <c r="Y793" s="139"/>
      <c r="Z793" s="139"/>
      <c r="AA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  <c r="AR793" s="139"/>
      <c r="AS793" s="139"/>
      <c r="AT793" s="139"/>
      <c r="AU793" s="139"/>
      <c r="AV793" s="139"/>
      <c r="AW793" s="139"/>
      <c r="AX793" s="139"/>
      <c r="AY793" s="139"/>
      <c r="AZ793" s="139"/>
      <c r="BA793" s="139"/>
      <c r="BB793" s="139"/>
      <c r="BC793" s="139"/>
      <c r="BD793" s="139"/>
      <c r="BE793" s="139"/>
      <c r="BF793" s="139"/>
      <c r="BG793" s="139"/>
      <c r="BH793" s="139"/>
      <c r="BI793" s="139"/>
      <c r="BJ793" s="139"/>
      <c r="BK793" s="139"/>
      <c r="BL793" s="139"/>
      <c r="BM793" s="139"/>
      <c r="BN793" s="139"/>
      <c r="BO793" s="139"/>
      <c r="BP793" s="139"/>
      <c r="BQ793" s="139"/>
      <c r="BR793" s="139"/>
      <c r="BS793" s="139"/>
      <c r="BT793" s="139"/>
      <c r="BU793" s="139"/>
      <c r="BV793" s="139"/>
      <c r="BW793" s="139"/>
      <c r="BX793" s="139"/>
      <c r="BY793" s="139"/>
      <c r="BZ793" s="139"/>
      <c r="CA793" s="139"/>
      <c r="CB793" s="139"/>
      <c r="CC793" s="139"/>
      <c r="CD793" s="139"/>
    </row>
    <row r="794" spans="2:82">
      <c r="B794" s="65" t="str">
        <f>IF(C794&lt;&gt;0,COUNTA($C$7:C794)," ")</f>
        <v xml:space="preserve"> </v>
      </c>
      <c r="C794" s="177"/>
      <c r="D794" s="73" t="str">
        <f>IF(C794=0," ",VLOOKUP(WEEKDAY(C794),WeekDays!$B$6:$C$12,COLUMNS(WeekDays!$B$6:$C$12)))</f>
        <v xml:space="preserve"> </v>
      </c>
      <c r="E794" s="200"/>
      <c r="F794" s="46"/>
      <c r="G794" s="46"/>
      <c r="H794" s="49"/>
      <c r="I794" s="51"/>
      <c r="J794" s="188"/>
      <c r="K794" s="123" t="str">
        <f t="shared" si="238"/>
        <v xml:space="preserve"> </v>
      </c>
      <c r="L794" s="193" t="str">
        <f t="shared" si="239"/>
        <v xml:space="preserve"> </v>
      </c>
      <c r="M794" s="57">
        <f t="shared" si="240"/>
        <v>0</v>
      </c>
      <c r="N794" s="58">
        <f t="shared" si="241"/>
        <v>0</v>
      </c>
      <c r="O794" s="59">
        <f t="shared" si="242"/>
        <v>0</v>
      </c>
      <c r="P794" s="60">
        <f t="shared" si="243"/>
        <v>0</v>
      </c>
      <c r="Q794" s="61">
        <f t="shared" si="244"/>
        <v>0</v>
      </c>
      <c r="R794" s="58">
        <f t="shared" si="245"/>
        <v>0</v>
      </c>
      <c r="S794" s="61">
        <f t="shared" si="246"/>
        <v>0</v>
      </c>
      <c r="T794" s="58">
        <f t="shared" si="247"/>
        <v>0</v>
      </c>
      <c r="U794" s="181"/>
      <c r="V794" s="137"/>
      <c r="W794" s="138"/>
      <c r="X794" s="139"/>
      <c r="Y794" s="139"/>
      <c r="Z794" s="139"/>
      <c r="AA794" s="139"/>
      <c r="AC794" s="139"/>
      <c r="AD794" s="139"/>
      <c r="AE794" s="139"/>
      <c r="AF794" s="139"/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  <c r="AR794" s="139"/>
      <c r="AS794" s="139"/>
      <c r="AT794" s="139"/>
      <c r="AU794" s="139"/>
      <c r="AV794" s="139"/>
      <c r="AW794" s="139"/>
      <c r="AX794" s="139"/>
      <c r="AY794" s="139"/>
      <c r="AZ794" s="139"/>
      <c r="BA794" s="139"/>
      <c r="BB794" s="139"/>
      <c r="BC794" s="139"/>
      <c r="BD794" s="139"/>
      <c r="BE794" s="139"/>
      <c r="BF794" s="139"/>
      <c r="BG794" s="139"/>
      <c r="BH794" s="139"/>
      <c r="BI794" s="139"/>
      <c r="BJ794" s="139"/>
      <c r="BK794" s="139"/>
      <c r="BL794" s="139"/>
      <c r="BM794" s="139"/>
      <c r="BN794" s="139"/>
      <c r="BO794" s="139"/>
      <c r="BP794" s="139"/>
      <c r="BQ794" s="139"/>
      <c r="BR794" s="139"/>
      <c r="BS794" s="139"/>
      <c r="BT794" s="139"/>
      <c r="BU794" s="139"/>
      <c r="BV794" s="139"/>
      <c r="BW794" s="139"/>
      <c r="BX794" s="139"/>
      <c r="BY794" s="139"/>
      <c r="BZ794" s="139"/>
      <c r="CA794" s="139"/>
      <c r="CB794" s="139"/>
      <c r="CC794" s="139"/>
      <c r="CD794" s="139"/>
    </row>
    <row r="795" spans="2:82">
      <c r="B795" s="65" t="str">
        <f>IF(C795&lt;&gt;0,COUNTA($C$7:C795)," ")</f>
        <v xml:space="preserve"> </v>
      </c>
      <c r="C795" s="177"/>
      <c r="D795" s="73" t="str">
        <f>IF(C795=0," ",VLOOKUP(WEEKDAY(C795),WeekDays!$B$6:$C$12,COLUMNS(WeekDays!$B$6:$C$12)))</f>
        <v xml:space="preserve"> </v>
      </c>
      <c r="E795" s="200"/>
      <c r="F795" s="46"/>
      <c r="G795" s="46"/>
      <c r="H795" s="49"/>
      <c r="I795" s="51"/>
      <c r="J795" s="188"/>
      <c r="K795" s="123" t="str">
        <f t="shared" si="238"/>
        <v xml:space="preserve"> </v>
      </c>
      <c r="L795" s="193" t="str">
        <f t="shared" si="239"/>
        <v xml:space="preserve"> </v>
      </c>
      <c r="M795" s="57">
        <f t="shared" si="240"/>
        <v>0</v>
      </c>
      <c r="N795" s="58">
        <f t="shared" si="241"/>
        <v>0</v>
      </c>
      <c r="O795" s="59">
        <f t="shared" si="242"/>
        <v>0</v>
      </c>
      <c r="P795" s="60">
        <f t="shared" si="243"/>
        <v>0</v>
      </c>
      <c r="Q795" s="61">
        <f t="shared" si="244"/>
        <v>0</v>
      </c>
      <c r="R795" s="58">
        <f t="shared" si="245"/>
        <v>0</v>
      </c>
      <c r="S795" s="61">
        <f t="shared" si="246"/>
        <v>0</v>
      </c>
      <c r="T795" s="58">
        <f t="shared" si="247"/>
        <v>0</v>
      </c>
      <c r="U795" s="181"/>
      <c r="V795" s="137"/>
      <c r="W795" s="138"/>
      <c r="X795" s="139"/>
      <c r="Y795" s="139"/>
      <c r="Z795" s="139"/>
      <c r="AA795" s="139"/>
      <c r="AC795" s="139"/>
      <c r="AD795" s="139"/>
      <c r="AE795" s="139"/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  <c r="AR795" s="139"/>
      <c r="AS795" s="139"/>
      <c r="AT795" s="139"/>
      <c r="AU795" s="139"/>
      <c r="AV795" s="139"/>
      <c r="AW795" s="139"/>
      <c r="AX795" s="139"/>
      <c r="AY795" s="139"/>
      <c r="AZ795" s="139"/>
      <c r="BA795" s="139"/>
      <c r="BB795" s="139"/>
      <c r="BC795" s="139"/>
      <c r="BD795" s="139"/>
      <c r="BE795" s="139"/>
      <c r="BF795" s="139"/>
      <c r="BG795" s="139"/>
      <c r="BH795" s="139"/>
      <c r="BI795" s="139"/>
      <c r="BJ795" s="139"/>
      <c r="BK795" s="139"/>
      <c r="BL795" s="139"/>
      <c r="BM795" s="139"/>
      <c r="BN795" s="139"/>
      <c r="BO795" s="139"/>
      <c r="BP795" s="139"/>
      <c r="BQ795" s="139"/>
      <c r="BR795" s="139"/>
      <c r="BS795" s="139"/>
      <c r="BT795" s="139"/>
      <c r="BU795" s="139"/>
      <c r="BV795" s="139"/>
      <c r="BW795" s="139"/>
      <c r="BX795" s="139"/>
      <c r="BY795" s="139"/>
      <c r="BZ795" s="139"/>
      <c r="CA795" s="139"/>
      <c r="CB795" s="139"/>
      <c r="CC795" s="139"/>
      <c r="CD795" s="139"/>
    </row>
    <row r="796" spans="2:82">
      <c r="B796" s="65" t="str">
        <f>IF(C796&lt;&gt;0,COUNTA($C$7:C796)," ")</f>
        <v xml:space="preserve"> </v>
      </c>
      <c r="C796" s="177"/>
      <c r="D796" s="73" t="str">
        <f>IF(C796=0," ",VLOOKUP(WEEKDAY(C796),WeekDays!$B$6:$C$12,COLUMNS(WeekDays!$B$6:$C$12)))</f>
        <v xml:space="preserve"> </v>
      </c>
      <c r="E796" s="200"/>
      <c r="F796" s="46"/>
      <c r="G796" s="46"/>
      <c r="H796" s="49"/>
      <c r="I796" s="51"/>
      <c r="J796" s="188"/>
      <c r="K796" s="123" t="str">
        <f t="shared" si="238"/>
        <v xml:space="preserve"> </v>
      </c>
      <c r="L796" s="193" t="str">
        <f t="shared" si="239"/>
        <v xml:space="preserve"> </v>
      </c>
      <c r="M796" s="57">
        <f t="shared" si="240"/>
        <v>0</v>
      </c>
      <c r="N796" s="58">
        <f t="shared" si="241"/>
        <v>0</v>
      </c>
      <c r="O796" s="59">
        <f t="shared" si="242"/>
        <v>0</v>
      </c>
      <c r="P796" s="60">
        <f t="shared" si="243"/>
        <v>0</v>
      </c>
      <c r="Q796" s="61">
        <f t="shared" si="244"/>
        <v>0</v>
      </c>
      <c r="R796" s="58">
        <f t="shared" si="245"/>
        <v>0</v>
      </c>
      <c r="S796" s="61">
        <f t="shared" si="246"/>
        <v>0</v>
      </c>
      <c r="T796" s="58">
        <f t="shared" si="247"/>
        <v>0</v>
      </c>
      <c r="U796" s="181"/>
      <c r="V796" s="137"/>
      <c r="W796" s="138"/>
      <c r="X796" s="139"/>
      <c r="Y796" s="139"/>
      <c r="Z796" s="139"/>
      <c r="AA796" s="139"/>
      <c r="AC796" s="139"/>
      <c r="AD796" s="139"/>
      <c r="AE796" s="139"/>
      <c r="AF796" s="139"/>
      <c r="AG796" s="139"/>
      <c r="AH796" s="139"/>
      <c r="AI796" s="139"/>
      <c r="AJ796" s="139"/>
      <c r="AK796" s="139"/>
      <c r="AL796" s="139"/>
      <c r="AM796" s="139"/>
      <c r="AN796" s="139"/>
      <c r="AO796" s="139"/>
      <c r="AP796" s="139"/>
      <c r="AQ796" s="139"/>
      <c r="AR796" s="139"/>
      <c r="AS796" s="139"/>
      <c r="AT796" s="139"/>
      <c r="AU796" s="139"/>
      <c r="AV796" s="139"/>
      <c r="AW796" s="139"/>
      <c r="AX796" s="139"/>
      <c r="AY796" s="139"/>
      <c r="AZ796" s="139"/>
      <c r="BA796" s="139"/>
      <c r="BB796" s="139"/>
      <c r="BC796" s="139"/>
      <c r="BD796" s="139"/>
      <c r="BE796" s="139"/>
      <c r="BF796" s="139"/>
      <c r="BG796" s="139"/>
      <c r="BH796" s="139"/>
      <c r="BI796" s="139"/>
      <c r="BJ796" s="139"/>
      <c r="BK796" s="139"/>
      <c r="BL796" s="139"/>
      <c r="BM796" s="139"/>
      <c r="BN796" s="139"/>
      <c r="BO796" s="139"/>
      <c r="BP796" s="139"/>
      <c r="BQ796" s="139"/>
      <c r="BR796" s="139"/>
      <c r="BS796" s="139"/>
      <c r="BT796" s="139"/>
      <c r="BU796" s="139"/>
      <c r="BV796" s="139"/>
      <c r="BW796" s="139"/>
      <c r="BX796" s="139"/>
      <c r="BY796" s="139"/>
      <c r="BZ796" s="139"/>
      <c r="CA796" s="139"/>
      <c r="CB796" s="139"/>
      <c r="CC796" s="139"/>
      <c r="CD796" s="139"/>
    </row>
    <row r="797" spans="2:82">
      <c r="B797" s="65" t="str">
        <f>IF(C797&lt;&gt;0,COUNTA($C$7:C797)," ")</f>
        <v xml:space="preserve"> </v>
      </c>
      <c r="C797" s="177"/>
      <c r="D797" s="73" t="str">
        <f>IF(C797=0," ",VLOOKUP(WEEKDAY(C797),WeekDays!$B$6:$C$12,COLUMNS(WeekDays!$B$6:$C$12)))</f>
        <v xml:space="preserve"> </v>
      </c>
      <c r="E797" s="200"/>
      <c r="F797" s="46"/>
      <c r="G797" s="46"/>
      <c r="H797" s="49"/>
      <c r="I797" s="51"/>
      <c r="J797" s="188"/>
      <c r="K797" s="123" t="str">
        <f t="shared" si="238"/>
        <v xml:space="preserve"> </v>
      </c>
      <c r="L797" s="193" t="str">
        <f t="shared" si="239"/>
        <v xml:space="preserve"> </v>
      </c>
      <c r="M797" s="57">
        <f t="shared" si="240"/>
        <v>0</v>
      </c>
      <c r="N797" s="58">
        <f t="shared" si="241"/>
        <v>0</v>
      </c>
      <c r="O797" s="59">
        <f t="shared" si="242"/>
        <v>0</v>
      </c>
      <c r="P797" s="60">
        <f t="shared" si="243"/>
        <v>0</v>
      </c>
      <c r="Q797" s="61">
        <f t="shared" si="244"/>
        <v>0</v>
      </c>
      <c r="R797" s="58">
        <f t="shared" si="245"/>
        <v>0</v>
      </c>
      <c r="S797" s="61">
        <f t="shared" si="246"/>
        <v>0</v>
      </c>
      <c r="T797" s="58">
        <f t="shared" si="247"/>
        <v>0</v>
      </c>
      <c r="U797" s="181"/>
      <c r="V797" s="137"/>
      <c r="W797" s="138"/>
      <c r="X797" s="139"/>
      <c r="Y797" s="139"/>
      <c r="Z797" s="139"/>
      <c r="AA797" s="139"/>
      <c r="AC797" s="139"/>
      <c r="AD797" s="139"/>
      <c r="AE797" s="139"/>
      <c r="AF797" s="139"/>
      <c r="AG797" s="139"/>
      <c r="AH797" s="139"/>
      <c r="AI797" s="139"/>
      <c r="AJ797" s="139"/>
      <c r="AK797" s="139"/>
      <c r="AL797" s="139"/>
      <c r="AM797" s="139"/>
      <c r="AN797" s="139"/>
      <c r="AO797" s="139"/>
      <c r="AP797" s="139"/>
      <c r="AQ797" s="139"/>
      <c r="AR797" s="139"/>
      <c r="AS797" s="139"/>
      <c r="AT797" s="139"/>
      <c r="AU797" s="139"/>
      <c r="AV797" s="139"/>
      <c r="AW797" s="139"/>
      <c r="AX797" s="139"/>
      <c r="AY797" s="139"/>
      <c r="AZ797" s="139"/>
      <c r="BA797" s="139"/>
      <c r="BB797" s="139"/>
      <c r="BC797" s="139"/>
      <c r="BD797" s="139"/>
      <c r="BE797" s="139"/>
      <c r="BF797" s="139"/>
      <c r="BG797" s="139"/>
      <c r="BH797" s="139"/>
      <c r="BI797" s="139"/>
      <c r="BJ797" s="139"/>
      <c r="BK797" s="139"/>
      <c r="BL797" s="139"/>
      <c r="BM797" s="139"/>
      <c r="BN797" s="139"/>
      <c r="BO797" s="139"/>
      <c r="BP797" s="139"/>
      <c r="BQ797" s="139"/>
      <c r="BR797" s="139"/>
      <c r="BS797" s="139"/>
      <c r="BT797" s="139"/>
      <c r="BU797" s="139"/>
      <c r="BV797" s="139"/>
      <c r="BW797" s="139"/>
      <c r="BX797" s="139"/>
      <c r="BY797" s="139"/>
      <c r="BZ797" s="139"/>
      <c r="CA797" s="139"/>
      <c r="CB797" s="139"/>
      <c r="CC797" s="139"/>
      <c r="CD797" s="139"/>
    </row>
    <row r="798" spans="2:82">
      <c r="B798" s="65" t="str">
        <f>IF(C798&lt;&gt;0,COUNTA($C$7:C798)," ")</f>
        <v xml:space="preserve"> </v>
      </c>
      <c r="C798" s="177"/>
      <c r="D798" s="73" t="str">
        <f>IF(C798=0," ",VLOOKUP(WEEKDAY(C798),WeekDays!$B$6:$C$12,COLUMNS(WeekDays!$B$6:$C$12)))</f>
        <v xml:space="preserve"> </v>
      </c>
      <c r="E798" s="200"/>
      <c r="F798" s="46"/>
      <c r="G798" s="46"/>
      <c r="H798" s="49"/>
      <c r="I798" s="51"/>
      <c r="J798" s="188"/>
      <c r="K798" s="123" t="str">
        <f t="shared" si="238"/>
        <v xml:space="preserve"> </v>
      </c>
      <c r="L798" s="193" t="str">
        <f t="shared" si="239"/>
        <v xml:space="preserve"> </v>
      </c>
      <c r="M798" s="57">
        <f t="shared" si="240"/>
        <v>0</v>
      </c>
      <c r="N798" s="58">
        <f t="shared" si="241"/>
        <v>0</v>
      </c>
      <c r="O798" s="59">
        <f t="shared" si="242"/>
        <v>0</v>
      </c>
      <c r="P798" s="60">
        <f t="shared" si="243"/>
        <v>0</v>
      </c>
      <c r="Q798" s="61">
        <f t="shared" si="244"/>
        <v>0</v>
      </c>
      <c r="R798" s="58">
        <f t="shared" si="245"/>
        <v>0</v>
      </c>
      <c r="S798" s="61">
        <f t="shared" si="246"/>
        <v>0</v>
      </c>
      <c r="T798" s="58">
        <f t="shared" si="247"/>
        <v>0</v>
      </c>
      <c r="U798" s="181"/>
      <c r="V798" s="137"/>
      <c r="W798" s="138"/>
      <c r="X798" s="139"/>
      <c r="Y798" s="139"/>
      <c r="Z798" s="139"/>
      <c r="AA798" s="139"/>
      <c r="AC798" s="139"/>
      <c r="AD798" s="139"/>
      <c r="AE798" s="139"/>
      <c r="AF798" s="139"/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  <c r="AR798" s="139"/>
      <c r="AS798" s="139"/>
      <c r="AT798" s="139"/>
      <c r="AU798" s="139"/>
      <c r="AV798" s="139"/>
      <c r="AW798" s="139"/>
      <c r="AX798" s="139"/>
      <c r="AY798" s="139"/>
      <c r="AZ798" s="139"/>
      <c r="BA798" s="139"/>
      <c r="BB798" s="139"/>
      <c r="BC798" s="139"/>
      <c r="BD798" s="139"/>
      <c r="BE798" s="139"/>
      <c r="BF798" s="139"/>
      <c r="BG798" s="139"/>
      <c r="BH798" s="139"/>
      <c r="BI798" s="139"/>
      <c r="BJ798" s="139"/>
      <c r="BK798" s="139"/>
      <c r="BL798" s="139"/>
      <c r="BM798" s="139"/>
      <c r="BN798" s="139"/>
      <c r="BO798" s="139"/>
      <c r="BP798" s="139"/>
      <c r="BQ798" s="139"/>
      <c r="BR798" s="139"/>
      <c r="BS798" s="139"/>
      <c r="BT798" s="139"/>
      <c r="BU798" s="139"/>
      <c r="BV798" s="139"/>
      <c r="BW798" s="139"/>
      <c r="BX798" s="139"/>
      <c r="BY798" s="139"/>
      <c r="BZ798" s="139"/>
      <c r="CA798" s="139"/>
      <c r="CB798" s="139"/>
      <c r="CC798" s="139"/>
      <c r="CD798" s="139"/>
    </row>
    <row r="799" spans="2:82">
      <c r="B799" s="65" t="str">
        <f>IF(C799&lt;&gt;0,COUNTA($C$7:C799)," ")</f>
        <v xml:space="preserve"> </v>
      </c>
      <c r="C799" s="177"/>
      <c r="D799" s="73" t="str">
        <f>IF(C799=0," ",VLOOKUP(WEEKDAY(C799),WeekDays!$B$6:$C$12,COLUMNS(WeekDays!$B$6:$C$12)))</f>
        <v xml:space="preserve"> </v>
      </c>
      <c r="E799" s="200"/>
      <c r="F799" s="46"/>
      <c r="G799" s="46"/>
      <c r="H799" s="49"/>
      <c r="I799" s="51"/>
      <c r="J799" s="188"/>
      <c r="K799" s="123" t="str">
        <f t="shared" si="238"/>
        <v xml:space="preserve"> </v>
      </c>
      <c r="L799" s="193" t="str">
        <f t="shared" si="239"/>
        <v xml:space="preserve"> </v>
      </c>
      <c r="M799" s="57">
        <f t="shared" si="240"/>
        <v>0</v>
      </c>
      <c r="N799" s="58">
        <f t="shared" si="241"/>
        <v>0</v>
      </c>
      <c r="O799" s="59">
        <f t="shared" si="242"/>
        <v>0</v>
      </c>
      <c r="P799" s="60">
        <f t="shared" si="243"/>
        <v>0</v>
      </c>
      <c r="Q799" s="61">
        <f t="shared" si="244"/>
        <v>0</v>
      </c>
      <c r="R799" s="58">
        <f t="shared" si="245"/>
        <v>0</v>
      </c>
      <c r="S799" s="61">
        <f t="shared" si="246"/>
        <v>0</v>
      </c>
      <c r="T799" s="58">
        <f t="shared" si="247"/>
        <v>0</v>
      </c>
      <c r="U799" s="181"/>
      <c r="V799" s="137"/>
      <c r="W799" s="138"/>
      <c r="X799" s="139"/>
      <c r="Y799" s="139"/>
      <c r="Z799" s="139"/>
      <c r="AA799" s="139"/>
      <c r="AC799" s="139"/>
      <c r="AD799" s="139"/>
      <c r="AE799" s="139"/>
      <c r="AF799" s="139"/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  <c r="AR799" s="139"/>
      <c r="AS799" s="139"/>
      <c r="AT799" s="139"/>
      <c r="AU799" s="139"/>
      <c r="AV799" s="139"/>
      <c r="AW799" s="139"/>
      <c r="AX799" s="139"/>
      <c r="AY799" s="139"/>
      <c r="AZ799" s="139"/>
      <c r="BA799" s="139"/>
      <c r="BB799" s="139"/>
      <c r="BC799" s="139"/>
      <c r="BD799" s="139"/>
      <c r="BE799" s="139"/>
      <c r="BF799" s="139"/>
      <c r="BG799" s="139"/>
      <c r="BH799" s="139"/>
      <c r="BI799" s="139"/>
      <c r="BJ799" s="139"/>
      <c r="BK799" s="139"/>
      <c r="BL799" s="139"/>
      <c r="BM799" s="139"/>
      <c r="BN799" s="139"/>
      <c r="BO799" s="139"/>
      <c r="BP799" s="139"/>
      <c r="BQ799" s="139"/>
      <c r="BR799" s="139"/>
      <c r="BS799" s="139"/>
      <c r="BT799" s="139"/>
      <c r="BU799" s="139"/>
      <c r="BV799" s="139"/>
      <c r="BW799" s="139"/>
      <c r="BX799" s="139"/>
      <c r="BY799" s="139"/>
      <c r="BZ799" s="139"/>
      <c r="CA799" s="139"/>
      <c r="CB799" s="139"/>
      <c r="CC799" s="139"/>
      <c r="CD799" s="139"/>
    </row>
    <row r="800" spans="2:82">
      <c r="B800" s="65" t="str">
        <f>IF(C800&lt;&gt;0,COUNTA($C$7:C800)," ")</f>
        <v xml:space="preserve"> </v>
      </c>
      <c r="C800" s="177"/>
      <c r="D800" s="73" t="str">
        <f>IF(C800=0," ",VLOOKUP(WEEKDAY(C800),WeekDays!$B$6:$C$12,COLUMNS(WeekDays!$B$6:$C$12)))</f>
        <v xml:space="preserve"> </v>
      </c>
      <c r="E800" s="200"/>
      <c r="F800" s="46"/>
      <c r="G800" s="46"/>
      <c r="H800" s="49"/>
      <c r="I800" s="51"/>
      <c r="J800" s="188"/>
      <c r="K800" s="123" t="str">
        <f t="shared" si="238"/>
        <v xml:space="preserve"> </v>
      </c>
      <c r="L800" s="193" t="str">
        <f t="shared" si="239"/>
        <v xml:space="preserve"> </v>
      </c>
      <c r="M800" s="57">
        <f t="shared" si="240"/>
        <v>0</v>
      </c>
      <c r="N800" s="58">
        <f t="shared" si="241"/>
        <v>0</v>
      </c>
      <c r="O800" s="59">
        <f t="shared" si="242"/>
        <v>0</v>
      </c>
      <c r="P800" s="60">
        <f t="shared" si="243"/>
        <v>0</v>
      </c>
      <c r="Q800" s="61">
        <f t="shared" si="244"/>
        <v>0</v>
      </c>
      <c r="R800" s="58">
        <f t="shared" si="245"/>
        <v>0</v>
      </c>
      <c r="S800" s="61">
        <f t="shared" si="246"/>
        <v>0</v>
      </c>
      <c r="T800" s="58">
        <f t="shared" si="247"/>
        <v>0</v>
      </c>
      <c r="U800" s="181"/>
      <c r="V800" s="137"/>
      <c r="W800" s="138"/>
      <c r="X800" s="139"/>
      <c r="Y800" s="139"/>
      <c r="Z800" s="139"/>
      <c r="AA800" s="139"/>
      <c r="AC800" s="139"/>
      <c r="AD800" s="139"/>
      <c r="AE800" s="139"/>
      <c r="AF800" s="139"/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  <c r="AR800" s="139"/>
      <c r="AS800" s="139"/>
      <c r="AT800" s="139"/>
      <c r="AU800" s="139"/>
      <c r="AV800" s="139"/>
      <c r="AW800" s="139"/>
      <c r="AX800" s="139"/>
      <c r="AY800" s="139"/>
      <c r="AZ800" s="139"/>
      <c r="BA800" s="139"/>
      <c r="BB800" s="139"/>
      <c r="BC800" s="139"/>
      <c r="BD800" s="139"/>
      <c r="BE800" s="139"/>
      <c r="BF800" s="139"/>
      <c r="BG800" s="139"/>
      <c r="BH800" s="139"/>
      <c r="BI800" s="139"/>
      <c r="BJ800" s="139"/>
      <c r="BK800" s="139"/>
      <c r="BL800" s="139"/>
      <c r="BM800" s="139"/>
      <c r="BN800" s="139"/>
      <c r="BO800" s="139"/>
      <c r="BP800" s="139"/>
      <c r="BQ800" s="139"/>
      <c r="BR800" s="139"/>
      <c r="BS800" s="139"/>
      <c r="BT800" s="139"/>
      <c r="BU800" s="139"/>
      <c r="BV800" s="139"/>
      <c r="BW800" s="139"/>
      <c r="BX800" s="139"/>
      <c r="BY800" s="139"/>
      <c r="BZ800" s="139"/>
      <c r="CA800" s="139"/>
      <c r="CB800" s="139"/>
      <c r="CC800" s="139"/>
      <c r="CD800" s="139"/>
    </row>
    <row r="801" spans="2:82">
      <c r="B801" s="65" t="str">
        <f>IF(C801&lt;&gt;0,COUNTA($C$7:C801)," ")</f>
        <v xml:space="preserve"> </v>
      </c>
      <c r="C801" s="177"/>
      <c r="D801" s="73" t="str">
        <f>IF(C801=0," ",VLOOKUP(WEEKDAY(C801),WeekDays!$B$6:$C$12,COLUMNS(WeekDays!$B$6:$C$12)))</f>
        <v xml:space="preserve"> </v>
      </c>
      <c r="E801" s="200"/>
      <c r="F801" s="46"/>
      <c r="G801" s="46"/>
      <c r="H801" s="49"/>
      <c r="I801" s="51"/>
      <c r="J801" s="188"/>
      <c r="K801" s="123" t="str">
        <f t="shared" si="238"/>
        <v xml:space="preserve"> </v>
      </c>
      <c r="L801" s="193" t="str">
        <f t="shared" si="239"/>
        <v xml:space="preserve"> </v>
      </c>
      <c r="M801" s="57">
        <f t="shared" si="240"/>
        <v>0</v>
      </c>
      <c r="N801" s="58">
        <f t="shared" si="241"/>
        <v>0</v>
      </c>
      <c r="O801" s="59">
        <f t="shared" si="242"/>
        <v>0</v>
      </c>
      <c r="P801" s="60">
        <f t="shared" si="243"/>
        <v>0</v>
      </c>
      <c r="Q801" s="61">
        <f t="shared" si="244"/>
        <v>0</v>
      </c>
      <c r="R801" s="58">
        <f t="shared" si="245"/>
        <v>0</v>
      </c>
      <c r="S801" s="61">
        <f t="shared" si="246"/>
        <v>0</v>
      </c>
      <c r="T801" s="58">
        <f t="shared" si="247"/>
        <v>0</v>
      </c>
      <c r="U801" s="181"/>
      <c r="V801" s="137"/>
      <c r="W801" s="138"/>
      <c r="X801" s="139"/>
      <c r="Y801" s="139"/>
      <c r="Z801" s="139"/>
      <c r="AA801" s="139"/>
      <c r="AC801" s="139"/>
      <c r="AD801" s="139"/>
      <c r="AE801" s="139"/>
      <c r="AF801" s="139"/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  <c r="AR801" s="139"/>
      <c r="AS801" s="139"/>
      <c r="AT801" s="139"/>
      <c r="AU801" s="139"/>
      <c r="AV801" s="139"/>
      <c r="AW801" s="139"/>
      <c r="AX801" s="139"/>
      <c r="AY801" s="139"/>
      <c r="AZ801" s="139"/>
      <c r="BA801" s="139"/>
      <c r="BB801" s="139"/>
      <c r="BC801" s="139"/>
      <c r="BD801" s="139"/>
      <c r="BE801" s="139"/>
      <c r="BF801" s="139"/>
      <c r="BG801" s="139"/>
      <c r="BH801" s="139"/>
      <c r="BI801" s="139"/>
      <c r="BJ801" s="139"/>
      <c r="BK801" s="139"/>
      <c r="BL801" s="139"/>
      <c r="BM801" s="139"/>
      <c r="BN801" s="139"/>
      <c r="BO801" s="139"/>
      <c r="BP801" s="139"/>
      <c r="BQ801" s="139"/>
      <c r="BR801" s="139"/>
      <c r="BS801" s="139"/>
      <c r="BT801" s="139"/>
      <c r="BU801" s="139"/>
      <c r="BV801" s="139"/>
      <c r="BW801" s="139"/>
      <c r="BX801" s="139"/>
      <c r="BY801" s="139"/>
      <c r="BZ801" s="139"/>
      <c r="CA801" s="139"/>
      <c r="CB801" s="139"/>
      <c r="CC801" s="139"/>
      <c r="CD801" s="139"/>
    </row>
    <row r="802" spans="2:82">
      <c r="B802" s="65" t="str">
        <f>IF(C802&lt;&gt;0,COUNTA($C$7:C802)," ")</f>
        <v xml:space="preserve"> </v>
      </c>
      <c r="C802" s="177"/>
      <c r="D802" s="73" t="str">
        <f>IF(C802=0," ",VLOOKUP(WEEKDAY(C802),WeekDays!$B$6:$C$12,COLUMNS(WeekDays!$B$6:$C$12)))</f>
        <v xml:space="preserve"> </v>
      </c>
      <c r="E802" s="200"/>
      <c r="F802" s="46"/>
      <c r="G802" s="46"/>
      <c r="H802" s="49"/>
      <c r="I802" s="51"/>
      <c r="J802" s="188"/>
      <c r="K802" s="123" t="str">
        <f t="shared" si="238"/>
        <v xml:space="preserve"> </v>
      </c>
      <c r="L802" s="193" t="str">
        <f t="shared" si="239"/>
        <v xml:space="preserve"> </v>
      </c>
      <c r="M802" s="57">
        <f t="shared" si="240"/>
        <v>0</v>
      </c>
      <c r="N802" s="58">
        <f t="shared" si="241"/>
        <v>0</v>
      </c>
      <c r="O802" s="59">
        <f t="shared" si="242"/>
        <v>0</v>
      </c>
      <c r="P802" s="60">
        <f t="shared" si="243"/>
        <v>0</v>
      </c>
      <c r="Q802" s="61">
        <f t="shared" si="244"/>
        <v>0</v>
      </c>
      <c r="R802" s="58">
        <f t="shared" si="245"/>
        <v>0</v>
      </c>
      <c r="S802" s="61">
        <f t="shared" si="246"/>
        <v>0</v>
      </c>
      <c r="T802" s="58">
        <f t="shared" si="247"/>
        <v>0</v>
      </c>
      <c r="U802" s="181"/>
      <c r="V802" s="137"/>
      <c r="W802" s="138"/>
      <c r="X802" s="139"/>
      <c r="Y802" s="139"/>
      <c r="Z802" s="139"/>
      <c r="AA802" s="139"/>
      <c r="AC802" s="139"/>
      <c r="AD802" s="139"/>
      <c r="AE802" s="139"/>
      <c r="AF802" s="139"/>
      <c r="AG802" s="139"/>
      <c r="AH802" s="139"/>
      <c r="AI802" s="139"/>
      <c r="AJ802" s="139"/>
      <c r="AK802" s="139"/>
      <c r="AL802" s="139"/>
      <c r="AM802" s="139"/>
      <c r="AN802" s="139"/>
      <c r="AO802" s="139"/>
      <c r="AP802" s="139"/>
      <c r="AQ802" s="139"/>
      <c r="AR802" s="139"/>
      <c r="AS802" s="139"/>
      <c r="AT802" s="139"/>
      <c r="AU802" s="139"/>
      <c r="AV802" s="139"/>
      <c r="AW802" s="139"/>
      <c r="AX802" s="139"/>
      <c r="AY802" s="139"/>
      <c r="AZ802" s="139"/>
      <c r="BA802" s="139"/>
      <c r="BB802" s="139"/>
      <c r="BC802" s="139"/>
      <c r="BD802" s="139"/>
      <c r="BE802" s="139"/>
      <c r="BF802" s="139"/>
      <c r="BG802" s="139"/>
      <c r="BH802" s="139"/>
      <c r="BI802" s="139"/>
      <c r="BJ802" s="139"/>
      <c r="BK802" s="139"/>
      <c r="BL802" s="139"/>
      <c r="BM802" s="139"/>
      <c r="BN802" s="139"/>
      <c r="BO802" s="139"/>
      <c r="BP802" s="139"/>
      <c r="BQ802" s="139"/>
      <c r="BR802" s="139"/>
      <c r="BS802" s="139"/>
      <c r="BT802" s="139"/>
      <c r="BU802" s="139"/>
      <c r="BV802" s="139"/>
      <c r="BW802" s="139"/>
      <c r="BX802" s="139"/>
      <c r="BY802" s="139"/>
      <c r="BZ802" s="139"/>
      <c r="CA802" s="139"/>
      <c r="CB802" s="139"/>
      <c r="CC802" s="139"/>
      <c r="CD802" s="139"/>
    </row>
    <row r="803" spans="2:82">
      <c r="B803" s="65" t="str">
        <f>IF(C803&lt;&gt;0,COUNTA($C$7:C803)," ")</f>
        <v xml:space="preserve"> </v>
      </c>
      <c r="C803" s="177"/>
      <c r="D803" s="73" t="str">
        <f>IF(C803=0," ",VLOOKUP(WEEKDAY(C803),WeekDays!$B$6:$C$12,COLUMNS(WeekDays!$B$6:$C$12)))</f>
        <v xml:space="preserve"> </v>
      </c>
      <c r="E803" s="200"/>
      <c r="F803" s="46"/>
      <c r="G803" s="46"/>
      <c r="H803" s="49"/>
      <c r="I803" s="51"/>
      <c r="J803" s="188"/>
      <c r="K803" s="123" t="str">
        <f t="shared" si="238"/>
        <v xml:space="preserve"> </v>
      </c>
      <c r="L803" s="193" t="str">
        <f t="shared" si="239"/>
        <v xml:space="preserve"> </v>
      </c>
      <c r="M803" s="57">
        <f t="shared" si="240"/>
        <v>0</v>
      </c>
      <c r="N803" s="58">
        <f t="shared" si="241"/>
        <v>0</v>
      </c>
      <c r="O803" s="59">
        <f t="shared" si="242"/>
        <v>0</v>
      </c>
      <c r="P803" s="60">
        <f t="shared" si="243"/>
        <v>0</v>
      </c>
      <c r="Q803" s="61">
        <f t="shared" si="244"/>
        <v>0</v>
      </c>
      <c r="R803" s="58">
        <f t="shared" si="245"/>
        <v>0</v>
      </c>
      <c r="S803" s="61">
        <f t="shared" si="246"/>
        <v>0</v>
      </c>
      <c r="T803" s="58">
        <f t="shared" si="247"/>
        <v>0</v>
      </c>
      <c r="U803" s="181"/>
      <c r="V803" s="137"/>
      <c r="W803" s="138"/>
      <c r="X803" s="139"/>
      <c r="Y803" s="139"/>
      <c r="Z803" s="139"/>
      <c r="AA803" s="139"/>
      <c r="AC803" s="139"/>
      <c r="AD803" s="139"/>
      <c r="AE803" s="139"/>
      <c r="AF803" s="139"/>
      <c r="AG803" s="139"/>
      <c r="AH803" s="139"/>
      <c r="AI803" s="139"/>
      <c r="AJ803" s="139"/>
      <c r="AK803" s="139"/>
      <c r="AL803" s="139"/>
      <c r="AM803" s="139"/>
      <c r="AN803" s="139"/>
      <c r="AO803" s="139"/>
      <c r="AP803" s="139"/>
      <c r="AQ803" s="139"/>
      <c r="AR803" s="139"/>
      <c r="AS803" s="139"/>
      <c r="AT803" s="139"/>
      <c r="AU803" s="139"/>
      <c r="AV803" s="139"/>
      <c r="AW803" s="139"/>
      <c r="AX803" s="139"/>
      <c r="AY803" s="139"/>
      <c r="AZ803" s="139"/>
      <c r="BA803" s="139"/>
      <c r="BB803" s="139"/>
      <c r="BC803" s="139"/>
      <c r="BD803" s="139"/>
      <c r="BE803" s="139"/>
      <c r="BF803" s="139"/>
      <c r="BG803" s="139"/>
      <c r="BH803" s="139"/>
      <c r="BI803" s="139"/>
      <c r="BJ803" s="139"/>
      <c r="BK803" s="139"/>
      <c r="BL803" s="139"/>
      <c r="BM803" s="139"/>
      <c r="BN803" s="139"/>
      <c r="BO803" s="139"/>
      <c r="BP803" s="139"/>
      <c r="BQ803" s="139"/>
      <c r="BR803" s="139"/>
      <c r="BS803" s="139"/>
      <c r="BT803" s="139"/>
      <c r="BU803" s="139"/>
      <c r="BV803" s="139"/>
      <c r="BW803" s="139"/>
      <c r="BX803" s="139"/>
      <c r="BY803" s="139"/>
      <c r="BZ803" s="139"/>
      <c r="CA803" s="139"/>
      <c r="CB803" s="139"/>
      <c r="CC803" s="139"/>
      <c r="CD803" s="139"/>
    </row>
    <row r="804" spans="2:82">
      <c r="B804" s="65" t="str">
        <f>IF(C804&lt;&gt;0,COUNTA($C$7:C804)," ")</f>
        <v xml:space="preserve"> </v>
      </c>
      <c r="C804" s="177"/>
      <c r="D804" s="73" t="str">
        <f>IF(C804=0," ",VLOOKUP(WEEKDAY(C804),WeekDays!$B$6:$C$12,COLUMNS(WeekDays!$B$6:$C$12)))</f>
        <v xml:space="preserve"> </v>
      </c>
      <c r="E804" s="200"/>
      <c r="F804" s="46"/>
      <c r="G804" s="46"/>
      <c r="H804" s="49"/>
      <c r="I804" s="51"/>
      <c r="J804" s="188"/>
      <c r="K804" s="123" t="str">
        <f t="shared" si="238"/>
        <v xml:space="preserve"> </v>
      </c>
      <c r="L804" s="193" t="str">
        <f t="shared" si="239"/>
        <v xml:space="preserve"> </v>
      </c>
      <c r="M804" s="57">
        <f t="shared" si="240"/>
        <v>0</v>
      </c>
      <c r="N804" s="58">
        <f t="shared" si="241"/>
        <v>0</v>
      </c>
      <c r="O804" s="59">
        <f t="shared" si="242"/>
        <v>0</v>
      </c>
      <c r="P804" s="60">
        <f t="shared" si="243"/>
        <v>0</v>
      </c>
      <c r="Q804" s="61">
        <f t="shared" si="244"/>
        <v>0</v>
      </c>
      <c r="R804" s="58">
        <f t="shared" si="245"/>
        <v>0</v>
      </c>
      <c r="S804" s="61">
        <f t="shared" si="246"/>
        <v>0</v>
      </c>
      <c r="T804" s="58">
        <f t="shared" si="247"/>
        <v>0</v>
      </c>
      <c r="U804" s="181"/>
      <c r="V804" s="137"/>
      <c r="W804" s="138"/>
      <c r="X804" s="139"/>
      <c r="Y804" s="139"/>
      <c r="Z804" s="139"/>
      <c r="AA804" s="139"/>
      <c r="AC804" s="139"/>
      <c r="AD804" s="139"/>
      <c r="AE804" s="139"/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  <c r="AR804" s="139"/>
      <c r="AS804" s="139"/>
      <c r="AT804" s="139"/>
      <c r="AU804" s="139"/>
      <c r="AV804" s="139"/>
      <c r="AW804" s="139"/>
      <c r="AX804" s="139"/>
      <c r="AY804" s="139"/>
      <c r="AZ804" s="139"/>
      <c r="BA804" s="139"/>
      <c r="BB804" s="139"/>
      <c r="BC804" s="139"/>
      <c r="BD804" s="139"/>
      <c r="BE804" s="139"/>
      <c r="BF804" s="139"/>
      <c r="BG804" s="139"/>
      <c r="BH804" s="139"/>
      <c r="BI804" s="139"/>
      <c r="BJ804" s="139"/>
      <c r="BK804" s="139"/>
      <c r="BL804" s="139"/>
      <c r="BM804" s="139"/>
      <c r="BN804" s="139"/>
      <c r="BO804" s="139"/>
      <c r="BP804" s="139"/>
      <c r="BQ804" s="139"/>
      <c r="BR804" s="139"/>
      <c r="BS804" s="139"/>
      <c r="BT804" s="139"/>
      <c r="BU804" s="139"/>
      <c r="BV804" s="139"/>
      <c r="BW804" s="139"/>
      <c r="BX804" s="139"/>
      <c r="BY804" s="139"/>
      <c r="BZ804" s="139"/>
      <c r="CA804" s="139"/>
      <c r="CB804" s="139"/>
      <c r="CC804" s="139"/>
      <c r="CD804" s="139"/>
    </row>
    <row r="805" spans="2:82">
      <c r="B805" s="65" t="str">
        <f>IF(C805&lt;&gt;0,COUNTA($C$7:C805)," ")</f>
        <v xml:space="preserve"> </v>
      </c>
      <c r="C805" s="177"/>
      <c r="D805" s="73" t="str">
        <f>IF(C805=0," ",VLOOKUP(WEEKDAY(C805),WeekDays!$B$6:$C$12,COLUMNS(WeekDays!$B$6:$C$12)))</f>
        <v xml:space="preserve"> </v>
      </c>
      <c r="E805" s="200"/>
      <c r="F805" s="46"/>
      <c r="G805" s="46"/>
      <c r="H805" s="49"/>
      <c r="I805" s="51"/>
      <c r="J805" s="188"/>
      <c r="K805" s="123" t="str">
        <f t="shared" si="238"/>
        <v xml:space="preserve"> </v>
      </c>
      <c r="L805" s="193" t="str">
        <f t="shared" si="239"/>
        <v xml:space="preserve"> </v>
      </c>
      <c r="M805" s="57">
        <f t="shared" si="240"/>
        <v>0</v>
      </c>
      <c r="N805" s="58">
        <f t="shared" si="241"/>
        <v>0</v>
      </c>
      <c r="O805" s="59">
        <f t="shared" si="242"/>
        <v>0</v>
      </c>
      <c r="P805" s="60">
        <f t="shared" si="243"/>
        <v>0</v>
      </c>
      <c r="Q805" s="61">
        <f t="shared" si="244"/>
        <v>0</v>
      </c>
      <c r="R805" s="58">
        <f t="shared" si="245"/>
        <v>0</v>
      </c>
      <c r="S805" s="61">
        <f t="shared" si="246"/>
        <v>0</v>
      </c>
      <c r="T805" s="58">
        <f t="shared" si="247"/>
        <v>0</v>
      </c>
      <c r="U805" s="181"/>
      <c r="V805" s="137"/>
      <c r="W805" s="138"/>
      <c r="X805" s="139"/>
      <c r="Y805" s="139"/>
      <c r="Z805" s="139"/>
      <c r="AA805" s="139"/>
      <c r="AC805" s="139"/>
      <c r="AD805" s="139"/>
      <c r="AE805" s="139"/>
      <c r="AF805" s="139"/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  <c r="AR805" s="139"/>
      <c r="AS805" s="139"/>
      <c r="AT805" s="139"/>
      <c r="AU805" s="139"/>
      <c r="AV805" s="139"/>
      <c r="AW805" s="139"/>
      <c r="AX805" s="139"/>
      <c r="AY805" s="139"/>
      <c r="AZ805" s="139"/>
      <c r="BA805" s="139"/>
      <c r="BB805" s="139"/>
      <c r="BC805" s="139"/>
      <c r="BD805" s="139"/>
      <c r="BE805" s="139"/>
      <c r="BF805" s="139"/>
      <c r="BG805" s="139"/>
      <c r="BH805" s="139"/>
      <c r="BI805" s="139"/>
      <c r="BJ805" s="139"/>
      <c r="BK805" s="139"/>
      <c r="BL805" s="139"/>
      <c r="BM805" s="139"/>
      <c r="BN805" s="139"/>
      <c r="BO805" s="139"/>
      <c r="BP805" s="139"/>
      <c r="BQ805" s="139"/>
      <c r="BR805" s="139"/>
      <c r="BS805" s="139"/>
      <c r="BT805" s="139"/>
      <c r="BU805" s="139"/>
      <c r="BV805" s="139"/>
      <c r="BW805" s="139"/>
      <c r="BX805" s="139"/>
      <c r="BY805" s="139"/>
      <c r="BZ805" s="139"/>
      <c r="CA805" s="139"/>
      <c r="CB805" s="139"/>
      <c r="CC805" s="139"/>
      <c r="CD805" s="139"/>
    </row>
    <row r="806" spans="2:82">
      <c r="B806" s="65" t="str">
        <f>IF(C806&lt;&gt;0,COUNTA($C$7:C806)," ")</f>
        <v xml:space="preserve"> </v>
      </c>
      <c r="C806" s="177"/>
      <c r="D806" s="73" t="str">
        <f>IF(C806=0," ",VLOOKUP(WEEKDAY(C806),WeekDays!$B$6:$C$12,COLUMNS(WeekDays!$B$6:$C$12)))</f>
        <v xml:space="preserve"> </v>
      </c>
      <c r="E806" s="200"/>
      <c r="F806" s="46"/>
      <c r="G806" s="46"/>
      <c r="H806" s="49"/>
      <c r="I806" s="51"/>
      <c r="J806" s="188"/>
      <c r="K806" s="123" t="str">
        <f t="shared" si="238"/>
        <v xml:space="preserve"> </v>
      </c>
      <c r="L806" s="193" t="str">
        <f t="shared" si="239"/>
        <v xml:space="preserve"> </v>
      </c>
      <c r="M806" s="57">
        <f t="shared" si="240"/>
        <v>0</v>
      </c>
      <c r="N806" s="58">
        <f t="shared" si="241"/>
        <v>0</v>
      </c>
      <c r="O806" s="59">
        <f t="shared" si="242"/>
        <v>0</v>
      </c>
      <c r="P806" s="60">
        <f t="shared" si="243"/>
        <v>0</v>
      </c>
      <c r="Q806" s="61">
        <f t="shared" si="244"/>
        <v>0</v>
      </c>
      <c r="R806" s="58">
        <f t="shared" si="245"/>
        <v>0</v>
      </c>
      <c r="S806" s="61">
        <f t="shared" si="246"/>
        <v>0</v>
      </c>
      <c r="T806" s="58">
        <f t="shared" si="247"/>
        <v>0</v>
      </c>
      <c r="U806" s="181"/>
      <c r="V806" s="137"/>
      <c r="W806" s="138"/>
      <c r="X806" s="139"/>
      <c r="Y806" s="139"/>
      <c r="Z806" s="139"/>
      <c r="AA806" s="139"/>
      <c r="AC806" s="139"/>
      <c r="AD806" s="139"/>
      <c r="AE806" s="139"/>
      <c r="AF806" s="139"/>
      <c r="AG806" s="139"/>
      <c r="AH806" s="139"/>
      <c r="AI806" s="139"/>
      <c r="AJ806" s="139"/>
      <c r="AK806" s="139"/>
      <c r="AL806" s="139"/>
      <c r="AM806" s="139"/>
      <c r="AN806" s="139"/>
      <c r="AO806" s="139"/>
      <c r="AP806" s="139"/>
      <c r="AQ806" s="139"/>
      <c r="AR806" s="139"/>
      <c r="AS806" s="139"/>
      <c r="AT806" s="139"/>
      <c r="AU806" s="139"/>
      <c r="AV806" s="139"/>
      <c r="AW806" s="139"/>
      <c r="AX806" s="139"/>
      <c r="AY806" s="139"/>
      <c r="AZ806" s="139"/>
      <c r="BA806" s="139"/>
      <c r="BB806" s="139"/>
      <c r="BC806" s="139"/>
      <c r="BD806" s="139"/>
      <c r="BE806" s="139"/>
      <c r="BF806" s="139"/>
      <c r="BG806" s="139"/>
      <c r="BH806" s="139"/>
      <c r="BI806" s="139"/>
      <c r="BJ806" s="139"/>
      <c r="BK806" s="139"/>
      <c r="BL806" s="139"/>
      <c r="BM806" s="139"/>
      <c r="BN806" s="139"/>
      <c r="BO806" s="139"/>
      <c r="BP806" s="139"/>
      <c r="BQ806" s="139"/>
      <c r="BR806" s="139"/>
      <c r="BS806" s="139"/>
      <c r="BT806" s="139"/>
      <c r="BU806" s="139"/>
      <c r="BV806" s="139"/>
      <c r="BW806" s="139"/>
      <c r="BX806" s="139"/>
      <c r="BY806" s="139"/>
      <c r="BZ806" s="139"/>
      <c r="CA806" s="139"/>
      <c r="CB806" s="139"/>
      <c r="CC806" s="139"/>
      <c r="CD806" s="139"/>
    </row>
    <row r="807" spans="2:82">
      <c r="B807" s="65" t="str">
        <f>IF(C807&lt;&gt;0,COUNTA($C$7:C807)," ")</f>
        <v xml:space="preserve"> </v>
      </c>
      <c r="C807" s="177"/>
      <c r="D807" s="73" t="str">
        <f>IF(C807=0," ",VLOOKUP(WEEKDAY(C807),WeekDays!$B$6:$C$12,COLUMNS(WeekDays!$B$6:$C$12)))</f>
        <v xml:space="preserve"> </v>
      </c>
      <c r="E807" s="200"/>
      <c r="F807" s="46"/>
      <c r="G807" s="46"/>
      <c r="H807" s="49"/>
      <c r="I807" s="51"/>
      <c r="J807" s="188"/>
      <c r="K807" s="123" t="str">
        <f t="shared" si="238"/>
        <v xml:space="preserve"> </v>
      </c>
      <c r="L807" s="193" t="str">
        <f t="shared" si="239"/>
        <v xml:space="preserve"> </v>
      </c>
      <c r="M807" s="57">
        <f t="shared" si="240"/>
        <v>0</v>
      </c>
      <c r="N807" s="58">
        <f t="shared" si="241"/>
        <v>0</v>
      </c>
      <c r="O807" s="59">
        <f t="shared" si="242"/>
        <v>0</v>
      </c>
      <c r="P807" s="60">
        <f t="shared" si="243"/>
        <v>0</v>
      </c>
      <c r="Q807" s="61">
        <f t="shared" si="244"/>
        <v>0</v>
      </c>
      <c r="R807" s="58">
        <f t="shared" si="245"/>
        <v>0</v>
      </c>
      <c r="S807" s="61">
        <f t="shared" si="246"/>
        <v>0</v>
      </c>
      <c r="T807" s="58">
        <f t="shared" si="247"/>
        <v>0</v>
      </c>
      <c r="U807" s="181"/>
      <c r="V807" s="137"/>
      <c r="W807" s="138"/>
      <c r="X807" s="139"/>
      <c r="Y807" s="139"/>
      <c r="Z807" s="139"/>
      <c r="AA807" s="139"/>
      <c r="AC807" s="139"/>
      <c r="AD807" s="139"/>
      <c r="AE807" s="139"/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  <c r="AR807" s="139"/>
      <c r="AS807" s="139"/>
      <c r="AT807" s="139"/>
      <c r="AU807" s="139"/>
      <c r="AV807" s="139"/>
      <c r="AW807" s="139"/>
      <c r="AX807" s="139"/>
      <c r="AY807" s="139"/>
      <c r="AZ807" s="139"/>
      <c r="BA807" s="139"/>
      <c r="BB807" s="139"/>
      <c r="BC807" s="139"/>
      <c r="BD807" s="139"/>
      <c r="BE807" s="139"/>
      <c r="BF807" s="139"/>
      <c r="BG807" s="139"/>
      <c r="BH807" s="139"/>
      <c r="BI807" s="139"/>
      <c r="BJ807" s="139"/>
      <c r="BK807" s="139"/>
      <c r="BL807" s="139"/>
      <c r="BM807" s="139"/>
      <c r="BN807" s="139"/>
      <c r="BO807" s="139"/>
      <c r="BP807" s="139"/>
      <c r="BQ807" s="139"/>
      <c r="BR807" s="139"/>
      <c r="BS807" s="139"/>
      <c r="BT807" s="139"/>
      <c r="BU807" s="139"/>
      <c r="BV807" s="139"/>
      <c r="BW807" s="139"/>
      <c r="BX807" s="139"/>
      <c r="BY807" s="139"/>
      <c r="BZ807" s="139"/>
      <c r="CA807" s="139"/>
      <c r="CB807" s="139"/>
      <c r="CC807" s="139"/>
      <c r="CD807" s="139"/>
    </row>
    <row r="808" spans="2:82">
      <c r="B808" s="65" t="str">
        <f>IF(C808&lt;&gt;0,COUNTA($C$7:C808)," ")</f>
        <v xml:space="preserve"> </v>
      </c>
      <c r="C808" s="177"/>
      <c r="D808" s="73" t="str">
        <f>IF(C808=0," ",VLOOKUP(WEEKDAY(C808),WeekDays!$B$6:$C$12,COLUMNS(WeekDays!$B$6:$C$12)))</f>
        <v xml:space="preserve"> </v>
      </c>
      <c r="E808" s="200"/>
      <c r="F808" s="46"/>
      <c r="G808" s="46"/>
      <c r="H808" s="49"/>
      <c r="I808" s="51"/>
      <c r="J808" s="188"/>
      <c r="K808" s="123" t="str">
        <f t="shared" si="238"/>
        <v xml:space="preserve"> </v>
      </c>
      <c r="L808" s="193" t="str">
        <f t="shared" si="239"/>
        <v xml:space="preserve"> </v>
      </c>
      <c r="M808" s="57">
        <f t="shared" si="240"/>
        <v>0</v>
      </c>
      <c r="N808" s="58">
        <f t="shared" si="241"/>
        <v>0</v>
      </c>
      <c r="O808" s="59">
        <f t="shared" si="242"/>
        <v>0</v>
      </c>
      <c r="P808" s="60">
        <f t="shared" si="243"/>
        <v>0</v>
      </c>
      <c r="Q808" s="61">
        <f t="shared" si="244"/>
        <v>0</v>
      </c>
      <c r="R808" s="58">
        <f t="shared" si="245"/>
        <v>0</v>
      </c>
      <c r="S808" s="61">
        <f t="shared" si="246"/>
        <v>0</v>
      </c>
      <c r="T808" s="58">
        <f t="shared" si="247"/>
        <v>0</v>
      </c>
      <c r="U808" s="181"/>
      <c r="V808" s="137"/>
      <c r="W808" s="138"/>
      <c r="X808" s="139"/>
      <c r="Y808" s="139"/>
      <c r="Z808" s="139"/>
      <c r="AA808" s="139"/>
      <c r="AC808" s="139"/>
      <c r="AD808" s="139"/>
      <c r="AE808" s="139"/>
      <c r="AF808" s="139"/>
      <c r="AG808" s="139"/>
      <c r="AH808" s="139"/>
      <c r="AI808" s="139"/>
      <c r="AJ808" s="139"/>
      <c r="AK808" s="139"/>
      <c r="AL808" s="139"/>
      <c r="AM808" s="139"/>
      <c r="AN808" s="139"/>
      <c r="AO808" s="139"/>
      <c r="AP808" s="139"/>
      <c r="AQ808" s="139"/>
      <c r="AR808" s="139"/>
      <c r="AS808" s="139"/>
      <c r="AT808" s="139"/>
      <c r="AU808" s="139"/>
      <c r="AV808" s="139"/>
      <c r="AW808" s="139"/>
      <c r="AX808" s="139"/>
      <c r="AY808" s="139"/>
      <c r="AZ808" s="139"/>
      <c r="BA808" s="139"/>
      <c r="BB808" s="139"/>
      <c r="BC808" s="139"/>
      <c r="BD808" s="139"/>
      <c r="BE808" s="139"/>
      <c r="BF808" s="139"/>
      <c r="BG808" s="139"/>
      <c r="BH808" s="139"/>
      <c r="BI808" s="139"/>
      <c r="BJ808" s="139"/>
      <c r="BK808" s="139"/>
      <c r="BL808" s="139"/>
      <c r="BM808" s="139"/>
      <c r="BN808" s="139"/>
      <c r="BO808" s="139"/>
      <c r="BP808" s="139"/>
      <c r="BQ808" s="139"/>
      <c r="BR808" s="139"/>
      <c r="BS808" s="139"/>
      <c r="BT808" s="139"/>
      <c r="BU808" s="139"/>
      <c r="BV808" s="139"/>
      <c r="BW808" s="139"/>
      <c r="BX808" s="139"/>
      <c r="BY808" s="139"/>
      <c r="BZ808" s="139"/>
      <c r="CA808" s="139"/>
      <c r="CB808" s="139"/>
      <c r="CC808" s="139"/>
      <c r="CD808" s="139"/>
    </row>
    <row r="809" spans="2:82">
      <c r="B809" s="65" t="str">
        <f>IF(C809&lt;&gt;0,COUNTA($C$7:C809)," ")</f>
        <v xml:space="preserve"> </v>
      </c>
      <c r="C809" s="177"/>
      <c r="D809" s="73" t="str">
        <f>IF(C809=0," ",VLOOKUP(WEEKDAY(C809),WeekDays!$B$6:$C$12,COLUMNS(WeekDays!$B$6:$C$12)))</f>
        <v xml:space="preserve"> </v>
      </c>
      <c r="E809" s="200"/>
      <c r="F809" s="46"/>
      <c r="G809" s="46"/>
      <c r="H809" s="49"/>
      <c r="I809" s="51"/>
      <c r="J809" s="188"/>
      <c r="K809" s="123" t="str">
        <f t="shared" si="238"/>
        <v xml:space="preserve"> </v>
      </c>
      <c r="L809" s="193" t="str">
        <f t="shared" si="239"/>
        <v xml:space="preserve"> </v>
      </c>
      <c r="M809" s="57">
        <f t="shared" si="240"/>
        <v>0</v>
      </c>
      <c r="N809" s="58">
        <f t="shared" si="241"/>
        <v>0</v>
      </c>
      <c r="O809" s="59">
        <f t="shared" si="242"/>
        <v>0</v>
      </c>
      <c r="P809" s="60">
        <f t="shared" si="243"/>
        <v>0</v>
      </c>
      <c r="Q809" s="61">
        <f t="shared" si="244"/>
        <v>0</v>
      </c>
      <c r="R809" s="58">
        <f t="shared" si="245"/>
        <v>0</v>
      </c>
      <c r="S809" s="61">
        <f t="shared" si="246"/>
        <v>0</v>
      </c>
      <c r="T809" s="58">
        <f t="shared" si="247"/>
        <v>0</v>
      </c>
      <c r="U809" s="181"/>
      <c r="V809" s="137"/>
      <c r="W809" s="138"/>
      <c r="X809" s="139"/>
      <c r="Y809" s="139"/>
      <c r="Z809" s="139"/>
      <c r="AA809" s="139"/>
      <c r="AC809" s="139"/>
      <c r="AD809" s="139"/>
      <c r="AE809" s="139"/>
      <c r="AF809" s="139"/>
      <c r="AG809" s="139"/>
      <c r="AH809" s="139"/>
      <c r="AI809" s="139"/>
      <c r="AJ809" s="139"/>
      <c r="AK809" s="139"/>
      <c r="AL809" s="139"/>
      <c r="AM809" s="139"/>
      <c r="AN809" s="139"/>
      <c r="AO809" s="139"/>
      <c r="AP809" s="139"/>
      <c r="AQ809" s="139"/>
      <c r="AR809" s="139"/>
      <c r="AS809" s="139"/>
      <c r="AT809" s="139"/>
      <c r="AU809" s="139"/>
      <c r="AV809" s="139"/>
      <c r="AW809" s="139"/>
      <c r="AX809" s="139"/>
      <c r="AY809" s="139"/>
      <c r="AZ809" s="139"/>
      <c r="BA809" s="139"/>
      <c r="BB809" s="139"/>
      <c r="BC809" s="139"/>
      <c r="BD809" s="139"/>
      <c r="BE809" s="139"/>
      <c r="BF809" s="139"/>
      <c r="BG809" s="139"/>
      <c r="BH809" s="139"/>
      <c r="BI809" s="139"/>
      <c r="BJ809" s="139"/>
      <c r="BK809" s="139"/>
      <c r="BL809" s="139"/>
      <c r="BM809" s="139"/>
      <c r="BN809" s="139"/>
      <c r="BO809" s="139"/>
      <c r="BP809" s="139"/>
      <c r="BQ809" s="139"/>
      <c r="BR809" s="139"/>
      <c r="BS809" s="139"/>
      <c r="BT809" s="139"/>
      <c r="BU809" s="139"/>
      <c r="BV809" s="139"/>
      <c r="BW809" s="139"/>
      <c r="BX809" s="139"/>
      <c r="BY809" s="139"/>
      <c r="BZ809" s="139"/>
      <c r="CA809" s="139"/>
      <c r="CB809" s="139"/>
      <c r="CC809" s="139"/>
      <c r="CD809" s="139"/>
    </row>
    <row r="810" spans="2:82">
      <c r="B810" s="65" t="str">
        <f>IF(C810&lt;&gt;0,COUNTA($C$7:C810)," ")</f>
        <v xml:space="preserve"> </v>
      </c>
      <c r="C810" s="177"/>
      <c r="D810" s="73" t="str">
        <f>IF(C810=0," ",VLOOKUP(WEEKDAY(C810),WeekDays!$B$6:$C$12,COLUMNS(WeekDays!$B$6:$C$12)))</f>
        <v xml:space="preserve"> </v>
      </c>
      <c r="E810" s="200"/>
      <c r="F810" s="46"/>
      <c r="G810" s="46"/>
      <c r="H810" s="49"/>
      <c r="I810" s="51"/>
      <c r="J810" s="188"/>
      <c r="K810" s="123" t="str">
        <f t="shared" si="238"/>
        <v xml:space="preserve"> </v>
      </c>
      <c r="L810" s="193" t="str">
        <f t="shared" si="239"/>
        <v xml:space="preserve"> </v>
      </c>
      <c r="M810" s="57">
        <f t="shared" si="240"/>
        <v>0</v>
      </c>
      <c r="N810" s="58">
        <f t="shared" si="241"/>
        <v>0</v>
      </c>
      <c r="O810" s="59">
        <f t="shared" si="242"/>
        <v>0</v>
      </c>
      <c r="P810" s="60">
        <f t="shared" si="243"/>
        <v>0</v>
      </c>
      <c r="Q810" s="61">
        <f t="shared" si="244"/>
        <v>0</v>
      </c>
      <c r="R810" s="58">
        <f t="shared" si="245"/>
        <v>0</v>
      </c>
      <c r="S810" s="61">
        <f t="shared" si="246"/>
        <v>0</v>
      </c>
      <c r="T810" s="58">
        <f t="shared" si="247"/>
        <v>0</v>
      </c>
      <c r="U810" s="181"/>
      <c r="V810" s="137"/>
      <c r="W810" s="138"/>
      <c r="X810" s="139"/>
      <c r="Y810" s="139"/>
      <c r="Z810" s="139"/>
      <c r="AA810" s="139"/>
      <c r="AC810" s="139"/>
      <c r="AD810" s="139"/>
      <c r="AE810" s="139"/>
      <c r="AF810" s="139"/>
      <c r="AG810" s="139"/>
      <c r="AH810" s="139"/>
      <c r="AI810" s="139"/>
      <c r="AJ810" s="139"/>
      <c r="AK810" s="139"/>
      <c r="AL810" s="139"/>
      <c r="AM810" s="139"/>
      <c r="AN810" s="139"/>
      <c r="AO810" s="139"/>
      <c r="AP810" s="139"/>
      <c r="AQ810" s="139"/>
      <c r="AR810" s="139"/>
      <c r="AS810" s="139"/>
      <c r="AT810" s="139"/>
      <c r="AU810" s="139"/>
      <c r="AV810" s="139"/>
      <c r="AW810" s="139"/>
      <c r="AX810" s="139"/>
      <c r="AY810" s="139"/>
      <c r="AZ810" s="139"/>
      <c r="BA810" s="139"/>
      <c r="BB810" s="139"/>
      <c r="BC810" s="139"/>
      <c r="BD810" s="139"/>
      <c r="BE810" s="139"/>
      <c r="BF810" s="139"/>
      <c r="BG810" s="139"/>
      <c r="BH810" s="139"/>
      <c r="BI810" s="139"/>
      <c r="BJ810" s="139"/>
      <c r="BK810" s="139"/>
      <c r="BL810" s="139"/>
      <c r="BM810" s="139"/>
      <c r="BN810" s="139"/>
      <c r="BO810" s="139"/>
      <c r="BP810" s="139"/>
      <c r="BQ810" s="139"/>
      <c r="BR810" s="139"/>
      <c r="BS810" s="139"/>
      <c r="BT810" s="139"/>
      <c r="BU810" s="139"/>
      <c r="BV810" s="139"/>
      <c r="BW810" s="139"/>
      <c r="BX810" s="139"/>
      <c r="BY810" s="139"/>
      <c r="BZ810" s="139"/>
      <c r="CA810" s="139"/>
      <c r="CB810" s="139"/>
      <c r="CC810" s="139"/>
      <c r="CD810" s="139"/>
    </row>
    <row r="811" spans="2:82">
      <c r="B811" s="65" t="str">
        <f>IF(C811&lt;&gt;0,COUNTA($C$7:C811)," ")</f>
        <v xml:space="preserve"> </v>
      </c>
      <c r="C811" s="177"/>
      <c r="D811" s="73" t="str">
        <f>IF(C811=0," ",VLOOKUP(WEEKDAY(C811),WeekDays!$B$6:$C$12,COLUMNS(WeekDays!$B$6:$C$12)))</f>
        <v xml:space="preserve"> </v>
      </c>
      <c r="E811" s="200"/>
      <c r="F811" s="46"/>
      <c r="G811" s="46"/>
      <c r="H811" s="49"/>
      <c r="I811" s="51"/>
      <c r="J811" s="188"/>
      <c r="K811" s="123" t="str">
        <f t="shared" si="238"/>
        <v xml:space="preserve"> </v>
      </c>
      <c r="L811" s="193" t="str">
        <f t="shared" si="239"/>
        <v xml:space="preserve"> </v>
      </c>
      <c r="M811" s="57">
        <f t="shared" si="240"/>
        <v>0</v>
      </c>
      <c r="N811" s="58">
        <f t="shared" si="241"/>
        <v>0</v>
      </c>
      <c r="O811" s="59">
        <f t="shared" si="242"/>
        <v>0</v>
      </c>
      <c r="P811" s="60">
        <f t="shared" si="243"/>
        <v>0</v>
      </c>
      <c r="Q811" s="61">
        <f t="shared" si="244"/>
        <v>0</v>
      </c>
      <c r="R811" s="58">
        <f t="shared" si="245"/>
        <v>0</v>
      </c>
      <c r="S811" s="61">
        <f t="shared" si="246"/>
        <v>0</v>
      </c>
      <c r="T811" s="58">
        <f t="shared" si="247"/>
        <v>0</v>
      </c>
      <c r="U811" s="181"/>
      <c r="V811" s="137"/>
      <c r="W811" s="138"/>
      <c r="X811" s="139"/>
      <c r="Y811" s="139"/>
      <c r="Z811" s="139"/>
      <c r="AA811" s="139"/>
      <c r="AC811" s="139"/>
      <c r="AD811" s="139"/>
      <c r="AE811" s="139"/>
      <c r="AF811" s="139"/>
      <c r="AG811" s="139"/>
      <c r="AH811" s="139"/>
      <c r="AI811" s="139"/>
      <c r="AJ811" s="139"/>
      <c r="AK811" s="139"/>
      <c r="AL811" s="139"/>
      <c r="AM811" s="139"/>
      <c r="AN811" s="139"/>
      <c r="AO811" s="139"/>
      <c r="AP811" s="139"/>
      <c r="AQ811" s="139"/>
      <c r="AR811" s="139"/>
      <c r="AS811" s="139"/>
      <c r="AT811" s="139"/>
      <c r="AU811" s="139"/>
      <c r="AV811" s="139"/>
      <c r="AW811" s="139"/>
      <c r="AX811" s="139"/>
      <c r="AY811" s="139"/>
      <c r="AZ811" s="139"/>
      <c r="BA811" s="139"/>
      <c r="BB811" s="139"/>
      <c r="BC811" s="139"/>
      <c r="BD811" s="139"/>
      <c r="BE811" s="139"/>
      <c r="BF811" s="139"/>
      <c r="BG811" s="139"/>
      <c r="BH811" s="139"/>
      <c r="BI811" s="139"/>
      <c r="BJ811" s="139"/>
      <c r="BK811" s="139"/>
      <c r="BL811" s="139"/>
      <c r="BM811" s="139"/>
      <c r="BN811" s="139"/>
      <c r="BO811" s="139"/>
      <c r="BP811" s="139"/>
      <c r="BQ811" s="139"/>
      <c r="BR811" s="139"/>
      <c r="BS811" s="139"/>
      <c r="BT811" s="139"/>
      <c r="BU811" s="139"/>
      <c r="BV811" s="139"/>
      <c r="BW811" s="139"/>
      <c r="BX811" s="139"/>
      <c r="BY811" s="139"/>
      <c r="BZ811" s="139"/>
      <c r="CA811" s="139"/>
      <c r="CB811" s="139"/>
      <c r="CC811" s="139"/>
      <c r="CD811" s="139"/>
    </row>
    <row r="812" spans="2:82">
      <c r="B812" s="65" t="str">
        <f>IF(C812&lt;&gt;0,COUNTA($C$7:C812)," ")</f>
        <v xml:space="preserve"> </v>
      </c>
      <c r="C812" s="177"/>
      <c r="D812" s="73" t="str">
        <f>IF(C812=0," ",VLOOKUP(WEEKDAY(C812),WeekDays!$B$6:$C$12,COLUMNS(WeekDays!$B$6:$C$12)))</f>
        <v xml:space="preserve"> </v>
      </c>
      <c r="E812" s="200"/>
      <c r="F812" s="46"/>
      <c r="G812" s="46"/>
      <c r="H812" s="49"/>
      <c r="I812" s="51"/>
      <c r="J812" s="188"/>
      <c r="K812" s="123" t="str">
        <f t="shared" si="238"/>
        <v xml:space="preserve"> </v>
      </c>
      <c r="L812" s="193" t="str">
        <f t="shared" si="239"/>
        <v xml:space="preserve"> </v>
      </c>
      <c r="M812" s="57">
        <f t="shared" si="240"/>
        <v>0</v>
      </c>
      <c r="N812" s="58">
        <f t="shared" si="241"/>
        <v>0</v>
      </c>
      <c r="O812" s="59">
        <f t="shared" si="242"/>
        <v>0</v>
      </c>
      <c r="P812" s="60">
        <f t="shared" si="243"/>
        <v>0</v>
      </c>
      <c r="Q812" s="61">
        <f t="shared" si="244"/>
        <v>0</v>
      </c>
      <c r="R812" s="58">
        <f t="shared" si="245"/>
        <v>0</v>
      </c>
      <c r="S812" s="61">
        <f t="shared" si="246"/>
        <v>0</v>
      </c>
      <c r="T812" s="58">
        <f t="shared" si="247"/>
        <v>0</v>
      </c>
      <c r="U812" s="181"/>
      <c r="V812" s="137"/>
      <c r="W812" s="138"/>
      <c r="X812" s="139"/>
      <c r="Y812" s="139"/>
      <c r="Z812" s="139"/>
      <c r="AA812" s="139"/>
      <c r="AC812" s="139"/>
      <c r="AD812" s="139"/>
      <c r="AE812" s="139"/>
      <c r="AF812" s="139"/>
      <c r="AG812" s="139"/>
      <c r="AH812" s="139"/>
      <c r="AI812" s="139"/>
      <c r="AJ812" s="139"/>
      <c r="AK812" s="139"/>
      <c r="AL812" s="139"/>
      <c r="AM812" s="139"/>
      <c r="AN812" s="139"/>
      <c r="AO812" s="139"/>
      <c r="AP812" s="139"/>
      <c r="AQ812" s="139"/>
      <c r="AR812" s="139"/>
      <c r="AS812" s="139"/>
      <c r="AT812" s="139"/>
      <c r="AU812" s="139"/>
      <c r="AV812" s="139"/>
      <c r="AW812" s="139"/>
      <c r="AX812" s="139"/>
      <c r="AY812" s="139"/>
      <c r="AZ812" s="139"/>
      <c r="BA812" s="139"/>
      <c r="BB812" s="139"/>
      <c r="BC812" s="139"/>
      <c r="BD812" s="139"/>
      <c r="BE812" s="139"/>
      <c r="BF812" s="139"/>
      <c r="BG812" s="139"/>
      <c r="BH812" s="139"/>
      <c r="BI812" s="139"/>
      <c r="BJ812" s="139"/>
      <c r="BK812" s="139"/>
      <c r="BL812" s="139"/>
      <c r="BM812" s="139"/>
      <c r="BN812" s="139"/>
      <c r="BO812" s="139"/>
      <c r="BP812" s="139"/>
      <c r="BQ812" s="139"/>
      <c r="BR812" s="139"/>
      <c r="BS812" s="139"/>
      <c r="BT812" s="139"/>
      <c r="BU812" s="139"/>
      <c r="BV812" s="139"/>
      <c r="BW812" s="139"/>
      <c r="BX812" s="139"/>
      <c r="BY812" s="139"/>
      <c r="BZ812" s="139"/>
      <c r="CA812" s="139"/>
      <c r="CB812" s="139"/>
      <c r="CC812" s="139"/>
      <c r="CD812" s="139"/>
    </row>
    <row r="813" spans="2:82">
      <c r="B813" s="65" t="str">
        <f>IF(C813&lt;&gt;0,COUNTA($C$7:C813)," ")</f>
        <v xml:space="preserve"> </v>
      </c>
      <c r="C813" s="177"/>
      <c r="D813" s="73" t="str">
        <f>IF(C813=0," ",VLOOKUP(WEEKDAY(C813),WeekDays!$B$6:$C$12,COLUMNS(WeekDays!$B$6:$C$12)))</f>
        <v xml:space="preserve"> </v>
      </c>
      <c r="E813" s="200"/>
      <c r="F813" s="46"/>
      <c r="G813" s="46"/>
      <c r="H813" s="49"/>
      <c r="I813" s="51"/>
      <c r="J813" s="188"/>
      <c r="K813" s="123" t="str">
        <f t="shared" si="238"/>
        <v xml:space="preserve"> </v>
      </c>
      <c r="L813" s="193" t="str">
        <f t="shared" si="239"/>
        <v xml:space="preserve"> </v>
      </c>
      <c r="M813" s="57">
        <f t="shared" si="240"/>
        <v>0</v>
      </c>
      <c r="N813" s="58">
        <f t="shared" si="241"/>
        <v>0</v>
      </c>
      <c r="O813" s="59">
        <f t="shared" si="242"/>
        <v>0</v>
      </c>
      <c r="P813" s="60">
        <f t="shared" si="243"/>
        <v>0</v>
      </c>
      <c r="Q813" s="61">
        <f t="shared" si="244"/>
        <v>0</v>
      </c>
      <c r="R813" s="58">
        <f t="shared" si="245"/>
        <v>0</v>
      </c>
      <c r="S813" s="61">
        <f t="shared" si="246"/>
        <v>0</v>
      </c>
      <c r="T813" s="58">
        <f t="shared" si="247"/>
        <v>0</v>
      </c>
      <c r="U813" s="181"/>
      <c r="V813" s="137"/>
      <c r="W813" s="138"/>
      <c r="X813" s="139"/>
      <c r="Y813" s="139"/>
      <c r="Z813" s="139"/>
      <c r="AA813" s="139"/>
      <c r="AC813" s="139"/>
      <c r="AD813" s="139"/>
      <c r="AE813" s="139"/>
      <c r="AF813" s="139"/>
      <c r="AG813" s="139"/>
      <c r="AH813" s="139"/>
      <c r="AI813" s="139"/>
      <c r="AJ813" s="139"/>
      <c r="AK813" s="139"/>
      <c r="AL813" s="139"/>
      <c r="AM813" s="139"/>
      <c r="AN813" s="139"/>
      <c r="AO813" s="139"/>
      <c r="AP813" s="139"/>
      <c r="AQ813" s="139"/>
      <c r="AR813" s="139"/>
      <c r="AS813" s="139"/>
      <c r="AT813" s="139"/>
      <c r="AU813" s="139"/>
      <c r="AV813" s="139"/>
      <c r="AW813" s="139"/>
      <c r="AX813" s="139"/>
      <c r="AY813" s="139"/>
      <c r="AZ813" s="139"/>
      <c r="BA813" s="139"/>
      <c r="BB813" s="139"/>
      <c r="BC813" s="139"/>
      <c r="BD813" s="139"/>
      <c r="BE813" s="139"/>
      <c r="BF813" s="139"/>
      <c r="BG813" s="139"/>
      <c r="BH813" s="139"/>
      <c r="BI813" s="139"/>
      <c r="BJ813" s="139"/>
      <c r="BK813" s="139"/>
      <c r="BL813" s="139"/>
      <c r="BM813" s="139"/>
      <c r="BN813" s="139"/>
      <c r="BO813" s="139"/>
      <c r="BP813" s="139"/>
      <c r="BQ813" s="139"/>
      <c r="BR813" s="139"/>
      <c r="BS813" s="139"/>
      <c r="BT813" s="139"/>
      <c r="BU813" s="139"/>
      <c r="BV813" s="139"/>
      <c r="BW813" s="139"/>
      <c r="BX813" s="139"/>
      <c r="BY813" s="139"/>
      <c r="BZ813" s="139"/>
      <c r="CA813" s="139"/>
      <c r="CB813" s="139"/>
      <c r="CC813" s="139"/>
      <c r="CD813" s="139"/>
    </row>
    <row r="814" spans="2:82">
      <c r="B814" s="65" t="str">
        <f>IF(C814&lt;&gt;0,COUNTA($C$7:C814)," ")</f>
        <v xml:space="preserve"> </v>
      </c>
      <c r="C814" s="177"/>
      <c r="D814" s="73" t="str">
        <f>IF(C814=0," ",VLOOKUP(WEEKDAY(C814),WeekDays!$B$6:$C$12,COLUMNS(WeekDays!$B$6:$C$12)))</f>
        <v xml:space="preserve"> </v>
      </c>
      <c r="E814" s="200"/>
      <c r="F814" s="46"/>
      <c r="G814" s="46"/>
      <c r="H814" s="49"/>
      <c r="I814" s="51"/>
      <c r="J814" s="188"/>
      <c r="K814" s="123" t="str">
        <f t="shared" si="238"/>
        <v xml:space="preserve"> </v>
      </c>
      <c r="L814" s="193" t="str">
        <f t="shared" si="239"/>
        <v xml:space="preserve"> </v>
      </c>
      <c r="M814" s="57">
        <f t="shared" si="240"/>
        <v>0</v>
      </c>
      <c r="N814" s="58">
        <f t="shared" si="241"/>
        <v>0</v>
      </c>
      <c r="O814" s="59">
        <f t="shared" si="242"/>
        <v>0</v>
      </c>
      <c r="P814" s="60">
        <f t="shared" si="243"/>
        <v>0</v>
      </c>
      <c r="Q814" s="61">
        <f t="shared" si="244"/>
        <v>0</v>
      </c>
      <c r="R814" s="58">
        <f t="shared" si="245"/>
        <v>0</v>
      </c>
      <c r="S814" s="61">
        <f t="shared" si="246"/>
        <v>0</v>
      </c>
      <c r="T814" s="58">
        <f t="shared" si="247"/>
        <v>0</v>
      </c>
      <c r="U814" s="181"/>
      <c r="V814" s="137"/>
      <c r="W814" s="138"/>
      <c r="X814" s="139"/>
      <c r="Y814" s="139"/>
      <c r="Z814" s="139"/>
      <c r="AA814" s="139"/>
      <c r="AC814" s="139"/>
      <c r="AD814" s="139"/>
      <c r="AE814" s="139"/>
      <c r="AF814" s="139"/>
      <c r="AG814" s="139"/>
      <c r="AH814" s="139"/>
      <c r="AI814" s="139"/>
      <c r="AJ814" s="139"/>
      <c r="AK814" s="139"/>
      <c r="AL814" s="139"/>
      <c r="AM814" s="139"/>
      <c r="AN814" s="139"/>
      <c r="AO814" s="139"/>
      <c r="AP814" s="139"/>
      <c r="AQ814" s="139"/>
      <c r="AR814" s="139"/>
      <c r="AS814" s="139"/>
      <c r="AT814" s="139"/>
      <c r="AU814" s="139"/>
      <c r="AV814" s="139"/>
      <c r="AW814" s="139"/>
      <c r="AX814" s="139"/>
      <c r="AY814" s="139"/>
      <c r="AZ814" s="139"/>
      <c r="BA814" s="139"/>
      <c r="BB814" s="139"/>
      <c r="BC814" s="139"/>
      <c r="BD814" s="139"/>
      <c r="BE814" s="139"/>
      <c r="BF814" s="139"/>
      <c r="BG814" s="139"/>
      <c r="BH814" s="139"/>
      <c r="BI814" s="139"/>
      <c r="BJ814" s="139"/>
      <c r="BK814" s="139"/>
      <c r="BL814" s="139"/>
      <c r="BM814" s="139"/>
      <c r="BN814" s="139"/>
      <c r="BO814" s="139"/>
      <c r="BP814" s="139"/>
      <c r="BQ814" s="139"/>
      <c r="BR814" s="139"/>
      <c r="BS814" s="139"/>
      <c r="BT814" s="139"/>
      <c r="BU814" s="139"/>
      <c r="BV814" s="139"/>
      <c r="BW814" s="139"/>
      <c r="BX814" s="139"/>
      <c r="BY814" s="139"/>
      <c r="BZ814" s="139"/>
      <c r="CA814" s="139"/>
      <c r="CB814" s="139"/>
      <c r="CC814" s="139"/>
      <c r="CD814" s="139"/>
    </row>
    <row r="815" spans="2:82">
      <c r="B815" s="65" t="str">
        <f>IF(C815&lt;&gt;0,COUNTA($C$7:C815)," ")</f>
        <v xml:space="preserve"> </v>
      </c>
      <c r="C815" s="177"/>
      <c r="D815" s="73" t="str">
        <f>IF(C815=0," ",VLOOKUP(WEEKDAY(C815),WeekDays!$B$6:$C$12,COLUMNS(WeekDays!$B$6:$C$12)))</f>
        <v xml:space="preserve"> </v>
      </c>
      <c r="E815" s="200"/>
      <c r="F815" s="46"/>
      <c r="G815" s="46"/>
      <c r="H815" s="49"/>
      <c r="I815" s="51"/>
      <c r="J815" s="188"/>
      <c r="K815" s="123" t="str">
        <f t="shared" si="238"/>
        <v xml:space="preserve"> </v>
      </c>
      <c r="L815" s="193" t="str">
        <f t="shared" si="239"/>
        <v xml:space="preserve"> </v>
      </c>
      <c r="M815" s="57">
        <f t="shared" si="240"/>
        <v>0</v>
      </c>
      <c r="N815" s="58">
        <f t="shared" si="241"/>
        <v>0</v>
      </c>
      <c r="O815" s="59">
        <f t="shared" si="242"/>
        <v>0</v>
      </c>
      <c r="P815" s="60">
        <f t="shared" si="243"/>
        <v>0</v>
      </c>
      <c r="Q815" s="61">
        <f t="shared" si="244"/>
        <v>0</v>
      </c>
      <c r="R815" s="58">
        <f t="shared" si="245"/>
        <v>0</v>
      </c>
      <c r="S815" s="61">
        <f t="shared" si="246"/>
        <v>0</v>
      </c>
      <c r="T815" s="58">
        <f t="shared" si="247"/>
        <v>0</v>
      </c>
      <c r="U815" s="181"/>
      <c r="V815" s="137"/>
      <c r="W815" s="138"/>
      <c r="X815" s="139"/>
      <c r="Y815" s="139"/>
      <c r="Z815" s="139"/>
      <c r="AA815" s="139"/>
      <c r="AC815" s="139"/>
      <c r="AD815" s="139"/>
      <c r="AE815" s="139"/>
      <c r="AF815" s="139"/>
      <c r="AG815" s="139"/>
      <c r="AH815" s="139"/>
      <c r="AI815" s="139"/>
      <c r="AJ815" s="139"/>
      <c r="AK815" s="139"/>
      <c r="AL815" s="139"/>
      <c r="AM815" s="139"/>
      <c r="AN815" s="139"/>
      <c r="AO815" s="139"/>
      <c r="AP815" s="139"/>
      <c r="AQ815" s="139"/>
      <c r="AR815" s="139"/>
      <c r="AS815" s="139"/>
      <c r="AT815" s="139"/>
      <c r="AU815" s="139"/>
      <c r="AV815" s="139"/>
      <c r="AW815" s="139"/>
      <c r="AX815" s="139"/>
      <c r="AY815" s="139"/>
      <c r="AZ815" s="139"/>
      <c r="BA815" s="139"/>
      <c r="BB815" s="139"/>
      <c r="BC815" s="139"/>
      <c r="BD815" s="139"/>
      <c r="BE815" s="139"/>
      <c r="BF815" s="139"/>
      <c r="BG815" s="139"/>
      <c r="BH815" s="139"/>
      <c r="BI815" s="139"/>
      <c r="BJ815" s="139"/>
      <c r="BK815" s="139"/>
      <c r="BL815" s="139"/>
      <c r="BM815" s="139"/>
      <c r="BN815" s="139"/>
      <c r="BO815" s="139"/>
      <c r="BP815" s="139"/>
      <c r="BQ815" s="139"/>
      <c r="BR815" s="139"/>
      <c r="BS815" s="139"/>
      <c r="BT815" s="139"/>
      <c r="BU815" s="139"/>
      <c r="BV815" s="139"/>
      <c r="BW815" s="139"/>
      <c r="BX815" s="139"/>
      <c r="BY815" s="139"/>
      <c r="BZ815" s="139"/>
      <c r="CA815" s="139"/>
      <c r="CB815" s="139"/>
      <c r="CC815" s="139"/>
      <c r="CD815" s="139"/>
    </row>
    <row r="816" spans="2:82">
      <c r="B816" s="65" t="str">
        <f>IF(C816&lt;&gt;0,COUNTA($C$7:C816)," ")</f>
        <v xml:space="preserve"> </v>
      </c>
      <c r="C816" s="177"/>
      <c r="D816" s="73" t="str">
        <f>IF(C816=0," ",VLOOKUP(WEEKDAY(C816),WeekDays!$B$6:$C$12,COLUMNS(WeekDays!$B$6:$C$12)))</f>
        <v xml:space="preserve"> </v>
      </c>
      <c r="E816" s="200"/>
      <c r="F816" s="46"/>
      <c r="G816" s="46"/>
      <c r="H816" s="49"/>
      <c r="I816" s="51"/>
      <c r="J816" s="188"/>
      <c r="K816" s="123" t="str">
        <f t="shared" si="238"/>
        <v xml:space="preserve"> </v>
      </c>
      <c r="L816" s="193" t="str">
        <f t="shared" si="239"/>
        <v xml:space="preserve"> </v>
      </c>
      <c r="M816" s="57">
        <f t="shared" si="240"/>
        <v>0</v>
      </c>
      <c r="N816" s="58">
        <f t="shared" si="241"/>
        <v>0</v>
      </c>
      <c r="O816" s="59">
        <f t="shared" si="242"/>
        <v>0</v>
      </c>
      <c r="P816" s="60">
        <f t="shared" si="243"/>
        <v>0</v>
      </c>
      <c r="Q816" s="61">
        <f t="shared" si="244"/>
        <v>0</v>
      </c>
      <c r="R816" s="58">
        <f t="shared" si="245"/>
        <v>0</v>
      </c>
      <c r="S816" s="61">
        <f t="shared" si="246"/>
        <v>0</v>
      </c>
      <c r="T816" s="58">
        <f t="shared" si="247"/>
        <v>0</v>
      </c>
      <c r="U816" s="181"/>
      <c r="V816" s="137"/>
      <c r="W816" s="138"/>
      <c r="X816" s="139"/>
      <c r="Y816" s="139"/>
      <c r="Z816" s="139"/>
      <c r="AA816" s="139"/>
      <c r="AC816" s="139"/>
      <c r="AD816" s="139"/>
      <c r="AE816" s="139"/>
      <c r="AF816" s="139"/>
      <c r="AG816" s="139"/>
      <c r="AH816" s="139"/>
      <c r="AI816" s="139"/>
      <c r="AJ816" s="139"/>
      <c r="AK816" s="139"/>
      <c r="AL816" s="139"/>
      <c r="AM816" s="139"/>
      <c r="AN816" s="139"/>
      <c r="AO816" s="139"/>
      <c r="AP816" s="139"/>
      <c r="AQ816" s="139"/>
      <c r="AR816" s="139"/>
      <c r="AS816" s="139"/>
      <c r="AT816" s="139"/>
      <c r="AU816" s="139"/>
      <c r="AV816" s="139"/>
      <c r="AW816" s="139"/>
      <c r="AX816" s="139"/>
      <c r="AY816" s="139"/>
      <c r="AZ816" s="139"/>
      <c r="BA816" s="139"/>
      <c r="BB816" s="139"/>
      <c r="BC816" s="139"/>
      <c r="BD816" s="139"/>
      <c r="BE816" s="139"/>
      <c r="BF816" s="139"/>
      <c r="BG816" s="139"/>
      <c r="BH816" s="139"/>
      <c r="BI816" s="139"/>
      <c r="BJ816" s="139"/>
      <c r="BK816" s="139"/>
      <c r="BL816" s="139"/>
      <c r="BM816" s="139"/>
      <c r="BN816" s="139"/>
      <c r="BO816" s="139"/>
      <c r="BP816" s="139"/>
      <c r="BQ816" s="139"/>
      <c r="BR816" s="139"/>
      <c r="BS816" s="139"/>
      <c r="BT816" s="139"/>
      <c r="BU816" s="139"/>
      <c r="BV816" s="139"/>
      <c r="BW816" s="139"/>
      <c r="BX816" s="139"/>
      <c r="BY816" s="139"/>
      <c r="BZ816" s="139"/>
      <c r="CA816" s="139"/>
      <c r="CB816" s="139"/>
      <c r="CC816" s="139"/>
      <c r="CD816" s="139"/>
    </row>
    <row r="817" spans="2:82">
      <c r="B817" s="65" t="str">
        <f>IF(C817&lt;&gt;0,COUNTA($C$7:C817)," ")</f>
        <v xml:space="preserve"> </v>
      </c>
      <c r="C817" s="177"/>
      <c r="D817" s="73" t="str">
        <f>IF(C817=0," ",VLOOKUP(WEEKDAY(C817),WeekDays!$B$6:$C$12,COLUMNS(WeekDays!$B$6:$C$12)))</f>
        <v xml:space="preserve"> </v>
      </c>
      <c r="E817" s="200"/>
      <c r="F817" s="46"/>
      <c r="G817" s="46"/>
      <c r="H817" s="49"/>
      <c r="I817" s="51"/>
      <c r="J817" s="188"/>
      <c r="K817" s="123" t="str">
        <f t="shared" si="238"/>
        <v xml:space="preserve"> </v>
      </c>
      <c r="L817" s="193" t="str">
        <f t="shared" si="239"/>
        <v xml:space="preserve"> </v>
      </c>
      <c r="M817" s="57">
        <f t="shared" si="240"/>
        <v>0</v>
      </c>
      <c r="N817" s="58">
        <f t="shared" si="241"/>
        <v>0</v>
      </c>
      <c r="O817" s="59">
        <f t="shared" si="242"/>
        <v>0</v>
      </c>
      <c r="P817" s="60">
        <f t="shared" si="243"/>
        <v>0</v>
      </c>
      <c r="Q817" s="61">
        <f t="shared" si="244"/>
        <v>0</v>
      </c>
      <c r="R817" s="58">
        <f t="shared" si="245"/>
        <v>0</v>
      </c>
      <c r="S817" s="61">
        <f t="shared" si="246"/>
        <v>0</v>
      </c>
      <c r="T817" s="58">
        <f t="shared" si="247"/>
        <v>0</v>
      </c>
      <c r="U817" s="181"/>
      <c r="V817" s="137"/>
      <c r="W817" s="138"/>
      <c r="X817" s="139"/>
      <c r="Y817" s="139"/>
      <c r="Z817" s="139"/>
      <c r="AA817" s="139"/>
      <c r="AC817" s="139"/>
      <c r="AD817" s="139"/>
      <c r="AE817" s="139"/>
      <c r="AF817" s="139"/>
      <c r="AG817" s="139"/>
      <c r="AH817" s="139"/>
      <c r="AI817" s="139"/>
      <c r="AJ817" s="139"/>
      <c r="AK817" s="139"/>
      <c r="AL817" s="139"/>
      <c r="AM817" s="139"/>
      <c r="AN817" s="139"/>
      <c r="AO817" s="139"/>
      <c r="AP817" s="139"/>
      <c r="AQ817" s="139"/>
      <c r="AR817" s="139"/>
      <c r="AS817" s="139"/>
      <c r="AT817" s="139"/>
      <c r="AU817" s="139"/>
      <c r="AV817" s="139"/>
      <c r="AW817" s="139"/>
      <c r="AX817" s="139"/>
      <c r="AY817" s="139"/>
      <c r="AZ817" s="139"/>
      <c r="BA817" s="139"/>
      <c r="BB817" s="139"/>
      <c r="BC817" s="139"/>
      <c r="BD817" s="139"/>
      <c r="BE817" s="139"/>
      <c r="BF817" s="139"/>
      <c r="BG817" s="139"/>
      <c r="BH817" s="139"/>
      <c r="BI817" s="139"/>
      <c r="BJ817" s="139"/>
      <c r="BK817" s="139"/>
      <c r="BL817" s="139"/>
      <c r="BM817" s="139"/>
      <c r="BN817" s="139"/>
      <c r="BO817" s="139"/>
      <c r="BP817" s="139"/>
      <c r="BQ817" s="139"/>
      <c r="BR817" s="139"/>
      <c r="BS817" s="139"/>
      <c r="BT817" s="139"/>
      <c r="BU817" s="139"/>
      <c r="BV817" s="139"/>
      <c r="BW817" s="139"/>
      <c r="BX817" s="139"/>
      <c r="BY817" s="139"/>
      <c r="BZ817" s="139"/>
      <c r="CA817" s="139"/>
      <c r="CB817" s="139"/>
      <c r="CC817" s="139"/>
      <c r="CD817" s="139"/>
    </row>
    <row r="818" spans="2:82">
      <c r="B818" s="65" t="str">
        <f>IF(C818&lt;&gt;0,COUNTA($C$7:C818)," ")</f>
        <v xml:space="preserve"> </v>
      </c>
      <c r="C818" s="177"/>
      <c r="D818" s="73" t="str">
        <f>IF(C818=0," ",VLOOKUP(WEEKDAY(C818),WeekDays!$B$6:$C$12,COLUMNS(WeekDays!$B$6:$C$12)))</f>
        <v xml:space="preserve"> </v>
      </c>
      <c r="E818" s="200"/>
      <c r="F818" s="46"/>
      <c r="G818" s="46"/>
      <c r="H818" s="49"/>
      <c r="I818" s="51"/>
      <c r="J818" s="188"/>
      <c r="K818" s="123" t="str">
        <f t="shared" si="238"/>
        <v xml:space="preserve"> </v>
      </c>
      <c r="L818" s="193" t="str">
        <f t="shared" si="239"/>
        <v xml:space="preserve"> </v>
      </c>
      <c r="M818" s="57">
        <f t="shared" si="240"/>
        <v>0</v>
      </c>
      <c r="N818" s="58">
        <f t="shared" si="241"/>
        <v>0</v>
      </c>
      <c r="O818" s="59">
        <f t="shared" si="242"/>
        <v>0</v>
      </c>
      <c r="P818" s="60">
        <f t="shared" si="243"/>
        <v>0</v>
      </c>
      <c r="Q818" s="61">
        <f t="shared" si="244"/>
        <v>0</v>
      </c>
      <c r="R818" s="58">
        <f t="shared" si="245"/>
        <v>0</v>
      </c>
      <c r="S818" s="61">
        <f t="shared" si="246"/>
        <v>0</v>
      </c>
      <c r="T818" s="58">
        <f t="shared" si="247"/>
        <v>0</v>
      </c>
      <c r="U818" s="181"/>
      <c r="V818" s="137"/>
      <c r="W818" s="138"/>
      <c r="X818" s="139"/>
      <c r="Y818" s="139"/>
      <c r="Z818" s="139"/>
      <c r="AA818" s="139"/>
      <c r="AC818" s="139"/>
      <c r="AD818" s="139"/>
      <c r="AE818" s="139"/>
      <c r="AF818" s="139"/>
      <c r="AG818" s="139"/>
      <c r="AH818" s="139"/>
      <c r="AI818" s="139"/>
      <c r="AJ818" s="139"/>
      <c r="AK818" s="139"/>
      <c r="AL818" s="139"/>
      <c r="AM818" s="139"/>
      <c r="AN818" s="139"/>
      <c r="AO818" s="139"/>
      <c r="AP818" s="139"/>
      <c r="AQ818" s="139"/>
      <c r="AR818" s="139"/>
      <c r="AS818" s="139"/>
      <c r="AT818" s="139"/>
      <c r="AU818" s="139"/>
      <c r="AV818" s="139"/>
      <c r="AW818" s="139"/>
      <c r="AX818" s="139"/>
      <c r="AY818" s="139"/>
      <c r="AZ818" s="139"/>
      <c r="BA818" s="139"/>
      <c r="BB818" s="139"/>
      <c r="BC818" s="139"/>
      <c r="BD818" s="139"/>
      <c r="BE818" s="139"/>
      <c r="BF818" s="139"/>
      <c r="BG818" s="139"/>
      <c r="BH818" s="139"/>
      <c r="BI818" s="139"/>
      <c r="BJ818" s="139"/>
      <c r="BK818" s="139"/>
      <c r="BL818" s="139"/>
      <c r="BM818" s="139"/>
      <c r="BN818" s="139"/>
      <c r="BO818" s="139"/>
      <c r="BP818" s="139"/>
      <c r="BQ818" s="139"/>
      <c r="BR818" s="139"/>
      <c r="BS818" s="139"/>
      <c r="BT818" s="139"/>
      <c r="BU818" s="139"/>
      <c r="BV818" s="139"/>
      <c r="BW818" s="139"/>
      <c r="BX818" s="139"/>
      <c r="BY818" s="139"/>
      <c r="BZ818" s="139"/>
      <c r="CA818" s="139"/>
      <c r="CB818" s="139"/>
      <c r="CC818" s="139"/>
      <c r="CD818" s="139"/>
    </row>
    <row r="819" spans="2:82">
      <c r="B819" s="65" t="str">
        <f>IF(C819&lt;&gt;0,COUNTA($C$7:C819)," ")</f>
        <v xml:space="preserve"> </v>
      </c>
      <c r="C819" s="177"/>
      <c r="D819" s="73" t="str">
        <f>IF(C819=0," ",VLOOKUP(WEEKDAY(C819),WeekDays!$B$6:$C$12,COLUMNS(WeekDays!$B$6:$C$12)))</f>
        <v xml:space="preserve"> </v>
      </c>
      <c r="E819" s="200"/>
      <c r="F819" s="46"/>
      <c r="G819" s="46"/>
      <c r="H819" s="49"/>
      <c r="I819" s="51"/>
      <c r="J819" s="188"/>
      <c r="K819" s="123" t="str">
        <f t="shared" si="238"/>
        <v xml:space="preserve"> </v>
      </c>
      <c r="L819" s="193" t="str">
        <f t="shared" si="239"/>
        <v xml:space="preserve"> </v>
      </c>
      <c r="M819" s="57">
        <f t="shared" si="240"/>
        <v>0</v>
      </c>
      <c r="N819" s="58">
        <f t="shared" si="241"/>
        <v>0</v>
      </c>
      <c r="O819" s="59">
        <f t="shared" si="242"/>
        <v>0</v>
      </c>
      <c r="P819" s="60">
        <f t="shared" si="243"/>
        <v>0</v>
      </c>
      <c r="Q819" s="61">
        <f t="shared" si="244"/>
        <v>0</v>
      </c>
      <c r="R819" s="58">
        <f t="shared" si="245"/>
        <v>0</v>
      </c>
      <c r="S819" s="61">
        <f t="shared" si="246"/>
        <v>0</v>
      </c>
      <c r="T819" s="58">
        <f t="shared" si="247"/>
        <v>0</v>
      </c>
      <c r="U819" s="181"/>
      <c r="V819" s="137"/>
      <c r="W819" s="138"/>
      <c r="X819" s="139"/>
      <c r="Y819" s="139"/>
      <c r="Z819" s="139"/>
      <c r="AA819" s="139"/>
      <c r="AC819" s="139"/>
      <c r="AD819" s="139"/>
      <c r="AE819" s="139"/>
      <c r="AF819" s="139"/>
      <c r="AG819" s="139"/>
      <c r="AH819" s="139"/>
      <c r="AI819" s="139"/>
      <c r="AJ819" s="139"/>
      <c r="AK819" s="139"/>
      <c r="AL819" s="139"/>
      <c r="AM819" s="139"/>
      <c r="AN819" s="139"/>
      <c r="AO819" s="139"/>
      <c r="AP819" s="139"/>
      <c r="AQ819" s="139"/>
      <c r="AR819" s="139"/>
      <c r="AS819" s="139"/>
      <c r="AT819" s="139"/>
      <c r="AU819" s="139"/>
      <c r="AV819" s="139"/>
      <c r="AW819" s="139"/>
      <c r="AX819" s="139"/>
      <c r="AY819" s="139"/>
      <c r="AZ819" s="139"/>
      <c r="BA819" s="139"/>
      <c r="BB819" s="139"/>
      <c r="BC819" s="139"/>
      <c r="BD819" s="139"/>
      <c r="BE819" s="139"/>
      <c r="BF819" s="139"/>
      <c r="BG819" s="139"/>
      <c r="BH819" s="139"/>
      <c r="BI819" s="139"/>
      <c r="BJ819" s="139"/>
      <c r="BK819" s="139"/>
      <c r="BL819" s="139"/>
      <c r="BM819" s="139"/>
      <c r="BN819" s="139"/>
      <c r="BO819" s="139"/>
      <c r="BP819" s="139"/>
      <c r="BQ819" s="139"/>
      <c r="BR819" s="139"/>
      <c r="BS819" s="139"/>
      <c r="BT819" s="139"/>
      <c r="BU819" s="139"/>
      <c r="BV819" s="139"/>
      <c r="BW819" s="139"/>
      <c r="BX819" s="139"/>
      <c r="BY819" s="139"/>
      <c r="BZ819" s="139"/>
      <c r="CA819" s="139"/>
      <c r="CB819" s="139"/>
      <c r="CC819" s="139"/>
      <c r="CD819" s="139"/>
    </row>
    <row r="820" spans="2:82">
      <c r="B820" s="65" t="str">
        <f>IF(C820&lt;&gt;0,COUNTA($C$7:C820)," ")</f>
        <v xml:space="preserve"> </v>
      </c>
      <c r="C820" s="177"/>
      <c r="D820" s="73" t="str">
        <f>IF(C820=0," ",VLOOKUP(WEEKDAY(C820),WeekDays!$B$6:$C$12,COLUMNS(WeekDays!$B$6:$C$12)))</f>
        <v xml:space="preserve"> </v>
      </c>
      <c r="E820" s="200"/>
      <c r="F820" s="46"/>
      <c r="G820" s="46"/>
      <c r="H820" s="49"/>
      <c r="I820" s="51"/>
      <c r="J820" s="188"/>
      <c r="K820" s="123" t="str">
        <f t="shared" si="238"/>
        <v xml:space="preserve"> </v>
      </c>
      <c r="L820" s="193" t="str">
        <f t="shared" si="239"/>
        <v xml:space="preserve"> </v>
      </c>
      <c r="M820" s="57">
        <f t="shared" si="240"/>
        <v>0</v>
      </c>
      <c r="N820" s="58">
        <f t="shared" si="241"/>
        <v>0</v>
      </c>
      <c r="O820" s="59">
        <f t="shared" si="242"/>
        <v>0</v>
      </c>
      <c r="P820" s="60">
        <f t="shared" si="243"/>
        <v>0</v>
      </c>
      <c r="Q820" s="61">
        <f t="shared" si="244"/>
        <v>0</v>
      </c>
      <c r="R820" s="58">
        <f t="shared" si="245"/>
        <v>0</v>
      </c>
      <c r="S820" s="61">
        <f t="shared" si="246"/>
        <v>0</v>
      </c>
      <c r="T820" s="58">
        <f t="shared" si="247"/>
        <v>0</v>
      </c>
      <c r="U820" s="181"/>
      <c r="V820" s="137"/>
      <c r="W820" s="138"/>
      <c r="X820" s="139"/>
      <c r="Y820" s="139"/>
      <c r="Z820" s="139"/>
      <c r="AA820" s="139"/>
      <c r="AC820" s="139"/>
      <c r="AD820" s="139"/>
      <c r="AE820" s="139"/>
      <c r="AF820" s="139"/>
      <c r="AG820" s="139"/>
      <c r="AH820" s="139"/>
      <c r="AI820" s="139"/>
      <c r="AJ820" s="139"/>
      <c r="AK820" s="139"/>
      <c r="AL820" s="139"/>
      <c r="AM820" s="139"/>
      <c r="AN820" s="139"/>
      <c r="AO820" s="139"/>
      <c r="AP820" s="139"/>
      <c r="AQ820" s="139"/>
      <c r="AR820" s="139"/>
      <c r="AS820" s="139"/>
      <c r="AT820" s="139"/>
      <c r="AU820" s="139"/>
      <c r="AV820" s="139"/>
      <c r="AW820" s="139"/>
      <c r="AX820" s="139"/>
      <c r="AY820" s="139"/>
      <c r="AZ820" s="139"/>
      <c r="BA820" s="139"/>
      <c r="BB820" s="139"/>
      <c r="BC820" s="139"/>
      <c r="BD820" s="139"/>
      <c r="BE820" s="139"/>
      <c r="BF820" s="139"/>
      <c r="BG820" s="139"/>
      <c r="BH820" s="139"/>
      <c r="BI820" s="139"/>
      <c r="BJ820" s="139"/>
      <c r="BK820" s="139"/>
      <c r="BL820" s="139"/>
      <c r="BM820" s="139"/>
      <c r="BN820" s="139"/>
      <c r="BO820" s="139"/>
      <c r="BP820" s="139"/>
      <c r="BQ820" s="139"/>
      <c r="BR820" s="139"/>
      <c r="BS820" s="139"/>
      <c r="BT820" s="139"/>
      <c r="BU820" s="139"/>
      <c r="BV820" s="139"/>
      <c r="BW820" s="139"/>
      <c r="BX820" s="139"/>
      <c r="BY820" s="139"/>
      <c r="BZ820" s="139"/>
      <c r="CA820" s="139"/>
      <c r="CB820" s="139"/>
      <c r="CC820" s="139"/>
      <c r="CD820" s="139"/>
    </row>
    <row r="821" spans="2:82">
      <c r="B821" s="65" t="str">
        <f>IF(C821&lt;&gt;0,COUNTA($C$7:C821)," ")</f>
        <v xml:space="preserve"> </v>
      </c>
      <c r="C821" s="177"/>
      <c r="D821" s="73" t="str">
        <f>IF(C821=0," ",VLOOKUP(WEEKDAY(C821),WeekDays!$B$6:$C$12,COLUMNS(WeekDays!$B$6:$C$12)))</f>
        <v xml:space="preserve"> </v>
      </c>
      <c r="E821" s="200"/>
      <c r="F821" s="46"/>
      <c r="G821" s="46"/>
      <c r="H821" s="49"/>
      <c r="I821" s="51"/>
      <c r="J821" s="188"/>
      <c r="K821" s="123" t="str">
        <f t="shared" si="238"/>
        <v xml:space="preserve"> </v>
      </c>
      <c r="L821" s="193" t="str">
        <f t="shared" si="239"/>
        <v xml:space="preserve"> </v>
      </c>
      <c r="M821" s="57">
        <f t="shared" si="240"/>
        <v>0</v>
      </c>
      <c r="N821" s="58">
        <f t="shared" si="241"/>
        <v>0</v>
      </c>
      <c r="O821" s="59">
        <f t="shared" si="242"/>
        <v>0</v>
      </c>
      <c r="P821" s="60">
        <f t="shared" si="243"/>
        <v>0</v>
      </c>
      <c r="Q821" s="61">
        <f t="shared" si="244"/>
        <v>0</v>
      </c>
      <c r="R821" s="58">
        <f t="shared" si="245"/>
        <v>0</v>
      </c>
      <c r="S821" s="61">
        <f t="shared" si="246"/>
        <v>0</v>
      </c>
      <c r="T821" s="58">
        <f t="shared" si="247"/>
        <v>0</v>
      </c>
      <c r="U821" s="181"/>
      <c r="V821" s="137"/>
      <c r="W821" s="138"/>
      <c r="X821" s="139"/>
      <c r="Y821" s="139"/>
      <c r="Z821" s="139"/>
      <c r="AA821" s="139"/>
      <c r="AC821" s="139"/>
      <c r="AD821" s="139"/>
      <c r="AE821" s="139"/>
      <c r="AF821" s="139"/>
      <c r="AG821" s="139"/>
      <c r="AH821" s="139"/>
      <c r="AI821" s="139"/>
      <c r="AJ821" s="139"/>
      <c r="AK821" s="139"/>
      <c r="AL821" s="139"/>
      <c r="AM821" s="139"/>
      <c r="AN821" s="139"/>
      <c r="AO821" s="139"/>
      <c r="AP821" s="139"/>
      <c r="AQ821" s="139"/>
      <c r="AR821" s="139"/>
      <c r="AS821" s="139"/>
      <c r="AT821" s="139"/>
      <c r="AU821" s="139"/>
      <c r="AV821" s="139"/>
      <c r="AW821" s="139"/>
      <c r="AX821" s="139"/>
      <c r="AY821" s="139"/>
      <c r="AZ821" s="139"/>
      <c r="BA821" s="139"/>
      <c r="BB821" s="139"/>
      <c r="BC821" s="139"/>
      <c r="BD821" s="139"/>
      <c r="BE821" s="139"/>
      <c r="BF821" s="139"/>
      <c r="BG821" s="139"/>
      <c r="BH821" s="139"/>
      <c r="BI821" s="139"/>
      <c r="BJ821" s="139"/>
      <c r="BK821" s="139"/>
      <c r="BL821" s="139"/>
      <c r="BM821" s="139"/>
      <c r="BN821" s="139"/>
      <c r="BO821" s="139"/>
      <c r="BP821" s="139"/>
      <c r="BQ821" s="139"/>
      <c r="BR821" s="139"/>
      <c r="BS821" s="139"/>
      <c r="BT821" s="139"/>
      <c r="BU821" s="139"/>
      <c r="BV821" s="139"/>
      <c r="BW821" s="139"/>
      <c r="BX821" s="139"/>
      <c r="BY821" s="139"/>
      <c r="BZ821" s="139"/>
      <c r="CA821" s="139"/>
      <c r="CB821" s="139"/>
      <c r="CC821" s="139"/>
      <c r="CD821" s="139"/>
    </row>
    <row r="822" spans="2:82">
      <c r="B822" s="65" t="str">
        <f>IF(C822&lt;&gt;0,COUNTA($C$7:C822)," ")</f>
        <v xml:space="preserve"> </v>
      </c>
      <c r="C822" s="177"/>
      <c r="D822" s="73" t="str">
        <f>IF(C822=0," ",VLOOKUP(WEEKDAY(C822),WeekDays!$B$6:$C$12,COLUMNS(WeekDays!$B$6:$C$12)))</f>
        <v xml:space="preserve"> </v>
      </c>
      <c r="E822" s="200"/>
      <c r="F822" s="46"/>
      <c r="G822" s="46"/>
      <c r="H822" s="49"/>
      <c r="I822" s="51"/>
      <c r="J822" s="188"/>
      <c r="K822" s="123" t="str">
        <f t="shared" si="238"/>
        <v xml:space="preserve"> </v>
      </c>
      <c r="L822" s="193" t="str">
        <f t="shared" si="239"/>
        <v xml:space="preserve"> </v>
      </c>
      <c r="M822" s="57">
        <f t="shared" si="240"/>
        <v>0</v>
      </c>
      <c r="N822" s="58">
        <f t="shared" si="241"/>
        <v>0</v>
      </c>
      <c r="O822" s="59">
        <f t="shared" si="242"/>
        <v>0</v>
      </c>
      <c r="P822" s="60">
        <f t="shared" si="243"/>
        <v>0</v>
      </c>
      <c r="Q822" s="61">
        <f t="shared" si="244"/>
        <v>0</v>
      </c>
      <c r="R822" s="58">
        <f t="shared" si="245"/>
        <v>0</v>
      </c>
      <c r="S822" s="61">
        <f t="shared" si="246"/>
        <v>0</v>
      </c>
      <c r="T822" s="58">
        <f t="shared" si="247"/>
        <v>0</v>
      </c>
      <c r="U822" s="181"/>
      <c r="V822" s="137"/>
      <c r="W822" s="138"/>
      <c r="X822" s="139"/>
      <c r="Y822" s="139"/>
      <c r="Z822" s="139"/>
      <c r="AA822" s="139"/>
      <c r="AC822" s="139"/>
      <c r="AD822" s="139"/>
      <c r="AE822" s="139"/>
      <c r="AF822" s="139"/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  <c r="AR822" s="139"/>
      <c r="AS822" s="139"/>
      <c r="AT822" s="139"/>
      <c r="AU822" s="139"/>
      <c r="AV822" s="139"/>
      <c r="AW822" s="139"/>
      <c r="AX822" s="139"/>
      <c r="AY822" s="139"/>
      <c r="AZ822" s="139"/>
      <c r="BA822" s="139"/>
      <c r="BB822" s="139"/>
      <c r="BC822" s="139"/>
      <c r="BD822" s="139"/>
      <c r="BE822" s="139"/>
      <c r="BF822" s="139"/>
      <c r="BG822" s="139"/>
      <c r="BH822" s="139"/>
      <c r="BI822" s="139"/>
      <c r="BJ822" s="139"/>
      <c r="BK822" s="139"/>
      <c r="BL822" s="139"/>
      <c r="BM822" s="139"/>
      <c r="BN822" s="139"/>
      <c r="BO822" s="139"/>
      <c r="BP822" s="139"/>
      <c r="BQ822" s="139"/>
      <c r="BR822" s="139"/>
      <c r="BS822" s="139"/>
      <c r="BT822" s="139"/>
      <c r="BU822" s="139"/>
      <c r="BV822" s="139"/>
      <c r="BW822" s="139"/>
      <c r="BX822" s="139"/>
      <c r="BY822" s="139"/>
      <c r="BZ822" s="139"/>
      <c r="CA822" s="139"/>
      <c r="CB822" s="139"/>
      <c r="CC822" s="139"/>
      <c r="CD822" s="139"/>
    </row>
    <row r="823" spans="2:82">
      <c r="B823" s="65" t="str">
        <f>IF(C823&lt;&gt;0,COUNTA($C$7:C823)," ")</f>
        <v xml:space="preserve"> </v>
      </c>
      <c r="C823" s="177"/>
      <c r="D823" s="73" t="str">
        <f>IF(C823=0," ",VLOOKUP(WEEKDAY(C823),WeekDays!$B$6:$C$12,COLUMNS(WeekDays!$B$6:$C$12)))</f>
        <v xml:space="preserve"> </v>
      </c>
      <c r="E823" s="200"/>
      <c r="F823" s="46"/>
      <c r="G823" s="46"/>
      <c r="H823" s="49"/>
      <c r="I823" s="51"/>
      <c r="J823" s="188"/>
      <c r="K823" s="123" t="str">
        <f t="shared" si="238"/>
        <v xml:space="preserve"> </v>
      </c>
      <c r="L823" s="193" t="str">
        <f t="shared" si="239"/>
        <v xml:space="preserve"> </v>
      </c>
      <c r="M823" s="57">
        <f t="shared" si="240"/>
        <v>0</v>
      </c>
      <c r="N823" s="58">
        <f t="shared" si="241"/>
        <v>0</v>
      </c>
      <c r="O823" s="59">
        <f t="shared" si="242"/>
        <v>0</v>
      </c>
      <c r="P823" s="60">
        <f t="shared" si="243"/>
        <v>0</v>
      </c>
      <c r="Q823" s="61">
        <f t="shared" si="244"/>
        <v>0</v>
      </c>
      <c r="R823" s="58">
        <f t="shared" si="245"/>
        <v>0</v>
      </c>
      <c r="S823" s="61">
        <f t="shared" si="246"/>
        <v>0</v>
      </c>
      <c r="T823" s="58">
        <f t="shared" si="247"/>
        <v>0</v>
      </c>
      <c r="U823" s="181"/>
      <c r="V823" s="137"/>
      <c r="W823" s="138"/>
      <c r="X823" s="139"/>
      <c r="Y823" s="139"/>
      <c r="Z823" s="139"/>
      <c r="AA823" s="139"/>
      <c r="AC823" s="139"/>
      <c r="AD823" s="139"/>
      <c r="AE823" s="139"/>
      <c r="AF823" s="139"/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  <c r="AR823" s="139"/>
      <c r="AS823" s="139"/>
      <c r="AT823" s="139"/>
      <c r="AU823" s="139"/>
      <c r="AV823" s="139"/>
      <c r="AW823" s="139"/>
      <c r="AX823" s="139"/>
      <c r="AY823" s="139"/>
      <c r="AZ823" s="139"/>
      <c r="BA823" s="139"/>
      <c r="BB823" s="139"/>
      <c r="BC823" s="139"/>
      <c r="BD823" s="139"/>
      <c r="BE823" s="139"/>
      <c r="BF823" s="139"/>
      <c r="BG823" s="139"/>
      <c r="BH823" s="139"/>
      <c r="BI823" s="139"/>
      <c r="BJ823" s="139"/>
      <c r="BK823" s="139"/>
      <c r="BL823" s="139"/>
      <c r="BM823" s="139"/>
      <c r="BN823" s="139"/>
      <c r="BO823" s="139"/>
      <c r="BP823" s="139"/>
      <c r="BQ823" s="139"/>
      <c r="BR823" s="139"/>
      <c r="BS823" s="139"/>
      <c r="BT823" s="139"/>
      <c r="BU823" s="139"/>
      <c r="BV823" s="139"/>
      <c r="BW823" s="139"/>
      <c r="BX823" s="139"/>
      <c r="BY823" s="139"/>
      <c r="BZ823" s="139"/>
      <c r="CA823" s="139"/>
      <c r="CB823" s="139"/>
      <c r="CC823" s="139"/>
      <c r="CD823" s="139"/>
    </row>
    <row r="824" spans="2:82">
      <c r="B824" s="65" t="str">
        <f>IF(C824&lt;&gt;0,COUNTA($C$7:C824)," ")</f>
        <v xml:space="preserve"> </v>
      </c>
      <c r="C824" s="177"/>
      <c r="D824" s="73" t="str">
        <f>IF(C824=0," ",VLOOKUP(WEEKDAY(C824),WeekDays!$B$6:$C$12,COLUMNS(WeekDays!$B$6:$C$12)))</f>
        <v xml:space="preserve"> </v>
      </c>
      <c r="E824" s="200"/>
      <c r="F824" s="46"/>
      <c r="G824" s="46"/>
      <c r="H824" s="49"/>
      <c r="I824" s="51"/>
      <c r="J824" s="188"/>
      <c r="K824" s="123" t="str">
        <f t="shared" si="238"/>
        <v xml:space="preserve"> </v>
      </c>
      <c r="L824" s="193" t="str">
        <f t="shared" si="239"/>
        <v xml:space="preserve"> </v>
      </c>
      <c r="M824" s="57">
        <f t="shared" si="240"/>
        <v>0</v>
      </c>
      <c r="N824" s="58">
        <f t="shared" si="241"/>
        <v>0</v>
      </c>
      <c r="O824" s="59">
        <f t="shared" si="242"/>
        <v>0</v>
      </c>
      <c r="P824" s="60">
        <f t="shared" si="243"/>
        <v>0</v>
      </c>
      <c r="Q824" s="61">
        <f t="shared" si="244"/>
        <v>0</v>
      </c>
      <c r="R824" s="58">
        <f t="shared" si="245"/>
        <v>0</v>
      </c>
      <c r="S824" s="61">
        <f t="shared" si="246"/>
        <v>0</v>
      </c>
      <c r="T824" s="58">
        <f t="shared" si="247"/>
        <v>0</v>
      </c>
      <c r="U824" s="181"/>
      <c r="V824" s="137"/>
      <c r="W824" s="138"/>
      <c r="X824" s="139"/>
      <c r="Y824" s="139"/>
      <c r="Z824" s="139"/>
      <c r="AA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  <c r="AR824" s="139"/>
      <c r="AS824" s="139"/>
      <c r="AT824" s="139"/>
      <c r="AU824" s="139"/>
      <c r="AV824" s="139"/>
      <c r="AW824" s="139"/>
      <c r="AX824" s="139"/>
      <c r="AY824" s="139"/>
      <c r="AZ824" s="139"/>
      <c r="BA824" s="139"/>
      <c r="BB824" s="139"/>
      <c r="BC824" s="139"/>
      <c r="BD824" s="139"/>
      <c r="BE824" s="139"/>
      <c r="BF824" s="139"/>
      <c r="BG824" s="139"/>
      <c r="BH824" s="139"/>
      <c r="BI824" s="139"/>
      <c r="BJ824" s="139"/>
      <c r="BK824" s="139"/>
      <c r="BL824" s="139"/>
      <c r="BM824" s="139"/>
      <c r="BN824" s="139"/>
      <c r="BO824" s="139"/>
      <c r="BP824" s="139"/>
      <c r="BQ824" s="139"/>
      <c r="BR824" s="139"/>
      <c r="BS824" s="139"/>
      <c r="BT824" s="139"/>
      <c r="BU824" s="139"/>
      <c r="BV824" s="139"/>
      <c r="BW824" s="139"/>
      <c r="BX824" s="139"/>
      <c r="BY824" s="139"/>
      <c r="BZ824" s="139"/>
      <c r="CA824" s="139"/>
      <c r="CB824" s="139"/>
      <c r="CC824" s="139"/>
      <c r="CD824" s="139"/>
    </row>
    <row r="825" spans="2:82">
      <c r="B825" s="65" t="str">
        <f>IF(C825&lt;&gt;0,COUNTA($C$7:C825)," ")</f>
        <v xml:space="preserve"> </v>
      </c>
      <c r="C825" s="177"/>
      <c r="D825" s="73" t="str">
        <f>IF(C825=0," ",VLOOKUP(WEEKDAY(C825),WeekDays!$B$6:$C$12,COLUMNS(WeekDays!$B$6:$C$12)))</f>
        <v xml:space="preserve"> </v>
      </c>
      <c r="E825" s="200"/>
      <c r="F825" s="46"/>
      <c r="G825" s="46"/>
      <c r="H825" s="49"/>
      <c r="I825" s="51"/>
      <c r="J825" s="188"/>
      <c r="K825" s="123" t="str">
        <f t="shared" si="238"/>
        <v xml:space="preserve"> </v>
      </c>
      <c r="L825" s="193" t="str">
        <f t="shared" si="239"/>
        <v xml:space="preserve"> </v>
      </c>
      <c r="M825" s="57">
        <f t="shared" si="240"/>
        <v>0</v>
      </c>
      <c r="N825" s="58">
        <f t="shared" si="241"/>
        <v>0</v>
      </c>
      <c r="O825" s="59">
        <f t="shared" si="242"/>
        <v>0</v>
      </c>
      <c r="P825" s="60">
        <f t="shared" si="243"/>
        <v>0</v>
      </c>
      <c r="Q825" s="61">
        <f t="shared" si="244"/>
        <v>0</v>
      </c>
      <c r="R825" s="58">
        <f t="shared" si="245"/>
        <v>0</v>
      </c>
      <c r="S825" s="61">
        <f t="shared" si="246"/>
        <v>0</v>
      </c>
      <c r="T825" s="58">
        <f t="shared" si="247"/>
        <v>0</v>
      </c>
      <c r="U825" s="181"/>
      <c r="V825" s="137"/>
      <c r="W825" s="138"/>
      <c r="X825" s="139"/>
      <c r="Y825" s="139"/>
      <c r="Z825" s="139"/>
      <c r="AA825" s="139"/>
      <c r="AC825" s="139"/>
      <c r="AD825" s="139"/>
      <c r="AE825" s="139"/>
      <c r="AF825" s="139"/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  <c r="AR825" s="139"/>
      <c r="AS825" s="139"/>
      <c r="AT825" s="139"/>
      <c r="AU825" s="139"/>
      <c r="AV825" s="139"/>
      <c r="AW825" s="139"/>
      <c r="AX825" s="139"/>
      <c r="AY825" s="139"/>
      <c r="AZ825" s="139"/>
      <c r="BA825" s="139"/>
      <c r="BB825" s="139"/>
      <c r="BC825" s="139"/>
      <c r="BD825" s="139"/>
      <c r="BE825" s="139"/>
      <c r="BF825" s="139"/>
      <c r="BG825" s="139"/>
      <c r="BH825" s="139"/>
      <c r="BI825" s="139"/>
      <c r="BJ825" s="139"/>
      <c r="BK825" s="139"/>
      <c r="BL825" s="139"/>
      <c r="BM825" s="139"/>
      <c r="BN825" s="139"/>
      <c r="BO825" s="139"/>
      <c r="BP825" s="139"/>
      <c r="BQ825" s="139"/>
      <c r="BR825" s="139"/>
      <c r="BS825" s="139"/>
      <c r="BT825" s="139"/>
      <c r="BU825" s="139"/>
      <c r="BV825" s="139"/>
      <c r="BW825" s="139"/>
      <c r="BX825" s="139"/>
      <c r="BY825" s="139"/>
      <c r="BZ825" s="139"/>
      <c r="CA825" s="139"/>
      <c r="CB825" s="139"/>
      <c r="CC825" s="139"/>
      <c r="CD825" s="139"/>
    </row>
    <row r="826" spans="2:82">
      <c r="B826" s="65" t="str">
        <f>IF(C826&lt;&gt;0,COUNTA($C$7:C826)," ")</f>
        <v xml:space="preserve"> </v>
      </c>
      <c r="C826" s="177"/>
      <c r="D826" s="73" t="str">
        <f>IF(C826=0," ",VLOOKUP(WEEKDAY(C826),WeekDays!$B$6:$C$12,COLUMNS(WeekDays!$B$6:$C$12)))</f>
        <v xml:space="preserve"> </v>
      </c>
      <c r="E826" s="200"/>
      <c r="F826" s="46"/>
      <c r="G826" s="46"/>
      <c r="H826" s="49"/>
      <c r="I826" s="51"/>
      <c r="J826" s="188"/>
      <c r="K826" s="123" t="str">
        <f t="shared" si="238"/>
        <v xml:space="preserve"> </v>
      </c>
      <c r="L826" s="193" t="str">
        <f t="shared" si="239"/>
        <v xml:space="preserve"> </v>
      </c>
      <c r="M826" s="57">
        <f t="shared" si="240"/>
        <v>0</v>
      </c>
      <c r="N826" s="58">
        <f t="shared" si="241"/>
        <v>0</v>
      </c>
      <c r="O826" s="59">
        <f t="shared" si="242"/>
        <v>0</v>
      </c>
      <c r="P826" s="60">
        <f t="shared" si="243"/>
        <v>0</v>
      </c>
      <c r="Q826" s="61">
        <f t="shared" si="244"/>
        <v>0</v>
      </c>
      <c r="R826" s="58">
        <f t="shared" si="245"/>
        <v>0</v>
      </c>
      <c r="S826" s="61">
        <f t="shared" si="246"/>
        <v>0</v>
      </c>
      <c r="T826" s="58">
        <f t="shared" si="247"/>
        <v>0</v>
      </c>
      <c r="U826" s="181"/>
      <c r="V826" s="137"/>
      <c r="W826" s="138"/>
      <c r="X826" s="139"/>
      <c r="Y826" s="139"/>
      <c r="Z826" s="139"/>
      <c r="AA826" s="139"/>
      <c r="AC826" s="139"/>
      <c r="AD826" s="139"/>
      <c r="AE826" s="139"/>
      <c r="AF826" s="139"/>
      <c r="AG826" s="139"/>
      <c r="AH826" s="139"/>
      <c r="AI826" s="139"/>
      <c r="AJ826" s="139"/>
      <c r="AK826" s="139"/>
      <c r="AL826" s="139"/>
      <c r="AM826" s="139"/>
      <c r="AN826" s="139"/>
      <c r="AO826" s="139"/>
      <c r="AP826" s="139"/>
      <c r="AQ826" s="139"/>
      <c r="AR826" s="139"/>
      <c r="AS826" s="139"/>
      <c r="AT826" s="139"/>
      <c r="AU826" s="139"/>
      <c r="AV826" s="139"/>
      <c r="AW826" s="139"/>
      <c r="AX826" s="139"/>
      <c r="AY826" s="139"/>
      <c r="AZ826" s="139"/>
      <c r="BA826" s="139"/>
      <c r="BB826" s="139"/>
      <c r="BC826" s="139"/>
      <c r="BD826" s="139"/>
      <c r="BE826" s="139"/>
      <c r="BF826" s="139"/>
      <c r="BG826" s="139"/>
      <c r="BH826" s="139"/>
      <c r="BI826" s="139"/>
      <c r="BJ826" s="139"/>
      <c r="BK826" s="139"/>
      <c r="BL826" s="139"/>
      <c r="BM826" s="139"/>
      <c r="BN826" s="139"/>
      <c r="BO826" s="139"/>
      <c r="BP826" s="139"/>
      <c r="BQ826" s="139"/>
      <c r="BR826" s="139"/>
      <c r="BS826" s="139"/>
      <c r="BT826" s="139"/>
      <c r="BU826" s="139"/>
      <c r="BV826" s="139"/>
      <c r="BW826" s="139"/>
      <c r="BX826" s="139"/>
      <c r="BY826" s="139"/>
      <c r="BZ826" s="139"/>
      <c r="CA826" s="139"/>
      <c r="CB826" s="139"/>
      <c r="CC826" s="139"/>
      <c r="CD826" s="139"/>
    </row>
    <row r="827" spans="2:82">
      <c r="B827" s="65" t="str">
        <f>IF(C827&lt;&gt;0,COUNTA($C$7:C827)," ")</f>
        <v xml:space="preserve"> </v>
      </c>
      <c r="C827" s="177"/>
      <c r="D827" s="73" t="str">
        <f>IF(C827=0," ",VLOOKUP(WEEKDAY(C827),WeekDays!$B$6:$C$12,COLUMNS(WeekDays!$B$6:$C$12)))</f>
        <v xml:space="preserve"> </v>
      </c>
      <c r="E827" s="200"/>
      <c r="F827" s="46"/>
      <c r="G827" s="46"/>
      <c r="H827" s="49"/>
      <c r="I827" s="51"/>
      <c r="J827" s="188"/>
      <c r="K827" s="123" t="str">
        <f t="shared" si="238"/>
        <v xml:space="preserve"> </v>
      </c>
      <c r="L827" s="193" t="str">
        <f t="shared" si="239"/>
        <v xml:space="preserve"> </v>
      </c>
      <c r="M827" s="57">
        <f t="shared" si="240"/>
        <v>0</v>
      </c>
      <c r="N827" s="58">
        <f t="shared" si="241"/>
        <v>0</v>
      </c>
      <c r="O827" s="59">
        <f t="shared" si="242"/>
        <v>0</v>
      </c>
      <c r="P827" s="60">
        <f t="shared" si="243"/>
        <v>0</v>
      </c>
      <c r="Q827" s="61">
        <f t="shared" si="244"/>
        <v>0</v>
      </c>
      <c r="R827" s="58">
        <f t="shared" si="245"/>
        <v>0</v>
      </c>
      <c r="S827" s="61">
        <f t="shared" si="246"/>
        <v>0</v>
      </c>
      <c r="T827" s="58">
        <f t="shared" si="247"/>
        <v>0</v>
      </c>
      <c r="U827" s="181"/>
      <c r="V827" s="137"/>
      <c r="W827" s="138"/>
      <c r="X827" s="139"/>
      <c r="Y827" s="139"/>
      <c r="Z827" s="139"/>
      <c r="AA827" s="139"/>
      <c r="AC827" s="139"/>
      <c r="AD827" s="139"/>
      <c r="AE827" s="139"/>
      <c r="AF827" s="139"/>
      <c r="AG827" s="139"/>
      <c r="AH827" s="139"/>
      <c r="AI827" s="139"/>
      <c r="AJ827" s="139"/>
      <c r="AK827" s="139"/>
      <c r="AL827" s="139"/>
      <c r="AM827" s="139"/>
      <c r="AN827" s="139"/>
      <c r="AO827" s="139"/>
      <c r="AP827" s="139"/>
      <c r="AQ827" s="139"/>
      <c r="AR827" s="139"/>
      <c r="AS827" s="139"/>
      <c r="AT827" s="139"/>
      <c r="AU827" s="139"/>
      <c r="AV827" s="139"/>
      <c r="AW827" s="139"/>
      <c r="AX827" s="139"/>
      <c r="AY827" s="139"/>
      <c r="AZ827" s="139"/>
      <c r="BA827" s="139"/>
      <c r="BB827" s="139"/>
      <c r="BC827" s="139"/>
      <c r="BD827" s="139"/>
      <c r="BE827" s="139"/>
      <c r="BF827" s="139"/>
      <c r="BG827" s="139"/>
      <c r="BH827" s="139"/>
      <c r="BI827" s="139"/>
      <c r="BJ827" s="139"/>
      <c r="BK827" s="139"/>
      <c r="BL827" s="139"/>
      <c r="BM827" s="139"/>
      <c r="BN827" s="139"/>
      <c r="BO827" s="139"/>
      <c r="BP827" s="139"/>
      <c r="BQ827" s="139"/>
      <c r="BR827" s="139"/>
      <c r="BS827" s="139"/>
      <c r="BT827" s="139"/>
      <c r="BU827" s="139"/>
      <c r="BV827" s="139"/>
      <c r="BW827" s="139"/>
      <c r="BX827" s="139"/>
      <c r="BY827" s="139"/>
      <c r="BZ827" s="139"/>
      <c r="CA827" s="139"/>
      <c r="CB827" s="139"/>
      <c r="CC827" s="139"/>
      <c r="CD827" s="139"/>
    </row>
    <row r="828" spans="2:82">
      <c r="B828" s="65" t="str">
        <f>IF(C828&lt;&gt;0,COUNTA($C$7:C828)," ")</f>
        <v xml:space="preserve"> </v>
      </c>
      <c r="C828" s="177"/>
      <c r="D828" s="73" t="str">
        <f>IF(C828=0," ",VLOOKUP(WEEKDAY(C828),WeekDays!$B$6:$C$12,COLUMNS(WeekDays!$B$6:$C$12)))</f>
        <v xml:space="preserve"> </v>
      </c>
      <c r="E828" s="200"/>
      <c r="F828" s="46"/>
      <c r="G828" s="46"/>
      <c r="H828" s="49"/>
      <c r="I828" s="51"/>
      <c r="J828" s="188"/>
      <c r="K828" s="123" t="str">
        <f t="shared" si="238"/>
        <v xml:space="preserve"> </v>
      </c>
      <c r="L828" s="193" t="str">
        <f t="shared" si="239"/>
        <v xml:space="preserve"> </v>
      </c>
      <c r="M828" s="57">
        <f t="shared" si="240"/>
        <v>0</v>
      </c>
      <c r="N828" s="58">
        <f t="shared" si="241"/>
        <v>0</v>
      </c>
      <c r="O828" s="59">
        <f t="shared" si="242"/>
        <v>0</v>
      </c>
      <c r="P828" s="60">
        <f t="shared" si="243"/>
        <v>0</v>
      </c>
      <c r="Q828" s="61">
        <f t="shared" si="244"/>
        <v>0</v>
      </c>
      <c r="R828" s="58">
        <f t="shared" si="245"/>
        <v>0</v>
      </c>
      <c r="S828" s="61">
        <f t="shared" si="246"/>
        <v>0</v>
      </c>
      <c r="T828" s="58">
        <f t="shared" si="247"/>
        <v>0</v>
      </c>
      <c r="U828" s="181"/>
      <c r="V828" s="137"/>
      <c r="W828" s="138"/>
      <c r="X828" s="139"/>
      <c r="Y828" s="139"/>
      <c r="Z828" s="139"/>
      <c r="AA828" s="139"/>
      <c r="AC828" s="139"/>
      <c r="AD828" s="139"/>
      <c r="AE828" s="139"/>
      <c r="AF828" s="139"/>
      <c r="AG828" s="139"/>
      <c r="AH828" s="139"/>
      <c r="AI828" s="139"/>
      <c r="AJ828" s="139"/>
      <c r="AK828" s="139"/>
      <c r="AL828" s="139"/>
      <c r="AM828" s="139"/>
      <c r="AN828" s="139"/>
      <c r="AO828" s="139"/>
      <c r="AP828" s="139"/>
      <c r="AQ828" s="139"/>
      <c r="AR828" s="139"/>
      <c r="AS828" s="139"/>
      <c r="AT828" s="139"/>
      <c r="AU828" s="139"/>
      <c r="AV828" s="139"/>
      <c r="AW828" s="139"/>
      <c r="AX828" s="139"/>
      <c r="AY828" s="139"/>
      <c r="AZ828" s="139"/>
      <c r="BA828" s="139"/>
      <c r="BB828" s="139"/>
      <c r="BC828" s="139"/>
      <c r="BD828" s="139"/>
      <c r="BE828" s="139"/>
      <c r="BF828" s="139"/>
      <c r="BG828" s="139"/>
      <c r="BH828" s="139"/>
      <c r="BI828" s="139"/>
      <c r="BJ828" s="139"/>
      <c r="BK828" s="139"/>
      <c r="BL828" s="139"/>
      <c r="BM828" s="139"/>
      <c r="BN828" s="139"/>
      <c r="BO828" s="139"/>
      <c r="BP828" s="139"/>
      <c r="BQ828" s="139"/>
      <c r="BR828" s="139"/>
      <c r="BS828" s="139"/>
      <c r="BT828" s="139"/>
      <c r="BU828" s="139"/>
      <c r="BV828" s="139"/>
      <c r="BW828" s="139"/>
      <c r="BX828" s="139"/>
      <c r="BY828" s="139"/>
      <c r="BZ828" s="139"/>
      <c r="CA828" s="139"/>
      <c r="CB828" s="139"/>
      <c r="CC828" s="139"/>
      <c r="CD828" s="139"/>
    </row>
    <row r="829" spans="2:82">
      <c r="B829" s="65" t="str">
        <f>IF(C829&lt;&gt;0,COUNTA($C$7:C829)," ")</f>
        <v xml:space="preserve"> </v>
      </c>
      <c r="C829" s="177"/>
      <c r="D829" s="73" t="str">
        <f>IF(C829=0," ",VLOOKUP(WEEKDAY(C829),WeekDays!$B$6:$C$12,COLUMNS(WeekDays!$B$6:$C$12)))</f>
        <v xml:space="preserve"> </v>
      </c>
      <c r="E829" s="200"/>
      <c r="F829" s="46"/>
      <c r="G829" s="46"/>
      <c r="H829" s="49"/>
      <c r="I829" s="51"/>
      <c r="J829" s="188"/>
      <c r="K829" s="123" t="str">
        <f t="shared" si="238"/>
        <v xml:space="preserve"> </v>
      </c>
      <c r="L829" s="193" t="str">
        <f t="shared" si="239"/>
        <v xml:space="preserve"> </v>
      </c>
      <c r="M829" s="57">
        <f t="shared" si="240"/>
        <v>0</v>
      </c>
      <c r="N829" s="58">
        <f t="shared" si="241"/>
        <v>0</v>
      </c>
      <c r="O829" s="59">
        <f t="shared" si="242"/>
        <v>0</v>
      </c>
      <c r="P829" s="60">
        <f t="shared" si="243"/>
        <v>0</v>
      </c>
      <c r="Q829" s="61">
        <f t="shared" si="244"/>
        <v>0</v>
      </c>
      <c r="R829" s="58">
        <f t="shared" si="245"/>
        <v>0</v>
      </c>
      <c r="S829" s="61">
        <f t="shared" si="246"/>
        <v>0</v>
      </c>
      <c r="T829" s="58">
        <f t="shared" si="247"/>
        <v>0</v>
      </c>
      <c r="U829" s="181"/>
      <c r="V829" s="137"/>
      <c r="W829" s="138"/>
      <c r="X829" s="139"/>
      <c r="Y829" s="139"/>
      <c r="Z829" s="139"/>
      <c r="AA829" s="139"/>
      <c r="AC829" s="139"/>
      <c r="AD829" s="139"/>
      <c r="AE829" s="139"/>
      <c r="AF829" s="139"/>
      <c r="AG829" s="139"/>
      <c r="AH829" s="139"/>
      <c r="AI829" s="139"/>
      <c r="AJ829" s="139"/>
      <c r="AK829" s="139"/>
      <c r="AL829" s="139"/>
      <c r="AM829" s="139"/>
      <c r="AN829" s="139"/>
      <c r="AO829" s="139"/>
      <c r="AP829" s="139"/>
      <c r="AQ829" s="139"/>
      <c r="AR829" s="139"/>
      <c r="AS829" s="139"/>
      <c r="AT829" s="139"/>
      <c r="AU829" s="139"/>
      <c r="AV829" s="139"/>
      <c r="AW829" s="139"/>
      <c r="AX829" s="139"/>
      <c r="AY829" s="139"/>
      <c r="AZ829" s="139"/>
      <c r="BA829" s="139"/>
      <c r="BB829" s="139"/>
      <c r="BC829" s="139"/>
      <c r="BD829" s="139"/>
      <c r="BE829" s="139"/>
      <c r="BF829" s="139"/>
      <c r="BG829" s="139"/>
      <c r="BH829" s="139"/>
      <c r="BI829" s="139"/>
      <c r="BJ829" s="139"/>
      <c r="BK829" s="139"/>
      <c r="BL829" s="139"/>
      <c r="BM829" s="139"/>
      <c r="BN829" s="139"/>
      <c r="BO829" s="139"/>
      <c r="BP829" s="139"/>
      <c r="BQ829" s="139"/>
      <c r="BR829" s="139"/>
      <c r="BS829" s="139"/>
      <c r="BT829" s="139"/>
      <c r="BU829" s="139"/>
      <c r="BV829" s="139"/>
      <c r="BW829" s="139"/>
      <c r="BX829" s="139"/>
      <c r="BY829" s="139"/>
      <c r="BZ829" s="139"/>
      <c r="CA829" s="139"/>
      <c r="CB829" s="139"/>
      <c r="CC829" s="139"/>
      <c r="CD829" s="139"/>
    </row>
    <row r="830" spans="2:82">
      <c r="B830" s="65" t="str">
        <f>IF(C830&lt;&gt;0,COUNTA($C$7:C830)," ")</f>
        <v xml:space="preserve"> </v>
      </c>
      <c r="C830" s="177"/>
      <c r="D830" s="73" t="str">
        <f>IF(C830=0," ",VLOOKUP(WEEKDAY(C830),WeekDays!$B$6:$C$12,COLUMNS(WeekDays!$B$6:$C$12)))</f>
        <v xml:space="preserve"> </v>
      </c>
      <c r="E830" s="200"/>
      <c r="F830" s="46"/>
      <c r="G830" s="46"/>
      <c r="H830" s="49"/>
      <c r="I830" s="51"/>
      <c r="J830" s="188"/>
      <c r="K830" s="123" t="str">
        <f t="shared" si="238"/>
        <v xml:space="preserve"> </v>
      </c>
      <c r="L830" s="193" t="str">
        <f t="shared" si="239"/>
        <v xml:space="preserve"> </v>
      </c>
      <c r="M830" s="57">
        <f t="shared" si="240"/>
        <v>0</v>
      </c>
      <c r="N830" s="58">
        <f t="shared" si="241"/>
        <v>0</v>
      </c>
      <c r="O830" s="59">
        <f t="shared" si="242"/>
        <v>0</v>
      </c>
      <c r="P830" s="60">
        <f t="shared" si="243"/>
        <v>0</v>
      </c>
      <c r="Q830" s="61">
        <f t="shared" si="244"/>
        <v>0</v>
      </c>
      <c r="R830" s="58">
        <f t="shared" si="245"/>
        <v>0</v>
      </c>
      <c r="S830" s="61">
        <f t="shared" si="246"/>
        <v>0</v>
      </c>
      <c r="T830" s="58">
        <f t="shared" si="247"/>
        <v>0</v>
      </c>
      <c r="U830" s="181"/>
      <c r="V830" s="137"/>
      <c r="W830" s="138"/>
      <c r="X830" s="139"/>
      <c r="Y830" s="139"/>
      <c r="Z830" s="139"/>
      <c r="AA830" s="139"/>
      <c r="AC830" s="139"/>
      <c r="AD830" s="139"/>
      <c r="AE830" s="139"/>
      <c r="AF830" s="139"/>
      <c r="AG830" s="139"/>
      <c r="AH830" s="139"/>
      <c r="AI830" s="139"/>
      <c r="AJ830" s="139"/>
      <c r="AK830" s="139"/>
      <c r="AL830" s="139"/>
      <c r="AM830" s="139"/>
      <c r="AN830" s="139"/>
      <c r="AO830" s="139"/>
      <c r="AP830" s="139"/>
      <c r="AQ830" s="139"/>
      <c r="AR830" s="139"/>
      <c r="AS830" s="139"/>
      <c r="AT830" s="139"/>
      <c r="AU830" s="139"/>
      <c r="AV830" s="139"/>
      <c r="AW830" s="139"/>
      <c r="AX830" s="139"/>
      <c r="AY830" s="139"/>
      <c r="AZ830" s="139"/>
      <c r="BA830" s="139"/>
      <c r="BB830" s="139"/>
      <c r="BC830" s="139"/>
      <c r="BD830" s="139"/>
      <c r="BE830" s="139"/>
      <c r="BF830" s="139"/>
      <c r="BG830" s="139"/>
      <c r="BH830" s="139"/>
      <c r="BI830" s="139"/>
      <c r="BJ830" s="139"/>
      <c r="BK830" s="139"/>
      <c r="BL830" s="139"/>
      <c r="BM830" s="139"/>
      <c r="BN830" s="139"/>
      <c r="BO830" s="139"/>
      <c r="BP830" s="139"/>
      <c r="BQ830" s="139"/>
      <c r="BR830" s="139"/>
      <c r="BS830" s="139"/>
      <c r="BT830" s="139"/>
      <c r="BU830" s="139"/>
      <c r="BV830" s="139"/>
      <c r="BW830" s="139"/>
      <c r="BX830" s="139"/>
      <c r="BY830" s="139"/>
      <c r="BZ830" s="139"/>
      <c r="CA830" s="139"/>
      <c r="CB830" s="139"/>
      <c r="CC830" s="139"/>
      <c r="CD830" s="139"/>
    </row>
    <row r="831" spans="2:82">
      <c r="B831" s="65" t="str">
        <f>IF(C831&lt;&gt;0,COUNTA($C$7:C831)," ")</f>
        <v xml:space="preserve"> </v>
      </c>
      <c r="C831" s="177"/>
      <c r="D831" s="73" t="str">
        <f>IF(C831=0," ",VLOOKUP(WEEKDAY(C831),WeekDays!$B$6:$C$12,COLUMNS(WeekDays!$B$6:$C$12)))</f>
        <v xml:space="preserve"> </v>
      </c>
      <c r="E831" s="200"/>
      <c r="F831" s="46"/>
      <c r="G831" s="46"/>
      <c r="H831" s="49"/>
      <c r="I831" s="51"/>
      <c r="J831" s="188"/>
      <c r="K831" s="123" t="str">
        <f t="shared" si="238"/>
        <v xml:space="preserve"> </v>
      </c>
      <c r="L831" s="193" t="str">
        <f t="shared" si="239"/>
        <v xml:space="preserve"> </v>
      </c>
      <c r="M831" s="57">
        <f t="shared" si="240"/>
        <v>0</v>
      </c>
      <c r="N831" s="58">
        <f t="shared" si="241"/>
        <v>0</v>
      </c>
      <c r="O831" s="59">
        <f t="shared" si="242"/>
        <v>0</v>
      </c>
      <c r="P831" s="60">
        <f t="shared" si="243"/>
        <v>0</v>
      </c>
      <c r="Q831" s="61">
        <f t="shared" si="244"/>
        <v>0</v>
      </c>
      <c r="R831" s="58">
        <f t="shared" si="245"/>
        <v>0</v>
      </c>
      <c r="S831" s="61">
        <f t="shared" si="246"/>
        <v>0</v>
      </c>
      <c r="T831" s="58">
        <f t="shared" si="247"/>
        <v>0</v>
      </c>
      <c r="U831" s="181"/>
      <c r="V831" s="137"/>
      <c r="W831" s="138"/>
      <c r="X831" s="139"/>
      <c r="Y831" s="139"/>
      <c r="Z831" s="139"/>
      <c r="AA831" s="139"/>
      <c r="AC831" s="139"/>
      <c r="AD831" s="139"/>
      <c r="AE831" s="139"/>
      <c r="AF831" s="139"/>
      <c r="AG831" s="139"/>
      <c r="AH831" s="139"/>
      <c r="AI831" s="139"/>
      <c r="AJ831" s="139"/>
      <c r="AK831" s="139"/>
      <c r="AL831" s="139"/>
      <c r="AM831" s="139"/>
      <c r="AN831" s="139"/>
      <c r="AO831" s="139"/>
      <c r="AP831" s="139"/>
      <c r="AQ831" s="139"/>
      <c r="AR831" s="139"/>
      <c r="AS831" s="139"/>
      <c r="AT831" s="139"/>
      <c r="AU831" s="139"/>
      <c r="AV831" s="139"/>
      <c r="AW831" s="139"/>
      <c r="AX831" s="139"/>
      <c r="AY831" s="139"/>
      <c r="AZ831" s="139"/>
      <c r="BA831" s="139"/>
      <c r="BB831" s="139"/>
      <c r="BC831" s="139"/>
      <c r="BD831" s="139"/>
      <c r="BE831" s="139"/>
      <c r="BF831" s="139"/>
      <c r="BG831" s="139"/>
      <c r="BH831" s="139"/>
      <c r="BI831" s="139"/>
      <c r="BJ831" s="139"/>
      <c r="BK831" s="139"/>
      <c r="BL831" s="139"/>
      <c r="BM831" s="139"/>
      <c r="BN831" s="139"/>
      <c r="BO831" s="139"/>
      <c r="BP831" s="139"/>
      <c r="BQ831" s="139"/>
      <c r="BR831" s="139"/>
      <c r="BS831" s="139"/>
      <c r="BT831" s="139"/>
      <c r="BU831" s="139"/>
      <c r="BV831" s="139"/>
      <c r="BW831" s="139"/>
      <c r="BX831" s="139"/>
      <c r="BY831" s="139"/>
      <c r="BZ831" s="139"/>
      <c r="CA831" s="139"/>
      <c r="CB831" s="139"/>
      <c r="CC831" s="139"/>
      <c r="CD831" s="139"/>
    </row>
    <row r="832" spans="2:82">
      <c r="B832" s="65" t="str">
        <f>IF(C832&lt;&gt;0,COUNTA($C$7:C832)," ")</f>
        <v xml:space="preserve"> </v>
      </c>
      <c r="C832" s="177"/>
      <c r="D832" s="73" t="str">
        <f>IF(C832=0," ",VLOOKUP(WEEKDAY(C832),WeekDays!$B$6:$C$12,COLUMNS(WeekDays!$B$6:$C$12)))</f>
        <v xml:space="preserve"> </v>
      </c>
      <c r="E832" s="200"/>
      <c r="F832" s="46"/>
      <c r="G832" s="46"/>
      <c r="H832" s="49"/>
      <c r="I832" s="51"/>
      <c r="J832" s="188"/>
      <c r="K832" s="123" t="str">
        <f t="shared" si="238"/>
        <v xml:space="preserve"> </v>
      </c>
      <c r="L832" s="193" t="str">
        <f t="shared" si="239"/>
        <v xml:space="preserve"> </v>
      </c>
      <c r="M832" s="57">
        <f t="shared" si="240"/>
        <v>0</v>
      </c>
      <c r="N832" s="58">
        <f t="shared" si="241"/>
        <v>0</v>
      </c>
      <c r="O832" s="59">
        <f t="shared" si="242"/>
        <v>0</v>
      </c>
      <c r="P832" s="60">
        <f t="shared" si="243"/>
        <v>0</v>
      </c>
      <c r="Q832" s="61">
        <f t="shared" si="244"/>
        <v>0</v>
      </c>
      <c r="R832" s="58">
        <f t="shared" si="245"/>
        <v>0</v>
      </c>
      <c r="S832" s="61">
        <f t="shared" si="246"/>
        <v>0</v>
      </c>
      <c r="T832" s="58">
        <f t="shared" si="247"/>
        <v>0</v>
      </c>
      <c r="U832" s="181"/>
      <c r="V832" s="137"/>
      <c r="W832" s="138"/>
      <c r="X832" s="139"/>
      <c r="Y832" s="139"/>
      <c r="Z832" s="139"/>
      <c r="AA832" s="139"/>
      <c r="AC832" s="139"/>
      <c r="AD832" s="139"/>
      <c r="AE832" s="139"/>
      <c r="AF832" s="139"/>
      <c r="AG832" s="139"/>
      <c r="AH832" s="139"/>
      <c r="AI832" s="139"/>
      <c r="AJ832" s="139"/>
      <c r="AK832" s="139"/>
      <c r="AL832" s="139"/>
      <c r="AM832" s="139"/>
      <c r="AN832" s="139"/>
      <c r="AO832" s="139"/>
      <c r="AP832" s="139"/>
      <c r="AQ832" s="139"/>
      <c r="AR832" s="139"/>
      <c r="AS832" s="139"/>
      <c r="AT832" s="139"/>
      <c r="AU832" s="139"/>
      <c r="AV832" s="139"/>
      <c r="AW832" s="139"/>
      <c r="AX832" s="139"/>
      <c r="AY832" s="139"/>
      <c r="AZ832" s="139"/>
      <c r="BA832" s="139"/>
      <c r="BB832" s="139"/>
      <c r="BC832" s="139"/>
      <c r="BD832" s="139"/>
      <c r="BE832" s="139"/>
      <c r="BF832" s="139"/>
      <c r="BG832" s="139"/>
      <c r="BH832" s="139"/>
      <c r="BI832" s="139"/>
      <c r="BJ832" s="139"/>
      <c r="BK832" s="139"/>
      <c r="BL832" s="139"/>
      <c r="BM832" s="139"/>
      <c r="BN832" s="139"/>
      <c r="BO832" s="139"/>
      <c r="BP832" s="139"/>
      <c r="BQ832" s="139"/>
      <c r="BR832" s="139"/>
      <c r="BS832" s="139"/>
      <c r="BT832" s="139"/>
      <c r="BU832" s="139"/>
      <c r="BV832" s="139"/>
      <c r="BW832" s="139"/>
      <c r="BX832" s="139"/>
      <c r="BY832" s="139"/>
      <c r="BZ832" s="139"/>
      <c r="CA832" s="139"/>
      <c r="CB832" s="139"/>
      <c r="CC832" s="139"/>
      <c r="CD832" s="139"/>
    </row>
    <row r="833" spans="2:82">
      <c r="B833" s="65" t="str">
        <f>IF(C833&lt;&gt;0,COUNTA($C$7:C833)," ")</f>
        <v xml:space="preserve"> </v>
      </c>
      <c r="C833" s="177"/>
      <c r="D833" s="73" t="str">
        <f>IF(C833=0," ",VLOOKUP(WEEKDAY(C833),WeekDays!$B$6:$C$12,COLUMNS(WeekDays!$B$6:$C$12)))</f>
        <v xml:space="preserve"> </v>
      </c>
      <c r="E833" s="200"/>
      <c r="F833" s="46"/>
      <c r="G833" s="46"/>
      <c r="H833" s="49"/>
      <c r="I833" s="51"/>
      <c r="J833" s="188"/>
      <c r="K833" s="123" t="str">
        <f t="shared" ref="K833:K866" si="248">IF(OR(B833=0,B833&gt;COUNT($G$7:$G$868))," ",IF(G833&gt;I833,3,IF(G833&lt;I833,0,1)))</f>
        <v xml:space="preserve"> </v>
      </c>
      <c r="L833" s="193" t="str">
        <f t="shared" ref="L833:L866" si="249">IF(OR(B833=0,B833&gt;COUNT($G$7:$G$868))," ",IF(I833&gt;G833,3,IF(I833&lt;G833,0,1)))</f>
        <v xml:space="preserve"> </v>
      </c>
      <c r="M833" s="57">
        <f t="shared" ref="M833:M866" si="250">I833</f>
        <v>0</v>
      </c>
      <c r="N833" s="58">
        <f t="shared" ref="N833:N866" si="251">G833</f>
        <v>0</v>
      </c>
      <c r="O833" s="59">
        <f t="shared" ref="O833:O866" si="252">IF(G833&gt;I833,1,0)</f>
        <v>0</v>
      </c>
      <c r="P833" s="60">
        <f t="shared" ref="P833:P866" si="253">IF(I833&gt;G833,1,0)</f>
        <v>0</v>
      </c>
      <c r="Q833" s="61">
        <f t="shared" ref="Q833:Q866" si="254">IF(G833&lt;I833,1,0)</f>
        <v>0</v>
      </c>
      <c r="R833" s="58">
        <f t="shared" ref="R833:R866" si="255">IF(I833&lt;G833,1,0)</f>
        <v>0</v>
      </c>
      <c r="S833" s="61">
        <f t="shared" ref="S833:S866" si="256">IF(AND(G833="",I833=""),0,IF(G833=I833,1,0))</f>
        <v>0</v>
      </c>
      <c r="T833" s="58">
        <f t="shared" ref="T833:T866" si="257">IF(AND(G833="",I833=""),0,IF(I833=G833,1,0))</f>
        <v>0</v>
      </c>
      <c r="U833" s="181"/>
      <c r="V833" s="137"/>
      <c r="W833" s="138"/>
      <c r="X833" s="139"/>
      <c r="Y833" s="139"/>
      <c r="Z833" s="139"/>
      <c r="AA833" s="139"/>
      <c r="AC833" s="139"/>
      <c r="AD833" s="139"/>
      <c r="AE833" s="139"/>
      <c r="AF833" s="139"/>
      <c r="AG833" s="139"/>
      <c r="AH833" s="139"/>
      <c r="AI833" s="139"/>
      <c r="AJ833" s="139"/>
      <c r="AK833" s="139"/>
      <c r="AL833" s="139"/>
      <c r="AM833" s="139"/>
      <c r="AN833" s="139"/>
      <c r="AO833" s="139"/>
      <c r="AP833" s="139"/>
      <c r="AQ833" s="139"/>
      <c r="AR833" s="139"/>
      <c r="AS833" s="139"/>
      <c r="AT833" s="139"/>
      <c r="AU833" s="139"/>
      <c r="AV833" s="139"/>
      <c r="AW833" s="139"/>
      <c r="AX833" s="139"/>
      <c r="AY833" s="139"/>
      <c r="AZ833" s="139"/>
      <c r="BA833" s="139"/>
      <c r="BB833" s="139"/>
      <c r="BC833" s="139"/>
      <c r="BD833" s="139"/>
      <c r="BE833" s="139"/>
      <c r="BF833" s="139"/>
      <c r="BG833" s="139"/>
      <c r="BH833" s="139"/>
      <c r="BI833" s="139"/>
      <c r="BJ833" s="139"/>
      <c r="BK833" s="139"/>
      <c r="BL833" s="139"/>
      <c r="BM833" s="139"/>
      <c r="BN833" s="139"/>
      <c r="BO833" s="139"/>
      <c r="BP833" s="139"/>
      <c r="BQ833" s="139"/>
      <c r="BR833" s="139"/>
      <c r="BS833" s="139"/>
      <c r="BT833" s="139"/>
      <c r="BU833" s="139"/>
      <c r="BV833" s="139"/>
      <c r="BW833" s="139"/>
      <c r="BX833" s="139"/>
      <c r="BY833" s="139"/>
      <c r="BZ833" s="139"/>
      <c r="CA833" s="139"/>
      <c r="CB833" s="139"/>
      <c r="CC833" s="139"/>
      <c r="CD833" s="139"/>
    </row>
    <row r="834" spans="2:82">
      <c r="B834" s="65" t="str">
        <f>IF(C834&lt;&gt;0,COUNTA($C$7:C834)," ")</f>
        <v xml:space="preserve"> </v>
      </c>
      <c r="C834" s="177"/>
      <c r="D834" s="73" t="str">
        <f>IF(C834=0," ",VLOOKUP(WEEKDAY(C834),WeekDays!$B$6:$C$12,COLUMNS(WeekDays!$B$6:$C$12)))</f>
        <v xml:space="preserve"> </v>
      </c>
      <c r="E834" s="200"/>
      <c r="F834" s="46"/>
      <c r="G834" s="46"/>
      <c r="H834" s="49"/>
      <c r="I834" s="51"/>
      <c r="J834" s="188"/>
      <c r="K834" s="123" t="str">
        <f t="shared" si="248"/>
        <v xml:space="preserve"> </v>
      </c>
      <c r="L834" s="193" t="str">
        <f t="shared" si="249"/>
        <v xml:space="preserve"> </v>
      </c>
      <c r="M834" s="57">
        <f t="shared" si="250"/>
        <v>0</v>
      </c>
      <c r="N834" s="58">
        <f t="shared" si="251"/>
        <v>0</v>
      </c>
      <c r="O834" s="59">
        <f t="shared" si="252"/>
        <v>0</v>
      </c>
      <c r="P834" s="60">
        <f t="shared" si="253"/>
        <v>0</v>
      </c>
      <c r="Q834" s="61">
        <f t="shared" si="254"/>
        <v>0</v>
      </c>
      <c r="R834" s="58">
        <f t="shared" si="255"/>
        <v>0</v>
      </c>
      <c r="S834" s="61">
        <f t="shared" si="256"/>
        <v>0</v>
      </c>
      <c r="T834" s="58">
        <f t="shared" si="257"/>
        <v>0</v>
      </c>
      <c r="U834" s="181"/>
      <c r="V834" s="137"/>
      <c r="W834" s="138"/>
      <c r="X834" s="139"/>
      <c r="Y834" s="139"/>
      <c r="Z834" s="139"/>
      <c r="AA834" s="139"/>
      <c r="AC834" s="139"/>
      <c r="AD834" s="139"/>
      <c r="AE834" s="139"/>
      <c r="AF834" s="139"/>
      <c r="AG834" s="139"/>
      <c r="AH834" s="139"/>
      <c r="AI834" s="139"/>
      <c r="AJ834" s="139"/>
      <c r="AK834" s="139"/>
      <c r="AL834" s="139"/>
      <c r="AM834" s="139"/>
      <c r="AN834" s="139"/>
      <c r="AO834" s="139"/>
      <c r="AP834" s="139"/>
      <c r="AQ834" s="139"/>
      <c r="AR834" s="139"/>
      <c r="AS834" s="139"/>
      <c r="AT834" s="139"/>
      <c r="AU834" s="139"/>
      <c r="AV834" s="139"/>
      <c r="AW834" s="139"/>
      <c r="AX834" s="139"/>
      <c r="AY834" s="139"/>
      <c r="AZ834" s="139"/>
      <c r="BA834" s="139"/>
      <c r="BB834" s="139"/>
      <c r="BC834" s="139"/>
      <c r="BD834" s="139"/>
      <c r="BE834" s="139"/>
      <c r="BF834" s="139"/>
      <c r="BG834" s="139"/>
      <c r="BH834" s="139"/>
      <c r="BI834" s="139"/>
      <c r="BJ834" s="139"/>
      <c r="BK834" s="139"/>
      <c r="BL834" s="139"/>
      <c r="BM834" s="139"/>
      <c r="BN834" s="139"/>
      <c r="BO834" s="139"/>
      <c r="BP834" s="139"/>
      <c r="BQ834" s="139"/>
      <c r="BR834" s="139"/>
      <c r="BS834" s="139"/>
      <c r="BT834" s="139"/>
      <c r="BU834" s="139"/>
      <c r="BV834" s="139"/>
      <c r="BW834" s="139"/>
      <c r="BX834" s="139"/>
      <c r="BY834" s="139"/>
      <c r="BZ834" s="139"/>
      <c r="CA834" s="139"/>
      <c r="CB834" s="139"/>
      <c r="CC834" s="139"/>
      <c r="CD834" s="139"/>
    </row>
    <row r="835" spans="2:82">
      <c r="B835" s="65" t="str">
        <f>IF(C835&lt;&gt;0,COUNTA($C$7:C835)," ")</f>
        <v xml:space="preserve"> </v>
      </c>
      <c r="C835" s="177"/>
      <c r="D835" s="73" t="str">
        <f>IF(C835=0," ",VLOOKUP(WEEKDAY(C835),WeekDays!$B$6:$C$12,COLUMNS(WeekDays!$B$6:$C$12)))</f>
        <v xml:space="preserve"> </v>
      </c>
      <c r="E835" s="200"/>
      <c r="F835" s="46"/>
      <c r="G835" s="46"/>
      <c r="H835" s="49"/>
      <c r="I835" s="51"/>
      <c r="J835" s="188"/>
      <c r="K835" s="123" t="str">
        <f t="shared" si="248"/>
        <v xml:space="preserve"> </v>
      </c>
      <c r="L835" s="193" t="str">
        <f t="shared" si="249"/>
        <v xml:space="preserve"> </v>
      </c>
      <c r="M835" s="57">
        <f t="shared" si="250"/>
        <v>0</v>
      </c>
      <c r="N835" s="58">
        <f t="shared" si="251"/>
        <v>0</v>
      </c>
      <c r="O835" s="59">
        <f t="shared" si="252"/>
        <v>0</v>
      </c>
      <c r="P835" s="60">
        <f t="shared" si="253"/>
        <v>0</v>
      </c>
      <c r="Q835" s="61">
        <f t="shared" si="254"/>
        <v>0</v>
      </c>
      <c r="R835" s="58">
        <f t="shared" si="255"/>
        <v>0</v>
      </c>
      <c r="S835" s="61">
        <f t="shared" si="256"/>
        <v>0</v>
      </c>
      <c r="T835" s="58">
        <f t="shared" si="257"/>
        <v>0</v>
      </c>
      <c r="U835" s="181"/>
      <c r="V835" s="137"/>
      <c r="W835" s="138"/>
      <c r="X835" s="139"/>
      <c r="Y835" s="139"/>
      <c r="Z835" s="139"/>
      <c r="AA835" s="139"/>
      <c r="AC835" s="139"/>
      <c r="AD835" s="139"/>
      <c r="AE835" s="139"/>
      <c r="AF835" s="139"/>
      <c r="AG835" s="139"/>
      <c r="AH835" s="139"/>
      <c r="AI835" s="139"/>
      <c r="AJ835" s="139"/>
      <c r="AK835" s="139"/>
      <c r="AL835" s="139"/>
      <c r="AM835" s="139"/>
      <c r="AN835" s="139"/>
      <c r="AO835" s="139"/>
      <c r="AP835" s="139"/>
      <c r="AQ835" s="139"/>
      <c r="AR835" s="139"/>
      <c r="AS835" s="139"/>
      <c r="AT835" s="139"/>
      <c r="AU835" s="139"/>
      <c r="AV835" s="139"/>
      <c r="AW835" s="139"/>
      <c r="AX835" s="139"/>
      <c r="AY835" s="139"/>
      <c r="AZ835" s="139"/>
      <c r="BA835" s="139"/>
      <c r="BB835" s="139"/>
      <c r="BC835" s="139"/>
      <c r="BD835" s="139"/>
      <c r="BE835" s="139"/>
      <c r="BF835" s="139"/>
      <c r="BG835" s="139"/>
      <c r="BH835" s="139"/>
      <c r="BI835" s="139"/>
      <c r="BJ835" s="139"/>
      <c r="BK835" s="139"/>
      <c r="BL835" s="139"/>
      <c r="BM835" s="139"/>
      <c r="BN835" s="139"/>
      <c r="BO835" s="139"/>
      <c r="BP835" s="139"/>
      <c r="BQ835" s="139"/>
      <c r="BR835" s="139"/>
      <c r="BS835" s="139"/>
      <c r="BT835" s="139"/>
      <c r="BU835" s="139"/>
      <c r="BV835" s="139"/>
      <c r="BW835" s="139"/>
      <c r="BX835" s="139"/>
      <c r="BY835" s="139"/>
      <c r="BZ835" s="139"/>
      <c r="CA835" s="139"/>
      <c r="CB835" s="139"/>
      <c r="CC835" s="139"/>
      <c r="CD835" s="139"/>
    </row>
    <row r="836" spans="2:82">
      <c r="B836" s="65" t="str">
        <f>IF(C836&lt;&gt;0,COUNTA($C$7:C836)," ")</f>
        <v xml:space="preserve"> </v>
      </c>
      <c r="C836" s="177"/>
      <c r="D836" s="73" t="str">
        <f>IF(C836=0," ",VLOOKUP(WEEKDAY(C836),WeekDays!$B$6:$C$12,COLUMNS(WeekDays!$B$6:$C$12)))</f>
        <v xml:space="preserve"> </v>
      </c>
      <c r="E836" s="200"/>
      <c r="F836" s="46"/>
      <c r="G836" s="46"/>
      <c r="H836" s="49"/>
      <c r="I836" s="51"/>
      <c r="J836" s="188"/>
      <c r="K836" s="123" t="str">
        <f t="shared" si="248"/>
        <v xml:space="preserve"> </v>
      </c>
      <c r="L836" s="193" t="str">
        <f t="shared" si="249"/>
        <v xml:space="preserve"> </v>
      </c>
      <c r="M836" s="57">
        <f t="shared" si="250"/>
        <v>0</v>
      </c>
      <c r="N836" s="58">
        <f t="shared" si="251"/>
        <v>0</v>
      </c>
      <c r="O836" s="59">
        <f t="shared" si="252"/>
        <v>0</v>
      </c>
      <c r="P836" s="60">
        <f t="shared" si="253"/>
        <v>0</v>
      </c>
      <c r="Q836" s="61">
        <f t="shared" si="254"/>
        <v>0</v>
      </c>
      <c r="R836" s="58">
        <f t="shared" si="255"/>
        <v>0</v>
      </c>
      <c r="S836" s="61">
        <f t="shared" si="256"/>
        <v>0</v>
      </c>
      <c r="T836" s="58">
        <f t="shared" si="257"/>
        <v>0</v>
      </c>
      <c r="U836" s="181"/>
      <c r="V836" s="137"/>
      <c r="W836" s="138"/>
      <c r="X836" s="139"/>
      <c r="Y836" s="139"/>
      <c r="Z836" s="139"/>
      <c r="AA836" s="139"/>
      <c r="AC836" s="139"/>
      <c r="AD836" s="139"/>
      <c r="AE836" s="139"/>
      <c r="AF836" s="139"/>
      <c r="AG836" s="139"/>
      <c r="AH836" s="139"/>
      <c r="AI836" s="139"/>
      <c r="AJ836" s="139"/>
      <c r="AK836" s="139"/>
      <c r="AL836" s="139"/>
      <c r="AM836" s="139"/>
      <c r="AN836" s="139"/>
      <c r="AO836" s="139"/>
      <c r="AP836" s="139"/>
      <c r="AQ836" s="139"/>
      <c r="AR836" s="139"/>
      <c r="AS836" s="139"/>
      <c r="AT836" s="139"/>
      <c r="AU836" s="139"/>
      <c r="AV836" s="139"/>
      <c r="AW836" s="139"/>
      <c r="AX836" s="139"/>
      <c r="AY836" s="139"/>
      <c r="AZ836" s="139"/>
      <c r="BA836" s="139"/>
      <c r="BB836" s="139"/>
      <c r="BC836" s="139"/>
      <c r="BD836" s="139"/>
      <c r="BE836" s="139"/>
      <c r="BF836" s="139"/>
      <c r="BG836" s="139"/>
      <c r="BH836" s="139"/>
      <c r="BI836" s="139"/>
      <c r="BJ836" s="139"/>
      <c r="BK836" s="139"/>
      <c r="BL836" s="139"/>
      <c r="BM836" s="139"/>
      <c r="BN836" s="139"/>
      <c r="BO836" s="139"/>
      <c r="BP836" s="139"/>
      <c r="BQ836" s="139"/>
      <c r="BR836" s="139"/>
      <c r="BS836" s="139"/>
      <c r="BT836" s="139"/>
      <c r="BU836" s="139"/>
      <c r="BV836" s="139"/>
      <c r="BW836" s="139"/>
      <c r="BX836" s="139"/>
      <c r="BY836" s="139"/>
      <c r="BZ836" s="139"/>
      <c r="CA836" s="139"/>
      <c r="CB836" s="139"/>
      <c r="CC836" s="139"/>
      <c r="CD836" s="139"/>
    </row>
    <row r="837" spans="2:82">
      <c r="B837" s="65" t="str">
        <f>IF(C837&lt;&gt;0,COUNTA($C$7:C837)," ")</f>
        <v xml:space="preserve"> </v>
      </c>
      <c r="C837" s="177"/>
      <c r="D837" s="73" t="str">
        <f>IF(C837=0," ",VLOOKUP(WEEKDAY(C837),WeekDays!$B$6:$C$12,COLUMNS(WeekDays!$B$6:$C$12)))</f>
        <v xml:space="preserve"> </v>
      </c>
      <c r="E837" s="200"/>
      <c r="F837" s="46"/>
      <c r="G837" s="46"/>
      <c r="H837" s="49"/>
      <c r="I837" s="51"/>
      <c r="J837" s="188"/>
      <c r="K837" s="123" t="str">
        <f t="shared" si="248"/>
        <v xml:space="preserve"> </v>
      </c>
      <c r="L837" s="193" t="str">
        <f t="shared" si="249"/>
        <v xml:space="preserve"> </v>
      </c>
      <c r="M837" s="57">
        <f t="shared" si="250"/>
        <v>0</v>
      </c>
      <c r="N837" s="58">
        <f t="shared" si="251"/>
        <v>0</v>
      </c>
      <c r="O837" s="59">
        <f t="shared" si="252"/>
        <v>0</v>
      </c>
      <c r="P837" s="60">
        <f t="shared" si="253"/>
        <v>0</v>
      </c>
      <c r="Q837" s="61">
        <f t="shared" si="254"/>
        <v>0</v>
      </c>
      <c r="R837" s="58">
        <f t="shared" si="255"/>
        <v>0</v>
      </c>
      <c r="S837" s="61">
        <f t="shared" si="256"/>
        <v>0</v>
      </c>
      <c r="T837" s="58">
        <f t="shared" si="257"/>
        <v>0</v>
      </c>
      <c r="U837" s="181"/>
      <c r="V837" s="137"/>
      <c r="W837" s="138"/>
      <c r="X837" s="139"/>
      <c r="Y837" s="139"/>
      <c r="Z837" s="139"/>
      <c r="AA837" s="139"/>
      <c r="AC837" s="139"/>
      <c r="AD837" s="139"/>
      <c r="AE837" s="139"/>
      <c r="AF837" s="139"/>
      <c r="AG837" s="139"/>
      <c r="AH837" s="139"/>
      <c r="AI837" s="139"/>
      <c r="AJ837" s="139"/>
      <c r="AK837" s="139"/>
      <c r="AL837" s="139"/>
      <c r="AM837" s="139"/>
      <c r="AN837" s="139"/>
      <c r="AO837" s="139"/>
      <c r="AP837" s="139"/>
      <c r="AQ837" s="139"/>
      <c r="AR837" s="139"/>
      <c r="AS837" s="139"/>
      <c r="AT837" s="139"/>
      <c r="AU837" s="139"/>
      <c r="AV837" s="139"/>
      <c r="AW837" s="139"/>
      <c r="AX837" s="139"/>
      <c r="AY837" s="139"/>
      <c r="AZ837" s="139"/>
      <c r="BA837" s="139"/>
      <c r="BB837" s="139"/>
      <c r="BC837" s="139"/>
      <c r="BD837" s="139"/>
      <c r="BE837" s="139"/>
      <c r="BF837" s="139"/>
      <c r="BG837" s="139"/>
      <c r="BH837" s="139"/>
      <c r="BI837" s="139"/>
      <c r="BJ837" s="139"/>
      <c r="BK837" s="139"/>
      <c r="BL837" s="139"/>
      <c r="BM837" s="139"/>
      <c r="BN837" s="139"/>
      <c r="BO837" s="139"/>
      <c r="BP837" s="139"/>
      <c r="BQ837" s="139"/>
      <c r="BR837" s="139"/>
      <c r="BS837" s="139"/>
      <c r="BT837" s="139"/>
      <c r="BU837" s="139"/>
      <c r="BV837" s="139"/>
      <c r="BW837" s="139"/>
      <c r="BX837" s="139"/>
      <c r="BY837" s="139"/>
      <c r="BZ837" s="139"/>
      <c r="CA837" s="139"/>
      <c r="CB837" s="139"/>
      <c r="CC837" s="139"/>
      <c r="CD837" s="139"/>
    </row>
    <row r="838" spans="2:82">
      <c r="B838" s="65" t="str">
        <f>IF(C838&lt;&gt;0,COUNTA($C$7:C838)," ")</f>
        <v xml:space="preserve"> </v>
      </c>
      <c r="C838" s="177"/>
      <c r="D838" s="73" t="str">
        <f>IF(C838=0," ",VLOOKUP(WEEKDAY(C838),WeekDays!$B$6:$C$12,COLUMNS(WeekDays!$B$6:$C$12)))</f>
        <v xml:space="preserve"> </v>
      </c>
      <c r="E838" s="200"/>
      <c r="F838" s="46"/>
      <c r="G838" s="46"/>
      <c r="H838" s="49"/>
      <c r="I838" s="51"/>
      <c r="J838" s="188"/>
      <c r="K838" s="123" t="str">
        <f t="shared" si="248"/>
        <v xml:space="preserve"> </v>
      </c>
      <c r="L838" s="193" t="str">
        <f t="shared" si="249"/>
        <v xml:space="preserve"> </v>
      </c>
      <c r="M838" s="57">
        <f t="shared" si="250"/>
        <v>0</v>
      </c>
      <c r="N838" s="58">
        <f t="shared" si="251"/>
        <v>0</v>
      </c>
      <c r="O838" s="59">
        <f t="shared" si="252"/>
        <v>0</v>
      </c>
      <c r="P838" s="60">
        <f t="shared" si="253"/>
        <v>0</v>
      </c>
      <c r="Q838" s="61">
        <f t="shared" si="254"/>
        <v>0</v>
      </c>
      <c r="R838" s="58">
        <f t="shared" si="255"/>
        <v>0</v>
      </c>
      <c r="S838" s="61">
        <f t="shared" si="256"/>
        <v>0</v>
      </c>
      <c r="T838" s="58">
        <f t="shared" si="257"/>
        <v>0</v>
      </c>
      <c r="U838" s="181"/>
      <c r="V838" s="137"/>
      <c r="W838" s="138"/>
      <c r="X838" s="139"/>
      <c r="Y838" s="139"/>
      <c r="Z838" s="139"/>
      <c r="AA838" s="139"/>
      <c r="AC838" s="139"/>
      <c r="AD838" s="139"/>
      <c r="AE838" s="139"/>
      <c r="AF838" s="139"/>
      <c r="AG838" s="139"/>
      <c r="AH838" s="139"/>
      <c r="AI838" s="139"/>
      <c r="AJ838" s="139"/>
      <c r="AK838" s="139"/>
      <c r="AL838" s="139"/>
      <c r="AM838" s="139"/>
      <c r="AN838" s="139"/>
      <c r="AO838" s="139"/>
      <c r="AP838" s="139"/>
      <c r="AQ838" s="139"/>
      <c r="AR838" s="139"/>
      <c r="AS838" s="139"/>
      <c r="AT838" s="139"/>
      <c r="AU838" s="139"/>
      <c r="AV838" s="139"/>
      <c r="AW838" s="139"/>
      <c r="AX838" s="139"/>
      <c r="AY838" s="139"/>
      <c r="AZ838" s="139"/>
      <c r="BA838" s="139"/>
      <c r="BB838" s="139"/>
      <c r="BC838" s="139"/>
      <c r="BD838" s="139"/>
      <c r="BE838" s="139"/>
      <c r="BF838" s="139"/>
      <c r="BG838" s="139"/>
      <c r="BH838" s="139"/>
      <c r="BI838" s="139"/>
      <c r="BJ838" s="139"/>
      <c r="BK838" s="139"/>
      <c r="BL838" s="139"/>
      <c r="BM838" s="139"/>
      <c r="BN838" s="139"/>
      <c r="BO838" s="139"/>
      <c r="BP838" s="139"/>
      <c r="BQ838" s="139"/>
      <c r="BR838" s="139"/>
      <c r="BS838" s="139"/>
      <c r="BT838" s="139"/>
      <c r="BU838" s="139"/>
      <c r="BV838" s="139"/>
      <c r="BW838" s="139"/>
      <c r="BX838" s="139"/>
      <c r="BY838" s="139"/>
      <c r="BZ838" s="139"/>
      <c r="CA838" s="139"/>
      <c r="CB838" s="139"/>
      <c r="CC838" s="139"/>
      <c r="CD838" s="139"/>
    </row>
    <row r="839" spans="2:82">
      <c r="B839" s="65" t="str">
        <f>IF(C839&lt;&gt;0,COUNTA($C$7:C839)," ")</f>
        <v xml:space="preserve"> </v>
      </c>
      <c r="C839" s="177"/>
      <c r="D839" s="73" t="str">
        <f>IF(C839=0," ",VLOOKUP(WEEKDAY(C839),WeekDays!$B$6:$C$12,COLUMNS(WeekDays!$B$6:$C$12)))</f>
        <v xml:space="preserve"> </v>
      </c>
      <c r="E839" s="200"/>
      <c r="F839" s="46"/>
      <c r="G839" s="46"/>
      <c r="H839" s="49"/>
      <c r="I839" s="51"/>
      <c r="J839" s="188"/>
      <c r="K839" s="123" t="str">
        <f t="shared" si="248"/>
        <v xml:space="preserve"> </v>
      </c>
      <c r="L839" s="193" t="str">
        <f t="shared" si="249"/>
        <v xml:space="preserve"> </v>
      </c>
      <c r="M839" s="57">
        <f t="shared" si="250"/>
        <v>0</v>
      </c>
      <c r="N839" s="58">
        <f t="shared" si="251"/>
        <v>0</v>
      </c>
      <c r="O839" s="59">
        <f t="shared" si="252"/>
        <v>0</v>
      </c>
      <c r="P839" s="60">
        <f t="shared" si="253"/>
        <v>0</v>
      </c>
      <c r="Q839" s="61">
        <f t="shared" si="254"/>
        <v>0</v>
      </c>
      <c r="R839" s="58">
        <f t="shared" si="255"/>
        <v>0</v>
      </c>
      <c r="S839" s="61">
        <f t="shared" si="256"/>
        <v>0</v>
      </c>
      <c r="T839" s="58">
        <f t="shared" si="257"/>
        <v>0</v>
      </c>
      <c r="U839" s="181"/>
      <c r="V839" s="137"/>
      <c r="W839" s="138"/>
      <c r="X839" s="139"/>
      <c r="Y839" s="139"/>
      <c r="Z839" s="139"/>
      <c r="AA839" s="139"/>
      <c r="AC839" s="139"/>
      <c r="AD839" s="139"/>
      <c r="AE839" s="139"/>
      <c r="AF839" s="139"/>
      <c r="AG839" s="139"/>
      <c r="AH839" s="139"/>
      <c r="AI839" s="139"/>
      <c r="AJ839" s="139"/>
      <c r="AK839" s="139"/>
      <c r="AL839" s="139"/>
      <c r="AM839" s="139"/>
      <c r="AN839" s="139"/>
      <c r="AO839" s="139"/>
      <c r="AP839" s="139"/>
      <c r="AQ839" s="139"/>
      <c r="AR839" s="139"/>
      <c r="AS839" s="139"/>
      <c r="AT839" s="139"/>
      <c r="AU839" s="139"/>
      <c r="AV839" s="139"/>
      <c r="AW839" s="139"/>
      <c r="AX839" s="139"/>
      <c r="AY839" s="139"/>
      <c r="AZ839" s="139"/>
      <c r="BA839" s="139"/>
      <c r="BB839" s="139"/>
      <c r="BC839" s="139"/>
      <c r="BD839" s="139"/>
      <c r="BE839" s="139"/>
      <c r="BF839" s="139"/>
      <c r="BG839" s="139"/>
      <c r="BH839" s="139"/>
      <c r="BI839" s="139"/>
      <c r="BJ839" s="139"/>
      <c r="BK839" s="139"/>
      <c r="BL839" s="139"/>
      <c r="BM839" s="139"/>
      <c r="BN839" s="139"/>
      <c r="BO839" s="139"/>
      <c r="BP839" s="139"/>
      <c r="BQ839" s="139"/>
      <c r="BR839" s="139"/>
      <c r="BS839" s="139"/>
      <c r="BT839" s="139"/>
      <c r="BU839" s="139"/>
      <c r="BV839" s="139"/>
      <c r="BW839" s="139"/>
      <c r="BX839" s="139"/>
      <c r="BY839" s="139"/>
      <c r="BZ839" s="139"/>
      <c r="CA839" s="139"/>
      <c r="CB839" s="139"/>
      <c r="CC839" s="139"/>
      <c r="CD839" s="139"/>
    </row>
    <row r="840" spans="2:82">
      <c r="B840" s="65" t="str">
        <f>IF(C840&lt;&gt;0,COUNTA($C$7:C840)," ")</f>
        <v xml:space="preserve"> </v>
      </c>
      <c r="C840" s="177"/>
      <c r="D840" s="73" t="str">
        <f>IF(C840=0," ",VLOOKUP(WEEKDAY(C840),WeekDays!$B$6:$C$12,COLUMNS(WeekDays!$B$6:$C$12)))</f>
        <v xml:space="preserve"> </v>
      </c>
      <c r="E840" s="200"/>
      <c r="F840" s="46"/>
      <c r="G840" s="46"/>
      <c r="H840" s="49"/>
      <c r="I840" s="51"/>
      <c r="J840" s="188"/>
      <c r="K840" s="123" t="str">
        <f t="shared" si="248"/>
        <v xml:space="preserve"> </v>
      </c>
      <c r="L840" s="193" t="str">
        <f t="shared" si="249"/>
        <v xml:space="preserve"> </v>
      </c>
      <c r="M840" s="57">
        <f t="shared" si="250"/>
        <v>0</v>
      </c>
      <c r="N840" s="58">
        <f t="shared" si="251"/>
        <v>0</v>
      </c>
      <c r="O840" s="59">
        <f t="shared" si="252"/>
        <v>0</v>
      </c>
      <c r="P840" s="60">
        <f t="shared" si="253"/>
        <v>0</v>
      </c>
      <c r="Q840" s="61">
        <f t="shared" si="254"/>
        <v>0</v>
      </c>
      <c r="R840" s="58">
        <f t="shared" si="255"/>
        <v>0</v>
      </c>
      <c r="S840" s="61">
        <f t="shared" si="256"/>
        <v>0</v>
      </c>
      <c r="T840" s="58">
        <f t="shared" si="257"/>
        <v>0</v>
      </c>
      <c r="U840" s="181"/>
      <c r="V840" s="137"/>
      <c r="W840" s="138"/>
      <c r="X840" s="139"/>
      <c r="Y840" s="139"/>
      <c r="Z840" s="139"/>
      <c r="AA840" s="139"/>
      <c r="AC840" s="139"/>
      <c r="AD840" s="139"/>
      <c r="AE840" s="139"/>
      <c r="AF840" s="139"/>
      <c r="AG840" s="139"/>
      <c r="AH840" s="139"/>
      <c r="AI840" s="139"/>
      <c r="AJ840" s="139"/>
      <c r="AK840" s="139"/>
      <c r="AL840" s="139"/>
      <c r="AM840" s="139"/>
      <c r="AN840" s="139"/>
      <c r="AO840" s="139"/>
      <c r="AP840" s="139"/>
      <c r="AQ840" s="139"/>
      <c r="AR840" s="139"/>
      <c r="AS840" s="139"/>
      <c r="AT840" s="139"/>
      <c r="AU840" s="139"/>
      <c r="AV840" s="139"/>
      <c r="AW840" s="139"/>
      <c r="AX840" s="139"/>
      <c r="AY840" s="139"/>
      <c r="AZ840" s="139"/>
      <c r="BA840" s="139"/>
      <c r="BB840" s="139"/>
      <c r="BC840" s="139"/>
      <c r="BD840" s="139"/>
      <c r="BE840" s="139"/>
      <c r="BF840" s="139"/>
      <c r="BG840" s="139"/>
      <c r="BH840" s="139"/>
      <c r="BI840" s="139"/>
      <c r="BJ840" s="139"/>
      <c r="BK840" s="139"/>
      <c r="BL840" s="139"/>
      <c r="BM840" s="139"/>
      <c r="BN840" s="139"/>
      <c r="BO840" s="139"/>
      <c r="BP840" s="139"/>
      <c r="BQ840" s="139"/>
      <c r="BR840" s="139"/>
      <c r="BS840" s="139"/>
      <c r="BT840" s="139"/>
      <c r="BU840" s="139"/>
      <c r="BV840" s="139"/>
      <c r="BW840" s="139"/>
      <c r="BX840" s="139"/>
      <c r="BY840" s="139"/>
      <c r="BZ840" s="139"/>
      <c r="CA840" s="139"/>
      <c r="CB840" s="139"/>
      <c r="CC840" s="139"/>
      <c r="CD840" s="139"/>
    </row>
    <row r="841" spans="2:82">
      <c r="B841" s="65" t="str">
        <f>IF(C841&lt;&gt;0,COUNTA($C$7:C841)," ")</f>
        <v xml:space="preserve"> </v>
      </c>
      <c r="C841" s="177"/>
      <c r="D841" s="73" t="str">
        <f>IF(C841=0," ",VLOOKUP(WEEKDAY(C841),WeekDays!$B$6:$C$12,COLUMNS(WeekDays!$B$6:$C$12)))</f>
        <v xml:space="preserve"> </v>
      </c>
      <c r="E841" s="200"/>
      <c r="F841" s="46"/>
      <c r="G841" s="46"/>
      <c r="H841" s="49"/>
      <c r="I841" s="51"/>
      <c r="J841" s="188"/>
      <c r="K841" s="123" t="str">
        <f t="shared" si="248"/>
        <v xml:space="preserve"> </v>
      </c>
      <c r="L841" s="193" t="str">
        <f t="shared" si="249"/>
        <v xml:space="preserve"> </v>
      </c>
      <c r="M841" s="57">
        <f t="shared" si="250"/>
        <v>0</v>
      </c>
      <c r="N841" s="58">
        <f t="shared" si="251"/>
        <v>0</v>
      </c>
      <c r="O841" s="59">
        <f t="shared" si="252"/>
        <v>0</v>
      </c>
      <c r="P841" s="60">
        <f t="shared" si="253"/>
        <v>0</v>
      </c>
      <c r="Q841" s="61">
        <f t="shared" si="254"/>
        <v>0</v>
      </c>
      <c r="R841" s="58">
        <f t="shared" si="255"/>
        <v>0</v>
      </c>
      <c r="S841" s="61">
        <f t="shared" si="256"/>
        <v>0</v>
      </c>
      <c r="T841" s="58">
        <f t="shared" si="257"/>
        <v>0</v>
      </c>
      <c r="U841" s="181"/>
      <c r="V841" s="137"/>
      <c r="W841" s="138"/>
      <c r="X841" s="139"/>
      <c r="Y841" s="139"/>
      <c r="Z841" s="139"/>
      <c r="AA841" s="139"/>
      <c r="AC841" s="139"/>
      <c r="AD841" s="139"/>
      <c r="AE841" s="139"/>
      <c r="AF841" s="139"/>
      <c r="AG841" s="139"/>
      <c r="AH841" s="139"/>
      <c r="AI841" s="139"/>
      <c r="AJ841" s="139"/>
      <c r="AK841" s="139"/>
      <c r="AL841" s="139"/>
      <c r="AM841" s="139"/>
      <c r="AN841" s="139"/>
      <c r="AO841" s="139"/>
      <c r="AP841" s="139"/>
      <c r="AQ841" s="139"/>
      <c r="AR841" s="139"/>
      <c r="AS841" s="139"/>
      <c r="AT841" s="139"/>
      <c r="AU841" s="139"/>
      <c r="AV841" s="139"/>
      <c r="AW841" s="139"/>
      <c r="AX841" s="139"/>
      <c r="AY841" s="139"/>
      <c r="AZ841" s="139"/>
      <c r="BA841" s="139"/>
      <c r="BB841" s="139"/>
      <c r="BC841" s="139"/>
      <c r="BD841" s="139"/>
      <c r="BE841" s="139"/>
      <c r="BF841" s="139"/>
      <c r="BG841" s="139"/>
      <c r="BH841" s="139"/>
      <c r="BI841" s="139"/>
      <c r="BJ841" s="139"/>
      <c r="BK841" s="139"/>
      <c r="BL841" s="139"/>
      <c r="BM841" s="139"/>
      <c r="BN841" s="139"/>
      <c r="BO841" s="139"/>
      <c r="BP841" s="139"/>
      <c r="BQ841" s="139"/>
      <c r="BR841" s="139"/>
      <c r="BS841" s="139"/>
      <c r="BT841" s="139"/>
      <c r="BU841" s="139"/>
      <c r="BV841" s="139"/>
      <c r="BW841" s="139"/>
      <c r="BX841" s="139"/>
      <c r="BY841" s="139"/>
      <c r="BZ841" s="139"/>
      <c r="CA841" s="139"/>
      <c r="CB841" s="139"/>
      <c r="CC841" s="139"/>
      <c r="CD841" s="139"/>
    </row>
    <row r="842" spans="2:82">
      <c r="B842" s="65" t="str">
        <f>IF(C842&lt;&gt;0,COUNTA($C$7:C842)," ")</f>
        <v xml:space="preserve"> </v>
      </c>
      <c r="C842" s="177"/>
      <c r="D842" s="73" t="str">
        <f>IF(C842=0," ",VLOOKUP(WEEKDAY(C842),WeekDays!$B$6:$C$12,COLUMNS(WeekDays!$B$6:$C$12)))</f>
        <v xml:space="preserve"> </v>
      </c>
      <c r="E842" s="200"/>
      <c r="F842" s="46"/>
      <c r="G842" s="46"/>
      <c r="H842" s="49"/>
      <c r="I842" s="51"/>
      <c r="J842" s="188"/>
      <c r="K842" s="123" t="str">
        <f t="shared" si="248"/>
        <v xml:space="preserve"> </v>
      </c>
      <c r="L842" s="193" t="str">
        <f t="shared" si="249"/>
        <v xml:space="preserve"> </v>
      </c>
      <c r="M842" s="57">
        <f t="shared" si="250"/>
        <v>0</v>
      </c>
      <c r="N842" s="58">
        <f t="shared" si="251"/>
        <v>0</v>
      </c>
      <c r="O842" s="59">
        <f t="shared" si="252"/>
        <v>0</v>
      </c>
      <c r="P842" s="60">
        <f t="shared" si="253"/>
        <v>0</v>
      </c>
      <c r="Q842" s="61">
        <f t="shared" si="254"/>
        <v>0</v>
      </c>
      <c r="R842" s="58">
        <f t="shared" si="255"/>
        <v>0</v>
      </c>
      <c r="S842" s="61">
        <f t="shared" si="256"/>
        <v>0</v>
      </c>
      <c r="T842" s="58">
        <f t="shared" si="257"/>
        <v>0</v>
      </c>
      <c r="U842" s="181"/>
      <c r="V842" s="137"/>
      <c r="W842" s="138"/>
      <c r="X842" s="139"/>
      <c r="Y842" s="139"/>
      <c r="Z842" s="139"/>
      <c r="AA842" s="139"/>
      <c r="AC842" s="139"/>
      <c r="AD842" s="139"/>
      <c r="AE842" s="139"/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  <c r="AR842" s="139"/>
      <c r="AS842" s="139"/>
      <c r="AT842" s="139"/>
      <c r="AU842" s="139"/>
      <c r="AV842" s="139"/>
      <c r="AW842" s="139"/>
      <c r="AX842" s="139"/>
      <c r="AY842" s="139"/>
      <c r="AZ842" s="139"/>
      <c r="BA842" s="139"/>
      <c r="BB842" s="139"/>
      <c r="BC842" s="139"/>
      <c r="BD842" s="139"/>
      <c r="BE842" s="139"/>
      <c r="BF842" s="139"/>
      <c r="BG842" s="139"/>
      <c r="BH842" s="139"/>
      <c r="BI842" s="139"/>
      <c r="BJ842" s="139"/>
      <c r="BK842" s="139"/>
      <c r="BL842" s="139"/>
      <c r="BM842" s="139"/>
      <c r="BN842" s="139"/>
      <c r="BO842" s="139"/>
      <c r="BP842" s="139"/>
      <c r="BQ842" s="139"/>
      <c r="BR842" s="139"/>
      <c r="BS842" s="139"/>
      <c r="BT842" s="139"/>
      <c r="BU842" s="139"/>
      <c r="BV842" s="139"/>
      <c r="BW842" s="139"/>
      <c r="BX842" s="139"/>
      <c r="BY842" s="139"/>
      <c r="BZ842" s="139"/>
      <c r="CA842" s="139"/>
      <c r="CB842" s="139"/>
      <c r="CC842" s="139"/>
      <c r="CD842" s="139"/>
    </row>
    <row r="843" spans="2:82">
      <c r="B843" s="65" t="str">
        <f>IF(C843&lt;&gt;0,COUNTA($C$7:C843)," ")</f>
        <v xml:space="preserve"> </v>
      </c>
      <c r="C843" s="177"/>
      <c r="D843" s="73" t="str">
        <f>IF(C843=0," ",VLOOKUP(WEEKDAY(C843),WeekDays!$B$6:$C$12,COLUMNS(WeekDays!$B$6:$C$12)))</f>
        <v xml:space="preserve"> </v>
      </c>
      <c r="E843" s="200"/>
      <c r="F843" s="46"/>
      <c r="G843" s="46"/>
      <c r="H843" s="49"/>
      <c r="I843" s="51"/>
      <c r="J843" s="188"/>
      <c r="K843" s="123" t="str">
        <f t="shared" si="248"/>
        <v xml:space="preserve"> </v>
      </c>
      <c r="L843" s="193" t="str">
        <f t="shared" si="249"/>
        <v xml:space="preserve"> </v>
      </c>
      <c r="M843" s="57">
        <f t="shared" si="250"/>
        <v>0</v>
      </c>
      <c r="N843" s="58">
        <f t="shared" si="251"/>
        <v>0</v>
      </c>
      <c r="O843" s="59">
        <f t="shared" si="252"/>
        <v>0</v>
      </c>
      <c r="P843" s="60">
        <f t="shared" si="253"/>
        <v>0</v>
      </c>
      <c r="Q843" s="61">
        <f t="shared" si="254"/>
        <v>0</v>
      </c>
      <c r="R843" s="58">
        <f t="shared" si="255"/>
        <v>0</v>
      </c>
      <c r="S843" s="61">
        <f t="shared" si="256"/>
        <v>0</v>
      </c>
      <c r="T843" s="58">
        <f t="shared" si="257"/>
        <v>0</v>
      </c>
      <c r="U843" s="181"/>
      <c r="V843" s="137"/>
      <c r="W843" s="138"/>
      <c r="X843" s="139"/>
      <c r="Y843" s="139"/>
      <c r="Z843" s="139"/>
      <c r="AA843" s="139"/>
      <c r="AC843" s="139"/>
      <c r="AD843" s="139"/>
      <c r="AE843" s="139"/>
      <c r="AF843" s="139"/>
      <c r="AG843" s="139"/>
      <c r="AH843" s="139"/>
      <c r="AI843" s="139"/>
      <c r="AJ843" s="139"/>
      <c r="AK843" s="139"/>
      <c r="AL843" s="139"/>
      <c r="AM843" s="139"/>
      <c r="AN843" s="139"/>
      <c r="AO843" s="139"/>
      <c r="AP843" s="139"/>
      <c r="AQ843" s="139"/>
      <c r="AR843" s="139"/>
      <c r="AS843" s="139"/>
      <c r="AT843" s="139"/>
      <c r="AU843" s="139"/>
      <c r="AV843" s="139"/>
      <c r="AW843" s="139"/>
      <c r="AX843" s="139"/>
      <c r="AY843" s="139"/>
      <c r="AZ843" s="139"/>
      <c r="BA843" s="139"/>
      <c r="BB843" s="139"/>
      <c r="BC843" s="139"/>
      <c r="BD843" s="139"/>
      <c r="BE843" s="139"/>
      <c r="BF843" s="139"/>
      <c r="BG843" s="139"/>
      <c r="BH843" s="139"/>
      <c r="BI843" s="139"/>
      <c r="BJ843" s="139"/>
      <c r="BK843" s="139"/>
      <c r="BL843" s="139"/>
      <c r="BM843" s="139"/>
      <c r="BN843" s="139"/>
      <c r="BO843" s="139"/>
      <c r="BP843" s="139"/>
      <c r="BQ843" s="139"/>
      <c r="BR843" s="139"/>
      <c r="BS843" s="139"/>
      <c r="BT843" s="139"/>
      <c r="BU843" s="139"/>
      <c r="BV843" s="139"/>
      <c r="BW843" s="139"/>
      <c r="BX843" s="139"/>
      <c r="BY843" s="139"/>
      <c r="BZ843" s="139"/>
      <c r="CA843" s="139"/>
      <c r="CB843" s="139"/>
      <c r="CC843" s="139"/>
      <c r="CD843" s="139"/>
    </row>
    <row r="844" spans="2:82">
      <c r="B844" s="65" t="str">
        <f>IF(C844&lt;&gt;0,COUNTA($C$7:C844)," ")</f>
        <v xml:space="preserve"> </v>
      </c>
      <c r="C844" s="177"/>
      <c r="D844" s="73" t="str">
        <f>IF(C844=0," ",VLOOKUP(WEEKDAY(C844),WeekDays!$B$6:$C$12,COLUMNS(WeekDays!$B$6:$C$12)))</f>
        <v xml:space="preserve"> </v>
      </c>
      <c r="E844" s="200"/>
      <c r="F844" s="46"/>
      <c r="G844" s="46"/>
      <c r="H844" s="49"/>
      <c r="I844" s="51"/>
      <c r="J844" s="188"/>
      <c r="K844" s="123" t="str">
        <f t="shared" si="248"/>
        <v xml:space="preserve"> </v>
      </c>
      <c r="L844" s="193" t="str">
        <f t="shared" si="249"/>
        <v xml:space="preserve"> </v>
      </c>
      <c r="M844" s="57">
        <f t="shared" si="250"/>
        <v>0</v>
      </c>
      <c r="N844" s="58">
        <f t="shared" si="251"/>
        <v>0</v>
      </c>
      <c r="O844" s="59">
        <f t="shared" si="252"/>
        <v>0</v>
      </c>
      <c r="P844" s="60">
        <f t="shared" si="253"/>
        <v>0</v>
      </c>
      <c r="Q844" s="61">
        <f t="shared" si="254"/>
        <v>0</v>
      </c>
      <c r="R844" s="58">
        <f t="shared" si="255"/>
        <v>0</v>
      </c>
      <c r="S844" s="61">
        <f t="shared" si="256"/>
        <v>0</v>
      </c>
      <c r="T844" s="58">
        <f t="shared" si="257"/>
        <v>0</v>
      </c>
      <c r="U844" s="181"/>
      <c r="V844" s="137"/>
      <c r="W844" s="138"/>
      <c r="X844" s="139"/>
      <c r="Y844" s="139"/>
      <c r="Z844" s="139"/>
      <c r="AA844" s="139"/>
      <c r="AC844" s="139"/>
      <c r="AD844" s="139"/>
      <c r="AE844" s="139"/>
      <c r="AF844" s="139"/>
      <c r="AG844" s="139"/>
      <c r="AH844" s="139"/>
      <c r="AI844" s="139"/>
      <c r="AJ844" s="139"/>
      <c r="AK844" s="139"/>
      <c r="AL844" s="139"/>
      <c r="AM844" s="139"/>
      <c r="AN844" s="139"/>
      <c r="AO844" s="139"/>
      <c r="AP844" s="139"/>
      <c r="AQ844" s="139"/>
      <c r="AR844" s="139"/>
      <c r="AS844" s="139"/>
      <c r="AT844" s="139"/>
      <c r="AU844" s="139"/>
      <c r="AV844" s="139"/>
      <c r="AW844" s="139"/>
      <c r="AX844" s="139"/>
      <c r="AY844" s="139"/>
      <c r="AZ844" s="139"/>
      <c r="BA844" s="139"/>
      <c r="BB844" s="139"/>
      <c r="BC844" s="139"/>
      <c r="BD844" s="139"/>
      <c r="BE844" s="139"/>
      <c r="BF844" s="139"/>
      <c r="BG844" s="139"/>
      <c r="BH844" s="139"/>
      <c r="BI844" s="139"/>
      <c r="BJ844" s="139"/>
      <c r="BK844" s="139"/>
      <c r="BL844" s="139"/>
      <c r="BM844" s="139"/>
      <c r="BN844" s="139"/>
      <c r="BO844" s="139"/>
      <c r="BP844" s="139"/>
      <c r="BQ844" s="139"/>
      <c r="BR844" s="139"/>
      <c r="BS844" s="139"/>
      <c r="BT844" s="139"/>
      <c r="BU844" s="139"/>
      <c r="BV844" s="139"/>
      <c r="BW844" s="139"/>
      <c r="BX844" s="139"/>
      <c r="BY844" s="139"/>
      <c r="BZ844" s="139"/>
      <c r="CA844" s="139"/>
      <c r="CB844" s="139"/>
      <c r="CC844" s="139"/>
      <c r="CD844" s="139"/>
    </row>
    <row r="845" spans="2:82">
      <c r="B845" s="65" t="str">
        <f>IF(C845&lt;&gt;0,COUNTA($C$7:C845)," ")</f>
        <v xml:space="preserve"> </v>
      </c>
      <c r="C845" s="177"/>
      <c r="D845" s="73" t="str">
        <f>IF(C845=0," ",VLOOKUP(WEEKDAY(C845),WeekDays!$B$6:$C$12,COLUMNS(WeekDays!$B$6:$C$12)))</f>
        <v xml:space="preserve"> </v>
      </c>
      <c r="E845" s="200"/>
      <c r="F845" s="46"/>
      <c r="G845" s="46"/>
      <c r="H845" s="49"/>
      <c r="I845" s="51"/>
      <c r="J845" s="188"/>
      <c r="K845" s="123" t="str">
        <f t="shared" si="248"/>
        <v xml:space="preserve"> </v>
      </c>
      <c r="L845" s="193" t="str">
        <f t="shared" si="249"/>
        <v xml:space="preserve"> </v>
      </c>
      <c r="M845" s="57">
        <f t="shared" si="250"/>
        <v>0</v>
      </c>
      <c r="N845" s="58">
        <f t="shared" si="251"/>
        <v>0</v>
      </c>
      <c r="O845" s="59">
        <f t="shared" si="252"/>
        <v>0</v>
      </c>
      <c r="P845" s="60">
        <f t="shared" si="253"/>
        <v>0</v>
      </c>
      <c r="Q845" s="61">
        <f t="shared" si="254"/>
        <v>0</v>
      </c>
      <c r="R845" s="58">
        <f t="shared" si="255"/>
        <v>0</v>
      </c>
      <c r="S845" s="61">
        <f t="shared" si="256"/>
        <v>0</v>
      </c>
      <c r="T845" s="58">
        <f t="shared" si="257"/>
        <v>0</v>
      </c>
      <c r="U845" s="181"/>
      <c r="V845" s="137"/>
      <c r="W845" s="138"/>
      <c r="X845" s="139"/>
      <c r="Y845" s="139"/>
      <c r="Z845" s="139"/>
      <c r="AA845" s="139"/>
      <c r="AC845" s="139"/>
      <c r="AD845" s="139"/>
      <c r="AE845" s="139"/>
      <c r="AF845" s="139"/>
      <c r="AG845" s="139"/>
      <c r="AH845" s="139"/>
      <c r="AI845" s="139"/>
      <c r="AJ845" s="139"/>
      <c r="AK845" s="139"/>
      <c r="AL845" s="139"/>
      <c r="AM845" s="139"/>
      <c r="AN845" s="139"/>
      <c r="AO845" s="139"/>
      <c r="AP845" s="139"/>
      <c r="AQ845" s="139"/>
      <c r="AR845" s="139"/>
      <c r="AS845" s="139"/>
      <c r="AT845" s="139"/>
      <c r="AU845" s="139"/>
      <c r="AV845" s="139"/>
      <c r="AW845" s="139"/>
      <c r="AX845" s="139"/>
      <c r="AY845" s="139"/>
      <c r="AZ845" s="139"/>
      <c r="BA845" s="139"/>
      <c r="BB845" s="139"/>
      <c r="BC845" s="139"/>
      <c r="BD845" s="139"/>
      <c r="BE845" s="139"/>
      <c r="BF845" s="139"/>
      <c r="BG845" s="139"/>
      <c r="BH845" s="139"/>
      <c r="BI845" s="139"/>
      <c r="BJ845" s="139"/>
      <c r="BK845" s="139"/>
      <c r="BL845" s="139"/>
      <c r="BM845" s="139"/>
      <c r="BN845" s="139"/>
      <c r="BO845" s="139"/>
      <c r="BP845" s="139"/>
      <c r="BQ845" s="139"/>
      <c r="BR845" s="139"/>
      <c r="BS845" s="139"/>
      <c r="BT845" s="139"/>
      <c r="BU845" s="139"/>
      <c r="BV845" s="139"/>
      <c r="BW845" s="139"/>
      <c r="BX845" s="139"/>
      <c r="BY845" s="139"/>
      <c r="BZ845" s="139"/>
      <c r="CA845" s="139"/>
      <c r="CB845" s="139"/>
      <c r="CC845" s="139"/>
      <c r="CD845" s="139"/>
    </row>
    <row r="846" spans="2:82">
      <c r="B846" s="65" t="str">
        <f>IF(C846&lt;&gt;0,COUNTA($C$7:C846)," ")</f>
        <v xml:space="preserve"> </v>
      </c>
      <c r="C846" s="177"/>
      <c r="D846" s="73" t="str">
        <f>IF(C846=0," ",VLOOKUP(WEEKDAY(C846),WeekDays!$B$6:$C$12,COLUMNS(WeekDays!$B$6:$C$12)))</f>
        <v xml:space="preserve"> </v>
      </c>
      <c r="E846" s="200"/>
      <c r="F846" s="46"/>
      <c r="G846" s="46"/>
      <c r="H846" s="49"/>
      <c r="I846" s="51"/>
      <c r="J846" s="188"/>
      <c r="K846" s="123" t="str">
        <f t="shared" si="248"/>
        <v xml:space="preserve"> </v>
      </c>
      <c r="L846" s="193" t="str">
        <f t="shared" si="249"/>
        <v xml:space="preserve"> </v>
      </c>
      <c r="M846" s="57">
        <f t="shared" si="250"/>
        <v>0</v>
      </c>
      <c r="N846" s="58">
        <f t="shared" si="251"/>
        <v>0</v>
      </c>
      <c r="O846" s="59">
        <f t="shared" si="252"/>
        <v>0</v>
      </c>
      <c r="P846" s="60">
        <f t="shared" si="253"/>
        <v>0</v>
      </c>
      <c r="Q846" s="61">
        <f t="shared" si="254"/>
        <v>0</v>
      </c>
      <c r="R846" s="58">
        <f t="shared" si="255"/>
        <v>0</v>
      </c>
      <c r="S846" s="61">
        <f t="shared" si="256"/>
        <v>0</v>
      </c>
      <c r="T846" s="58">
        <f t="shared" si="257"/>
        <v>0</v>
      </c>
      <c r="U846" s="181"/>
      <c r="V846" s="137"/>
      <c r="W846" s="138"/>
      <c r="X846" s="139"/>
      <c r="Y846" s="139"/>
      <c r="Z846" s="139"/>
      <c r="AA846" s="139"/>
      <c r="AC846" s="139"/>
      <c r="AD846" s="139"/>
      <c r="AE846" s="139"/>
      <c r="AF846" s="139"/>
      <c r="AG846" s="139"/>
      <c r="AH846" s="139"/>
      <c r="AI846" s="139"/>
      <c r="AJ846" s="139"/>
      <c r="AK846" s="139"/>
      <c r="AL846" s="139"/>
      <c r="AM846" s="139"/>
      <c r="AN846" s="139"/>
      <c r="AO846" s="139"/>
      <c r="AP846" s="139"/>
      <c r="AQ846" s="139"/>
      <c r="AR846" s="139"/>
      <c r="AS846" s="139"/>
      <c r="AT846" s="139"/>
      <c r="AU846" s="139"/>
      <c r="AV846" s="139"/>
      <c r="AW846" s="139"/>
      <c r="AX846" s="139"/>
      <c r="AY846" s="139"/>
      <c r="AZ846" s="139"/>
      <c r="BA846" s="139"/>
      <c r="BB846" s="139"/>
      <c r="BC846" s="139"/>
      <c r="BD846" s="139"/>
      <c r="BE846" s="139"/>
      <c r="BF846" s="139"/>
      <c r="BG846" s="139"/>
      <c r="BH846" s="139"/>
      <c r="BI846" s="139"/>
      <c r="BJ846" s="139"/>
      <c r="BK846" s="139"/>
      <c r="BL846" s="139"/>
      <c r="BM846" s="139"/>
      <c r="BN846" s="139"/>
      <c r="BO846" s="139"/>
      <c r="BP846" s="139"/>
      <c r="BQ846" s="139"/>
      <c r="BR846" s="139"/>
      <c r="BS846" s="139"/>
      <c r="BT846" s="139"/>
      <c r="BU846" s="139"/>
      <c r="BV846" s="139"/>
      <c r="BW846" s="139"/>
      <c r="BX846" s="139"/>
      <c r="BY846" s="139"/>
      <c r="BZ846" s="139"/>
      <c r="CA846" s="139"/>
      <c r="CB846" s="139"/>
      <c r="CC846" s="139"/>
      <c r="CD846" s="139"/>
    </row>
    <row r="847" spans="2:82">
      <c r="B847" s="65" t="str">
        <f>IF(C847&lt;&gt;0,COUNTA($C$7:C847)," ")</f>
        <v xml:space="preserve"> </v>
      </c>
      <c r="C847" s="177"/>
      <c r="D847" s="73" t="str">
        <f>IF(C847=0," ",VLOOKUP(WEEKDAY(C847),WeekDays!$B$6:$C$12,COLUMNS(WeekDays!$B$6:$C$12)))</f>
        <v xml:space="preserve"> </v>
      </c>
      <c r="E847" s="200"/>
      <c r="F847" s="46"/>
      <c r="G847" s="46"/>
      <c r="H847" s="49"/>
      <c r="I847" s="51"/>
      <c r="J847" s="188"/>
      <c r="K847" s="123" t="str">
        <f t="shared" si="248"/>
        <v xml:space="preserve"> </v>
      </c>
      <c r="L847" s="193" t="str">
        <f t="shared" si="249"/>
        <v xml:space="preserve"> </v>
      </c>
      <c r="M847" s="57">
        <f t="shared" si="250"/>
        <v>0</v>
      </c>
      <c r="N847" s="58">
        <f t="shared" si="251"/>
        <v>0</v>
      </c>
      <c r="O847" s="59">
        <f t="shared" si="252"/>
        <v>0</v>
      </c>
      <c r="P847" s="60">
        <f t="shared" si="253"/>
        <v>0</v>
      </c>
      <c r="Q847" s="61">
        <f t="shared" si="254"/>
        <v>0</v>
      </c>
      <c r="R847" s="58">
        <f t="shared" si="255"/>
        <v>0</v>
      </c>
      <c r="S847" s="61">
        <f t="shared" si="256"/>
        <v>0</v>
      </c>
      <c r="T847" s="58">
        <f t="shared" si="257"/>
        <v>0</v>
      </c>
      <c r="U847" s="181"/>
      <c r="V847" s="137"/>
      <c r="W847" s="138"/>
      <c r="X847" s="139"/>
      <c r="Y847" s="139"/>
      <c r="Z847" s="139"/>
      <c r="AA847" s="139"/>
      <c r="AC847" s="139"/>
      <c r="AD847" s="139"/>
      <c r="AE847" s="139"/>
      <c r="AF847" s="139"/>
      <c r="AG847" s="139"/>
      <c r="AH847" s="139"/>
      <c r="AI847" s="139"/>
      <c r="AJ847" s="139"/>
      <c r="AK847" s="139"/>
      <c r="AL847" s="139"/>
      <c r="AM847" s="139"/>
      <c r="AN847" s="139"/>
      <c r="AO847" s="139"/>
      <c r="AP847" s="139"/>
      <c r="AQ847" s="139"/>
      <c r="AR847" s="139"/>
      <c r="AS847" s="139"/>
      <c r="AT847" s="139"/>
      <c r="AU847" s="139"/>
      <c r="AV847" s="139"/>
      <c r="AW847" s="139"/>
      <c r="AX847" s="139"/>
      <c r="AY847" s="139"/>
      <c r="AZ847" s="139"/>
      <c r="BA847" s="139"/>
      <c r="BB847" s="139"/>
      <c r="BC847" s="139"/>
      <c r="BD847" s="139"/>
      <c r="BE847" s="139"/>
      <c r="BF847" s="139"/>
      <c r="BG847" s="139"/>
      <c r="BH847" s="139"/>
      <c r="BI847" s="139"/>
      <c r="BJ847" s="139"/>
      <c r="BK847" s="139"/>
      <c r="BL847" s="139"/>
      <c r="BM847" s="139"/>
      <c r="BN847" s="139"/>
      <c r="BO847" s="139"/>
      <c r="BP847" s="139"/>
      <c r="BQ847" s="139"/>
      <c r="BR847" s="139"/>
      <c r="BS847" s="139"/>
      <c r="BT847" s="139"/>
      <c r="BU847" s="139"/>
      <c r="BV847" s="139"/>
      <c r="BW847" s="139"/>
      <c r="BX847" s="139"/>
      <c r="BY847" s="139"/>
      <c r="BZ847" s="139"/>
      <c r="CA847" s="139"/>
      <c r="CB847" s="139"/>
      <c r="CC847" s="139"/>
      <c r="CD847" s="139"/>
    </row>
    <row r="848" spans="2:82">
      <c r="B848" s="65" t="str">
        <f>IF(C848&lt;&gt;0,COUNTA($C$7:C848)," ")</f>
        <v xml:space="preserve"> </v>
      </c>
      <c r="C848" s="177"/>
      <c r="D848" s="73" t="str">
        <f>IF(C848=0," ",VLOOKUP(WEEKDAY(C848),WeekDays!$B$6:$C$12,COLUMNS(WeekDays!$B$6:$C$12)))</f>
        <v xml:space="preserve"> </v>
      </c>
      <c r="E848" s="200"/>
      <c r="F848" s="46"/>
      <c r="G848" s="46"/>
      <c r="H848" s="49"/>
      <c r="I848" s="51"/>
      <c r="J848" s="188"/>
      <c r="K848" s="123" t="str">
        <f t="shared" si="248"/>
        <v xml:space="preserve"> </v>
      </c>
      <c r="L848" s="193" t="str">
        <f t="shared" si="249"/>
        <v xml:space="preserve"> </v>
      </c>
      <c r="M848" s="57">
        <f t="shared" si="250"/>
        <v>0</v>
      </c>
      <c r="N848" s="58">
        <f t="shared" si="251"/>
        <v>0</v>
      </c>
      <c r="O848" s="59">
        <f t="shared" si="252"/>
        <v>0</v>
      </c>
      <c r="P848" s="60">
        <f t="shared" si="253"/>
        <v>0</v>
      </c>
      <c r="Q848" s="61">
        <f t="shared" si="254"/>
        <v>0</v>
      </c>
      <c r="R848" s="58">
        <f t="shared" si="255"/>
        <v>0</v>
      </c>
      <c r="S848" s="61">
        <f t="shared" si="256"/>
        <v>0</v>
      </c>
      <c r="T848" s="58">
        <f t="shared" si="257"/>
        <v>0</v>
      </c>
      <c r="U848" s="181"/>
      <c r="V848" s="137"/>
      <c r="W848" s="138"/>
      <c r="X848" s="139"/>
      <c r="Y848" s="139"/>
      <c r="Z848" s="139"/>
      <c r="AA848" s="139"/>
      <c r="AC848" s="139"/>
      <c r="AD848" s="139"/>
      <c r="AE848" s="139"/>
      <c r="AF848" s="139"/>
      <c r="AG848" s="139"/>
      <c r="AH848" s="139"/>
      <c r="AI848" s="139"/>
      <c r="AJ848" s="139"/>
      <c r="AK848" s="139"/>
      <c r="AL848" s="139"/>
      <c r="AM848" s="139"/>
      <c r="AN848" s="139"/>
      <c r="AO848" s="139"/>
      <c r="AP848" s="139"/>
      <c r="AQ848" s="139"/>
      <c r="AR848" s="139"/>
      <c r="AS848" s="139"/>
      <c r="AT848" s="139"/>
      <c r="AU848" s="139"/>
      <c r="AV848" s="139"/>
      <c r="AW848" s="139"/>
      <c r="AX848" s="139"/>
      <c r="AY848" s="139"/>
      <c r="AZ848" s="139"/>
      <c r="BA848" s="139"/>
      <c r="BB848" s="139"/>
      <c r="BC848" s="139"/>
      <c r="BD848" s="139"/>
      <c r="BE848" s="139"/>
      <c r="BF848" s="139"/>
      <c r="BG848" s="139"/>
      <c r="BH848" s="139"/>
      <c r="BI848" s="139"/>
      <c r="BJ848" s="139"/>
      <c r="BK848" s="139"/>
      <c r="BL848" s="139"/>
      <c r="BM848" s="139"/>
      <c r="BN848" s="139"/>
      <c r="BO848" s="139"/>
      <c r="BP848" s="139"/>
      <c r="BQ848" s="139"/>
      <c r="BR848" s="139"/>
      <c r="BS848" s="139"/>
      <c r="BT848" s="139"/>
      <c r="BU848" s="139"/>
      <c r="BV848" s="139"/>
      <c r="BW848" s="139"/>
      <c r="BX848" s="139"/>
      <c r="BY848" s="139"/>
      <c r="BZ848" s="139"/>
      <c r="CA848" s="139"/>
      <c r="CB848" s="139"/>
      <c r="CC848" s="139"/>
      <c r="CD848" s="139"/>
    </row>
    <row r="849" spans="2:82">
      <c r="B849" s="65" t="str">
        <f>IF(C849&lt;&gt;0,COUNTA($C$7:C849)," ")</f>
        <v xml:space="preserve"> </v>
      </c>
      <c r="C849" s="177"/>
      <c r="D849" s="73" t="str">
        <f>IF(C849=0," ",VLOOKUP(WEEKDAY(C849),WeekDays!$B$6:$C$12,COLUMNS(WeekDays!$B$6:$C$12)))</f>
        <v xml:space="preserve"> </v>
      </c>
      <c r="E849" s="200"/>
      <c r="F849" s="46"/>
      <c r="G849" s="46"/>
      <c r="H849" s="49"/>
      <c r="I849" s="51"/>
      <c r="J849" s="188"/>
      <c r="K849" s="123" t="str">
        <f t="shared" si="248"/>
        <v xml:space="preserve"> </v>
      </c>
      <c r="L849" s="193" t="str">
        <f t="shared" si="249"/>
        <v xml:space="preserve"> </v>
      </c>
      <c r="M849" s="57">
        <f t="shared" si="250"/>
        <v>0</v>
      </c>
      <c r="N849" s="58">
        <f t="shared" si="251"/>
        <v>0</v>
      </c>
      <c r="O849" s="59">
        <f t="shared" si="252"/>
        <v>0</v>
      </c>
      <c r="P849" s="60">
        <f t="shared" si="253"/>
        <v>0</v>
      </c>
      <c r="Q849" s="61">
        <f t="shared" si="254"/>
        <v>0</v>
      </c>
      <c r="R849" s="58">
        <f t="shared" si="255"/>
        <v>0</v>
      </c>
      <c r="S849" s="61">
        <f t="shared" si="256"/>
        <v>0</v>
      </c>
      <c r="T849" s="58">
        <f t="shared" si="257"/>
        <v>0</v>
      </c>
      <c r="U849" s="181"/>
      <c r="V849" s="137"/>
      <c r="W849" s="138"/>
      <c r="X849" s="139"/>
      <c r="Y849" s="139"/>
      <c r="Z849" s="139"/>
      <c r="AA849" s="139"/>
      <c r="AC849" s="139"/>
      <c r="AD849" s="139"/>
      <c r="AE849" s="139"/>
      <c r="AF849" s="139"/>
      <c r="AG849" s="139"/>
      <c r="AH849" s="139"/>
      <c r="AI849" s="139"/>
      <c r="AJ849" s="139"/>
      <c r="AK849" s="139"/>
      <c r="AL849" s="139"/>
      <c r="AM849" s="139"/>
      <c r="AN849" s="139"/>
      <c r="AO849" s="139"/>
      <c r="AP849" s="139"/>
      <c r="AQ849" s="139"/>
      <c r="AR849" s="139"/>
      <c r="AS849" s="139"/>
      <c r="AT849" s="139"/>
      <c r="AU849" s="139"/>
      <c r="AV849" s="139"/>
      <c r="AW849" s="139"/>
      <c r="AX849" s="139"/>
      <c r="AY849" s="139"/>
      <c r="AZ849" s="139"/>
      <c r="BA849" s="139"/>
      <c r="BB849" s="139"/>
      <c r="BC849" s="139"/>
      <c r="BD849" s="139"/>
      <c r="BE849" s="139"/>
      <c r="BF849" s="139"/>
      <c r="BG849" s="139"/>
      <c r="BH849" s="139"/>
      <c r="BI849" s="139"/>
      <c r="BJ849" s="139"/>
      <c r="BK849" s="139"/>
      <c r="BL849" s="139"/>
      <c r="BM849" s="139"/>
      <c r="BN849" s="139"/>
      <c r="BO849" s="139"/>
      <c r="BP849" s="139"/>
      <c r="BQ849" s="139"/>
      <c r="BR849" s="139"/>
      <c r="BS849" s="139"/>
      <c r="BT849" s="139"/>
      <c r="BU849" s="139"/>
      <c r="BV849" s="139"/>
      <c r="BW849" s="139"/>
      <c r="BX849" s="139"/>
      <c r="BY849" s="139"/>
      <c r="BZ849" s="139"/>
      <c r="CA849" s="139"/>
      <c r="CB849" s="139"/>
      <c r="CC849" s="139"/>
      <c r="CD849" s="139"/>
    </row>
    <row r="850" spans="2:82">
      <c r="B850" s="65" t="str">
        <f>IF(C850&lt;&gt;0,COUNTA($C$7:C850)," ")</f>
        <v xml:space="preserve"> </v>
      </c>
      <c r="C850" s="177"/>
      <c r="D850" s="73" t="str">
        <f>IF(C850=0," ",VLOOKUP(WEEKDAY(C850),WeekDays!$B$6:$C$12,COLUMNS(WeekDays!$B$6:$C$12)))</f>
        <v xml:space="preserve"> </v>
      </c>
      <c r="E850" s="200"/>
      <c r="F850" s="46"/>
      <c r="G850" s="46"/>
      <c r="H850" s="49"/>
      <c r="I850" s="51"/>
      <c r="J850" s="188"/>
      <c r="K850" s="123" t="str">
        <f t="shared" si="248"/>
        <v xml:space="preserve"> </v>
      </c>
      <c r="L850" s="193" t="str">
        <f t="shared" si="249"/>
        <v xml:space="preserve"> </v>
      </c>
      <c r="M850" s="57">
        <f t="shared" si="250"/>
        <v>0</v>
      </c>
      <c r="N850" s="58">
        <f t="shared" si="251"/>
        <v>0</v>
      </c>
      <c r="O850" s="59">
        <f t="shared" si="252"/>
        <v>0</v>
      </c>
      <c r="P850" s="60">
        <f t="shared" si="253"/>
        <v>0</v>
      </c>
      <c r="Q850" s="61">
        <f t="shared" si="254"/>
        <v>0</v>
      </c>
      <c r="R850" s="58">
        <f t="shared" si="255"/>
        <v>0</v>
      </c>
      <c r="S850" s="61">
        <f t="shared" si="256"/>
        <v>0</v>
      </c>
      <c r="T850" s="58">
        <f t="shared" si="257"/>
        <v>0</v>
      </c>
      <c r="U850" s="181"/>
      <c r="V850" s="137"/>
      <c r="W850" s="138"/>
      <c r="X850" s="139"/>
      <c r="Y850" s="139"/>
      <c r="Z850" s="139"/>
      <c r="AA850" s="139"/>
      <c r="AC850" s="139"/>
      <c r="AD850" s="139"/>
      <c r="AE850" s="139"/>
      <c r="AF850" s="139"/>
      <c r="AG850" s="139"/>
      <c r="AH850" s="139"/>
      <c r="AI850" s="139"/>
      <c r="AJ850" s="139"/>
      <c r="AK850" s="139"/>
      <c r="AL850" s="139"/>
      <c r="AM850" s="139"/>
      <c r="AN850" s="139"/>
      <c r="AO850" s="139"/>
      <c r="AP850" s="139"/>
      <c r="AQ850" s="139"/>
      <c r="AR850" s="139"/>
      <c r="AS850" s="139"/>
      <c r="AT850" s="139"/>
      <c r="AU850" s="139"/>
      <c r="AV850" s="139"/>
      <c r="AW850" s="139"/>
      <c r="AX850" s="139"/>
      <c r="AY850" s="139"/>
      <c r="AZ850" s="139"/>
      <c r="BA850" s="139"/>
      <c r="BB850" s="139"/>
      <c r="BC850" s="139"/>
      <c r="BD850" s="139"/>
      <c r="BE850" s="139"/>
      <c r="BF850" s="139"/>
      <c r="BG850" s="139"/>
      <c r="BH850" s="139"/>
      <c r="BI850" s="139"/>
      <c r="BJ850" s="139"/>
      <c r="BK850" s="139"/>
      <c r="BL850" s="139"/>
      <c r="BM850" s="139"/>
      <c r="BN850" s="139"/>
      <c r="BO850" s="139"/>
      <c r="BP850" s="139"/>
      <c r="BQ850" s="139"/>
      <c r="BR850" s="139"/>
      <c r="BS850" s="139"/>
      <c r="BT850" s="139"/>
      <c r="BU850" s="139"/>
      <c r="BV850" s="139"/>
      <c r="BW850" s="139"/>
      <c r="BX850" s="139"/>
      <c r="BY850" s="139"/>
      <c r="BZ850" s="139"/>
      <c r="CA850" s="139"/>
      <c r="CB850" s="139"/>
      <c r="CC850" s="139"/>
      <c r="CD850" s="139"/>
    </row>
    <row r="851" spans="2:82">
      <c r="B851" s="65" t="str">
        <f>IF(C851&lt;&gt;0,COUNTA($C$7:C851)," ")</f>
        <v xml:space="preserve"> </v>
      </c>
      <c r="C851" s="177"/>
      <c r="D851" s="73" t="str">
        <f>IF(C851=0," ",VLOOKUP(WEEKDAY(C851),WeekDays!$B$6:$C$12,COLUMNS(WeekDays!$B$6:$C$12)))</f>
        <v xml:space="preserve"> </v>
      </c>
      <c r="E851" s="200"/>
      <c r="F851" s="46"/>
      <c r="G851" s="46"/>
      <c r="H851" s="49"/>
      <c r="I851" s="51"/>
      <c r="J851" s="188"/>
      <c r="K851" s="123" t="str">
        <f t="shared" si="248"/>
        <v xml:space="preserve"> </v>
      </c>
      <c r="L851" s="193" t="str">
        <f t="shared" si="249"/>
        <v xml:space="preserve"> </v>
      </c>
      <c r="M851" s="57">
        <f t="shared" si="250"/>
        <v>0</v>
      </c>
      <c r="N851" s="58">
        <f t="shared" si="251"/>
        <v>0</v>
      </c>
      <c r="O851" s="59">
        <f t="shared" si="252"/>
        <v>0</v>
      </c>
      <c r="P851" s="60">
        <f t="shared" si="253"/>
        <v>0</v>
      </c>
      <c r="Q851" s="61">
        <f t="shared" si="254"/>
        <v>0</v>
      </c>
      <c r="R851" s="58">
        <f t="shared" si="255"/>
        <v>0</v>
      </c>
      <c r="S851" s="61">
        <f t="shared" si="256"/>
        <v>0</v>
      </c>
      <c r="T851" s="58">
        <f t="shared" si="257"/>
        <v>0</v>
      </c>
      <c r="U851" s="181"/>
      <c r="V851" s="137"/>
      <c r="W851" s="138"/>
      <c r="X851" s="139"/>
      <c r="Y851" s="139"/>
      <c r="Z851" s="139"/>
      <c r="AA851" s="139"/>
      <c r="AC851" s="139"/>
      <c r="AD851" s="139"/>
      <c r="AE851" s="139"/>
      <c r="AF851" s="139"/>
      <c r="AG851" s="139"/>
      <c r="AH851" s="139"/>
      <c r="AI851" s="139"/>
      <c r="AJ851" s="139"/>
      <c r="AK851" s="139"/>
      <c r="AL851" s="139"/>
      <c r="AM851" s="139"/>
      <c r="AN851" s="139"/>
      <c r="AO851" s="139"/>
      <c r="AP851" s="139"/>
      <c r="AQ851" s="139"/>
      <c r="AR851" s="139"/>
      <c r="AS851" s="139"/>
      <c r="AT851" s="139"/>
      <c r="AU851" s="139"/>
      <c r="AV851" s="139"/>
      <c r="AW851" s="139"/>
      <c r="AX851" s="139"/>
      <c r="AY851" s="139"/>
      <c r="AZ851" s="139"/>
      <c r="BA851" s="139"/>
      <c r="BB851" s="139"/>
      <c r="BC851" s="139"/>
      <c r="BD851" s="139"/>
      <c r="BE851" s="139"/>
      <c r="BF851" s="139"/>
      <c r="BG851" s="139"/>
      <c r="BH851" s="139"/>
      <c r="BI851" s="139"/>
      <c r="BJ851" s="139"/>
      <c r="BK851" s="139"/>
      <c r="BL851" s="139"/>
      <c r="BM851" s="139"/>
      <c r="BN851" s="139"/>
      <c r="BO851" s="139"/>
      <c r="BP851" s="139"/>
      <c r="BQ851" s="139"/>
      <c r="BR851" s="139"/>
      <c r="BS851" s="139"/>
      <c r="BT851" s="139"/>
      <c r="BU851" s="139"/>
      <c r="BV851" s="139"/>
      <c r="BW851" s="139"/>
      <c r="BX851" s="139"/>
      <c r="BY851" s="139"/>
      <c r="BZ851" s="139"/>
      <c r="CA851" s="139"/>
      <c r="CB851" s="139"/>
      <c r="CC851" s="139"/>
      <c r="CD851" s="139"/>
    </row>
    <row r="852" spans="2:82">
      <c r="B852" s="65" t="str">
        <f>IF(C852&lt;&gt;0,COUNTA($C$7:C852)," ")</f>
        <v xml:space="preserve"> </v>
      </c>
      <c r="C852" s="177"/>
      <c r="D852" s="73" t="str">
        <f>IF(C852=0," ",VLOOKUP(WEEKDAY(C852),WeekDays!$B$6:$C$12,COLUMNS(WeekDays!$B$6:$C$12)))</f>
        <v xml:space="preserve"> </v>
      </c>
      <c r="E852" s="200"/>
      <c r="F852" s="46"/>
      <c r="G852" s="46"/>
      <c r="H852" s="49"/>
      <c r="I852" s="51"/>
      <c r="J852" s="188"/>
      <c r="K852" s="123" t="str">
        <f t="shared" si="248"/>
        <v xml:space="preserve"> </v>
      </c>
      <c r="L852" s="193" t="str">
        <f t="shared" si="249"/>
        <v xml:space="preserve"> </v>
      </c>
      <c r="M852" s="57">
        <f t="shared" si="250"/>
        <v>0</v>
      </c>
      <c r="N852" s="58">
        <f t="shared" si="251"/>
        <v>0</v>
      </c>
      <c r="O852" s="59">
        <f t="shared" si="252"/>
        <v>0</v>
      </c>
      <c r="P852" s="60">
        <f t="shared" si="253"/>
        <v>0</v>
      </c>
      <c r="Q852" s="61">
        <f t="shared" si="254"/>
        <v>0</v>
      </c>
      <c r="R852" s="58">
        <f t="shared" si="255"/>
        <v>0</v>
      </c>
      <c r="S852" s="61">
        <f t="shared" si="256"/>
        <v>0</v>
      </c>
      <c r="T852" s="58">
        <f t="shared" si="257"/>
        <v>0</v>
      </c>
      <c r="U852" s="181"/>
      <c r="V852" s="137"/>
      <c r="W852" s="138"/>
      <c r="X852" s="139"/>
      <c r="Y852" s="139"/>
      <c r="Z852" s="139"/>
      <c r="AA852" s="139"/>
      <c r="AC852" s="139"/>
      <c r="AD852" s="139"/>
      <c r="AE852" s="139"/>
      <c r="AF852" s="139"/>
      <c r="AG852" s="139"/>
      <c r="AH852" s="139"/>
      <c r="AI852" s="139"/>
      <c r="AJ852" s="139"/>
      <c r="AK852" s="139"/>
      <c r="AL852" s="139"/>
      <c r="AM852" s="139"/>
      <c r="AN852" s="139"/>
      <c r="AO852" s="139"/>
      <c r="AP852" s="139"/>
      <c r="AQ852" s="139"/>
      <c r="AR852" s="139"/>
      <c r="AS852" s="139"/>
      <c r="AT852" s="139"/>
      <c r="AU852" s="139"/>
      <c r="AV852" s="139"/>
      <c r="AW852" s="139"/>
      <c r="AX852" s="139"/>
      <c r="AY852" s="139"/>
      <c r="AZ852" s="139"/>
      <c r="BA852" s="139"/>
      <c r="BB852" s="139"/>
      <c r="BC852" s="139"/>
      <c r="BD852" s="139"/>
      <c r="BE852" s="139"/>
      <c r="BF852" s="139"/>
      <c r="BG852" s="139"/>
      <c r="BH852" s="139"/>
      <c r="BI852" s="139"/>
      <c r="BJ852" s="139"/>
      <c r="BK852" s="139"/>
      <c r="BL852" s="139"/>
      <c r="BM852" s="139"/>
      <c r="BN852" s="139"/>
      <c r="BO852" s="139"/>
      <c r="BP852" s="139"/>
      <c r="BQ852" s="139"/>
      <c r="BR852" s="139"/>
      <c r="BS852" s="139"/>
      <c r="BT852" s="139"/>
      <c r="BU852" s="139"/>
      <c r="BV852" s="139"/>
      <c r="BW852" s="139"/>
      <c r="BX852" s="139"/>
      <c r="BY852" s="139"/>
      <c r="BZ852" s="139"/>
      <c r="CA852" s="139"/>
      <c r="CB852" s="139"/>
      <c r="CC852" s="139"/>
      <c r="CD852" s="139"/>
    </row>
    <row r="853" spans="2:82">
      <c r="B853" s="65" t="str">
        <f>IF(C853&lt;&gt;0,COUNTA($C$7:C853)," ")</f>
        <v xml:space="preserve"> </v>
      </c>
      <c r="C853" s="177"/>
      <c r="D853" s="73" t="str">
        <f>IF(C853=0," ",VLOOKUP(WEEKDAY(C853),WeekDays!$B$6:$C$12,COLUMNS(WeekDays!$B$6:$C$12)))</f>
        <v xml:space="preserve"> </v>
      </c>
      <c r="E853" s="200"/>
      <c r="F853" s="46"/>
      <c r="G853" s="46"/>
      <c r="H853" s="49"/>
      <c r="I853" s="51"/>
      <c r="J853" s="188"/>
      <c r="K853" s="123" t="str">
        <f t="shared" si="248"/>
        <v xml:space="preserve"> </v>
      </c>
      <c r="L853" s="193" t="str">
        <f t="shared" si="249"/>
        <v xml:space="preserve"> </v>
      </c>
      <c r="M853" s="57">
        <f t="shared" si="250"/>
        <v>0</v>
      </c>
      <c r="N853" s="58">
        <f t="shared" si="251"/>
        <v>0</v>
      </c>
      <c r="O853" s="59">
        <f t="shared" si="252"/>
        <v>0</v>
      </c>
      <c r="P853" s="60">
        <f t="shared" si="253"/>
        <v>0</v>
      </c>
      <c r="Q853" s="61">
        <f t="shared" si="254"/>
        <v>0</v>
      </c>
      <c r="R853" s="58">
        <f t="shared" si="255"/>
        <v>0</v>
      </c>
      <c r="S853" s="61">
        <f t="shared" si="256"/>
        <v>0</v>
      </c>
      <c r="T853" s="58">
        <f t="shared" si="257"/>
        <v>0</v>
      </c>
      <c r="U853" s="181"/>
      <c r="V853" s="137"/>
      <c r="W853" s="138"/>
      <c r="X853" s="139"/>
      <c r="Y853" s="139"/>
      <c r="Z853" s="139"/>
      <c r="AA853" s="139"/>
      <c r="AC853" s="139"/>
      <c r="AD853" s="139"/>
      <c r="AE853" s="139"/>
      <c r="AF853" s="139"/>
      <c r="AG853" s="139"/>
      <c r="AH853" s="139"/>
      <c r="AI853" s="139"/>
      <c r="AJ853" s="139"/>
      <c r="AK853" s="139"/>
      <c r="AL853" s="139"/>
      <c r="AM853" s="139"/>
      <c r="AN853" s="139"/>
      <c r="AO853" s="139"/>
      <c r="AP853" s="139"/>
      <c r="AQ853" s="139"/>
      <c r="AR853" s="139"/>
      <c r="AS853" s="139"/>
      <c r="AT853" s="139"/>
      <c r="AU853" s="139"/>
      <c r="AV853" s="139"/>
      <c r="AW853" s="139"/>
      <c r="AX853" s="139"/>
      <c r="AY853" s="139"/>
      <c r="AZ853" s="139"/>
      <c r="BA853" s="139"/>
      <c r="BB853" s="139"/>
      <c r="BC853" s="139"/>
      <c r="BD853" s="139"/>
      <c r="BE853" s="139"/>
      <c r="BF853" s="139"/>
      <c r="BG853" s="139"/>
      <c r="BH853" s="139"/>
      <c r="BI853" s="139"/>
      <c r="BJ853" s="139"/>
      <c r="BK853" s="139"/>
      <c r="BL853" s="139"/>
      <c r="BM853" s="139"/>
      <c r="BN853" s="139"/>
      <c r="BO853" s="139"/>
      <c r="BP853" s="139"/>
      <c r="BQ853" s="139"/>
      <c r="BR853" s="139"/>
      <c r="BS853" s="139"/>
      <c r="BT853" s="139"/>
      <c r="BU853" s="139"/>
      <c r="BV853" s="139"/>
      <c r="BW853" s="139"/>
      <c r="BX853" s="139"/>
      <c r="BY853" s="139"/>
      <c r="BZ853" s="139"/>
      <c r="CA853" s="139"/>
      <c r="CB853" s="139"/>
      <c r="CC853" s="139"/>
      <c r="CD853" s="139"/>
    </row>
    <row r="854" spans="2:82">
      <c r="B854" s="65" t="str">
        <f>IF(C854&lt;&gt;0,COUNTA($C$7:C854)," ")</f>
        <v xml:space="preserve"> </v>
      </c>
      <c r="C854" s="177"/>
      <c r="D854" s="73" t="str">
        <f>IF(C854=0," ",VLOOKUP(WEEKDAY(C854),WeekDays!$B$6:$C$12,COLUMNS(WeekDays!$B$6:$C$12)))</f>
        <v xml:space="preserve"> </v>
      </c>
      <c r="E854" s="200"/>
      <c r="F854" s="46"/>
      <c r="G854" s="46"/>
      <c r="H854" s="49"/>
      <c r="I854" s="51"/>
      <c r="J854" s="188"/>
      <c r="K854" s="123" t="str">
        <f t="shared" si="248"/>
        <v xml:space="preserve"> </v>
      </c>
      <c r="L854" s="193" t="str">
        <f t="shared" si="249"/>
        <v xml:space="preserve"> </v>
      </c>
      <c r="M854" s="57">
        <f t="shared" si="250"/>
        <v>0</v>
      </c>
      <c r="N854" s="58">
        <f t="shared" si="251"/>
        <v>0</v>
      </c>
      <c r="O854" s="59">
        <f t="shared" si="252"/>
        <v>0</v>
      </c>
      <c r="P854" s="60">
        <f t="shared" si="253"/>
        <v>0</v>
      </c>
      <c r="Q854" s="61">
        <f t="shared" si="254"/>
        <v>0</v>
      </c>
      <c r="R854" s="58">
        <f t="shared" si="255"/>
        <v>0</v>
      </c>
      <c r="S854" s="61">
        <f t="shared" si="256"/>
        <v>0</v>
      </c>
      <c r="T854" s="58">
        <f t="shared" si="257"/>
        <v>0</v>
      </c>
      <c r="U854" s="181"/>
      <c r="V854" s="137"/>
      <c r="W854" s="138"/>
      <c r="X854" s="139"/>
      <c r="Y854" s="139"/>
      <c r="Z854" s="139"/>
      <c r="AA854" s="139"/>
      <c r="AC854" s="139"/>
      <c r="AD854" s="139"/>
      <c r="AE854" s="139"/>
      <c r="AF854" s="139"/>
      <c r="AG854" s="139"/>
      <c r="AH854" s="139"/>
      <c r="AI854" s="139"/>
      <c r="AJ854" s="139"/>
      <c r="AK854" s="139"/>
      <c r="AL854" s="139"/>
      <c r="AM854" s="139"/>
      <c r="AN854" s="139"/>
      <c r="AO854" s="139"/>
      <c r="AP854" s="139"/>
      <c r="AQ854" s="139"/>
      <c r="AR854" s="139"/>
      <c r="AS854" s="139"/>
      <c r="AT854" s="139"/>
      <c r="AU854" s="139"/>
      <c r="AV854" s="139"/>
      <c r="AW854" s="139"/>
      <c r="AX854" s="139"/>
      <c r="AY854" s="139"/>
      <c r="AZ854" s="139"/>
      <c r="BA854" s="139"/>
      <c r="BB854" s="139"/>
      <c r="BC854" s="139"/>
      <c r="BD854" s="139"/>
      <c r="BE854" s="139"/>
      <c r="BF854" s="139"/>
      <c r="BG854" s="139"/>
      <c r="BH854" s="139"/>
      <c r="BI854" s="139"/>
      <c r="BJ854" s="139"/>
      <c r="BK854" s="139"/>
      <c r="BL854" s="139"/>
      <c r="BM854" s="139"/>
      <c r="BN854" s="139"/>
      <c r="BO854" s="139"/>
      <c r="BP854" s="139"/>
      <c r="BQ854" s="139"/>
      <c r="BR854" s="139"/>
      <c r="BS854" s="139"/>
      <c r="BT854" s="139"/>
      <c r="BU854" s="139"/>
      <c r="BV854" s="139"/>
      <c r="BW854" s="139"/>
      <c r="BX854" s="139"/>
      <c r="BY854" s="139"/>
      <c r="BZ854" s="139"/>
      <c r="CA854" s="139"/>
      <c r="CB854" s="139"/>
      <c r="CC854" s="139"/>
      <c r="CD854" s="139"/>
    </row>
    <row r="855" spans="2:82">
      <c r="B855" s="65" t="str">
        <f>IF(C855&lt;&gt;0,COUNTA($C$7:C855)," ")</f>
        <v xml:space="preserve"> </v>
      </c>
      <c r="C855" s="177"/>
      <c r="D855" s="73" t="str">
        <f>IF(C855=0," ",VLOOKUP(WEEKDAY(C855),WeekDays!$B$6:$C$12,COLUMNS(WeekDays!$B$6:$C$12)))</f>
        <v xml:space="preserve"> </v>
      </c>
      <c r="E855" s="200"/>
      <c r="F855" s="46"/>
      <c r="G855" s="46"/>
      <c r="H855" s="49"/>
      <c r="I855" s="51"/>
      <c r="J855" s="188"/>
      <c r="K855" s="123" t="str">
        <f t="shared" si="248"/>
        <v xml:space="preserve"> </v>
      </c>
      <c r="L855" s="193" t="str">
        <f t="shared" si="249"/>
        <v xml:space="preserve"> </v>
      </c>
      <c r="M855" s="57">
        <f t="shared" si="250"/>
        <v>0</v>
      </c>
      <c r="N855" s="58">
        <f t="shared" si="251"/>
        <v>0</v>
      </c>
      <c r="O855" s="59">
        <f t="shared" si="252"/>
        <v>0</v>
      </c>
      <c r="P855" s="60">
        <f t="shared" si="253"/>
        <v>0</v>
      </c>
      <c r="Q855" s="61">
        <f t="shared" si="254"/>
        <v>0</v>
      </c>
      <c r="R855" s="58">
        <f t="shared" si="255"/>
        <v>0</v>
      </c>
      <c r="S855" s="61">
        <f t="shared" si="256"/>
        <v>0</v>
      </c>
      <c r="T855" s="58">
        <f t="shared" si="257"/>
        <v>0</v>
      </c>
      <c r="U855" s="181"/>
      <c r="V855" s="137"/>
      <c r="W855" s="138"/>
      <c r="X855" s="139"/>
      <c r="Y855" s="139"/>
      <c r="Z855" s="139"/>
      <c r="AA855" s="139"/>
      <c r="AC855" s="139"/>
      <c r="AD855" s="139"/>
      <c r="AE855" s="139"/>
      <c r="AF855" s="139"/>
      <c r="AG855" s="139"/>
      <c r="AH855" s="139"/>
      <c r="AI855" s="139"/>
      <c r="AJ855" s="139"/>
      <c r="AK855" s="139"/>
      <c r="AL855" s="139"/>
      <c r="AM855" s="139"/>
      <c r="AN855" s="139"/>
      <c r="AO855" s="139"/>
      <c r="AP855" s="139"/>
      <c r="AQ855" s="139"/>
      <c r="AR855" s="139"/>
      <c r="AS855" s="139"/>
      <c r="AT855" s="139"/>
      <c r="AU855" s="139"/>
      <c r="AV855" s="139"/>
      <c r="AW855" s="139"/>
      <c r="AX855" s="139"/>
      <c r="AY855" s="139"/>
      <c r="AZ855" s="139"/>
      <c r="BA855" s="139"/>
      <c r="BB855" s="139"/>
      <c r="BC855" s="139"/>
      <c r="BD855" s="139"/>
      <c r="BE855" s="139"/>
      <c r="BF855" s="139"/>
      <c r="BG855" s="139"/>
      <c r="BH855" s="139"/>
      <c r="BI855" s="139"/>
      <c r="BJ855" s="139"/>
      <c r="BK855" s="139"/>
      <c r="BL855" s="139"/>
      <c r="BM855" s="139"/>
      <c r="BN855" s="139"/>
      <c r="BO855" s="139"/>
      <c r="BP855" s="139"/>
      <c r="BQ855" s="139"/>
      <c r="BR855" s="139"/>
      <c r="BS855" s="139"/>
      <c r="BT855" s="139"/>
      <c r="BU855" s="139"/>
      <c r="BV855" s="139"/>
      <c r="BW855" s="139"/>
      <c r="BX855" s="139"/>
      <c r="BY855" s="139"/>
      <c r="BZ855" s="139"/>
      <c r="CA855" s="139"/>
      <c r="CB855" s="139"/>
      <c r="CC855" s="139"/>
      <c r="CD855" s="139"/>
    </row>
    <row r="856" spans="2:82">
      <c r="B856" s="65" t="str">
        <f>IF(C856&lt;&gt;0,COUNTA($C$7:C856)," ")</f>
        <v xml:space="preserve"> </v>
      </c>
      <c r="C856" s="177"/>
      <c r="D856" s="73" t="str">
        <f>IF(C856=0," ",VLOOKUP(WEEKDAY(C856),WeekDays!$B$6:$C$12,COLUMNS(WeekDays!$B$6:$C$12)))</f>
        <v xml:space="preserve"> </v>
      </c>
      <c r="E856" s="200"/>
      <c r="F856" s="46"/>
      <c r="G856" s="46"/>
      <c r="H856" s="49"/>
      <c r="I856" s="51"/>
      <c r="J856" s="188"/>
      <c r="K856" s="123" t="str">
        <f t="shared" si="248"/>
        <v xml:space="preserve"> </v>
      </c>
      <c r="L856" s="193" t="str">
        <f t="shared" si="249"/>
        <v xml:space="preserve"> </v>
      </c>
      <c r="M856" s="57">
        <f t="shared" si="250"/>
        <v>0</v>
      </c>
      <c r="N856" s="58">
        <f t="shared" si="251"/>
        <v>0</v>
      </c>
      <c r="O856" s="59">
        <f t="shared" si="252"/>
        <v>0</v>
      </c>
      <c r="P856" s="60">
        <f t="shared" si="253"/>
        <v>0</v>
      </c>
      <c r="Q856" s="61">
        <f t="shared" si="254"/>
        <v>0</v>
      </c>
      <c r="R856" s="58">
        <f t="shared" si="255"/>
        <v>0</v>
      </c>
      <c r="S856" s="61">
        <f t="shared" si="256"/>
        <v>0</v>
      </c>
      <c r="T856" s="58">
        <f t="shared" si="257"/>
        <v>0</v>
      </c>
      <c r="U856" s="181"/>
      <c r="V856" s="137"/>
      <c r="W856" s="138"/>
      <c r="X856" s="139"/>
      <c r="Y856" s="139"/>
      <c r="Z856" s="139"/>
      <c r="AA856" s="139"/>
      <c r="AC856" s="139"/>
      <c r="AD856" s="139"/>
      <c r="AE856" s="139"/>
      <c r="AF856" s="139"/>
      <c r="AG856" s="139"/>
      <c r="AH856" s="139"/>
      <c r="AI856" s="139"/>
      <c r="AJ856" s="139"/>
      <c r="AK856" s="139"/>
      <c r="AL856" s="139"/>
      <c r="AM856" s="139"/>
      <c r="AN856" s="139"/>
      <c r="AO856" s="139"/>
      <c r="AP856" s="139"/>
      <c r="AQ856" s="139"/>
      <c r="AR856" s="139"/>
      <c r="AS856" s="139"/>
      <c r="AT856" s="139"/>
      <c r="AU856" s="139"/>
      <c r="AV856" s="139"/>
      <c r="AW856" s="139"/>
      <c r="AX856" s="139"/>
      <c r="AY856" s="139"/>
      <c r="AZ856" s="139"/>
      <c r="BA856" s="139"/>
      <c r="BB856" s="139"/>
      <c r="BC856" s="139"/>
      <c r="BD856" s="139"/>
      <c r="BE856" s="139"/>
      <c r="BF856" s="139"/>
      <c r="BG856" s="139"/>
      <c r="BH856" s="139"/>
      <c r="BI856" s="139"/>
      <c r="BJ856" s="139"/>
      <c r="BK856" s="139"/>
      <c r="BL856" s="139"/>
      <c r="BM856" s="139"/>
      <c r="BN856" s="139"/>
      <c r="BO856" s="139"/>
      <c r="BP856" s="139"/>
      <c r="BQ856" s="139"/>
      <c r="BR856" s="139"/>
      <c r="BS856" s="139"/>
      <c r="BT856" s="139"/>
      <c r="BU856" s="139"/>
      <c r="BV856" s="139"/>
      <c r="BW856" s="139"/>
      <c r="BX856" s="139"/>
      <c r="BY856" s="139"/>
      <c r="BZ856" s="139"/>
      <c r="CA856" s="139"/>
      <c r="CB856" s="139"/>
      <c r="CC856" s="139"/>
      <c r="CD856" s="139"/>
    </row>
    <row r="857" spans="2:82">
      <c r="B857" s="65" t="str">
        <f>IF(C857&lt;&gt;0,COUNTA($C$7:C857)," ")</f>
        <v xml:space="preserve"> </v>
      </c>
      <c r="C857" s="177"/>
      <c r="D857" s="73" t="str">
        <f>IF(C857=0," ",VLOOKUP(WEEKDAY(C857),WeekDays!$B$6:$C$12,COLUMNS(WeekDays!$B$6:$C$12)))</f>
        <v xml:space="preserve"> </v>
      </c>
      <c r="E857" s="200"/>
      <c r="F857" s="46"/>
      <c r="G857" s="46"/>
      <c r="H857" s="49"/>
      <c r="I857" s="51"/>
      <c r="J857" s="188"/>
      <c r="K857" s="123" t="str">
        <f t="shared" si="248"/>
        <v xml:space="preserve"> </v>
      </c>
      <c r="L857" s="193" t="str">
        <f t="shared" si="249"/>
        <v xml:space="preserve"> </v>
      </c>
      <c r="M857" s="57">
        <f t="shared" si="250"/>
        <v>0</v>
      </c>
      <c r="N857" s="58">
        <f t="shared" si="251"/>
        <v>0</v>
      </c>
      <c r="O857" s="59">
        <f t="shared" si="252"/>
        <v>0</v>
      </c>
      <c r="P857" s="60">
        <f t="shared" si="253"/>
        <v>0</v>
      </c>
      <c r="Q857" s="61">
        <f t="shared" si="254"/>
        <v>0</v>
      </c>
      <c r="R857" s="58">
        <f t="shared" si="255"/>
        <v>0</v>
      </c>
      <c r="S857" s="61">
        <f t="shared" si="256"/>
        <v>0</v>
      </c>
      <c r="T857" s="58">
        <f t="shared" si="257"/>
        <v>0</v>
      </c>
      <c r="U857" s="181"/>
      <c r="V857" s="137"/>
      <c r="W857" s="138"/>
      <c r="X857" s="139"/>
      <c r="Y857" s="139"/>
      <c r="Z857" s="139"/>
      <c r="AA857" s="139"/>
      <c r="AC857" s="139"/>
      <c r="AD857" s="139"/>
      <c r="AE857" s="139"/>
      <c r="AF857" s="139"/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  <c r="AR857" s="139"/>
      <c r="AS857" s="139"/>
      <c r="AT857" s="139"/>
      <c r="AU857" s="139"/>
      <c r="AV857" s="139"/>
      <c r="AW857" s="139"/>
      <c r="AX857" s="139"/>
      <c r="AY857" s="139"/>
      <c r="AZ857" s="139"/>
      <c r="BA857" s="139"/>
      <c r="BB857" s="139"/>
      <c r="BC857" s="139"/>
      <c r="BD857" s="139"/>
      <c r="BE857" s="139"/>
      <c r="BF857" s="139"/>
      <c r="BG857" s="139"/>
      <c r="BH857" s="139"/>
      <c r="BI857" s="139"/>
      <c r="BJ857" s="139"/>
      <c r="BK857" s="139"/>
      <c r="BL857" s="139"/>
      <c r="BM857" s="139"/>
      <c r="BN857" s="139"/>
      <c r="BO857" s="139"/>
      <c r="BP857" s="139"/>
      <c r="BQ857" s="139"/>
      <c r="BR857" s="139"/>
      <c r="BS857" s="139"/>
      <c r="BT857" s="139"/>
      <c r="BU857" s="139"/>
      <c r="BV857" s="139"/>
      <c r="BW857" s="139"/>
      <c r="BX857" s="139"/>
      <c r="BY857" s="139"/>
      <c r="BZ857" s="139"/>
      <c r="CA857" s="139"/>
      <c r="CB857" s="139"/>
      <c r="CC857" s="139"/>
      <c r="CD857" s="139"/>
    </row>
    <row r="858" spans="2:82">
      <c r="B858" s="65" t="str">
        <f>IF(C858&lt;&gt;0,COUNTA($C$7:C858)," ")</f>
        <v xml:space="preserve"> </v>
      </c>
      <c r="C858" s="177"/>
      <c r="D858" s="73" t="str">
        <f>IF(C858=0," ",VLOOKUP(WEEKDAY(C858),WeekDays!$B$6:$C$12,COLUMNS(WeekDays!$B$6:$C$12)))</f>
        <v xml:space="preserve"> </v>
      </c>
      <c r="E858" s="200"/>
      <c r="F858" s="46"/>
      <c r="G858" s="46"/>
      <c r="H858" s="49"/>
      <c r="I858" s="51"/>
      <c r="J858" s="188"/>
      <c r="K858" s="123" t="str">
        <f t="shared" si="248"/>
        <v xml:space="preserve"> </v>
      </c>
      <c r="L858" s="193" t="str">
        <f t="shared" si="249"/>
        <v xml:space="preserve"> </v>
      </c>
      <c r="M858" s="57">
        <f t="shared" si="250"/>
        <v>0</v>
      </c>
      <c r="N858" s="58">
        <f t="shared" si="251"/>
        <v>0</v>
      </c>
      <c r="O858" s="59">
        <f t="shared" si="252"/>
        <v>0</v>
      </c>
      <c r="P858" s="60">
        <f t="shared" si="253"/>
        <v>0</v>
      </c>
      <c r="Q858" s="61">
        <f t="shared" si="254"/>
        <v>0</v>
      </c>
      <c r="R858" s="58">
        <f t="shared" si="255"/>
        <v>0</v>
      </c>
      <c r="S858" s="61">
        <f t="shared" si="256"/>
        <v>0</v>
      </c>
      <c r="T858" s="58">
        <f t="shared" si="257"/>
        <v>0</v>
      </c>
      <c r="U858" s="181"/>
      <c r="V858" s="137"/>
      <c r="W858" s="138"/>
      <c r="X858" s="139"/>
      <c r="Y858" s="139"/>
      <c r="Z858" s="139"/>
      <c r="AA858" s="139"/>
      <c r="AC858" s="139"/>
      <c r="AD858" s="139"/>
      <c r="AE858" s="139"/>
      <c r="AF858" s="139"/>
      <c r="AG858" s="139"/>
      <c r="AH858" s="139"/>
      <c r="AI858" s="139"/>
      <c r="AJ858" s="139"/>
      <c r="AK858" s="139"/>
      <c r="AL858" s="139"/>
      <c r="AM858" s="139"/>
      <c r="AN858" s="139"/>
      <c r="AO858" s="139"/>
      <c r="AP858" s="139"/>
      <c r="AQ858" s="139"/>
      <c r="AR858" s="139"/>
      <c r="AS858" s="139"/>
      <c r="AT858" s="139"/>
      <c r="AU858" s="139"/>
      <c r="AV858" s="139"/>
      <c r="AW858" s="139"/>
      <c r="AX858" s="139"/>
      <c r="AY858" s="139"/>
      <c r="AZ858" s="139"/>
      <c r="BA858" s="139"/>
      <c r="BB858" s="139"/>
      <c r="BC858" s="139"/>
      <c r="BD858" s="139"/>
      <c r="BE858" s="139"/>
      <c r="BF858" s="139"/>
      <c r="BG858" s="139"/>
      <c r="BH858" s="139"/>
      <c r="BI858" s="139"/>
      <c r="BJ858" s="139"/>
      <c r="BK858" s="139"/>
      <c r="BL858" s="139"/>
      <c r="BM858" s="139"/>
      <c r="BN858" s="139"/>
      <c r="BO858" s="139"/>
      <c r="BP858" s="139"/>
      <c r="BQ858" s="139"/>
      <c r="BR858" s="139"/>
      <c r="BS858" s="139"/>
      <c r="BT858" s="139"/>
      <c r="BU858" s="139"/>
      <c r="BV858" s="139"/>
      <c r="BW858" s="139"/>
      <c r="BX858" s="139"/>
      <c r="BY858" s="139"/>
      <c r="BZ858" s="139"/>
      <c r="CA858" s="139"/>
      <c r="CB858" s="139"/>
      <c r="CC858" s="139"/>
      <c r="CD858" s="139"/>
    </row>
    <row r="859" spans="2:82">
      <c r="B859" s="65" t="str">
        <f>IF(C859&lt;&gt;0,COUNTA($C$7:C859)," ")</f>
        <v xml:space="preserve"> </v>
      </c>
      <c r="C859" s="177"/>
      <c r="D859" s="73" t="str">
        <f>IF(C859=0," ",VLOOKUP(WEEKDAY(C859),WeekDays!$B$6:$C$12,COLUMNS(WeekDays!$B$6:$C$12)))</f>
        <v xml:space="preserve"> </v>
      </c>
      <c r="E859" s="200"/>
      <c r="F859" s="46"/>
      <c r="G859" s="46"/>
      <c r="H859" s="49"/>
      <c r="I859" s="51"/>
      <c r="J859" s="188"/>
      <c r="K859" s="123" t="str">
        <f t="shared" si="248"/>
        <v xml:space="preserve"> </v>
      </c>
      <c r="L859" s="193" t="str">
        <f t="shared" si="249"/>
        <v xml:space="preserve"> </v>
      </c>
      <c r="M859" s="57">
        <f t="shared" si="250"/>
        <v>0</v>
      </c>
      <c r="N859" s="58">
        <f t="shared" si="251"/>
        <v>0</v>
      </c>
      <c r="O859" s="59">
        <f t="shared" si="252"/>
        <v>0</v>
      </c>
      <c r="P859" s="60">
        <f t="shared" si="253"/>
        <v>0</v>
      </c>
      <c r="Q859" s="61">
        <f t="shared" si="254"/>
        <v>0</v>
      </c>
      <c r="R859" s="58">
        <f t="shared" si="255"/>
        <v>0</v>
      </c>
      <c r="S859" s="61">
        <f t="shared" si="256"/>
        <v>0</v>
      </c>
      <c r="T859" s="58">
        <f t="shared" si="257"/>
        <v>0</v>
      </c>
      <c r="U859" s="181"/>
      <c r="V859" s="137"/>
      <c r="W859" s="138"/>
      <c r="X859" s="139"/>
      <c r="Y859" s="139"/>
      <c r="Z859" s="139"/>
      <c r="AA859" s="139"/>
      <c r="AC859" s="139"/>
      <c r="AD859" s="139"/>
      <c r="AE859" s="139"/>
      <c r="AF859" s="139"/>
      <c r="AG859" s="139"/>
      <c r="AH859" s="139"/>
      <c r="AI859" s="139"/>
      <c r="AJ859" s="139"/>
      <c r="AK859" s="139"/>
      <c r="AL859" s="139"/>
      <c r="AM859" s="139"/>
      <c r="AN859" s="139"/>
      <c r="AO859" s="139"/>
      <c r="AP859" s="139"/>
      <c r="AQ859" s="139"/>
      <c r="AR859" s="139"/>
      <c r="AS859" s="139"/>
      <c r="AT859" s="139"/>
      <c r="AU859" s="139"/>
      <c r="AV859" s="139"/>
      <c r="AW859" s="139"/>
      <c r="AX859" s="139"/>
      <c r="AY859" s="139"/>
      <c r="AZ859" s="139"/>
      <c r="BA859" s="139"/>
      <c r="BB859" s="139"/>
      <c r="BC859" s="139"/>
      <c r="BD859" s="139"/>
      <c r="BE859" s="139"/>
      <c r="BF859" s="139"/>
      <c r="BG859" s="139"/>
      <c r="BH859" s="139"/>
      <c r="BI859" s="139"/>
      <c r="BJ859" s="139"/>
      <c r="BK859" s="139"/>
      <c r="BL859" s="139"/>
      <c r="BM859" s="139"/>
      <c r="BN859" s="139"/>
      <c r="BO859" s="139"/>
      <c r="BP859" s="139"/>
      <c r="BQ859" s="139"/>
      <c r="BR859" s="139"/>
      <c r="BS859" s="139"/>
      <c r="BT859" s="139"/>
      <c r="BU859" s="139"/>
      <c r="BV859" s="139"/>
      <c r="BW859" s="139"/>
      <c r="BX859" s="139"/>
      <c r="BY859" s="139"/>
      <c r="BZ859" s="139"/>
      <c r="CA859" s="139"/>
      <c r="CB859" s="139"/>
      <c r="CC859" s="139"/>
      <c r="CD859" s="139"/>
    </row>
    <row r="860" spans="2:82">
      <c r="B860" s="65" t="str">
        <f>IF(C860&lt;&gt;0,COUNTA($C$7:C860)," ")</f>
        <v xml:space="preserve"> </v>
      </c>
      <c r="C860" s="177"/>
      <c r="D860" s="73" t="str">
        <f>IF(C860=0," ",VLOOKUP(WEEKDAY(C860),WeekDays!$B$6:$C$12,COLUMNS(WeekDays!$B$6:$C$12)))</f>
        <v xml:space="preserve"> </v>
      </c>
      <c r="E860" s="200"/>
      <c r="F860" s="46"/>
      <c r="G860" s="46"/>
      <c r="H860" s="49"/>
      <c r="I860" s="51"/>
      <c r="J860" s="188"/>
      <c r="K860" s="123" t="str">
        <f t="shared" si="248"/>
        <v xml:space="preserve"> </v>
      </c>
      <c r="L860" s="193" t="str">
        <f t="shared" si="249"/>
        <v xml:space="preserve"> </v>
      </c>
      <c r="M860" s="57">
        <f t="shared" si="250"/>
        <v>0</v>
      </c>
      <c r="N860" s="58">
        <f t="shared" si="251"/>
        <v>0</v>
      </c>
      <c r="O860" s="59">
        <f t="shared" si="252"/>
        <v>0</v>
      </c>
      <c r="P860" s="60">
        <f t="shared" si="253"/>
        <v>0</v>
      </c>
      <c r="Q860" s="61">
        <f t="shared" si="254"/>
        <v>0</v>
      </c>
      <c r="R860" s="58">
        <f t="shared" si="255"/>
        <v>0</v>
      </c>
      <c r="S860" s="61">
        <f t="shared" si="256"/>
        <v>0</v>
      </c>
      <c r="T860" s="58">
        <f t="shared" si="257"/>
        <v>0</v>
      </c>
      <c r="U860" s="181"/>
      <c r="V860" s="137"/>
      <c r="W860" s="138"/>
      <c r="X860" s="139"/>
      <c r="Y860" s="139"/>
      <c r="Z860" s="139"/>
      <c r="AA860" s="139"/>
      <c r="AC860" s="139"/>
      <c r="AD860" s="139"/>
      <c r="AE860" s="139"/>
      <c r="AF860" s="139"/>
      <c r="AG860" s="139"/>
      <c r="AH860" s="139"/>
      <c r="AI860" s="139"/>
      <c r="AJ860" s="139"/>
      <c r="AK860" s="139"/>
      <c r="AL860" s="139"/>
      <c r="AM860" s="139"/>
      <c r="AN860" s="139"/>
      <c r="AO860" s="139"/>
      <c r="AP860" s="139"/>
      <c r="AQ860" s="139"/>
      <c r="AR860" s="139"/>
      <c r="AS860" s="139"/>
      <c r="AT860" s="139"/>
      <c r="AU860" s="139"/>
      <c r="AV860" s="139"/>
      <c r="AW860" s="139"/>
      <c r="AX860" s="139"/>
      <c r="AY860" s="139"/>
      <c r="AZ860" s="139"/>
      <c r="BA860" s="139"/>
      <c r="BB860" s="139"/>
      <c r="BC860" s="139"/>
      <c r="BD860" s="139"/>
      <c r="BE860" s="139"/>
      <c r="BF860" s="139"/>
      <c r="BG860" s="139"/>
      <c r="BH860" s="139"/>
      <c r="BI860" s="139"/>
      <c r="BJ860" s="139"/>
      <c r="BK860" s="139"/>
      <c r="BL860" s="139"/>
      <c r="BM860" s="139"/>
      <c r="BN860" s="139"/>
      <c r="BO860" s="139"/>
      <c r="BP860" s="139"/>
      <c r="BQ860" s="139"/>
      <c r="BR860" s="139"/>
      <c r="BS860" s="139"/>
      <c r="BT860" s="139"/>
      <c r="BU860" s="139"/>
      <c r="BV860" s="139"/>
      <c r="BW860" s="139"/>
      <c r="BX860" s="139"/>
      <c r="BY860" s="139"/>
      <c r="BZ860" s="139"/>
      <c r="CA860" s="139"/>
      <c r="CB860" s="139"/>
      <c r="CC860" s="139"/>
      <c r="CD860" s="139"/>
    </row>
    <row r="861" spans="2:82">
      <c r="B861" s="65" t="str">
        <f>IF(C861&lt;&gt;0,COUNTA($C$7:C861)," ")</f>
        <v xml:space="preserve"> </v>
      </c>
      <c r="C861" s="177"/>
      <c r="D861" s="73" t="str">
        <f>IF(C861=0," ",VLOOKUP(WEEKDAY(C861),WeekDays!$B$6:$C$12,COLUMNS(WeekDays!$B$6:$C$12)))</f>
        <v xml:space="preserve"> </v>
      </c>
      <c r="E861" s="200"/>
      <c r="F861" s="46"/>
      <c r="G861" s="46"/>
      <c r="H861" s="49"/>
      <c r="I861" s="51"/>
      <c r="J861" s="188"/>
      <c r="K861" s="123" t="str">
        <f t="shared" si="248"/>
        <v xml:space="preserve"> </v>
      </c>
      <c r="L861" s="193" t="str">
        <f t="shared" si="249"/>
        <v xml:space="preserve"> </v>
      </c>
      <c r="M861" s="57">
        <f t="shared" si="250"/>
        <v>0</v>
      </c>
      <c r="N861" s="58">
        <f t="shared" si="251"/>
        <v>0</v>
      </c>
      <c r="O861" s="59">
        <f t="shared" si="252"/>
        <v>0</v>
      </c>
      <c r="P861" s="60">
        <f t="shared" si="253"/>
        <v>0</v>
      </c>
      <c r="Q861" s="61">
        <f t="shared" si="254"/>
        <v>0</v>
      </c>
      <c r="R861" s="58">
        <f t="shared" si="255"/>
        <v>0</v>
      </c>
      <c r="S861" s="61">
        <f t="shared" si="256"/>
        <v>0</v>
      </c>
      <c r="T861" s="58">
        <f t="shared" si="257"/>
        <v>0</v>
      </c>
      <c r="U861" s="181"/>
      <c r="V861" s="137"/>
      <c r="W861" s="138"/>
      <c r="X861" s="139"/>
      <c r="Y861" s="139"/>
      <c r="Z861" s="139"/>
      <c r="AA861" s="139"/>
      <c r="AC861" s="139"/>
      <c r="AD861" s="139"/>
      <c r="AE861" s="139"/>
      <c r="AF861" s="139"/>
      <c r="AG861" s="139"/>
      <c r="AH861" s="139"/>
      <c r="AI861" s="139"/>
      <c r="AJ861" s="139"/>
      <c r="AK861" s="139"/>
      <c r="AL861" s="139"/>
      <c r="AM861" s="139"/>
      <c r="AN861" s="139"/>
      <c r="AO861" s="139"/>
      <c r="AP861" s="139"/>
      <c r="AQ861" s="139"/>
      <c r="AR861" s="139"/>
      <c r="AS861" s="139"/>
      <c r="AT861" s="139"/>
      <c r="AU861" s="139"/>
      <c r="AV861" s="139"/>
      <c r="AW861" s="139"/>
      <c r="AX861" s="139"/>
      <c r="AY861" s="139"/>
      <c r="AZ861" s="139"/>
      <c r="BA861" s="139"/>
      <c r="BB861" s="139"/>
      <c r="BC861" s="139"/>
      <c r="BD861" s="139"/>
      <c r="BE861" s="139"/>
      <c r="BF861" s="139"/>
      <c r="BG861" s="139"/>
      <c r="BH861" s="139"/>
      <c r="BI861" s="139"/>
      <c r="BJ861" s="139"/>
      <c r="BK861" s="139"/>
      <c r="BL861" s="139"/>
      <c r="BM861" s="139"/>
      <c r="BN861" s="139"/>
      <c r="BO861" s="139"/>
      <c r="BP861" s="139"/>
      <c r="BQ861" s="139"/>
      <c r="BR861" s="139"/>
      <c r="BS861" s="139"/>
      <c r="BT861" s="139"/>
      <c r="BU861" s="139"/>
      <c r="BV861" s="139"/>
      <c r="BW861" s="139"/>
      <c r="BX861" s="139"/>
      <c r="BY861" s="139"/>
      <c r="BZ861" s="139"/>
      <c r="CA861" s="139"/>
      <c r="CB861" s="139"/>
      <c r="CC861" s="139"/>
      <c r="CD861" s="139"/>
    </row>
    <row r="862" spans="2:82">
      <c r="B862" s="65" t="str">
        <f>IF(C862&lt;&gt;0,COUNTA($C$7:C862)," ")</f>
        <v xml:space="preserve"> </v>
      </c>
      <c r="C862" s="177"/>
      <c r="D862" s="73" t="str">
        <f>IF(C862=0," ",VLOOKUP(WEEKDAY(C862),WeekDays!$B$6:$C$12,COLUMNS(WeekDays!$B$6:$C$12)))</f>
        <v xml:space="preserve"> </v>
      </c>
      <c r="E862" s="200"/>
      <c r="F862" s="46"/>
      <c r="G862" s="46"/>
      <c r="H862" s="49"/>
      <c r="I862" s="51"/>
      <c r="J862" s="188"/>
      <c r="K862" s="123" t="str">
        <f t="shared" si="248"/>
        <v xml:space="preserve"> </v>
      </c>
      <c r="L862" s="193" t="str">
        <f t="shared" si="249"/>
        <v xml:space="preserve"> </v>
      </c>
      <c r="M862" s="57">
        <f t="shared" si="250"/>
        <v>0</v>
      </c>
      <c r="N862" s="58">
        <f t="shared" si="251"/>
        <v>0</v>
      </c>
      <c r="O862" s="59">
        <f t="shared" si="252"/>
        <v>0</v>
      </c>
      <c r="P862" s="60">
        <f t="shared" si="253"/>
        <v>0</v>
      </c>
      <c r="Q862" s="61">
        <f t="shared" si="254"/>
        <v>0</v>
      </c>
      <c r="R862" s="58">
        <f t="shared" si="255"/>
        <v>0</v>
      </c>
      <c r="S862" s="61">
        <f t="shared" si="256"/>
        <v>0</v>
      </c>
      <c r="T862" s="58">
        <f t="shared" si="257"/>
        <v>0</v>
      </c>
      <c r="U862" s="181"/>
      <c r="V862" s="137"/>
      <c r="W862" s="138"/>
      <c r="X862" s="139"/>
      <c r="Y862" s="139"/>
      <c r="Z862" s="139"/>
      <c r="AA862" s="139"/>
      <c r="AC862" s="139"/>
      <c r="AD862" s="139"/>
      <c r="AE862" s="139"/>
      <c r="AF862" s="139"/>
      <c r="AG862" s="139"/>
      <c r="AH862" s="139"/>
      <c r="AI862" s="139"/>
      <c r="AJ862" s="139"/>
      <c r="AK862" s="139"/>
      <c r="AL862" s="139"/>
      <c r="AM862" s="139"/>
      <c r="AN862" s="139"/>
      <c r="AO862" s="139"/>
      <c r="AP862" s="139"/>
      <c r="AQ862" s="139"/>
      <c r="AR862" s="139"/>
      <c r="AS862" s="139"/>
      <c r="AT862" s="139"/>
      <c r="AU862" s="139"/>
      <c r="AV862" s="139"/>
      <c r="AW862" s="139"/>
      <c r="AX862" s="139"/>
      <c r="AY862" s="139"/>
      <c r="AZ862" s="139"/>
      <c r="BA862" s="139"/>
      <c r="BB862" s="139"/>
      <c r="BC862" s="139"/>
      <c r="BD862" s="139"/>
      <c r="BE862" s="139"/>
      <c r="BF862" s="139"/>
      <c r="BG862" s="139"/>
      <c r="BH862" s="139"/>
      <c r="BI862" s="139"/>
      <c r="BJ862" s="139"/>
      <c r="BK862" s="139"/>
      <c r="BL862" s="139"/>
      <c r="BM862" s="139"/>
      <c r="BN862" s="139"/>
      <c r="BO862" s="139"/>
      <c r="BP862" s="139"/>
      <c r="BQ862" s="139"/>
      <c r="BR862" s="139"/>
      <c r="BS862" s="139"/>
      <c r="BT862" s="139"/>
      <c r="BU862" s="139"/>
      <c r="BV862" s="139"/>
      <c r="BW862" s="139"/>
      <c r="BX862" s="139"/>
      <c r="BY862" s="139"/>
      <c r="BZ862" s="139"/>
      <c r="CA862" s="139"/>
      <c r="CB862" s="139"/>
      <c r="CC862" s="139"/>
      <c r="CD862" s="139"/>
    </row>
    <row r="863" spans="2:82">
      <c r="B863" s="65" t="str">
        <f>IF(C863&lt;&gt;0,COUNTA($C$7:C863)," ")</f>
        <v xml:space="preserve"> </v>
      </c>
      <c r="C863" s="177"/>
      <c r="D863" s="73" t="str">
        <f>IF(C863=0," ",VLOOKUP(WEEKDAY(C863),WeekDays!$B$6:$C$12,COLUMNS(WeekDays!$B$6:$C$12)))</f>
        <v xml:space="preserve"> </v>
      </c>
      <c r="E863" s="200"/>
      <c r="F863" s="46"/>
      <c r="G863" s="46"/>
      <c r="H863" s="49"/>
      <c r="I863" s="51"/>
      <c r="J863" s="188"/>
      <c r="K863" s="123" t="str">
        <f t="shared" si="248"/>
        <v xml:space="preserve"> </v>
      </c>
      <c r="L863" s="193" t="str">
        <f t="shared" si="249"/>
        <v xml:space="preserve"> </v>
      </c>
      <c r="M863" s="57">
        <f t="shared" si="250"/>
        <v>0</v>
      </c>
      <c r="N863" s="58">
        <f t="shared" si="251"/>
        <v>0</v>
      </c>
      <c r="O863" s="59">
        <f t="shared" si="252"/>
        <v>0</v>
      </c>
      <c r="P863" s="60">
        <f t="shared" si="253"/>
        <v>0</v>
      </c>
      <c r="Q863" s="61">
        <f t="shared" si="254"/>
        <v>0</v>
      </c>
      <c r="R863" s="58">
        <f t="shared" si="255"/>
        <v>0</v>
      </c>
      <c r="S863" s="61">
        <f t="shared" si="256"/>
        <v>0</v>
      </c>
      <c r="T863" s="58">
        <f t="shared" si="257"/>
        <v>0</v>
      </c>
      <c r="U863" s="181"/>
      <c r="V863" s="137"/>
      <c r="W863" s="138"/>
      <c r="X863" s="139"/>
      <c r="Y863" s="139"/>
      <c r="Z863" s="139"/>
      <c r="AA863" s="139"/>
      <c r="AC863" s="139"/>
      <c r="AD863" s="139"/>
      <c r="AE863" s="139"/>
      <c r="AF863" s="139"/>
      <c r="AG863" s="139"/>
      <c r="AH863" s="139"/>
      <c r="AI863" s="139"/>
      <c r="AJ863" s="139"/>
      <c r="AK863" s="139"/>
      <c r="AL863" s="139"/>
      <c r="AM863" s="139"/>
      <c r="AN863" s="139"/>
      <c r="AO863" s="139"/>
      <c r="AP863" s="139"/>
      <c r="AQ863" s="139"/>
      <c r="AR863" s="139"/>
      <c r="AS863" s="139"/>
      <c r="AT863" s="139"/>
      <c r="AU863" s="139"/>
      <c r="AV863" s="139"/>
      <c r="AW863" s="139"/>
      <c r="AX863" s="139"/>
      <c r="AY863" s="139"/>
      <c r="AZ863" s="139"/>
      <c r="BA863" s="139"/>
      <c r="BB863" s="139"/>
      <c r="BC863" s="139"/>
      <c r="BD863" s="139"/>
      <c r="BE863" s="139"/>
      <c r="BF863" s="139"/>
      <c r="BG863" s="139"/>
      <c r="BH863" s="139"/>
      <c r="BI863" s="139"/>
      <c r="BJ863" s="139"/>
      <c r="BK863" s="139"/>
      <c r="BL863" s="139"/>
      <c r="BM863" s="139"/>
      <c r="BN863" s="139"/>
      <c r="BO863" s="139"/>
      <c r="BP863" s="139"/>
      <c r="BQ863" s="139"/>
      <c r="BR863" s="139"/>
      <c r="BS863" s="139"/>
      <c r="BT863" s="139"/>
      <c r="BU863" s="139"/>
      <c r="BV863" s="139"/>
      <c r="BW863" s="139"/>
      <c r="BX863" s="139"/>
      <c r="BY863" s="139"/>
      <c r="BZ863" s="139"/>
      <c r="CA863" s="139"/>
      <c r="CB863" s="139"/>
      <c r="CC863" s="139"/>
      <c r="CD863" s="139"/>
    </row>
    <row r="864" spans="2:82">
      <c r="B864" s="65" t="str">
        <f>IF(C864&lt;&gt;0,COUNTA($C$7:C864)," ")</f>
        <v xml:space="preserve"> </v>
      </c>
      <c r="C864" s="177"/>
      <c r="D864" s="73" t="str">
        <f>IF(C864=0," ",VLOOKUP(WEEKDAY(C864),WeekDays!$B$6:$C$12,COLUMNS(WeekDays!$B$6:$C$12)))</f>
        <v xml:space="preserve"> </v>
      </c>
      <c r="E864" s="200"/>
      <c r="F864" s="46"/>
      <c r="G864" s="46"/>
      <c r="H864" s="49"/>
      <c r="I864" s="51"/>
      <c r="J864" s="188"/>
      <c r="K864" s="123" t="str">
        <f t="shared" si="248"/>
        <v xml:space="preserve"> </v>
      </c>
      <c r="L864" s="193" t="str">
        <f t="shared" si="249"/>
        <v xml:space="preserve"> </v>
      </c>
      <c r="M864" s="57">
        <f t="shared" si="250"/>
        <v>0</v>
      </c>
      <c r="N864" s="58">
        <f t="shared" si="251"/>
        <v>0</v>
      </c>
      <c r="O864" s="59">
        <f t="shared" si="252"/>
        <v>0</v>
      </c>
      <c r="P864" s="60">
        <f t="shared" si="253"/>
        <v>0</v>
      </c>
      <c r="Q864" s="61">
        <f t="shared" si="254"/>
        <v>0</v>
      </c>
      <c r="R864" s="58">
        <f t="shared" si="255"/>
        <v>0</v>
      </c>
      <c r="S864" s="61">
        <f t="shared" si="256"/>
        <v>0</v>
      </c>
      <c r="T864" s="58">
        <f t="shared" si="257"/>
        <v>0</v>
      </c>
      <c r="U864" s="181"/>
      <c r="V864" s="137"/>
      <c r="W864" s="138"/>
      <c r="X864" s="139"/>
      <c r="Y864" s="139"/>
      <c r="Z864" s="139"/>
      <c r="AA864" s="139"/>
      <c r="AC864" s="139"/>
      <c r="AD864" s="139"/>
      <c r="AE864" s="139"/>
      <c r="AF864" s="139"/>
      <c r="AG864" s="139"/>
      <c r="AH864" s="139"/>
      <c r="AI864" s="139"/>
      <c r="AJ864" s="139"/>
      <c r="AK864" s="139"/>
      <c r="AL864" s="139"/>
      <c r="AM864" s="139"/>
      <c r="AN864" s="139"/>
      <c r="AO864" s="139"/>
      <c r="AP864" s="139"/>
      <c r="AQ864" s="139"/>
      <c r="AR864" s="139"/>
      <c r="AS864" s="139"/>
      <c r="AT864" s="139"/>
      <c r="AU864" s="139"/>
      <c r="AV864" s="139"/>
      <c r="AW864" s="139"/>
      <c r="AX864" s="139"/>
      <c r="AY864" s="139"/>
      <c r="AZ864" s="139"/>
      <c r="BA864" s="139"/>
      <c r="BB864" s="139"/>
      <c r="BC864" s="139"/>
      <c r="BD864" s="139"/>
      <c r="BE864" s="139"/>
      <c r="BF864" s="139"/>
      <c r="BG864" s="139"/>
      <c r="BH864" s="139"/>
      <c r="BI864" s="139"/>
      <c r="BJ864" s="139"/>
      <c r="BK864" s="139"/>
      <c r="BL864" s="139"/>
      <c r="BM864" s="139"/>
      <c r="BN864" s="139"/>
      <c r="BO864" s="139"/>
      <c r="BP864" s="139"/>
      <c r="BQ864" s="139"/>
      <c r="BR864" s="139"/>
      <c r="BS864" s="139"/>
      <c r="BT864" s="139"/>
      <c r="BU864" s="139"/>
      <c r="BV864" s="139"/>
      <c r="BW864" s="139"/>
      <c r="BX864" s="139"/>
      <c r="BY864" s="139"/>
      <c r="BZ864" s="139"/>
      <c r="CA864" s="139"/>
      <c r="CB864" s="139"/>
      <c r="CC864" s="139"/>
      <c r="CD864" s="139"/>
    </row>
    <row r="865" spans="1:82">
      <c r="B865" s="65" t="str">
        <f>IF(C865&lt;&gt;0,COUNTA($C$7:C865)," ")</f>
        <v xml:space="preserve"> </v>
      </c>
      <c r="C865" s="177"/>
      <c r="D865" s="73" t="str">
        <f>IF(C865=0," ",VLOOKUP(WEEKDAY(C865),WeekDays!$B$6:$C$12,COLUMNS(WeekDays!$B$6:$C$12)))</f>
        <v xml:space="preserve"> </v>
      </c>
      <c r="E865" s="200"/>
      <c r="F865" s="46"/>
      <c r="G865" s="46"/>
      <c r="H865" s="49"/>
      <c r="I865" s="51"/>
      <c r="J865" s="188"/>
      <c r="K865" s="123" t="str">
        <f t="shared" si="248"/>
        <v xml:space="preserve"> </v>
      </c>
      <c r="L865" s="193" t="str">
        <f t="shared" si="249"/>
        <v xml:space="preserve"> </v>
      </c>
      <c r="M865" s="57">
        <f t="shared" si="250"/>
        <v>0</v>
      </c>
      <c r="N865" s="58">
        <f t="shared" si="251"/>
        <v>0</v>
      </c>
      <c r="O865" s="59">
        <f t="shared" si="252"/>
        <v>0</v>
      </c>
      <c r="P865" s="60">
        <f t="shared" si="253"/>
        <v>0</v>
      </c>
      <c r="Q865" s="61">
        <f t="shared" si="254"/>
        <v>0</v>
      </c>
      <c r="R865" s="58">
        <f t="shared" si="255"/>
        <v>0</v>
      </c>
      <c r="S865" s="61">
        <f t="shared" si="256"/>
        <v>0</v>
      </c>
      <c r="T865" s="58">
        <f t="shared" si="257"/>
        <v>0</v>
      </c>
      <c r="U865" s="181"/>
      <c r="V865" s="137"/>
      <c r="W865" s="138"/>
      <c r="X865" s="139"/>
      <c r="Y865" s="139"/>
      <c r="Z865" s="139"/>
      <c r="AA865" s="139"/>
      <c r="AC865" s="139"/>
      <c r="AD865" s="139"/>
      <c r="AE865" s="139"/>
      <c r="AF865" s="139"/>
      <c r="AG865" s="139"/>
      <c r="AH865" s="139"/>
      <c r="AI865" s="139"/>
      <c r="AJ865" s="139"/>
      <c r="AK865" s="139"/>
      <c r="AL865" s="139"/>
      <c r="AM865" s="139"/>
      <c r="AN865" s="139"/>
      <c r="AO865" s="139"/>
      <c r="AP865" s="139"/>
      <c r="AQ865" s="139"/>
      <c r="AR865" s="139"/>
      <c r="AS865" s="139"/>
      <c r="AT865" s="139"/>
      <c r="AU865" s="139"/>
      <c r="AV865" s="139"/>
      <c r="AW865" s="139"/>
      <c r="AX865" s="139"/>
      <c r="AY865" s="139"/>
      <c r="AZ865" s="139"/>
      <c r="BA865" s="139"/>
      <c r="BB865" s="139"/>
      <c r="BC865" s="139"/>
      <c r="BD865" s="139"/>
      <c r="BE865" s="139"/>
      <c r="BF865" s="139"/>
      <c r="BG865" s="139"/>
      <c r="BH865" s="139"/>
      <c r="BI865" s="139"/>
      <c r="BJ865" s="139"/>
      <c r="BK865" s="139"/>
      <c r="BL865" s="139"/>
      <c r="BM865" s="139"/>
      <c r="BN865" s="139"/>
      <c r="BO865" s="139"/>
      <c r="BP865" s="139"/>
      <c r="BQ865" s="139"/>
      <c r="BR865" s="139"/>
      <c r="BS865" s="139"/>
      <c r="BT865" s="139"/>
      <c r="BU865" s="139"/>
      <c r="BV865" s="139"/>
      <c r="BW865" s="139"/>
      <c r="BX865" s="139"/>
      <c r="BY865" s="139"/>
      <c r="BZ865" s="139"/>
      <c r="CA865" s="139"/>
      <c r="CB865" s="139"/>
      <c r="CC865" s="139"/>
      <c r="CD865" s="139"/>
    </row>
    <row r="866" spans="1:82">
      <c r="B866" s="66" t="str">
        <f>IF(C866&lt;&gt;0,COUNTA($C$7:C866)," ")</f>
        <v xml:space="preserve"> </v>
      </c>
      <c r="C866" s="104"/>
      <c r="D866" s="73" t="str">
        <f>IF(C866=0," ",VLOOKUP(WEEKDAY(C866),WeekDays!$B$6:$C$12,COLUMNS(WeekDays!$B$6:$C$12)))</f>
        <v xml:space="preserve"> </v>
      </c>
      <c r="E866" s="200" t="str">
        <f>IF(C866=0," ",VLOOKUP(MATCH(F866,#REF!,0),#REF!,COLUMNS(#REF!)))</f>
        <v xml:space="preserve"> </v>
      </c>
      <c r="F866" s="46"/>
      <c r="G866" s="46"/>
      <c r="H866" s="50"/>
      <c r="I866" s="50"/>
      <c r="J866" s="75"/>
      <c r="K866" s="123" t="str">
        <f t="shared" si="248"/>
        <v xml:space="preserve"> </v>
      </c>
      <c r="L866" s="193" t="str">
        <f t="shared" si="249"/>
        <v xml:space="preserve"> </v>
      </c>
      <c r="M866" s="57">
        <f t="shared" si="250"/>
        <v>0</v>
      </c>
      <c r="N866" s="58">
        <f t="shared" si="251"/>
        <v>0</v>
      </c>
      <c r="O866" s="59">
        <f t="shared" si="252"/>
        <v>0</v>
      </c>
      <c r="P866" s="60">
        <f t="shared" si="253"/>
        <v>0</v>
      </c>
      <c r="Q866" s="61">
        <f t="shared" si="254"/>
        <v>0</v>
      </c>
      <c r="R866" s="58">
        <f t="shared" si="255"/>
        <v>0</v>
      </c>
      <c r="S866" s="61">
        <f t="shared" si="256"/>
        <v>0</v>
      </c>
      <c r="T866" s="58">
        <f t="shared" si="257"/>
        <v>0</v>
      </c>
      <c r="U866" s="74"/>
      <c r="AC866" s="139"/>
      <c r="AD866" s="139"/>
      <c r="AE866" s="139"/>
      <c r="AF866" s="139"/>
      <c r="AG866" s="139"/>
      <c r="AH866" s="139"/>
      <c r="AI866" s="139"/>
      <c r="AJ866" s="139"/>
      <c r="AK866" s="139"/>
      <c r="AL866" s="139"/>
      <c r="AM866" s="139"/>
      <c r="AN866" s="139"/>
      <c r="AO866" s="139"/>
      <c r="AP866" s="139"/>
      <c r="AQ866" s="139"/>
      <c r="AR866" s="139"/>
      <c r="AS866" s="139"/>
      <c r="AT866" s="139"/>
      <c r="AU866" s="139"/>
      <c r="AV866" s="139"/>
      <c r="AW866" s="139"/>
      <c r="AX866" s="139"/>
      <c r="AY866" s="139"/>
      <c r="AZ866" s="139"/>
      <c r="BA866" s="139"/>
      <c r="BB866" s="139"/>
      <c r="BC866" s="139"/>
      <c r="BD866" s="139"/>
      <c r="BE866" s="139"/>
      <c r="BF866" s="139"/>
      <c r="BG866" s="139"/>
      <c r="BH866" s="139"/>
      <c r="BI866" s="139"/>
      <c r="BJ866" s="139"/>
      <c r="BK866" s="139"/>
      <c r="BL866" s="139"/>
      <c r="BM866" s="139"/>
      <c r="BN866" s="139"/>
      <c r="BO866" s="139"/>
      <c r="BP866" s="139"/>
      <c r="BQ866" s="139"/>
      <c r="BR866" s="139"/>
      <c r="BS866" s="139"/>
      <c r="BT866" s="139"/>
      <c r="BU866" s="139"/>
      <c r="BV866" s="139"/>
      <c r="BW866" s="139"/>
      <c r="BX866" s="139"/>
      <c r="BY866" s="139"/>
      <c r="BZ866" s="139"/>
      <c r="CA866" s="139"/>
      <c r="CB866" s="139"/>
      <c r="CC866" s="139"/>
      <c r="CD866" s="139"/>
    </row>
    <row r="867" spans="1:82">
      <c r="B867" s="76" t="str">
        <f>IF(C867&lt;&gt;0,COUNTA($C$7:C867)," ")</f>
        <v xml:space="preserve"> </v>
      </c>
      <c r="C867" s="77"/>
      <c r="D867" s="78"/>
      <c r="E867" s="201"/>
      <c r="F867" s="79"/>
      <c r="G867" s="80"/>
      <c r="H867" s="81"/>
      <c r="I867" s="82"/>
      <c r="J867" s="83"/>
      <c r="K867" s="189"/>
      <c r="L867" s="190"/>
      <c r="M867" s="84"/>
      <c r="N867" s="85"/>
      <c r="O867" s="86"/>
      <c r="P867" s="87"/>
      <c r="Q867" s="86"/>
      <c r="R867" s="88"/>
      <c r="S867" s="86"/>
      <c r="T867" s="88"/>
      <c r="U867" s="89"/>
      <c r="AC867" s="139"/>
      <c r="AD867" s="139"/>
      <c r="AE867" s="139"/>
      <c r="AF867" s="139"/>
      <c r="AG867" s="139"/>
      <c r="AH867" s="139"/>
      <c r="AI867" s="139"/>
      <c r="AJ867" s="139"/>
      <c r="AK867" s="139"/>
      <c r="AL867" s="139"/>
      <c r="AM867" s="139"/>
      <c r="AN867" s="139"/>
      <c r="AO867" s="139"/>
      <c r="AP867" s="139"/>
      <c r="AQ867" s="139"/>
      <c r="AR867" s="139"/>
      <c r="AS867" s="139"/>
      <c r="AT867" s="139"/>
      <c r="AU867" s="139"/>
      <c r="AV867" s="139"/>
      <c r="AW867" s="139"/>
      <c r="AX867" s="139"/>
      <c r="AY867" s="139"/>
      <c r="AZ867" s="139"/>
      <c r="BA867" s="139"/>
      <c r="BB867" s="139"/>
      <c r="BC867" s="139"/>
      <c r="BD867" s="139"/>
      <c r="BE867" s="139"/>
      <c r="BF867" s="139"/>
      <c r="BG867" s="139"/>
      <c r="BH867" s="139"/>
      <c r="BI867" s="139"/>
      <c r="BJ867" s="139"/>
      <c r="BK867" s="139"/>
      <c r="BL867" s="139"/>
      <c r="BM867" s="139"/>
      <c r="BN867" s="139"/>
      <c r="BO867" s="139"/>
      <c r="BP867" s="139"/>
      <c r="BQ867" s="139"/>
      <c r="BR867" s="139"/>
      <c r="BS867" s="139"/>
      <c r="BT867" s="139"/>
      <c r="BU867" s="139"/>
      <c r="BV867" s="139"/>
      <c r="BW867" s="139"/>
      <c r="BX867" s="139"/>
      <c r="BY867" s="139"/>
      <c r="BZ867" s="139"/>
      <c r="CA867" s="139"/>
      <c r="CB867" s="139"/>
      <c r="CC867" s="139"/>
      <c r="CD867" s="139"/>
    </row>
    <row r="868" spans="1:82" ht="19.5" thickBot="1">
      <c r="B868" s="90" t="str">
        <f>IF(C868&lt;&gt;0,COUNTA($C$7:C868)," ")</f>
        <v xml:space="preserve"> </v>
      </c>
      <c r="C868" s="91"/>
      <c r="D868" s="92"/>
      <c r="E868" s="93"/>
      <c r="F868" s="40"/>
      <c r="G868" s="94"/>
      <c r="H868" s="41"/>
      <c r="I868" s="95"/>
      <c r="J868" s="96"/>
      <c r="K868" s="191"/>
      <c r="L868" s="192"/>
      <c r="M868" s="97"/>
      <c r="N868" s="98"/>
      <c r="O868" s="97"/>
      <c r="P868" s="98"/>
      <c r="Q868" s="97"/>
      <c r="R868" s="99"/>
      <c r="S868" s="97"/>
      <c r="T868" s="99"/>
      <c r="U868" s="100"/>
    </row>
    <row r="870" spans="1:82" ht="23.25">
      <c r="B870" s="604" t="s">
        <v>197</v>
      </c>
      <c r="C870" s="605"/>
      <c r="D870" s="605"/>
      <c r="E870" s="605"/>
      <c r="F870" s="605"/>
      <c r="G870" s="605"/>
      <c r="H870" s="605"/>
      <c r="I870" s="605"/>
      <c r="J870" s="605"/>
      <c r="K870" s="605"/>
      <c r="L870" s="605"/>
      <c r="M870" s="605"/>
      <c r="N870" s="605"/>
    </row>
    <row r="871" spans="1:82">
      <c r="J871" s="101"/>
      <c r="K871" s="101"/>
      <c r="L871" s="101"/>
      <c r="M871" s="29"/>
      <c r="P871" s="599"/>
      <c r="Q871" s="600"/>
      <c r="R871" s="600"/>
      <c r="S871" s="29"/>
      <c r="T871" s="29"/>
      <c r="U871" s="29"/>
      <c r="V871" s="29"/>
      <c r="W871" s="29"/>
      <c r="X871" s="29"/>
    </row>
    <row r="872" spans="1:82" hidden="1">
      <c r="A872" s="153" t="s">
        <v>6</v>
      </c>
      <c r="B872" s="154"/>
      <c r="C872" s="154" t="s">
        <v>54</v>
      </c>
      <c r="D872" s="155" t="s">
        <v>20</v>
      </c>
      <c r="E872" s="156" t="s">
        <v>21</v>
      </c>
      <c r="F872" s="156" t="s">
        <v>22</v>
      </c>
      <c r="G872" s="156" t="s">
        <v>23</v>
      </c>
      <c r="H872" s="157" t="s">
        <v>24</v>
      </c>
      <c r="I872" s="157" t="s">
        <v>25</v>
      </c>
      <c r="J872" s="158"/>
      <c r="K872" s="158"/>
      <c r="L872" s="158"/>
      <c r="M872" s="157" t="s">
        <v>16</v>
      </c>
      <c r="N872" s="159" t="s">
        <v>26</v>
      </c>
      <c r="P872" s="37"/>
      <c r="Q872" s="37"/>
      <c r="R872" s="102"/>
      <c r="U872" s="29"/>
      <c r="V872" s="29"/>
    </row>
    <row r="873" spans="1:82" hidden="1">
      <c r="A873" s="127">
        <v>1</v>
      </c>
      <c r="B873" s="23"/>
      <c r="C873" s="26" t="str">
        <f>IF('Teams-Premier-League'!B7="","",'Teams-Premier-League'!B7)</f>
        <v>Arsenal</v>
      </c>
      <c r="D873" s="26">
        <f>SUMIF($F$7:$F$868,$C873,$G$7:$G$868) + SUMIF($H$7:$H$868,$C873,$I$7:$I$868)</f>
        <v>16</v>
      </c>
      <c r="E873" s="26">
        <f>SUMIF($F$7:$F$868,$C873,$M$7:$M$868) + SUMIF($H$7:$H$868,$C873,$N$7:$N$868)</f>
        <v>6</v>
      </c>
      <c r="F873" s="24">
        <f>D873-E873</f>
        <v>10</v>
      </c>
      <c r="G873" s="24">
        <f>VLOOKUP(A873,'Match-Points'!$A$7:$J$26,COLUMNS('Match-Points'!$A$7:$J$26))</f>
        <v>20</v>
      </c>
      <c r="H873" s="24">
        <f>COUNTIF($F$7:$F$868,C873) + COUNTIF($H$7:$H$868,C873)</f>
        <v>8</v>
      </c>
      <c r="I873" s="26">
        <f>SUMIF($F$7:$F$868,$C873,$O$7:$O$868) + SUMIF($H$7:$H$868,$C873,$P$7:$P$868)</f>
        <v>6</v>
      </c>
      <c r="J873" s="151"/>
      <c r="K873" s="151"/>
      <c r="L873" s="151"/>
      <c r="M873" s="26">
        <f t="shared" ref="M873:M888" si="258">SUMIF($F$7:$F$868,$C873,$S$7:$S$868) + SUMIF($H$7:$H$868,$C873,$T$7:$T$868)</f>
        <v>2</v>
      </c>
      <c r="N873" s="160">
        <f t="shared" ref="N873:N888" si="259">SUMIF($F$7:$F$868,$C873,$Q$7:$Q$868) + SUMIF($H$7:$H$868,$C873,$R$7:$R$868)</f>
        <v>0</v>
      </c>
      <c r="P873" s="103"/>
      <c r="Q873" s="17"/>
      <c r="R873" s="17"/>
      <c r="U873" s="103"/>
      <c r="V873" s="103"/>
    </row>
    <row r="874" spans="1:82" hidden="1">
      <c r="A874" s="127">
        <f>A873+1</f>
        <v>2</v>
      </c>
      <c r="B874" s="23"/>
      <c r="C874" s="26" t="str">
        <f>IF('Teams-Premier-League'!B8="","",'Teams-Premier-League'!B8)</f>
        <v>Aston Villa</v>
      </c>
      <c r="D874" s="26">
        <f t="shared" ref="D874:D891" si="260">SUMIF($F$7:$F$868,$C874,$G$7:$G$868) + SUMIF($H$7:$H$868,$C874,$I$7:$I$868)</f>
        <v>19</v>
      </c>
      <c r="E874" s="26">
        <f t="shared" ref="E874:E891" si="261">SUMIF($F$7:$F$868,$C874,$M$7:$M$868) + SUMIF($H$7:$H$868,$C874,$N$7:$N$868)</f>
        <v>12</v>
      </c>
      <c r="F874" s="172">
        <f t="shared" ref="F874:F891" si="262">D874-E874</f>
        <v>7</v>
      </c>
      <c r="G874" s="172">
        <f>VLOOKUP(A874,'Match-Points'!$A$7:$J$26,COLUMNS('Match-Points'!$A$7:$J$26))</f>
        <v>16</v>
      </c>
      <c r="H874" s="172">
        <f t="shared" ref="H874:H891" si="263">COUNTIF($F$7:$F$868,C874) + COUNTIF($H$7:$H$868,C874)</f>
        <v>8</v>
      </c>
      <c r="I874" s="26">
        <f t="shared" ref="I874:I891" si="264">SUMIF($F$7:$F$868,$C874,$O$7:$O$868) + SUMIF($H$7:$H$868,$C874,$P$7:$P$868)</f>
        <v>5</v>
      </c>
      <c r="J874" s="151"/>
      <c r="K874" s="151"/>
      <c r="L874" s="151"/>
      <c r="M874" s="26">
        <f t="shared" si="258"/>
        <v>1</v>
      </c>
      <c r="N874" s="160">
        <f t="shared" si="259"/>
        <v>2</v>
      </c>
      <c r="P874" s="103"/>
      <c r="Q874" s="17"/>
      <c r="R874" s="17"/>
      <c r="U874" s="103"/>
      <c r="V874" s="103"/>
    </row>
    <row r="875" spans="1:82" hidden="1">
      <c r="A875" s="127">
        <f t="shared" ref="A875:A892" si="265">A874+1</f>
        <v>3</v>
      </c>
      <c r="B875" s="23"/>
      <c r="C875" s="26" t="str">
        <f>IF('Teams-Premier-League'!B9="","",'Teams-Premier-League'!B9)</f>
        <v>Bournemouth</v>
      </c>
      <c r="D875" s="26">
        <f t="shared" si="260"/>
        <v>5</v>
      </c>
      <c r="E875" s="26">
        <f t="shared" si="261"/>
        <v>18</v>
      </c>
      <c r="F875" s="172">
        <f t="shared" si="262"/>
        <v>-13</v>
      </c>
      <c r="G875" s="172">
        <f>VLOOKUP(A875,'Match-Points'!$A$7:$J$26,COLUMNS('Match-Points'!$A$7:$J$26))</f>
        <v>3</v>
      </c>
      <c r="H875" s="172">
        <f t="shared" si="263"/>
        <v>8</v>
      </c>
      <c r="I875" s="26">
        <f t="shared" si="264"/>
        <v>0</v>
      </c>
      <c r="J875" s="151"/>
      <c r="K875" s="151"/>
      <c r="L875" s="151"/>
      <c r="M875" s="26">
        <f t="shared" si="258"/>
        <v>3</v>
      </c>
      <c r="N875" s="160">
        <f t="shared" si="259"/>
        <v>5</v>
      </c>
      <c r="P875" s="103"/>
      <c r="Q875" s="17"/>
      <c r="R875" s="17"/>
      <c r="U875" s="103"/>
      <c r="V875" s="103"/>
    </row>
    <row r="876" spans="1:82" hidden="1">
      <c r="A876" s="127">
        <f t="shared" si="265"/>
        <v>4</v>
      </c>
      <c r="B876" s="23"/>
      <c r="C876" s="26" t="str">
        <f>IF('Teams-Premier-League'!B10="","",'Teams-Premier-League'!B10)</f>
        <v>Brentford</v>
      </c>
      <c r="D876" s="26">
        <f t="shared" si="260"/>
        <v>11</v>
      </c>
      <c r="E876" s="26">
        <f t="shared" si="261"/>
        <v>12</v>
      </c>
      <c r="F876" s="172">
        <f t="shared" si="262"/>
        <v>-1</v>
      </c>
      <c r="G876" s="172">
        <f>VLOOKUP(A876,'Match-Points'!$A$7:$J$26,COLUMNS('Match-Points'!$A$7:$J$26))</f>
        <v>7</v>
      </c>
      <c r="H876" s="172">
        <f t="shared" si="263"/>
        <v>8</v>
      </c>
      <c r="I876" s="26">
        <f t="shared" si="264"/>
        <v>1</v>
      </c>
      <c r="J876" s="151"/>
      <c r="K876" s="151"/>
      <c r="L876" s="151"/>
      <c r="M876" s="26">
        <f t="shared" si="258"/>
        <v>4</v>
      </c>
      <c r="N876" s="160">
        <f t="shared" si="259"/>
        <v>3</v>
      </c>
      <c r="P876" s="103"/>
      <c r="Q876" s="17"/>
      <c r="R876" s="17"/>
      <c r="U876" s="103"/>
      <c r="V876" s="103"/>
    </row>
    <row r="877" spans="1:82" hidden="1">
      <c r="A877" s="127">
        <f t="shared" si="265"/>
        <v>5</v>
      </c>
      <c r="B877" s="27"/>
      <c r="C877" s="242" t="s">
        <v>107</v>
      </c>
      <c r="D877" s="26">
        <f t="shared" si="260"/>
        <v>21</v>
      </c>
      <c r="E877" s="26">
        <f t="shared" si="261"/>
        <v>16</v>
      </c>
      <c r="F877" s="172">
        <f t="shared" si="262"/>
        <v>5</v>
      </c>
      <c r="G877" s="172">
        <f>VLOOKUP(A877,'Match-Points'!$A$7:$J$26,COLUMNS('Match-Points'!$A$7:$J$26))</f>
        <v>16</v>
      </c>
      <c r="H877" s="172">
        <f t="shared" si="263"/>
        <v>8</v>
      </c>
      <c r="I877" s="26">
        <f t="shared" si="264"/>
        <v>5</v>
      </c>
      <c r="J877" s="151"/>
      <c r="K877" s="151"/>
      <c r="L877" s="151"/>
      <c r="M877" s="26">
        <f t="shared" si="258"/>
        <v>1</v>
      </c>
      <c r="N877" s="160">
        <f t="shared" si="259"/>
        <v>2</v>
      </c>
      <c r="P877" s="103"/>
      <c r="Q877" s="17"/>
      <c r="R877" s="17"/>
      <c r="U877" s="103"/>
      <c r="V877" s="103"/>
    </row>
    <row r="878" spans="1:82" hidden="1">
      <c r="A878" s="127">
        <f t="shared" si="265"/>
        <v>6</v>
      </c>
      <c r="B878" s="27"/>
      <c r="C878" s="26" t="str">
        <f>IF('Teams-Premier-League'!B12="","",'Teams-Premier-League'!B12)</f>
        <v>Burnley</v>
      </c>
      <c r="D878" s="26">
        <f t="shared" si="260"/>
        <v>7</v>
      </c>
      <c r="E878" s="26">
        <f t="shared" si="261"/>
        <v>20</v>
      </c>
      <c r="F878" s="172">
        <f t="shared" si="262"/>
        <v>-13</v>
      </c>
      <c r="G878" s="172">
        <f>VLOOKUP(A878,'Match-Points'!$A$7:$J$26,COLUMNS('Match-Points'!$A$7:$J$26))</f>
        <v>4</v>
      </c>
      <c r="H878" s="172">
        <f t="shared" si="263"/>
        <v>8</v>
      </c>
      <c r="I878" s="26">
        <f t="shared" si="264"/>
        <v>1</v>
      </c>
      <c r="J878" s="151"/>
      <c r="K878" s="151"/>
      <c r="L878" s="151"/>
      <c r="M878" s="26">
        <f t="shared" si="258"/>
        <v>1</v>
      </c>
      <c r="N878" s="160">
        <f t="shared" si="259"/>
        <v>6</v>
      </c>
      <c r="P878" s="103"/>
      <c r="Q878" s="17"/>
      <c r="R878" s="17"/>
      <c r="U878" s="103"/>
      <c r="V878" s="103"/>
    </row>
    <row r="879" spans="1:82" hidden="1">
      <c r="A879" s="127">
        <f t="shared" si="265"/>
        <v>7</v>
      </c>
      <c r="B879" s="27"/>
      <c r="C879" s="26" t="str">
        <f>IF('Teams-Premier-League'!B13="","",'Teams-Premier-League'!B13)</f>
        <v>Chelsea</v>
      </c>
      <c r="D879" s="26">
        <f t="shared" si="260"/>
        <v>11</v>
      </c>
      <c r="E879" s="26">
        <f t="shared" si="261"/>
        <v>7</v>
      </c>
      <c r="F879" s="172">
        <f t="shared" si="262"/>
        <v>4</v>
      </c>
      <c r="G879" s="172">
        <f>VLOOKUP(A879,'Match-Points'!$A$7:$J$26,COLUMNS('Match-Points'!$A$7:$J$26))</f>
        <v>11</v>
      </c>
      <c r="H879" s="172">
        <f t="shared" si="263"/>
        <v>8</v>
      </c>
      <c r="I879" s="26">
        <f t="shared" si="264"/>
        <v>3</v>
      </c>
      <c r="J879" s="151"/>
      <c r="K879" s="151"/>
      <c r="L879" s="151"/>
      <c r="M879" s="26">
        <f t="shared" si="258"/>
        <v>2</v>
      </c>
      <c r="N879" s="160">
        <f t="shared" si="259"/>
        <v>3</v>
      </c>
      <c r="P879" s="103"/>
      <c r="Q879" s="17"/>
      <c r="R879" s="17"/>
      <c r="U879" s="103"/>
      <c r="V879" s="103"/>
    </row>
    <row r="880" spans="1:82" hidden="1">
      <c r="A880" s="127">
        <f t="shared" si="265"/>
        <v>8</v>
      </c>
      <c r="B880" s="27"/>
      <c r="C880" s="26" t="str">
        <f>IF('Teams-Premier-League'!B14="","",'Teams-Premier-League'!B14)</f>
        <v>Crystal Palace</v>
      </c>
      <c r="D880" s="26">
        <f t="shared" si="260"/>
        <v>7</v>
      </c>
      <c r="E880" s="26">
        <f t="shared" si="261"/>
        <v>7</v>
      </c>
      <c r="F880" s="172">
        <f t="shared" si="262"/>
        <v>0</v>
      </c>
      <c r="G880" s="172">
        <f>VLOOKUP(A880,'Match-Points'!$A$7:$J$26,COLUMNS('Match-Points'!$A$7:$J$26))</f>
        <v>12</v>
      </c>
      <c r="H880" s="172">
        <f t="shared" si="263"/>
        <v>8</v>
      </c>
      <c r="I880" s="26">
        <f t="shared" si="264"/>
        <v>3</v>
      </c>
      <c r="J880" s="151"/>
      <c r="K880" s="151"/>
      <c r="L880" s="151"/>
      <c r="M880" s="26">
        <f t="shared" si="258"/>
        <v>3</v>
      </c>
      <c r="N880" s="160">
        <f t="shared" si="259"/>
        <v>2</v>
      </c>
      <c r="P880" s="103"/>
      <c r="Q880" s="17"/>
      <c r="R880" s="17"/>
      <c r="U880" s="103"/>
      <c r="V880" s="103"/>
    </row>
    <row r="881" spans="1:23" hidden="1">
      <c r="A881" s="127">
        <f t="shared" si="265"/>
        <v>9</v>
      </c>
      <c r="B881" s="23"/>
      <c r="C881" s="26" t="str">
        <f>IF('Teams-Premier-League'!B15="","",'Teams-Premier-League'!B15)</f>
        <v>Everton</v>
      </c>
      <c r="D881" s="26">
        <f t="shared" si="260"/>
        <v>9</v>
      </c>
      <c r="E881" s="26">
        <f t="shared" si="261"/>
        <v>12</v>
      </c>
      <c r="F881" s="172">
        <f t="shared" si="262"/>
        <v>-3</v>
      </c>
      <c r="G881" s="172">
        <f>VLOOKUP(A881,'Match-Points'!$A$7:$J$26,COLUMNS('Match-Points'!$A$7:$J$26))</f>
        <v>7</v>
      </c>
      <c r="H881" s="172">
        <f t="shared" si="263"/>
        <v>8</v>
      </c>
      <c r="I881" s="26">
        <f t="shared" si="264"/>
        <v>2</v>
      </c>
      <c r="J881" s="151"/>
      <c r="K881" s="151"/>
      <c r="L881" s="151"/>
      <c r="M881" s="26">
        <f t="shared" si="258"/>
        <v>1</v>
      </c>
      <c r="N881" s="160">
        <f t="shared" si="259"/>
        <v>5</v>
      </c>
      <c r="P881" s="103"/>
      <c r="Q881" s="17"/>
      <c r="R881" s="17"/>
      <c r="U881" s="103"/>
      <c r="V881" s="103"/>
    </row>
    <row r="882" spans="1:23" hidden="1">
      <c r="A882" s="127">
        <f t="shared" si="265"/>
        <v>10</v>
      </c>
      <c r="B882" s="23"/>
      <c r="C882" s="26" t="str">
        <f>IF('Teams-Premier-League'!B16="","",'Teams-Premier-League'!B16)</f>
        <v>Fulham</v>
      </c>
      <c r="D882" s="26">
        <f t="shared" si="260"/>
        <v>8</v>
      </c>
      <c r="E882" s="26">
        <f t="shared" si="261"/>
        <v>13</v>
      </c>
      <c r="F882" s="172">
        <f t="shared" si="262"/>
        <v>-5</v>
      </c>
      <c r="G882" s="172">
        <f>VLOOKUP(A882,'Match-Points'!$A$7:$J$26,COLUMNS('Match-Points'!$A$7:$J$26))</f>
        <v>11</v>
      </c>
      <c r="H882" s="172">
        <f t="shared" si="263"/>
        <v>8</v>
      </c>
      <c r="I882" s="26">
        <f t="shared" si="264"/>
        <v>3</v>
      </c>
      <c r="J882" s="151"/>
      <c r="K882" s="151"/>
      <c r="L882" s="151"/>
      <c r="M882" s="26">
        <f t="shared" si="258"/>
        <v>2</v>
      </c>
      <c r="N882" s="160">
        <f t="shared" si="259"/>
        <v>3</v>
      </c>
      <c r="P882" s="103"/>
      <c r="Q882" s="17"/>
      <c r="R882" s="17"/>
      <c r="U882" s="103"/>
      <c r="V882" s="103"/>
    </row>
    <row r="883" spans="1:23" hidden="1">
      <c r="A883" s="127">
        <f t="shared" si="265"/>
        <v>11</v>
      </c>
      <c r="B883" s="23"/>
      <c r="C883" s="26" t="str">
        <f>IF('Teams-Premier-League'!B17="","",'Teams-Premier-League'!B17)</f>
        <v>Liverpool</v>
      </c>
      <c r="D883" s="26">
        <f t="shared" si="260"/>
        <v>18</v>
      </c>
      <c r="E883" s="26">
        <f t="shared" si="261"/>
        <v>9</v>
      </c>
      <c r="F883" s="172">
        <f t="shared" si="262"/>
        <v>9</v>
      </c>
      <c r="G883" s="172">
        <f>VLOOKUP(A883,'Match-Points'!$A$7:$J$26,COLUMNS('Match-Points'!$A$7:$J$26))</f>
        <v>17</v>
      </c>
      <c r="H883" s="172">
        <f t="shared" si="263"/>
        <v>8</v>
      </c>
      <c r="I883" s="26">
        <f t="shared" si="264"/>
        <v>5</v>
      </c>
      <c r="J883" s="151"/>
      <c r="K883" s="151"/>
      <c r="L883" s="151"/>
      <c r="M883" s="26">
        <f t="shared" si="258"/>
        <v>2</v>
      </c>
      <c r="N883" s="160">
        <f t="shared" si="259"/>
        <v>1</v>
      </c>
      <c r="P883" s="103"/>
      <c r="Q883" s="17"/>
      <c r="R883" s="17"/>
      <c r="U883" s="103"/>
      <c r="V883" s="103"/>
    </row>
    <row r="884" spans="1:23" hidden="1">
      <c r="A884" s="127">
        <f t="shared" si="265"/>
        <v>12</v>
      </c>
      <c r="B884" s="23"/>
      <c r="C884" s="26" t="str">
        <f>IF('Teams-Premier-League'!B18="","",'Teams-Premier-League'!B18)</f>
        <v>Luton</v>
      </c>
      <c r="D884" s="26">
        <f t="shared" si="260"/>
        <v>6</v>
      </c>
      <c r="E884" s="26">
        <f t="shared" si="261"/>
        <v>15</v>
      </c>
      <c r="F884" s="172">
        <f t="shared" si="262"/>
        <v>-9</v>
      </c>
      <c r="G884" s="172">
        <f>VLOOKUP(A884,'Match-Points'!$A$7:$J$26,COLUMNS('Match-Points'!$A$7:$J$26))</f>
        <v>4</v>
      </c>
      <c r="H884" s="172">
        <f t="shared" si="263"/>
        <v>8</v>
      </c>
      <c r="I884" s="26">
        <f t="shared" si="264"/>
        <v>1</v>
      </c>
      <c r="J884" s="151"/>
      <c r="K884" s="151"/>
      <c r="L884" s="151"/>
      <c r="M884" s="26">
        <f t="shared" si="258"/>
        <v>1</v>
      </c>
      <c r="N884" s="160">
        <f t="shared" si="259"/>
        <v>6</v>
      </c>
      <c r="P884" s="103"/>
      <c r="Q884" s="17"/>
      <c r="R884" s="17"/>
      <c r="U884" s="103"/>
      <c r="V884" s="103"/>
    </row>
    <row r="885" spans="1:23" hidden="1">
      <c r="A885" s="127">
        <f t="shared" si="265"/>
        <v>13</v>
      </c>
      <c r="B885" s="27"/>
      <c r="C885" s="26" t="str">
        <f>IF('Teams-Premier-League'!B19="","",'Teams-Premier-League'!B19)</f>
        <v>Man City</v>
      </c>
      <c r="D885" s="26">
        <f t="shared" si="260"/>
        <v>17</v>
      </c>
      <c r="E885" s="26">
        <f t="shared" si="261"/>
        <v>6</v>
      </c>
      <c r="F885" s="172">
        <f t="shared" si="262"/>
        <v>11</v>
      </c>
      <c r="G885" s="172">
        <f>VLOOKUP(A885,'Match-Points'!$A$7:$J$26,COLUMNS('Match-Points'!$A$7:$J$26))</f>
        <v>18</v>
      </c>
      <c r="H885" s="172">
        <f t="shared" si="263"/>
        <v>8</v>
      </c>
      <c r="I885" s="26">
        <f t="shared" si="264"/>
        <v>6</v>
      </c>
      <c r="J885" s="151"/>
      <c r="K885" s="151"/>
      <c r="L885" s="151"/>
      <c r="M885" s="26">
        <f t="shared" si="258"/>
        <v>0</v>
      </c>
      <c r="N885" s="160">
        <f t="shared" si="259"/>
        <v>2</v>
      </c>
      <c r="P885" s="103"/>
      <c r="Q885" s="17"/>
      <c r="R885" s="17"/>
      <c r="U885" s="103"/>
      <c r="V885" s="103"/>
    </row>
    <row r="886" spans="1:23" hidden="1">
      <c r="A886" s="127">
        <f t="shared" si="265"/>
        <v>14</v>
      </c>
      <c r="B886" s="27"/>
      <c r="C886" s="26" t="str">
        <f>IF('Teams-Premier-League'!B20="","",'Teams-Premier-League'!B20)</f>
        <v>Man Utd</v>
      </c>
      <c r="D886" s="26">
        <f t="shared" si="260"/>
        <v>9</v>
      </c>
      <c r="E886" s="26">
        <f t="shared" si="261"/>
        <v>12</v>
      </c>
      <c r="F886" s="172">
        <f t="shared" si="262"/>
        <v>-3</v>
      </c>
      <c r="G886" s="172">
        <f>VLOOKUP(A886,'Match-Points'!$A$7:$J$26,COLUMNS('Match-Points'!$A$7:$J$26))</f>
        <v>12</v>
      </c>
      <c r="H886" s="172">
        <f t="shared" si="263"/>
        <v>8</v>
      </c>
      <c r="I886" s="26">
        <f t="shared" si="264"/>
        <v>4</v>
      </c>
      <c r="J886" s="151"/>
      <c r="K886" s="151"/>
      <c r="L886" s="151"/>
      <c r="M886" s="26">
        <f t="shared" si="258"/>
        <v>0</v>
      </c>
      <c r="N886" s="160">
        <f t="shared" si="259"/>
        <v>4</v>
      </c>
      <c r="P886" s="103"/>
      <c r="Q886" s="17"/>
      <c r="R886" s="17"/>
      <c r="U886" s="103"/>
      <c r="V886" s="103"/>
    </row>
    <row r="887" spans="1:23" hidden="1">
      <c r="A887" s="127">
        <f t="shared" si="265"/>
        <v>15</v>
      </c>
      <c r="B887" s="27"/>
      <c r="C887" s="26" t="str">
        <f>IF('Teams-Premier-League'!B21="","",'Teams-Premier-League'!B21)</f>
        <v>Newcastle</v>
      </c>
      <c r="D887" s="26">
        <f t="shared" si="260"/>
        <v>20</v>
      </c>
      <c r="E887" s="26">
        <f t="shared" si="261"/>
        <v>9</v>
      </c>
      <c r="F887" s="172">
        <f t="shared" si="262"/>
        <v>11</v>
      </c>
      <c r="G887" s="172">
        <f>VLOOKUP(A887,'Match-Points'!$A$7:$J$26,COLUMNS('Match-Points'!$A$7:$J$26))</f>
        <v>13</v>
      </c>
      <c r="H887" s="172">
        <f t="shared" si="263"/>
        <v>8</v>
      </c>
      <c r="I887" s="26">
        <f t="shared" si="264"/>
        <v>4</v>
      </c>
      <c r="J887" s="151"/>
      <c r="K887" s="151"/>
      <c r="L887" s="151"/>
      <c r="M887" s="26">
        <f t="shared" si="258"/>
        <v>1</v>
      </c>
      <c r="N887" s="160">
        <f t="shared" si="259"/>
        <v>3</v>
      </c>
      <c r="P887" s="103"/>
      <c r="Q887" s="17"/>
      <c r="R887" s="17"/>
      <c r="U887" s="103"/>
      <c r="V887" s="103"/>
    </row>
    <row r="888" spans="1:23" hidden="1">
      <c r="A888" s="127">
        <f t="shared" si="265"/>
        <v>16</v>
      </c>
      <c r="B888" s="27"/>
      <c r="C888" s="26" t="str">
        <f>IF('Teams-Premier-League'!B22="","",'Teams-Premier-League'!B22)</f>
        <v>Nott'm Forest</v>
      </c>
      <c r="D888" s="26">
        <f t="shared" si="260"/>
        <v>8</v>
      </c>
      <c r="E888" s="26">
        <f t="shared" si="261"/>
        <v>10</v>
      </c>
      <c r="F888" s="172">
        <f t="shared" si="262"/>
        <v>-2</v>
      </c>
      <c r="G888" s="172">
        <f>VLOOKUP(A888,'Match-Points'!$A$7:$J$26,COLUMNS('Match-Points'!$A$7:$J$26))</f>
        <v>9</v>
      </c>
      <c r="H888" s="172">
        <f t="shared" si="263"/>
        <v>8</v>
      </c>
      <c r="I888" s="26">
        <f t="shared" si="264"/>
        <v>2</v>
      </c>
      <c r="J888" s="151"/>
      <c r="K888" s="151"/>
      <c r="L888" s="151"/>
      <c r="M888" s="26">
        <f t="shared" si="258"/>
        <v>3</v>
      </c>
      <c r="N888" s="160">
        <f t="shared" si="259"/>
        <v>3</v>
      </c>
      <c r="P888" s="103"/>
      <c r="Q888" s="17"/>
      <c r="R888" s="17"/>
      <c r="U888" s="103"/>
      <c r="V888" s="103"/>
    </row>
    <row r="889" spans="1:23" hidden="1">
      <c r="A889" s="127">
        <f t="shared" si="265"/>
        <v>17</v>
      </c>
      <c r="B889" s="27"/>
      <c r="C889" s="26" t="str">
        <f>IF('Teams-Premier-League'!B23="","",'Teams-Premier-League'!B23)</f>
        <v>Sheffield Utd</v>
      </c>
      <c r="D889" s="26">
        <f t="shared" si="260"/>
        <v>6</v>
      </c>
      <c r="E889" s="26">
        <f t="shared" si="261"/>
        <v>22</v>
      </c>
      <c r="F889" s="172">
        <f t="shared" si="262"/>
        <v>-16</v>
      </c>
      <c r="G889" s="172">
        <f>VLOOKUP(A889,'Match-Points'!$A$7:$J$26,COLUMNS('Match-Points'!$A$7:$J$26))</f>
        <v>1</v>
      </c>
      <c r="H889" s="172">
        <f t="shared" si="263"/>
        <v>8</v>
      </c>
      <c r="I889" s="26">
        <f t="shared" si="264"/>
        <v>0</v>
      </c>
      <c r="J889" s="151"/>
      <c r="K889" s="151"/>
      <c r="L889" s="151"/>
      <c r="M889" s="26"/>
      <c r="N889" s="160"/>
      <c r="P889" s="198"/>
      <c r="Q889" s="170"/>
      <c r="R889" s="170"/>
      <c r="U889" s="198"/>
      <c r="V889" s="198"/>
    </row>
    <row r="890" spans="1:23" hidden="1">
      <c r="A890" s="127">
        <f t="shared" si="265"/>
        <v>18</v>
      </c>
      <c r="B890" s="22"/>
      <c r="C890" s="26" t="str">
        <f>IF('Teams-Premier-League'!B24="","",'Teams-Premier-League'!B24)</f>
        <v>Spurs</v>
      </c>
      <c r="D890" s="26">
        <f t="shared" si="260"/>
        <v>18</v>
      </c>
      <c r="E890" s="26">
        <f t="shared" si="261"/>
        <v>8</v>
      </c>
      <c r="F890" s="172">
        <f t="shared" si="262"/>
        <v>10</v>
      </c>
      <c r="G890" s="172">
        <f>VLOOKUP(A890,'Match-Points'!$A$7:$J$26,COLUMNS('Match-Points'!$A$7:$J$26))</f>
        <v>20</v>
      </c>
      <c r="H890" s="172">
        <f t="shared" si="263"/>
        <v>8</v>
      </c>
      <c r="I890" s="26">
        <f t="shared" si="264"/>
        <v>6</v>
      </c>
      <c r="J890" s="150"/>
      <c r="K890" s="150"/>
      <c r="L890" s="150"/>
      <c r="M890" s="149"/>
      <c r="N890" s="161"/>
      <c r="P890" s="37"/>
      <c r="Q890" s="37"/>
      <c r="R890" s="102"/>
      <c r="U890" s="37"/>
      <c r="V890" s="37"/>
    </row>
    <row r="891" spans="1:23" hidden="1">
      <c r="A891" s="127">
        <f>A890+1</f>
        <v>19</v>
      </c>
      <c r="B891" s="23"/>
      <c r="C891" s="26" t="str">
        <f>IF('Teams-Premier-League'!B25="","",'Teams-Premier-League'!B25)</f>
        <v>West Ham</v>
      </c>
      <c r="D891" s="26">
        <f t="shared" si="260"/>
        <v>15</v>
      </c>
      <c r="E891" s="26">
        <f t="shared" si="261"/>
        <v>12</v>
      </c>
      <c r="F891" s="172">
        <f t="shared" si="262"/>
        <v>3</v>
      </c>
      <c r="G891" s="172">
        <f>VLOOKUP(A891,'Match-Points'!$A$7:$J$26,COLUMNS('Match-Points'!$A$7:$J$26))</f>
        <v>14</v>
      </c>
      <c r="H891" s="172">
        <f t="shared" si="263"/>
        <v>8</v>
      </c>
      <c r="I891" s="26">
        <f t="shared" si="264"/>
        <v>4</v>
      </c>
      <c r="J891" s="151"/>
      <c r="K891" s="151"/>
      <c r="L891" s="151"/>
      <c r="M891" s="26"/>
      <c r="N891" s="160"/>
      <c r="P891" s="103"/>
      <c r="Q891" s="17"/>
      <c r="R891" s="17"/>
      <c r="U891" s="103"/>
      <c r="V891" s="103"/>
    </row>
    <row r="892" spans="1:23" hidden="1">
      <c r="A892" s="127">
        <f t="shared" si="265"/>
        <v>20</v>
      </c>
      <c r="B892" s="23"/>
      <c r="C892" s="26" t="str">
        <f>IF('Teams-Premier-League'!B26="","",'Teams-Premier-League'!B26)</f>
        <v>Wolves</v>
      </c>
      <c r="D892" s="26">
        <f>SUMIF($F$7:$F$868,$C892,$G$7:$G$868) + SUMIF($H$7:$H$868,$C892,$I$7:$I$868)</f>
        <v>9</v>
      </c>
      <c r="E892" s="26">
        <f>SUMIF($F$7:$F$868,$C892,$M$7:$M$868) + SUMIF($H$7:$H$868,$C892,$N$7:$N$868)</f>
        <v>14</v>
      </c>
      <c r="F892" s="172">
        <f>D892-E892</f>
        <v>-5</v>
      </c>
      <c r="G892" s="172">
        <f>VLOOKUP(A892,'Match-Points'!$A$7:$J$26,COLUMNS('Match-Points'!$A$7:$J$26))</f>
        <v>8</v>
      </c>
      <c r="H892" s="172">
        <f>COUNTIF($F$7:$F$868,C892) + COUNTIF($H$7:$H$868,C892)</f>
        <v>8</v>
      </c>
      <c r="I892" s="26">
        <f>SUMIF($F$7:$F$868,$C892,$O$7:$O$868) + SUMIF($H$7:$H$868,$C892,$P$7:$P$868)</f>
        <v>2</v>
      </c>
      <c r="J892" s="151"/>
      <c r="K892" s="151"/>
      <c r="L892" s="151"/>
      <c r="M892" s="26"/>
      <c r="N892" s="160"/>
      <c r="P892" s="103"/>
      <c r="Q892" s="17"/>
      <c r="R892" s="17"/>
      <c r="U892" s="103"/>
      <c r="V892" s="103"/>
    </row>
    <row r="893" spans="1:23" s="240" customFormat="1">
      <c r="A893" s="231"/>
      <c r="B893" s="232"/>
      <c r="C893" s="233"/>
      <c r="D893" s="233"/>
      <c r="E893" s="233"/>
      <c r="F893" s="234"/>
      <c r="G893" s="234"/>
      <c r="H893" s="234"/>
      <c r="I893" s="233"/>
      <c r="J893" s="235"/>
      <c r="K893" s="235"/>
      <c r="L893" s="235"/>
      <c r="M893" s="233"/>
      <c r="N893" s="236"/>
      <c r="O893" s="237"/>
      <c r="P893" s="238"/>
      <c r="Q893" s="237"/>
      <c r="R893" s="237"/>
      <c r="S893" s="237"/>
      <c r="T893" s="237"/>
      <c r="U893" s="238"/>
      <c r="V893" s="238"/>
      <c r="W893" s="239"/>
    </row>
    <row r="894" spans="1:23">
      <c r="A894" s="127"/>
      <c r="B894" s="23"/>
      <c r="C894" s="26"/>
      <c r="D894" s="26"/>
      <c r="E894" s="26"/>
      <c r="F894" s="172"/>
      <c r="G894" s="172"/>
      <c r="H894" s="172"/>
      <c r="I894" s="26"/>
      <c r="J894" s="151"/>
      <c r="K894" s="151"/>
      <c r="L894" s="151"/>
      <c r="M894" s="26"/>
      <c r="N894" s="160"/>
      <c r="P894" s="103"/>
      <c r="Q894" s="17"/>
      <c r="R894" s="17"/>
      <c r="U894" s="103"/>
      <c r="V894" s="103"/>
    </row>
    <row r="895" spans="1:23">
      <c r="A895" s="127"/>
      <c r="B895" s="27"/>
      <c r="C895" s="26"/>
      <c r="D895" s="26"/>
      <c r="E895" s="26"/>
      <c r="F895" s="24"/>
      <c r="G895" s="24"/>
      <c r="H895" s="24"/>
      <c r="I895" s="26"/>
      <c r="J895" s="151"/>
      <c r="K895" s="151"/>
      <c r="L895" s="151"/>
      <c r="M895" s="26"/>
      <c r="N895" s="160"/>
      <c r="P895" s="103"/>
      <c r="Q895" s="17"/>
      <c r="R895" s="17"/>
      <c r="U895" s="103"/>
      <c r="V895" s="103"/>
    </row>
    <row r="896" spans="1:23">
      <c r="A896" s="127"/>
      <c r="B896" s="27"/>
      <c r="C896" s="26"/>
      <c r="D896" s="26"/>
      <c r="E896" s="26"/>
      <c r="F896" s="24"/>
      <c r="G896" s="24"/>
      <c r="H896" s="24"/>
      <c r="I896" s="26"/>
      <c r="J896" s="151"/>
      <c r="K896" s="151"/>
      <c r="L896" s="151"/>
      <c r="M896" s="26"/>
      <c r="N896" s="160"/>
      <c r="P896" s="103"/>
      <c r="Q896" s="17"/>
      <c r="R896" s="17"/>
      <c r="U896" s="103"/>
      <c r="V896" s="103"/>
    </row>
    <row r="897" spans="1:22">
      <c r="A897" s="127"/>
      <c r="B897" s="27"/>
      <c r="C897" s="26"/>
      <c r="D897" s="26"/>
      <c r="E897" s="26"/>
      <c r="F897" s="24"/>
      <c r="G897" s="24"/>
      <c r="H897" s="24"/>
      <c r="I897" s="26"/>
      <c r="J897" s="151"/>
      <c r="K897" s="151"/>
      <c r="L897" s="151"/>
      <c r="M897" s="26"/>
      <c r="N897" s="160"/>
      <c r="P897" s="103"/>
      <c r="Q897" s="17"/>
      <c r="R897" s="17"/>
      <c r="U897" s="103"/>
      <c r="V897" s="103"/>
    </row>
    <row r="898" spans="1:22">
      <c r="A898" s="127"/>
      <c r="B898" s="27"/>
      <c r="C898" s="26"/>
      <c r="D898" s="26"/>
      <c r="E898" s="26"/>
      <c r="F898" s="24"/>
      <c r="G898" s="24"/>
      <c r="H898" s="24"/>
      <c r="I898" s="26"/>
      <c r="J898" s="151"/>
      <c r="K898" s="151"/>
      <c r="L898" s="151"/>
      <c r="M898" s="26"/>
      <c r="N898" s="160"/>
      <c r="P898" s="103"/>
      <c r="Q898" s="17"/>
      <c r="R898" s="17"/>
      <c r="U898" s="103"/>
      <c r="V898" s="103"/>
    </row>
    <row r="899" spans="1:22">
      <c r="A899" s="127"/>
      <c r="B899" s="23"/>
      <c r="C899" s="26"/>
      <c r="D899" s="26"/>
      <c r="E899" s="26"/>
      <c r="F899" s="24"/>
      <c r="G899" s="24"/>
      <c r="H899" s="24"/>
      <c r="I899" s="26"/>
      <c r="J899" s="151"/>
      <c r="K899" s="151"/>
      <c r="L899" s="151"/>
      <c r="M899" s="26"/>
      <c r="N899" s="160"/>
      <c r="P899" s="103"/>
      <c r="Q899" s="17"/>
      <c r="R899" s="17"/>
      <c r="U899" s="103"/>
      <c r="V899" s="103"/>
    </row>
    <row r="900" spans="1:22">
      <c r="A900" s="127"/>
      <c r="B900" s="23"/>
      <c r="C900" s="26"/>
      <c r="D900" s="26"/>
      <c r="E900" s="26"/>
      <c r="F900" s="24"/>
      <c r="G900" s="24"/>
      <c r="H900" s="24"/>
      <c r="I900" s="26"/>
      <c r="J900" s="151"/>
      <c r="K900" s="151"/>
      <c r="L900" s="151"/>
      <c r="M900" s="26"/>
      <c r="N900" s="160"/>
      <c r="P900" s="103"/>
      <c r="Q900" s="17"/>
      <c r="R900" s="17"/>
      <c r="U900" s="103"/>
      <c r="V900" s="103"/>
    </row>
    <row r="901" spans="1:22">
      <c r="A901" s="127"/>
      <c r="B901" s="23"/>
      <c r="C901" s="26"/>
      <c r="D901" s="26"/>
      <c r="E901" s="26"/>
      <c r="F901" s="24"/>
      <c r="G901" s="24"/>
      <c r="H901" s="24"/>
      <c r="I901" s="26"/>
      <c r="J901" s="151"/>
      <c r="K901" s="151"/>
      <c r="L901" s="151"/>
      <c r="M901" s="26"/>
      <c r="N901" s="160"/>
      <c r="P901" s="103"/>
      <c r="Q901" s="17"/>
      <c r="R901" s="17"/>
      <c r="U901" s="103"/>
      <c r="V901" s="103"/>
    </row>
    <row r="902" spans="1:22">
      <c r="A902" s="127"/>
      <c r="B902" s="23"/>
      <c r="C902" s="26"/>
      <c r="D902" s="26"/>
      <c r="E902" s="26"/>
      <c r="F902" s="24"/>
      <c r="G902" s="24"/>
      <c r="H902" s="24"/>
      <c r="I902" s="26"/>
      <c r="J902" s="151"/>
      <c r="K902" s="151"/>
      <c r="L902" s="151"/>
      <c r="M902" s="26"/>
      <c r="N902" s="160"/>
      <c r="P902" s="103"/>
      <c r="Q902" s="17"/>
      <c r="R902" s="17"/>
      <c r="U902" s="103"/>
      <c r="V902" s="103"/>
    </row>
    <row r="903" spans="1:22">
      <c r="A903" s="127"/>
      <c r="B903" s="23"/>
      <c r="C903" s="26"/>
      <c r="D903" s="26"/>
      <c r="E903" s="26"/>
      <c r="F903" s="172"/>
      <c r="G903" s="172"/>
      <c r="H903" s="172"/>
      <c r="I903" s="26"/>
      <c r="J903" s="151"/>
      <c r="K903" s="151"/>
      <c r="L903" s="151"/>
      <c r="M903" s="26"/>
      <c r="N903" s="160"/>
      <c r="P903" s="198"/>
      <c r="Q903" s="170"/>
      <c r="R903" s="170"/>
      <c r="U903" s="198"/>
      <c r="V903" s="198"/>
    </row>
    <row r="904" spans="1:22">
      <c r="A904" s="127"/>
      <c r="B904" s="22"/>
      <c r="C904" s="22"/>
      <c r="D904" s="148"/>
      <c r="E904" s="27"/>
      <c r="F904" s="27"/>
      <c r="G904" s="27"/>
      <c r="H904" s="149"/>
      <c r="I904" s="149"/>
      <c r="J904" s="150"/>
      <c r="K904" s="150"/>
      <c r="L904" s="150"/>
      <c r="M904" s="149"/>
      <c r="N904" s="161"/>
      <c r="P904" s="37"/>
      <c r="Q904" s="37"/>
      <c r="R904" s="102"/>
      <c r="U904" s="37"/>
      <c r="V904" s="37"/>
    </row>
    <row r="905" spans="1:22">
      <c r="A905" s="127"/>
      <c r="B905" s="27"/>
      <c r="C905" s="26"/>
      <c r="D905" s="26"/>
      <c r="E905" s="26"/>
      <c r="F905" s="24"/>
      <c r="G905" s="24"/>
      <c r="H905" s="24"/>
      <c r="I905" s="26"/>
      <c r="J905" s="151"/>
      <c r="K905" s="151"/>
      <c r="L905" s="151"/>
      <c r="M905" s="26"/>
      <c r="N905" s="160"/>
      <c r="P905" s="103"/>
      <c r="Q905" s="17"/>
      <c r="R905" s="17"/>
      <c r="U905" s="103"/>
      <c r="V905" s="103"/>
    </row>
    <row r="906" spans="1:22">
      <c r="A906" s="127"/>
      <c r="B906" s="27"/>
      <c r="C906" s="26"/>
      <c r="D906" s="26"/>
      <c r="E906" s="26"/>
      <c r="F906" s="24"/>
      <c r="G906" s="24"/>
      <c r="H906" s="24"/>
      <c r="I906" s="26"/>
      <c r="J906" s="152"/>
      <c r="K906" s="152"/>
      <c r="L906" s="152"/>
      <c r="M906" s="26"/>
      <c r="N906" s="160"/>
      <c r="P906" s="103"/>
      <c r="Q906" s="17"/>
      <c r="R906" s="28"/>
      <c r="U906" s="103"/>
      <c r="V906" s="103"/>
    </row>
    <row r="907" spans="1:22">
      <c r="A907" s="127"/>
      <c r="B907" s="27"/>
      <c r="C907" s="26"/>
      <c r="D907" s="26"/>
      <c r="E907" s="26"/>
      <c r="F907" s="24"/>
      <c r="G907" s="24"/>
      <c r="H907" s="24"/>
      <c r="I907" s="26"/>
      <c r="J907" s="151"/>
      <c r="K907" s="151"/>
      <c r="L907" s="151"/>
      <c r="M907" s="26"/>
      <c r="N907" s="160"/>
    </row>
    <row r="908" spans="1:22" ht="19.5" thickBot="1">
      <c r="A908" s="162"/>
      <c r="B908" s="163"/>
      <c r="C908" s="164"/>
      <c r="D908" s="164"/>
      <c r="E908" s="164"/>
      <c r="F908" s="165"/>
      <c r="G908" s="165"/>
      <c r="H908" s="165"/>
      <c r="I908" s="164"/>
      <c r="J908" s="166"/>
      <c r="K908" s="166"/>
      <c r="L908" s="166"/>
      <c r="M908" s="164"/>
      <c r="N908" s="167"/>
    </row>
  </sheetData>
  <sheetProtection password="B12F" sheet="1" objects="1" scenarios="1"/>
  <mergeCells count="9">
    <mergeCell ref="G2:I2"/>
    <mergeCell ref="S5:T5"/>
    <mergeCell ref="P871:R871"/>
    <mergeCell ref="M5:N5"/>
    <mergeCell ref="I3:M3"/>
    <mergeCell ref="O5:P5"/>
    <mergeCell ref="Q5:R5"/>
    <mergeCell ref="B870:N870"/>
    <mergeCell ref="K5:L5"/>
  </mergeCells>
  <conditionalFormatting sqref="F905:F908 F873:F903">
    <cfRule type="cellIs" dxfId="36" priority="14" operator="lessThan">
      <formula>0</formula>
    </cfRule>
  </conditionalFormatting>
  <conditionalFormatting sqref="O7:T868">
    <cfRule type="cellIs" dxfId="35" priority="13" operator="equal">
      <formula>1</formula>
    </cfRule>
  </conditionalFormatting>
  <conditionalFormatting sqref="M7:N868">
    <cfRule type="cellIs" dxfId="34" priority="10" operator="equal">
      <formula>0</formula>
    </cfRule>
  </conditionalFormatting>
  <conditionalFormatting sqref="Q7:R868">
    <cfRule type="cellIs" dxfId="33" priority="7" operator="equal">
      <formula>1</formula>
    </cfRule>
    <cfRule type="cellIs" dxfId="32" priority="8" operator="equal">
      <formula>0</formula>
    </cfRule>
  </conditionalFormatting>
  <conditionalFormatting sqref="S7:T868">
    <cfRule type="cellIs" dxfId="31" priority="4" operator="equal">
      <formula>0</formula>
    </cfRule>
  </conditionalFormatting>
  <conditionalFormatting sqref="K7:L866">
    <cfRule type="cellIs" dxfId="30" priority="1" operator="equal">
      <formula>1</formula>
    </cfRule>
    <cfRule type="cellIs" dxfId="29" priority="2" operator="equal">
      <formula>0</formula>
    </cfRule>
    <cfRule type="cellIs" dxfId="28" priority="3" operator="equal">
      <formula>3</formula>
    </cfRule>
  </conditionalFormatting>
  <pageMargins left="0.7" right="0.7" top="0.75" bottom="0.75" header="0.3" footer="0.3"/>
  <pageSetup paperSize="9" orientation="portrait" horizontalDpi="4294967293" verticalDpi="4294967293" r:id="rId1"/>
  <headerFooter>
    <oddHeader>&amp;L&amp;D&amp;C&amp;"-,Bold"&amp;14South African Football Fan Spreadsheet&amp;R&amp;T</oddHeader>
    <oddFooter>&amp;L&amp;"-,Bold"&amp;14Developed By:&amp;"-,Regular" 1st Analyst Information Services&amp;C&amp;"-,Bold"&amp;14PAGE &amp;P&amp;R&amp;"-,Bold"&amp;14MzansiFootballFan.blogspot.com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/>
  <dimension ref="A1:V46"/>
  <sheetViews>
    <sheetView zoomScaleNormal="100" workbookViewId="0">
      <pane xSplit="2" ySplit="6" topLeftCell="C24" activePane="bottomRight" state="frozen"/>
      <selection pane="topRight" activeCell="C1" sqref="C1"/>
      <selection pane="bottomLeft" activeCell="A7" sqref="A7"/>
      <selection pane="bottomRight" activeCell="C3" sqref="C3"/>
    </sheetView>
  </sheetViews>
  <sheetFormatPr defaultRowHeight="18.75"/>
  <cols>
    <col min="1" max="1" width="9.140625" style="11"/>
    <col min="2" max="2" width="24.85546875" style="11" bestFit="1" customWidth="1"/>
    <col min="3" max="3" width="22.140625" style="11" bestFit="1" customWidth="1"/>
    <col min="4" max="4" width="19.42578125" style="389" bestFit="1" customWidth="1"/>
    <col min="5" max="5" width="18.85546875" style="390" bestFit="1" customWidth="1"/>
    <col min="6" max="6" width="22.7109375" style="391" bestFit="1" customWidth="1"/>
    <col min="7" max="9" width="22.7109375" style="391" customWidth="1"/>
    <col min="10" max="10" width="13.7109375" style="392" customWidth="1"/>
    <col min="11" max="11" width="13.5703125" style="11" bestFit="1" customWidth="1"/>
    <col min="12" max="15" width="9.140625" style="11"/>
    <col min="16" max="16" width="13.42578125" style="31" customWidth="1"/>
    <col min="17" max="17" width="9.140625" style="31"/>
    <col min="18" max="18" width="11.140625" style="11" bestFit="1" customWidth="1"/>
    <col min="19" max="16384" width="9.140625" style="11"/>
  </cols>
  <sheetData>
    <row r="1" spans="1:22">
      <c r="A1" s="10" t="str">
        <f>Admin!$A$1</f>
        <v>ENGLISH PREMIER LEAGUE  FOOTBALL FAN SPREADSHEET - 2023-2024 SEASON - ALL INFORMATION</v>
      </c>
    </row>
    <row r="2" spans="1:22">
      <c r="A2" s="19" t="s">
        <v>165</v>
      </c>
    </row>
    <row r="3" spans="1:22">
      <c r="E3" s="182" t="s">
        <v>196</v>
      </c>
    </row>
    <row r="5" spans="1:22" ht="19.5" hidden="1" thickBot="1">
      <c r="A5" s="393" t="str">
        <f>Admin!$K$7</f>
        <v>ENGLISH PREMIER LEAGUE  2023 - 2024</v>
      </c>
      <c r="B5" s="394"/>
      <c r="C5" s="394"/>
      <c r="D5" s="394"/>
    </row>
    <row r="6" spans="1:22" s="30" customFormat="1" ht="19.5" hidden="1" thickBot="1">
      <c r="A6" s="395" t="s">
        <v>6</v>
      </c>
      <c r="B6" s="212" t="s">
        <v>41</v>
      </c>
      <c r="C6" s="395" t="s">
        <v>51</v>
      </c>
      <c r="D6" s="396" t="s">
        <v>27</v>
      </c>
      <c r="E6" s="397" t="s">
        <v>28</v>
      </c>
      <c r="F6" s="398" t="s">
        <v>29</v>
      </c>
      <c r="G6" s="396" t="s">
        <v>20</v>
      </c>
      <c r="H6" s="397" t="s">
        <v>21</v>
      </c>
      <c r="I6" s="399" t="s">
        <v>22</v>
      </c>
      <c r="J6" s="400" t="s">
        <v>35</v>
      </c>
      <c r="K6" s="212" t="s">
        <v>56</v>
      </c>
      <c r="M6" s="401"/>
      <c r="N6" s="280"/>
      <c r="O6" s="280"/>
      <c r="P6" s="280"/>
      <c r="Q6" s="280"/>
      <c r="R6" s="457"/>
      <c r="S6" s="402"/>
      <c r="T6" s="280"/>
      <c r="U6" s="280"/>
      <c r="V6" s="280"/>
    </row>
    <row r="7" spans="1:22" hidden="1">
      <c r="A7" s="38">
        <f>IF(B7&lt;&gt;0,COUNTA($B$7:B7)," ")</f>
        <v>1</v>
      </c>
      <c r="B7" s="403" t="str">
        <f>'Teams-Premier-League'!$B$7</f>
        <v>Arsenal</v>
      </c>
      <c r="C7" s="134">
        <f>VLOOKUP(A7,'Stats-Big-Stats'!$B$872:$D$926,COLUMNS('Stats-Big-Stats'!$B$872:$D$926))</f>
        <v>8</v>
      </c>
      <c r="D7" s="404">
        <f>SUMIF('Matches-Data-Inputs'!$F$7:$F$867,B7,'Matches-Data-Inputs'!$O$7:$O$867)+SUMIF('Matches-Data-Inputs'!$H$7:$H$867,B7,'Matches-Data-Inputs'!$P$7:$P$867)</f>
        <v>6</v>
      </c>
      <c r="E7" s="405">
        <f>SUMIF('Matches-Data-Inputs'!$F$7:$F$867,B7,'Matches-Data-Inputs'!$Q$7:$Q$867)+SUMIF('Matches-Data-Inputs'!$H$7:$H$867,B7,'Matches-Data-Inputs'!$R$7:$R$867)</f>
        <v>0</v>
      </c>
      <c r="F7" s="406">
        <f>SUMIF('Matches-Data-Inputs'!$F$7:$F$867,B7,'Matches-Data-Inputs'!$S$7:$S$867)+SUMIF('Matches-Data-Inputs'!$H$7:$H$867,B7,'Matches-Data-Inputs'!$T$7:$T$867)</f>
        <v>2</v>
      </c>
      <c r="G7" s="407">
        <f>'Matches-Data-Inputs'!D873</f>
        <v>16</v>
      </c>
      <c r="H7" s="349">
        <f>'Matches-Data-Inputs'!E873</f>
        <v>6</v>
      </c>
      <c r="I7" s="132">
        <f>'Matches-Data-Inputs'!F873</f>
        <v>10</v>
      </c>
      <c r="J7" s="130">
        <f>SUMIF('Matches-Data-Inputs'!$F$7:$F$867,'Match-Points'!B7,'Matches-Data-Inputs'!$K$7:$K$867)+SUMIF('Matches-Data-Inputs'!$H$7:$H$867,'Match-Points'!B7,'Matches-Data-Inputs'!$L$7:$L$867)</f>
        <v>20</v>
      </c>
      <c r="K7" s="214">
        <f>'Stats-Big-Stats'!H872</f>
        <v>1</v>
      </c>
      <c r="M7" s="408"/>
      <c r="N7" s="33"/>
      <c r="O7" s="33"/>
      <c r="P7" s="122"/>
      <c r="Q7" s="122"/>
      <c r="R7" s="458"/>
      <c r="S7" s="278"/>
      <c r="T7" s="33"/>
      <c r="U7" s="33"/>
      <c r="V7" s="33"/>
    </row>
    <row r="8" spans="1:22" hidden="1">
      <c r="A8" s="38">
        <f>IF(B8&lt;&gt;0,COUNTA($B$7:B8)," ")</f>
        <v>2</v>
      </c>
      <c r="B8" s="414" t="str">
        <f>'Teams-Premier-League'!B8</f>
        <v>Aston Villa</v>
      </c>
      <c r="C8" s="409">
        <f>VLOOKUP(A8,'Stats-Big-Stats'!$B$872:$D$926,COLUMNS('Stats-Big-Stats'!$B$872:$D$926))</f>
        <v>8</v>
      </c>
      <c r="D8" s="172">
        <f>SUMIF('Matches-Data-Inputs'!$F$7:$F$867,B8,'Matches-Data-Inputs'!$O$7:$O$867)+SUMIF('Matches-Data-Inputs'!$H$7:$H$867,B8,'Matches-Data-Inputs'!$P$7:$P$867)</f>
        <v>5</v>
      </c>
      <c r="E8" s="242">
        <f>SUMIF('Matches-Data-Inputs'!$F$7:$F$867,B8,'Matches-Data-Inputs'!$Q$7:$Q$867)+SUMIF('Matches-Data-Inputs'!$H$7:$H$867,B8,'Matches-Data-Inputs'!$R$7:$R$867)</f>
        <v>2</v>
      </c>
      <c r="F8" s="410">
        <f>SUMIF('Matches-Data-Inputs'!$F$7:$F$867,B8,'Matches-Data-Inputs'!$S$7:$S$867)+SUMIF('Matches-Data-Inputs'!$H$7:$H$867,B8,'Matches-Data-Inputs'!$T$7:$T$867)</f>
        <v>1</v>
      </c>
      <c r="G8" s="411">
        <f>'Matches-Data-Inputs'!D874</f>
        <v>19</v>
      </c>
      <c r="H8" s="228">
        <f>'Matches-Data-Inputs'!E874</f>
        <v>12</v>
      </c>
      <c r="I8" s="132">
        <f>'Matches-Data-Inputs'!F874</f>
        <v>7</v>
      </c>
      <c r="J8" s="412">
        <f>SUMIF('Matches-Data-Inputs'!$F$7:$F$867,'Match-Points'!B8,'Matches-Data-Inputs'!$K$7:$K$867)+SUMIF('Matches-Data-Inputs'!$H$7:$H$867,'Match-Points'!B8,'Matches-Data-Inputs'!$L$7:$L$867)</f>
        <v>16</v>
      </c>
      <c r="K8" s="214">
        <f>'Stats-Big-Stats'!H873</f>
        <v>5</v>
      </c>
      <c r="M8" s="33"/>
      <c r="N8" s="33"/>
      <c r="O8" s="33"/>
      <c r="P8" s="122"/>
      <c r="Q8" s="122"/>
      <c r="R8" s="458"/>
      <c r="S8" s="278"/>
      <c r="T8" s="33"/>
      <c r="U8" s="33"/>
      <c r="V8" s="33"/>
    </row>
    <row r="9" spans="1:22" hidden="1">
      <c r="A9" s="38">
        <f>IF(B9&lt;&gt;0,COUNTA($B$7:B9)," ")</f>
        <v>3</v>
      </c>
      <c r="B9" s="414" t="str">
        <f>'Teams-Premier-League'!B9</f>
        <v>Bournemouth</v>
      </c>
      <c r="C9" s="409">
        <f>VLOOKUP(A9,'Stats-Big-Stats'!$B$872:$D$926,COLUMNS('Stats-Big-Stats'!$B$872:$D$926))</f>
        <v>8</v>
      </c>
      <c r="D9" s="172">
        <f>SUMIF('Matches-Data-Inputs'!$F$7:$F$867,B9,'Matches-Data-Inputs'!$O$7:$O$867)+SUMIF('Matches-Data-Inputs'!$H$7:$H$867,B9,'Matches-Data-Inputs'!$P$7:$P$867)</f>
        <v>0</v>
      </c>
      <c r="E9" s="242">
        <f>SUMIF('Matches-Data-Inputs'!$F$7:$F$867,B9,'Matches-Data-Inputs'!$Q$7:$Q$867)+SUMIF('Matches-Data-Inputs'!$H$7:$H$867,B9,'Matches-Data-Inputs'!$R$7:$R$867)</f>
        <v>5</v>
      </c>
      <c r="F9" s="410">
        <f>SUMIF('Matches-Data-Inputs'!$F$7:$F$867,B9,'Matches-Data-Inputs'!$S$7:$S$867)+SUMIF('Matches-Data-Inputs'!$H$7:$H$867,B9,'Matches-Data-Inputs'!$T$7:$T$867)</f>
        <v>3</v>
      </c>
      <c r="G9" s="411">
        <f>'Matches-Data-Inputs'!D875</f>
        <v>5</v>
      </c>
      <c r="H9" s="228">
        <f>'Matches-Data-Inputs'!E875</f>
        <v>18</v>
      </c>
      <c r="I9" s="132">
        <f>'Matches-Data-Inputs'!F875</f>
        <v>-13</v>
      </c>
      <c r="J9" s="412">
        <f>SUMIF('Matches-Data-Inputs'!$F$7:$F$867,'Match-Points'!B9,'Matches-Data-Inputs'!$K$7:$K$867)+SUMIF('Matches-Data-Inputs'!$H$7:$H$867,'Match-Points'!B9,'Matches-Data-Inputs'!$L$7:$L$867)</f>
        <v>3</v>
      </c>
      <c r="K9" s="214">
        <f>'Stats-Big-Stats'!H874</f>
        <v>19</v>
      </c>
      <c r="M9" s="413"/>
      <c r="N9" s="33"/>
      <c r="O9" s="33"/>
      <c r="P9" s="122"/>
      <c r="Q9" s="122"/>
      <c r="R9" s="458"/>
      <c r="S9" s="278"/>
      <c r="T9" s="33"/>
      <c r="U9" s="33"/>
      <c r="V9" s="33"/>
    </row>
    <row r="10" spans="1:22" hidden="1">
      <c r="A10" s="38">
        <f>IF(B10&lt;&gt;0,COUNTA($B$7:B10)," ")</f>
        <v>4</v>
      </c>
      <c r="B10" s="414" t="str">
        <f>'Teams-Premier-League'!B10</f>
        <v>Brentford</v>
      </c>
      <c r="C10" s="409">
        <f>VLOOKUP(A10,'Stats-Big-Stats'!$B$872:$D$926,COLUMNS('Stats-Big-Stats'!$B$872:$D$926))</f>
        <v>8</v>
      </c>
      <c r="D10" s="172">
        <f>SUMIF('Matches-Data-Inputs'!$F$7:$F$867,B10,'Matches-Data-Inputs'!$O$7:$O$867)+SUMIF('Matches-Data-Inputs'!$H$7:$H$867,B10,'Matches-Data-Inputs'!$P$7:$P$867)</f>
        <v>1</v>
      </c>
      <c r="E10" s="242">
        <f>SUMIF('Matches-Data-Inputs'!$F$7:$F$867,B10,'Matches-Data-Inputs'!$Q$7:$Q$867)+SUMIF('Matches-Data-Inputs'!$H$7:$H$867,B10,'Matches-Data-Inputs'!$R$7:$R$867)</f>
        <v>3</v>
      </c>
      <c r="F10" s="410">
        <f>SUMIF('Matches-Data-Inputs'!$F$7:$F$867,B10,'Matches-Data-Inputs'!$S$7:$S$867)+SUMIF('Matches-Data-Inputs'!$H$7:$H$867,B10,'Matches-Data-Inputs'!$T$7:$T$867)</f>
        <v>4</v>
      </c>
      <c r="G10" s="411">
        <f>'Matches-Data-Inputs'!D876</f>
        <v>11</v>
      </c>
      <c r="H10" s="228">
        <f>'Matches-Data-Inputs'!E876</f>
        <v>12</v>
      </c>
      <c r="I10" s="132">
        <f>'Matches-Data-Inputs'!F876</f>
        <v>-1</v>
      </c>
      <c r="J10" s="412">
        <f>SUMIF('Matches-Data-Inputs'!$F$7:$F$867,'Match-Points'!B10,'Matches-Data-Inputs'!$K$7:$K$867)+SUMIF('Matches-Data-Inputs'!$H$7:$H$867,'Match-Points'!B10,'Matches-Data-Inputs'!$L$7:$L$867)</f>
        <v>7</v>
      </c>
      <c r="K10" s="214">
        <f>'Stats-Big-Stats'!H875</f>
        <v>15</v>
      </c>
      <c r="M10" s="33"/>
      <c r="N10" s="33"/>
      <c r="O10" s="33"/>
      <c r="P10" s="122"/>
      <c r="Q10" s="122"/>
      <c r="R10" s="458"/>
      <c r="S10" s="278"/>
      <c r="T10" s="33"/>
      <c r="U10" s="33"/>
      <c r="V10" s="33"/>
    </row>
    <row r="11" spans="1:22" hidden="1">
      <c r="A11" s="38">
        <f>IF(B11&lt;&gt;0,COUNTA($B$7:B11)," ")</f>
        <v>5</v>
      </c>
      <c r="B11" s="414" t="s">
        <v>107</v>
      </c>
      <c r="C11" s="409">
        <f>VLOOKUP(A11,'Stats-Big-Stats'!$B$872:$D$926,COLUMNS('Stats-Big-Stats'!$B$872:$D$926))</f>
        <v>8</v>
      </c>
      <c r="D11" s="404">
        <f>SUMIF('Matches-Data-Inputs'!$F$7:$F$867,B11,'Matches-Data-Inputs'!$O$7:$O$867)+SUMIF('Matches-Data-Inputs'!$H$7:$H$867,B11,'Matches-Data-Inputs'!$P$7:$P$867)</f>
        <v>5</v>
      </c>
      <c r="E11" s="405">
        <f>SUMIF('Matches-Data-Inputs'!$F$7:$F$867,B11,'Matches-Data-Inputs'!$Q$7:$Q$867)+SUMIF('Matches-Data-Inputs'!$H$7:$H$867,B11,'Matches-Data-Inputs'!$R$7:$R$867)</f>
        <v>2</v>
      </c>
      <c r="F11" s="410">
        <f>SUMIF('Matches-Data-Inputs'!$F$7:$F$867,B11,'Matches-Data-Inputs'!$S$7:$S$867)+SUMIF('Matches-Data-Inputs'!$H$7:$H$867,B11,'Matches-Data-Inputs'!$T$7:$T$867)</f>
        <v>1</v>
      </c>
      <c r="G11" s="411">
        <f>'Matches-Data-Inputs'!D877</f>
        <v>21</v>
      </c>
      <c r="H11" s="228">
        <f>'Matches-Data-Inputs'!E877</f>
        <v>16</v>
      </c>
      <c r="I11" s="132">
        <f>'Matches-Data-Inputs'!F877</f>
        <v>5</v>
      </c>
      <c r="J11" s="412">
        <f>SUMIF('Matches-Data-Inputs'!$F$7:$F$867,'Match-Points'!B11,'Matches-Data-Inputs'!$K$7:$K$867)+SUMIF('Matches-Data-Inputs'!$H$7:$H$867,'Match-Points'!B11,'Matches-Data-Inputs'!$L$7:$L$867)</f>
        <v>16</v>
      </c>
      <c r="K11" s="214">
        <f>'Stats-Big-Stats'!H876</f>
        <v>6</v>
      </c>
      <c r="M11" s="413"/>
      <c r="N11" s="33"/>
      <c r="O11" s="33"/>
      <c r="P11" s="122"/>
      <c r="Q11" s="122"/>
      <c r="R11" s="458"/>
      <c r="S11" s="278"/>
      <c r="T11" s="33"/>
      <c r="U11" s="33"/>
      <c r="V11" s="33"/>
    </row>
    <row r="12" spans="1:22" hidden="1">
      <c r="A12" s="38">
        <f>IF(B12&lt;&gt;0,COUNTA($B$7:B12)," ")</f>
        <v>6</v>
      </c>
      <c r="B12" s="414" t="str">
        <f>'Teams-Premier-League'!B12</f>
        <v>Burnley</v>
      </c>
      <c r="C12" s="409">
        <f>VLOOKUP(A12,'Stats-Big-Stats'!$B$872:$D$926,COLUMNS('Stats-Big-Stats'!$B$872:$D$926))</f>
        <v>8</v>
      </c>
      <c r="D12" s="172">
        <f>SUMIF('Matches-Data-Inputs'!$F$7:$F$867,B12,'Matches-Data-Inputs'!$O$7:$O$867)+SUMIF('Matches-Data-Inputs'!$H$7:$H$867,B12,'Matches-Data-Inputs'!$P$7:$P$867)</f>
        <v>1</v>
      </c>
      <c r="E12" s="242">
        <f>SUMIF('Matches-Data-Inputs'!$F$7:$F$867,B12,'Matches-Data-Inputs'!$Q$7:$Q$867)+SUMIF('Matches-Data-Inputs'!$H$7:$H$867,B12,'Matches-Data-Inputs'!$R$7:$R$867)</f>
        <v>6</v>
      </c>
      <c r="F12" s="410">
        <f>SUMIF('Matches-Data-Inputs'!$F$7:$F$867,B12,'Matches-Data-Inputs'!$S$7:$S$867)+SUMIF('Matches-Data-Inputs'!$H$7:$H$867,B12,'Matches-Data-Inputs'!$T$7:$T$867)</f>
        <v>1</v>
      </c>
      <c r="G12" s="411">
        <f>'Matches-Data-Inputs'!D878</f>
        <v>7</v>
      </c>
      <c r="H12" s="228">
        <f>'Matches-Data-Inputs'!E878</f>
        <v>20</v>
      </c>
      <c r="I12" s="132">
        <f>'Matches-Data-Inputs'!F878</f>
        <v>-13</v>
      </c>
      <c r="J12" s="412">
        <f>SUMIF('Matches-Data-Inputs'!$F$7:$F$867,'Match-Points'!B12,'Matches-Data-Inputs'!$K$7:$K$867)+SUMIF('Matches-Data-Inputs'!$H$7:$H$867,'Match-Points'!B12,'Matches-Data-Inputs'!$L$7:$L$867)</f>
        <v>4</v>
      </c>
      <c r="K12" s="214">
        <f>'Stats-Big-Stats'!H877</f>
        <v>17</v>
      </c>
      <c r="M12" s="33"/>
      <c r="N12" s="33"/>
      <c r="O12" s="33"/>
      <c r="P12" s="122"/>
      <c r="Q12" s="122"/>
      <c r="R12" s="458"/>
      <c r="S12" s="278"/>
      <c r="T12" s="33"/>
      <c r="U12" s="33"/>
      <c r="V12" s="33"/>
    </row>
    <row r="13" spans="1:22" hidden="1">
      <c r="A13" s="38">
        <f>IF(B13&lt;&gt;0,COUNTA($B$7:B13)," ")</f>
        <v>7</v>
      </c>
      <c r="B13" s="414" t="str">
        <f>'Teams-Premier-League'!B13</f>
        <v>Chelsea</v>
      </c>
      <c r="C13" s="409">
        <f>VLOOKUP(A13,'Stats-Big-Stats'!$B$872:$D$926,COLUMNS('Stats-Big-Stats'!$B$872:$D$926))</f>
        <v>8</v>
      </c>
      <c r="D13" s="172">
        <f>SUMIF('Matches-Data-Inputs'!$F$7:$F$867,B13,'Matches-Data-Inputs'!$O$7:$O$867)+SUMIF('Matches-Data-Inputs'!$H$7:$H$867,B13,'Matches-Data-Inputs'!$P$7:$P$867)</f>
        <v>3</v>
      </c>
      <c r="E13" s="242">
        <f>SUMIF('Matches-Data-Inputs'!$F$7:$F$867,B13,'Matches-Data-Inputs'!$Q$7:$Q$867)+SUMIF('Matches-Data-Inputs'!$H$7:$H$867,B13,'Matches-Data-Inputs'!$R$7:$R$867)</f>
        <v>3</v>
      </c>
      <c r="F13" s="410">
        <f>SUMIF('Matches-Data-Inputs'!$F$7:$F$867,B13,'Matches-Data-Inputs'!$S$7:$S$867)+SUMIF('Matches-Data-Inputs'!$H$7:$H$867,B13,'Matches-Data-Inputs'!$T$7:$T$867)</f>
        <v>2</v>
      </c>
      <c r="G13" s="411">
        <f>'Matches-Data-Inputs'!D879</f>
        <v>11</v>
      </c>
      <c r="H13" s="228">
        <f>'Matches-Data-Inputs'!E879</f>
        <v>7</v>
      </c>
      <c r="I13" s="132">
        <f>'Matches-Data-Inputs'!F879</f>
        <v>4</v>
      </c>
      <c r="J13" s="412">
        <f>SUMIF('Matches-Data-Inputs'!$F$7:$F$867,'Match-Points'!B13,'Matches-Data-Inputs'!$K$7:$K$867)+SUMIF('Matches-Data-Inputs'!$H$7:$H$867,'Match-Points'!B13,'Matches-Data-Inputs'!$L$7:$L$867)</f>
        <v>11</v>
      </c>
      <c r="K13" s="214">
        <f>'Stats-Big-Stats'!H878</f>
        <v>11</v>
      </c>
      <c r="P13" s="122"/>
      <c r="Q13" s="122"/>
      <c r="R13" s="458"/>
      <c r="S13" s="278"/>
    </row>
    <row r="14" spans="1:22" hidden="1">
      <c r="A14" s="38">
        <f>IF(B14&lt;&gt;0,COUNTA($B$7:B14)," ")</f>
        <v>8</v>
      </c>
      <c r="B14" s="414" t="str">
        <f>'Teams-Premier-League'!B14</f>
        <v>Crystal Palace</v>
      </c>
      <c r="C14" s="409">
        <f>VLOOKUP(A14,'Stats-Big-Stats'!$B$872:$D$926,COLUMNS('Stats-Big-Stats'!$B$872:$D$926))</f>
        <v>8</v>
      </c>
      <c r="D14" s="172">
        <f>SUMIF('Matches-Data-Inputs'!$F$7:$F$867,B14,'Matches-Data-Inputs'!$O$7:$O$867)+SUMIF('Matches-Data-Inputs'!$H$7:$H$867,B14,'Matches-Data-Inputs'!$P$7:$P$867)</f>
        <v>3</v>
      </c>
      <c r="E14" s="242">
        <f>SUMIF('Matches-Data-Inputs'!$F$7:$F$867,B14,'Matches-Data-Inputs'!$Q$7:$Q$867)+SUMIF('Matches-Data-Inputs'!$H$7:$H$867,B14,'Matches-Data-Inputs'!$R$7:$R$867)</f>
        <v>2</v>
      </c>
      <c r="F14" s="410">
        <f>SUMIF('Matches-Data-Inputs'!$F$7:$F$867,B14,'Matches-Data-Inputs'!$S$7:$S$867)+SUMIF('Matches-Data-Inputs'!$H$7:$H$867,B14,'Matches-Data-Inputs'!$T$7:$T$867)</f>
        <v>3</v>
      </c>
      <c r="G14" s="411">
        <f>'Matches-Data-Inputs'!D880</f>
        <v>7</v>
      </c>
      <c r="H14" s="228">
        <f>'Matches-Data-Inputs'!E880</f>
        <v>7</v>
      </c>
      <c r="I14" s="132">
        <f>'Matches-Data-Inputs'!F880</f>
        <v>0</v>
      </c>
      <c r="J14" s="412">
        <f>SUMIF('Matches-Data-Inputs'!$F$7:$F$867,'Match-Points'!B14,'Matches-Data-Inputs'!$K$7:$K$867)+SUMIF('Matches-Data-Inputs'!$H$7:$H$867,'Match-Points'!B14,'Matches-Data-Inputs'!$L$7:$L$867)</f>
        <v>12</v>
      </c>
      <c r="K14" s="214">
        <f>'Stats-Big-Stats'!H879</f>
        <v>9</v>
      </c>
      <c r="P14" s="122"/>
      <c r="Q14" s="122"/>
      <c r="R14" s="458"/>
      <c r="S14" s="278"/>
    </row>
    <row r="15" spans="1:22" hidden="1">
      <c r="A15" s="38">
        <f>IF(B15&lt;&gt;0,COUNTA($B$7:B15)," ")</f>
        <v>9</v>
      </c>
      <c r="B15" s="414" t="str">
        <f>'Teams-Premier-League'!B15</f>
        <v>Everton</v>
      </c>
      <c r="C15" s="409">
        <f>VLOOKUP(A15,'Stats-Big-Stats'!$B$872:$D$926,COLUMNS('Stats-Big-Stats'!$B$872:$D$926))</f>
        <v>8</v>
      </c>
      <c r="D15" s="172">
        <f>SUMIF('Matches-Data-Inputs'!$F$7:$F$867,B15,'Matches-Data-Inputs'!$O$7:$O$867)+SUMIF('Matches-Data-Inputs'!$H$7:$H$867,B15,'Matches-Data-Inputs'!$P$7:$P$867)</f>
        <v>2</v>
      </c>
      <c r="E15" s="242">
        <f>SUMIF('Matches-Data-Inputs'!$F$7:$F$867,B15,'Matches-Data-Inputs'!$Q$7:$Q$867)+SUMIF('Matches-Data-Inputs'!$H$7:$H$867,B15,'Matches-Data-Inputs'!$R$7:$R$867)</f>
        <v>5</v>
      </c>
      <c r="F15" s="410">
        <f>SUMIF('Matches-Data-Inputs'!$F$7:$F$867,B15,'Matches-Data-Inputs'!$S$7:$S$867)+SUMIF('Matches-Data-Inputs'!$H$7:$H$867,B15,'Matches-Data-Inputs'!$T$7:$T$867)</f>
        <v>1</v>
      </c>
      <c r="G15" s="411">
        <f>'Matches-Data-Inputs'!D881</f>
        <v>9</v>
      </c>
      <c r="H15" s="228">
        <f>'Matches-Data-Inputs'!E881</f>
        <v>12</v>
      </c>
      <c r="I15" s="132">
        <f>'Matches-Data-Inputs'!F881</f>
        <v>-3</v>
      </c>
      <c r="J15" s="412">
        <f>SUMIF('Matches-Data-Inputs'!$F$7:$F$867,'Match-Points'!B15,'Matches-Data-Inputs'!$K$7:$K$867)+SUMIF('Matches-Data-Inputs'!$H$7:$H$867,'Match-Points'!B15,'Matches-Data-Inputs'!$L$7:$L$867)</f>
        <v>7</v>
      </c>
      <c r="K15" s="214">
        <f>'Stats-Big-Stats'!H880</f>
        <v>16</v>
      </c>
      <c r="P15" s="122"/>
      <c r="Q15" s="122"/>
      <c r="R15" s="458"/>
      <c r="S15" s="278"/>
    </row>
    <row r="16" spans="1:22" hidden="1">
      <c r="A16" s="38">
        <f>IF(B16&lt;&gt;0,COUNTA($B$7:B16)," ")</f>
        <v>10</v>
      </c>
      <c r="B16" s="414" t="str">
        <f>'Teams-Premier-League'!B16</f>
        <v>Fulham</v>
      </c>
      <c r="C16" s="409">
        <f>VLOOKUP(A16,'Stats-Big-Stats'!$B$872:$D$926,COLUMNS('Stats-Big-Stats'!$B$872:$D$926))</f>
        <v>8</v>
      </c>
      <c r="D16" s="172">
        <f>SUMIF('Matches-Data-Inputs'!$F$7:$F$867,B16,'Matches-Data-Inputs'!$O$7:$O$867)+SUMIF('Matches-Data-Inputs'!$H$7:$H$867,B16,'Matches-Data-Inputs'!$P$7:$P$867)</f>
        <v>3</v>
      </c>
      <c r="E16" s="242">
        <f>SUMIF('Matches-Data-Inputs'!$F$7:$F$867,B16,'Matches-Data-Inputs'!$Q$7:$Q$867)+SUMIF('Matches-Data-Inputs'!$H$7:$H$867,B16,'Matches-Data-Inputs'!$R$7:$R$867)</f>
        <v>3</v>
      </c>
      <c r="F16" s="410">
        <f>SUMIF('Matches-Data-Inputs'!$F$7:$F$867,B16,'Matches-Data-Inputs'!$S$7:$S$867)+SUMIF('Matches-Data-Inputs'!$H$7:$H$867,B16,'Matches-Data-Inputs'!$T$7:$T$867)</f>
        <v>2</v>
      </c>
      <c r="G16" s="411">
        <f>'Matches-Data-Inputs'!D882</f>
        <v>8</v>
      </c>
      <c r="H16" s="228">
        <f>'Matches-Data-Inputs'!E882</f>
        <v>13</v>
      </c>
      <c r="I16" s="132">
        <f>'Matches-Data-Inputs'!F882</f>
        <v>-5</v>
      </c>
      <c r="J16" s="412">
        <f>SUMIF('Matches-Data-Inputs'!$F$7:$F$867,'Match-Points'!B16,'Matches-Data-Inputs'!$K$7:$K$867)+SUMIF('Matches-Data-Inputs'!$H$7:$H$867,'Match-Points'!B16,'Matches-Data-Inputs'!$L$7:$L$867)</f>
        <v>11</v>
      </c>
      <c r="K16" s="214">
        <f>'Stats-Big-Stats'!H881</f>
        <v>12</v>
      </c>
      <c r="P16" s="122"/>
      <c r="Q16" s="122"/>
      <c r="R16" s="458"/>
      <c r="S16" s="278"/>
    </row>
    <row r="17" spans="1:19" hidden="1">
      <c r="A17" s="38">
        <f>IF(B17&lt;&gt;0,COUNTA($B$7:B17)," ")</f>
        <v>11</v>
      </c>
      <c r="B17" s="414" t="str">
        <f>'Teams-Premier-League'!B17</f>
        <v>Liverpool</v>
      </c>
      <c r="C17" s="409">
        <f>VLOOKUP(A17,'Stats-Big-Stats'!$B$872:$D$926,COLUMNS('Stats-Big-Stats'!$B$872:$D$926))</f>
        <v>8</v>
      </c>
      <c r="D17" s="172">
        <f>SUMIF('Matches-Data-Inputs'!$F$7:$F$867,B17,'Matches-Data-Inputs'!$O$7:$O$867)+SUMIF('Matches-Data-Inputs'!$H$7:$H$867,B17,'Matches-Data-Inputs'!$P$7:$P$867)</f>
        <v>5</v>
      </c>
      <c r="E17" s="242">
        <f>SUMIF('Matches-Data-Inputs'!$F$7:$F$867,B17,'Matches-Data-Inputs'!$Q$7:$Q$867)+SUMIF('Matches-Data-Inputs'!$H$7:$H$867,B17,'Matches-Data-Inputs'!$R$7:$R$867)</f>
        <v>1</v>
      </c>
      <c r="F17" s="410">
        <f>SUMIF('Matches-Data-Inputs'!$F$7:$F$867,B17,'Matches-Data-Inputs'!$S$7:$S$867)+SUMIF('Matches-Data-Inputs'!$H$7:$H$867,B17,'Matches-Data-Inputs'!$T$7:$T$867)</f>
        <v>2</v>
      </c>
      <c r="G17" s="411">
        <f>'Matches-Data-Inputs'!D883</f>
        <v>18</v>
      </c>
      <c r="H17" s="228">
        <f>'Matches-Data-Inputs'!E883</f>
        <v>9</v>
      </c>
      <c r="I17" s="132">
        <f>'Matches-Data-Inputs'!F883</f>
        <v>9</v>
      </c>
      <c r="J17" s="412">
        <f>SUMIF('Matches-Data-Inputs'!$F$7:$F$867,'Match-Points'!B17,'Matches-Data-Inputs'!$K$7:$K$867)+SUMIF('Matches-Data-Inputs'!$H$7:$H$867,'Match-Points'!B17,'Matches-Data-Inputs'!$L$7:$L$867)</f>
        <v>17</v>
      </c>
      <c r="K17" s="214">
        <f>'Stats-Big-Stats'!H882</f>
        <v>4</v>
      </c>
      <c r="P17" s="122"/>
      <c r="Q17" s="122"/>
      <c r="R17" s="458"/>
      <c r="S17" s="278"/>
    </row>
    <row r="18" spans="1:19" hidden="1">
      <c r="A18" s="38">
        <f>IF(B18&lt;&gt;0,COUNTA($B$7:B18)," ")</f>
        <v>12</v>
      </c>
      <c r="B18" s="414" t="str">
        <f>'Teams-Premier-League'!B18</f>
        <v>Luton</v>
      </c>
      <c r="C18" s="409">
        <f>VLOOKUP(A18,'Stats-Big-Stats'!$B$872:$D$926,COLUMNS('Stats-Big-Stats'!$B$872:$D$926))</f>
        <v>8</v>
      </c>
      <c r="D18" s="172">
        <f>SUMIF('Matches-Data-Inputs'!$F$7:$F$867,B18,'Matches-Data-Inputs'!$O$7:$O$867)+SUMIF('Matches-Data-Inputs'!$H$7:$H$867,B18,'Matches-Data-Inputs'!$P$7:$P$867)</f>
        <v>1</v>
      </c>
      <c r="E18" s="242">
        <f>SUMIF('Matches-Data-Inputs'!$F$7:$F$867,B18,'Matches-Data-Inputs'!$Q$7:$Q$867)+SUMIF('Matches-Data-Inputs'!$H$7:$H$867,B18,'Matches-Data-Inputs'!$R$7:$R$867)</f>
        <v>6</v>
      </c>
      <c r="F18" s="410">
        <f>SUMIF('Matches-Data-Inputs'!$F$7:$F$867,B18,'Matches-Data-Inputs'!$S$7:$S$867)+SUMIF('Matches-Data-Inputs'!$H$7:$H$867,B18,'Matches-Data-Inputs'!$T$7:$T$867)</f>
        <v>1</v>
      </c>
      <c r="G18" s="411">
        <f>'Matches-Data-Inputs'!D884</f>
        <v>6</v>
      </c>
      <c r="H18" s="228">
        <f>'Matches-Data-Inputs'!E884</f>
        <v>15</v>
      </c>
      <c r="I18" s="132">
        <f>'Matches-Data-Inputs'!F884</f>
        <v>-9</v>
      </c>
      <c r="J18" s="412">
        <f>SUMIF('Matches-Data-Inputs'!$F$7:$F$867,'Match-Points'!B18,'Matches-Data-Inputs'!$K$7:$K$867)+SUMIF('Matches-Data-Inputs'!$H$7:$H$867,'Match-Points'!B18,'Matches-Data-Inputs'!$L$7:$L$867)</f>
        <v>4</v>
      </c>
      <c r="K18" s="214">
        <f>'Stats-Big-Stats'!H883</f>
        <v>18</v>
      </c>
      <c r="P18" s="122"/>
      <c r="Q18" s="122"/>
      <c r="R18" s="458"/>
      <c r="S18" s="278"/>
    </row>
    <row r="19" spans="1:19" hidden="1">
      <c r="A19" s="38">
        <f>IF(B19&lt;&gt;0,COUNTA($B$7:B19)," ")</f>
        <v>13</v>
      </c>
      <c r="B19" s="414" t="str">
        <f>'Teams-Premier-League'!B19</f>
        <v>Man City</v>
      </c>
      <c r="C19" s="409">
        <f>VLOOKUP(A19,'Stats-Big-Stats'!$B$872:$D$926,COLUMNS('Stats-Big-Stats'!$B$872:$D$926))</f>
        <v>8</v>
      </c>
      <c r="D19" s="172">
        <f>SUMIF('Matches-Data-Inputs'!$F$7:$F$867,B19,'Matches-Data-Inputs'!$O$7:$O$867)+SUMIF('Matches-Data-Inputs'!$H$7:$H$867,B19,'Matches-Data-Inputs'!$P$7:$P$867)</f>
        <v>6</v>
      </c>
      <c r="E19" s="242">
        <f>SUMIF('Matches-Data-Inputs'!$F$7:$F$867,B19,'Matches-Data-Inputs'!$Q$7:$Q$867)+SUMIF('Matches-Data-Inputs'!$H$7:$H$867,B19,'Matches-Data-Inputs'!$R$7:$R$867)</f>
        <v>2</v>
      </c>
      <c r="F19" s="410">
        <f>SUMIF('Matches-Data-Inputs'!$F$7:$F$867,B19,'Matches-Data-Inputs'!$S$7:$S$867)+SUMIF('Matches-Data-Inputs'!$H$7:$H$867,B19,'Matches-Data-Inputs'!$T$7:$T$867)</f>
        <v>0</v>
      </c>
      <c r="G19" s="411">
        <f>'Matches-Data-Inputs'!D885</f>
        <v>17</v>
      </c>
      <c r="H19" s="228">
        <f>'Matches-Data-Inputs'!E885</f>
        <v>6</v>
      </c>
      <c r="I19" s="132">
        <f>'Matches-Data-Inputs'!F885</f>
        <v>11</v>
      </c>
      <c r="J19" s="412">
        <f>SUMIF('Matches-Data-Inputs'!$F$7:$F$867,'Match-Points'!B19,'Matches-Data-Inputs'!$K$7:$K$867)+SUMIF('Matches-Data-Inputs'!$H$7:$H$867,'Match-Points'!B19,'Matches-Data-Inputs'!$L$7:$L$867)</f>
        <v>18</v>
      </c>
      <c r="K19" s="214">
        <f>'Stats-Big-Stats'!H884</f>
        <v>3</v>
      </c>
      <c r="P19" s="122"/>
      <c r="Q19" s="122"/>
      <c r="R19" s="458"/>
      <c r="S19" s="278"/>
    </row>
    <row r="20" spans="1:19" hidden="1">
      <c r="A20" s="38">
        <f>IF(B20&lt;&gt;0,COUNTA($B$7:B20)," ")</f>
        <v>14</v>
      </c>
      <c r="B20" s="414" t="str">
        <f>'Teams-Premier-League'!B20</f>
        <v>Man Utd</v>
      </c>
      <c r="C20" s="409">
        <f>VLOOKUP(A20,'Stats-Big-Stats'!$B$872:$D$926,COLUMNS('Stats-Big-Stats'!$B$872:$D$926))</f>
        <v>8</v>
      </c>
      <c r="D20" s="172">
        <f>SUMIF('Matches-Data-Inputs'!$F$7:$F$867,B20,'Matches-Data-Inputs'!$O$7:$O$867)+SUMIF('Matches-Data-Inputs'!$H$7:$H$867,B20,'Matches-Data-Inputs'!$P$7:$P$867)</f>
        <v>4</v>
      </c>
      <c r="E20" s="242">
        <f>SUMIF('Matches-Data-Inputs'!$F$7:$F$867,B20,'Matches-Data-Inputs'!$Q$7:$Q$867)+SUMIF('Matches-Data-Inputs'!$H$7:$H$867,B20,'Matches-Data-Inputs'!$R$7:$R$867)</f>
        <v>4</v>
      </c>
      <c r="F20" s="410">
        <f>SUMIF('Matches-Data-Inputs'!$F$7:$F$867,B20,'Matches-Data-Inputs'!$S$7:$S$867)+SUMIF('Matches-Data-Inputs'!$H$7:$H$867,B20,'Matches-Data-Inputs'!$T$7:$T$867)</f>
        <v>0</v>
      </c>
      <c r="G20" s="411">
        <f>'Matches-Data-Inputs'!D886</f>
        <v>9</v>
      </c>
      <c r="H20" s="228">
        <f>'Matches-Data-Inputs'!E886</f>
        <v>12</v>
      </c>
      <c r="I20" s="132">
        <f>'Matches-Data-Inputs'!F886</f>
        <v>-3</v>
      </c>
      <c r="J20" s="130">
        <f>SUMIF('Matches-Data-Inputs'!$F$7:$F$867,'Match-Points'!B20,'Matches-Data-Inputs'!$K$7:$K$867)+SUMIF('Matches-Data-Inputs'!$H$7:$H$867,'Match-Points'!B20,'Matches-Data-Inputs'!$L$7:$L$867)</f>
        <v>12</v>
      </c>
      <c r="K20" s="214">
        <f>'Stats-Big-Stats'!H885</f>
        <v>10</v>
      </c>
      <c r="P20" s="122"/>
      <c r="Q20" s="122"/>
      <c r="R20" s="458"/>
      <c r="S20" s="278"/>
    </row>
    <row r="21" spans="1:19" hidden="1">
      <c r="A21" s="38">
        <f>IF(B21&lt;&gt;0,COUNTA($B$7:B21)," ")</f>
        <v>15</v>
      </c>
      <c r="B21" s="414" t="str">
        <f>'Teams-Premier-League'!B21</f>
        <v>Newcastle</v>
      </c>
      <c r="C21" s="409">
        <f>VLOOKUP(A21,'Stats-Big-Stats'!$B$872:$D$926,COLUMNS('Stats-Big-Stats'!$B$872:$D$926))</f>
        <v>8</v>
      </c>
      <c r="D21" s="172">
        <f>SUMIF('Matches-Data-Inputs'!$F$7:$F$867,B21,'Matches-Data-Inputs'!$O$7:$O$867)+SUMIF('Matches-Data-Inputs'!$H$7:$H$867,B21,'Matches-Data-Inputs'!$P$7:$P$867)</f>
        <v>4</v>
      </c>
      <c r="E21" s="242">
        <f>SUMIF('Matches-Data-Inputs'!$F$7:$F$867,B21,'Matches-Data-Inputs'!$Q$7:$Q$867)+SUMIF('Matches-Data-Inputs'!$H$7:$H$867,B21,'Matches-Data-Inputs'!$R$7:$R$867)</f>
        <v>3</v>
      </c>
      <c r="F21" s="410">
        <f>SUMIF('Matches-Data-Inputs'!$F$7:$F$867,B21,'Matches-Data-Inputs'!$S$7:$S$867)+SUMIF('Matches-Data-Inputs'!$H$7:$H$867,B21,'Matches-Data-Inputs'!$T$7:$T$867)</f>
        <v>1</v>
      </c>
      <c r="G21" s="411">
        <f>'Matches-Data-Inputs'!D887</f>
        <v>20</v>
      </c>
      <c r="H21" s="228">
        <f>'Matches-Data-Inputs'!E887</f>
        <v>9</v>
      </c>
      <c r="I21" s="132">
        <f>'Matches-Data-Inputs'!F887</f>
        <v>11</v>
      </c>
      <c r="J21" s="412">
        <f>SUMIF('Matches-Data-Inputs'!$F$7:$F$867,'Match-Points'!B21,'Matches-Data-Inputs'!$K$7:$K$867)+SUMIF('Matches-Data-Inputs'!$H$7:$H$867,'Match-Points'!B21,'Matches-Data-Inputs'!$L$7:$L$867)</f>
        <v>13</v>
      </c>
      <c r="K21" s="214">
        <f>'Stats-Big-Stats'!H886</f>
        <v>8</v>
      </c>
      <c r="P21" s="122"/>
      <c r="Q21" s="122"/>
      <c r="R21" s="458"/>
      <c r="S21" s="278"/>
    </row>
    <row r="22" spans="1:19" hidden="1">
      <c r="A22" s="38">
        <f>IF(B22&lt;&gt;0,COUNTA($B$7:B22)," ")</f>
        <v>16</v>
      </c>
      <c r="B22" s="414" t="str">
        <f>'Teams-Premier-League'!B22</f>
        <v>Nott'm Forest</v>
      </c>
      <c r="C22" s="409">
        <f>VLOOKUP(A22,'Stats-Big-Stats'!$B$872:$D$926,COLUMNS('Stats-Big-Stats'!$B$872:$D$926))</f>
        <v>8</v>
      </c>
      <c r="D22" s="172">
        <f>SUMIF('Matches-Data-Inputs'!$F$7:$F$867,B22,'Matches-Data-Inputs'!$O$7:$O$867)+SUMIF('Matches-Data-Inputs'!$H$7:$H$867,B22,'Matches-Data-Inputs'!$P$7:$P$867)</f>
        <v>2</v>
      </c>
      <c r="E22" s="242">
        <f>SUMIF('Matches-Data-Inputs'!$F$7:$F$867,B22,'Matches-Data-Inputs'!$Q$7:$Q$867)+SUMIF('Matches-Data-Inputs'!$H$7:$H$867,B22,'Matches-Data-Inputs'!$R$7:$R$867)</f>
        <v>3</v>
      </c>
      <c r="F22" s="410">
        <f>SUMIF('Matches-Data-Inputs'!$F$7:$F$867,B22,'Matches-Data-Inputs'!$S$7:$S$867)+SUMIF('Matches-Data-Inputs'!$H$7:$H$867,B22,'Matches-Data-Inputs'!$T$7:$T$867)</f>
        <v>3</v>
      </c>
      <c r="G22" s="411">
        <f>'Matches-Data-Inputs'!D888</f>
        <v>8</v>
      </c>
      <c r="H22" s="228">
        <f>'Matches-Data-Inputs'!E888</f>
        <v>10</v>
      </c>
      <c r="I22" s="132">
        <f>'Matches-Data-Inputs'!F888</f>
        <v>-2</v>
      </c>
      <c r="J22" s="412">
        <f>SUMIF('Matches-Data-Inputs'!$F$7:$F$867,'Match-Points'!B22,'Matches-Data-Inputs'!$K$7:$K$867)+SUMIF('Matches-Data-Inputs'!$H$7:$H$867,'Match-Points'!B22,'Matches-Data-Inputs'!$L$7:$L$867)</f>
        <v>9</v>
      </c>
      <c r="K22" s="214">
        <f>'Stats-Big-Stats'!H887</f>
        <v>13</v>
      </c>
      <c r="P22" s="122"/>
      <c r="Q22" s="122"/>
      <c r="R22" s="458"/>
      <c r="S22" s="278"/>
    </row>
    <row r="23" spans="1:19" hidden="1">
      <c r="A23" s="38">
        <f>IF(B23&lt;&gt;0,COUNTA($B$7:B23)," ")</f>
        <v>17</v>
      </c>
      <c r="B23" s="414" t="str">
        <f>'Teams-Premier-League'!B23</f>
        <v>Sheffield Utd</v>
      </c>
      <c r="C23" s="409">
        <f>VLOOKUP(A23,'Stats-Big-Stats'!$B$872:$D$926,COLUMNS('Stats-Big-Stats'!$B$872:$D$926))</f>
        <v>8</v>
      </c>
      <c r="D23" s="172">
        <f>SUMIF('Matches-Data-Inputs'!$F$7:$F$867,B23,'Matches-Data-Inputs'!$O$7:$O$867)+SUMIF('Matches-Data-Inputs'!$H$7:$H$867,B23,'Matches-Data-Inputs'!$P$7:$P$867)</f>
        <v>0</v>
      </c>
      <c r="E23" s="242">
        <f>SUMIF('Matches-Data-Inputs'!$F$7:$F$867,B23,'Matches-Data-Inputs'!$Q$7:$Q$867)+SUMIF('Matches-Data-Inputs'!$H$7:$H$867,B23,'Matches-Data-Inputs'!$R$7:$R$867)</f>
        <v>7</v>
      </c>
      <c r="F23" s="410">
        <f>SUMIF('Matches-Data-Inputs'!$F$7:$F$867,B23,'Matches-Data-Inputs'!$S$7:$S$867)+SUMIF('Matches-Data-Inputs'!$H$7:$H$867,B23,'Matches-Data-Inputs'!$T$7:$T$867)</f>
        <v>1</v>
      </c>
      <c r="G23" s="411">
        <f>'Matches-Data-Inputs'!D889</f>
        <v>6</v>
      </c>
      <c r="H23" s="228">
        <f>'Matches-Data-Inputs'!E889</f>
        <v>22</v>
      </c>
      <c r="I23" s="132">
        <f>'Matches-Data-Inputs'!F889</f>
        <v>-16</v>
      </c>
      <c r="J23" s="412">
        <f>SUMIF('Matches-Data-Inputs'!$F$7:$F$867,'Match-Points'!B23,'Matches-Data-Inputs'!$K$7:$K$867)+SUMIF('Matches-Data-Inputs'!$H$7:$H$867,'Match-Points'!B23,'Matches-Data-Inputs'!$L$7:$L$867)</f>
        <v>1</v>
      </c>
      <c r="K23" s="214">
        <f>'Stats-Big-Stats'!H888</f>
        <v>20</v>
      </c>
      <c r="P23" s="122"/>
      <c r="Q23" s="122"/>
      <c r="R23" s="458"/>
      <c r="S23" s="278"/>
    </row>
    <row r="24" spans="1:19" hidden="1">
      <c r="A24" s="38">
        <f>IF(B24&lt;&gt;0,COUNTA($B$7:B24)," ")</f>
        <v>18</v>
      </c>
      <c r="B24" s="414" t="str">
        <f>'Teams-Premier-League'!B24</f>
        <v>Spurs</v>
      </c>
      <c r="C24" s="409">
        <f>VLOOKUP(A24,'Stats-Big-Stats'!$B$872:$D$926,COLUMNS('Stats-Big-Stats'!$B$872:$D$926))</f>
        <v>8</v>
      </c>
      <c r="D24" s="172">
        <f>SUMIF('Matches-Data-Inputs'!$F$7:$F$867,B24,'Matches-Data-Inputs'!$O$7:$O$867)+SUMIF('Matches-Data-Inputs'!$H$7:$H$867,B24,'Matches-Data-Inputs'!$P$7:$P$867)</f>
        <v>6</v>
      </c>
      <c r="E24" s="242">
        <f>SUMIF('Matches-Data-Inputs'!$F$7:$F$867,B24,'Matches-Data-Inputs'!$Q$7:$Q$867)+SUMIF('Matches-Data-Inputs'!$H$7:$H$867,B24,'Matches-Data-Inputs'!$R$7:$R$867)</f>
        <v>0</v>
      </c>
      <c r="F24" s="410">
        <f>SUMIF('Matches-Data-Inputs'!$F$7:$F$867,B24,'Matches-Data-Inputs'!$S$7:$S$867)+SUMIF('Matches-Data-Inputs'!$H$7:$H$867,B24,'Matches-Data-Inputs'!$T$7:$T$867)</f>
        <v>2</v>
      </c>
      <c r="G24" s="411">
        <f>'Matches-Data-Inputs'!D890</f>
        <v>18</v>
      </c>
      <c r="H24" s="228">
        <f>'Matches-Data-Inputs'!E890</f>
        <v>8</v>
      </c>
      <c r="I24" s="132">
        <f>'Matches-Data-Inputs'!F890</f>
        <v>10</v>
      </c>
      <c r="J24" s="412">
        <f>SUMIF('Matches-Data-Inputs'!$F$7:$F$867,'Match-Points'!B24,'Matches-Data-Inputs'!$K$7:$K$867)+SUMIF('Matches-Data-Inputs'!$H$7:$H$867,'Match-Points'!B24,'Matches-Data-Inputs'!$L$7:$L$867)</f>
        <v>20</v>
      </c>
      <c r="K24" s="214">
        <f>'Stats-Big-Stats'!H889</f>
        <v>2</v>
      </c>
      <c r="P24" s="122"/>
      <c r="Q24" s="122"/>
      <c r="R24" s="458"/>
      <c r="S24" s="278"/>
    </row>
    <row r="25" spans="1:19" hidden="1">
      <c r="A25" s="38">
        <f>IF(B25&lt;&gt;0,COUNTA($B$7:B25)," ")</f>
        <v>19</v>
      </c>
      <c r="B25" s="414" t="str">
        <f>'Teams-Premier-League'!B25</f>
        <v>West Ham</v>
      </c>
      <c r="C25" s="409">
        <f>VLOOKUP(A25,'Stats-Big-Stats'!$B$872:$D$926,COLUMNS('Stats-Big-Stats'!$B$872:$D$926))</f>
        <v>8</v>
      </c>
      <c r="D25" s="172">
        <f>SUMIF('Matches-Data-Inputs'!$F$7:$F$867,B25,'Matches-Data-Inputs'!$O$7:$O$867)+SUMIF('Matches-Data-Inputs'!$H$7:$H$867,B25,'Matches-Data-Inputs'!$P$7:$P$867)</f>
        <v>4</v>
      </c>
      <c r="E25" s="242">
        <f>SUMIF('Matches-Data-Inputs'!$F$7:$F$867,B25,'Matches-Data-Inputs'!$Q$7:$Q$867)+SUMIF('Matches-Data-Inputs'!$H$7:$H$867,B25,'Matches-Data-Inputs'!$R$7:$R$867)</f>
        <v>2</v>
      </c>
      <c r="F25" s="410">
        <f>SUMIF('Matches-Data-Inputs'!$F$7:$F$867,B25,'Matches-Data-Inputs'!$S$7:$S$867)+SUMIF('Matches-Data-Inputs'!$H$7:$H$867,B25,'Matches-Data-Inputs'!$T$7:$T$867)</f>
        <v>2</v>
      </c>
      <c r="G25" s="411">
        <f>'Matches-Data-Inputs'!D891</f>
        <v>15</v>
      </c>
      <c r="H25" s="228">
        <f>'Matches-Data-Inputs'!E891</f>
        <v>12</v>
      </c>
      <c r="I25" s="132">
        <f>'Matches-Data-Inputs'!F891</f>
        <v>3</v>
      </c>
      <c r="J25" s="412">
        <f>SUMIF('Matches-Data-Inputs'!$F$7:$F$867,'Match-Points'!B25,'Matches-Data-Inputs'!$K$7:$K$867)+SUMIF('Matches-Data-Inputs'!$H$7:$H$867,'Match-Points'!B25,'Matches-Data-Inputs'!$L$7:$L$867)</f>
        <v>14</v>
      </c>
      <c r="K25" s="214">
        <f>'Stats-Big-Stats'!H890</f>
        <v>7</v>
      </c>
      <c r="P25" s="122"/>
      <c r="Q25" s="122"/>
      <c r="R25" s="458"/>
      <c r="S25" s="278"/>
    </row>
    <row r="26" spans="1:19" ht="19.5" hidden="1" thickBot="1">
      <c r="A26" s="113">
        <f>IF(B26&lt;&gt;0,COUNTA($B$7:B26)," ")</f>
        <v>20</v>
      </c>
      <c r="B26" s="135" t="str">
        <f>'Teams-Premier-League'!B26</f>
        <v>Wolves</v>
      </c>
      <c r="C26" s="415">
        <f>VLOOKUP(A26,'Stats-Big-Stats'!$B$872:$D$926,COLUMNS('Stats-Big-Stats'!$B$872:$D$926))</f>
        <v>8</v>
      </c>
      <c r="D26" s="94">
        <f>SUMIF('Matches-Data-Inputs'!$F$7:$F$867,B26,'Matches-Data-Inputs'!$O$7:$O$867)+SUMIF('Matches-Data-Inputs'!$H$7:$H$867,B26,'Matches-Data-Inputs'!$P$7:$P$867)</f>
        <v>2</v>
      </c>
      <c r="E26" s="416">
        <f>SUMIF('Matches-Data-Inputs'!$F$7:$F$867,B26,'Matches-Data-Inputs'!$Q$7:$Q$867)+SUMIF('Matches-Data-Inputs'!$H$7:$H$867,B26,'Matches-Data-Inputs'!$R$7:$R$867)</f>
        <v>4</v>
      </c>
      <c r="F26" s="417">
        <f>SUMIF('Matches-Data-Inputs'!$F$7:$F$867,B26,'Matches-Data-Inputs'!$S$7:$S$867)+SUMIF('Matches-Data-Inputs'!$H$7:$H$867,B26,'Matches-Data-Inputs'!$T$7:$T$867)</f>
        <v>2</v>
      </c>
      <c r="G26" s="411">
        <f>'Matches-Data-Inputs'!D892</f>
        <v>9</v>
      </c>
      <c r="H26" s="228">
        <f>'Matches-Data-Inputs'!E892</f>
        <v>14</v>
      </c>
      <c r="I26" s="132">
        <f>'Matches-Data-Inputs'!F892</f>
        <v>-5</v>
      </c>
      <c r="J26" s="125">
        <f>SUMIF('Matches-Data-Inputs'!$F$7:$F$867,'Match-Points'!B26,'Matches-Data-Inputs'!$K$7:$K$867)+SUMIF('Matches-Data-Inputs'!$H$7:$H$867,'Match-Points'!B26,'Matches-Data-Inputs'!$L$7:$L$867)</f>
        <v>8</v>
      </c>
      <c r="K26" s="213">
        <f>'Stats-Big-Stats'!H887</f>
        <v>13</v>
      </c>
      <c r="P26" s="122"/>
      <c r="Q26" s="122"/>
      <c r="R26" s="458"/>
      <c r="S26" s="278"/>
    </row>
    <row r="27" spans="1:19" s="215" customFormat="1" hidden="1">
      <c r="D27" s="418"/>
      <c r="E27" s="419"/>
      <c r="F27" s="420"/>
      <c r="G27" s="420"/>
      <c r="H27" s="420"/>
      <c r="I27" s="420"/>
      <c r="J27" s="421"/>
      <c r="P27" s="422"/>
      <c r="Q27" s="422"/>
    </row>
    <row r="28" spans="1:19">
      <c r="B28" s="290"/>
    </row>
    <row r="29" spans="1:19" s="30" customFormat="1">
      <c r="D29" s="15"/>
      <c r="E29" s="423"/>
      <c r="F29" s="424"/>
      <c r="G29" s="424"/>
      <c r="H29" s="424"/>
      <c r="I29" s="424"/>
      <c r="J29" s="14"/>
    </row>
    <row r="30" spans="1:19">
      <c r="A30" s="30"/>
    </row>
    <row r="31" spans="1:19">
      <c r="A31" s="30"/>
    </row>
    <row r="32" spans="1:19">
      <c r="A32" s="30"/>
    </row>
    <row r="33" spans="1:17">
      <c r="A33" s="30"/>
    </row>
    <row r="34" spans="1:17">
      <c r="A34" s="30"/>
    </row>
    <row r="35" spans="1:17">
      <c r="A35" s="30"/>
    </row>
    <row r="36" spans="1:17">
      <c r="A36" s="30"/>
    </row>
    <row r="37" spans="1:17">
      <c r="A37" s="30"/>
    </row>
    <row r="38" spans="1:17">
      <c r="A38" s="30"/>
    </row>
    <row r="39" spans="1:17">
      <c r="A39" s="30"/>
    </row>
    <row r="40" spans="1:17">
      <c r="A40" s="30"/>
    </row>
    <row r="41" spans="1:17">
      <c r="A41" s="30"/>
    </row>
    <row r="42" spans="1:17">
      <c r="A42" s="30"/>
    </row>
    <row r="43" spans="1:17">
      <c r="A43" s="30"/>
    </row>
    <row r="44" spans="1:17">
      <c r="A44" s="30"/>
    </row>
    <row r="45" spans="1:17">
      <c r="A45" s="30"/>
    </row>
    <row r="46" spans="1:17" s="215" customFormat="1">
      <c r="D46" s="418"/>
      <c r="E46" s="419"/>
      <c r="F46" s="420"/>
      <c r="G46" s="420"/>
      <c r="H46" s="420"/>
      <c r="I46" s="420"/>
      <c r="J46" s="421"/>
      <c r="P46" s="422"/>
      <c r="Q46" s="422"/>
    </row>
  </sheetData>
  <sheetProtection password="B12F" sheet="1" objects="1" scenarios="1"/>
  <conditionalFormatting sqref="G7:G26">
    <cfRule type="cellIs" dxfId="27" priority="3" operator="equal">
      <formula>0</formula>
    </cfRule>
  </conditionalFormatting>
  <conditionalFormatting sqref="H7:H26">
    <cfRule type="cellIs" dxfId="26" priority="2" operator="greaterThan">
      <formula>0</formula>
    </cfRule>
  </conditionalFormatting>
  <conditionalFormatting sqref="I7:I26">
    <cfRule type="cellIs" dxfId="25" priority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0" r:id="rId1"/>
  <headerFooter>
    <oddHeader>&amp;L&amp;D&amp;C&amp;"-,Bold"&amp;14South African Football Fan Spreadsheet&amp;R&amp;T</oddHeader>
    <oddFooter>&amp;L&amp;"-,Bold"&amp;14Developed By:&amp;"-,Regular" 1st Analyst Information Services&amp;C&amp;"-,Bold"&amp;14PAGE &amp;P&amp;R&amp;"-,Bold"&amp;14MzansiFootballFan.blogspot.com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9"/>
  <dimension ref="A1:AE968"/>
  <sheetViews>
    <sheetView zoomScaleNormal="100" workbookViewId="0">
      <pane xSplit="4" ySplit="6" topLeftCell="E548" activePane="bottomRight" state="frozen"/>
      <selection pane="topRight" activeCell="E1" sqref="E1"/>
      <selection pane="bottomLeft" activeCell="A7" sqref="A7"/>
      <selection pane="bottomRight" activeCell="E5" sqref="E5"/>
    </sheetView>
  </sheetViews>
  <sheetFormatPr defaultRowHeight="18.75"/>
  <cols>
    <col min="1" max="2" width="9.140625" style="11"/>
    <col min="3" max="3" width="25.28515625" style="12" customWidth="1"/>
    <col min="4" max="4" width="19.7109375" style="13" customWidth="1"/>
    <col min="5" max="5" width="43.140625" style="14" customWidth="1"/>
    <col min="6" max="6" width="25.5703125" style="15" customWidth="1"/>
    <col min="7" max="7" width="11" style="15" bestFit="1" customWidth="1"/>
    <col min="8" max="8" width="25.42578125" style="15" bestFit="1" customWidth="1"/>
    <col min="9" max="9" width="25.42578125" style="16" bestFit="1" customWidth="1"/>
    <col min="10" max="10" width="11.28515625" style="16" customWidth="1"/>
    <col min="11" max="11" width="26.28515625" style="16" customWidth="1"/>
    <col min="12" max="13" width="5.5703125" style="25" customWidth="1"/>
    <col min="14" max="15" width="10.7109375" style="25" customWidth="1"/>
    <col min="16" max="16" width="14.85546875" style="16" bestFit="1" customWidth="1"/>
    <col min="17" max="17" width="14.7109375" style="16" bestFit="1" customWidth="1"/>
    <col min="18" max="23" width="14.7109375" style="16" customWidth="1"/>
    <col min="24" max="24" width="25.140625" style="11" customWidth="1"/>
    <col min="25" max="25" width="14.7109375" style="11" customWidth="1"/>
    <col min="26" max="26" width="9.140625" style="18"/>
    <col min="27" max="27" width="14.5703125" style="11" customWidth="1"/>
    <col min="28" max="16384" width="9.140625" style="11"/>
  </cols>
  <sheetData>
    <row r="1" spans="1:31">
      <c r="A1" s="10" t="str">
        <f>Admin!$A$1</f>
        <v>ENGLISH PREMIER LEAGUE  FOOTBALL FAN SPREADSHEET - 2023-2024 SEASON - ALL INFORMATION</v>
      </c>
      <c r="L1" s="170"/>
      <c r="M1" s="170"/>
      <c r="N1" s="170"/>
      <c r="O1" s="170"/>
    </row>
    <row r="2" spans="1:31">
      <c r="A2" s="19" t="s">
        <v>164</v>
      </c>
      <c r="F2" s="277"/>
      <c r="G2" s="28"/>
      <c r="H2" s="255"/>
      <c r="I2" s="170"/>
      <c r="L2" s="170"/>
      <c r="M2" s="170"/>
      <c r="N2" s="170"/>
      <c r="O2" s="170"/>
    </row>
    <row r="3" spans="1:31">
      <c r="E3" s="182" t="s">
        <v>196</v>
      </c>
      <c r="J3" s="603"/>
      <c r="K3" s="603"/>
      <c r="L3" s="603"/>
      <c r="M3" s="603"/>
      <c r="N3" s="603"/>
      <c r="O3" s="603"/>
      <c r="P3" s="603"/>
      <c r="Q3" s="20"/>
      <c r="R3" s="20"/>
      <c r="S3" s="20"/>
      <c r="T3" s="20"/>
      <c r="U3" s="20"/>
      <c r="V3" s="20"/>
      <c r="W3" s="20"/>
      <c r="X3" s="21"/>
    </row>
    <row r="4" spans="1:31" ht="19.5" thickBot="1">
      <c r="C4" s="114" t="str">
        <f>COUNT($G$7:$G$867)&amp;" Matches Played"</f>
        <v>80 Matches Played</v>
      </c>
      <c r="D4" s="67"/>
      <c r="L4" s="170"/>
      <c r="M4" s="170"/>
      <c r="N4" s="170"/>
      <c r="O4" s="170"/>
    </row>
    <row r="5" spans="1:31" ht="19.5" thickBot="1">
      <c r="D5" s="67"/>
      <c r="L5" s="170"/>
      <c r="M5" s="170"/>
      <c r="N5" s="606" t="s">
        <v>47</v>
      </c>
      <c r="O5" s="607"/>
      <c r="P5" s="601" t="s">
        <v>19</v>
      </c>
      <c r="Q5" s="602"/>
      <c r="R5" s="597" t="s">
        <v>27</v>
      </c>
      <c r="S5" s="598"/>
      <c r="T5" s="597" t="s">
        <v>28</v>
      </c>
      <c r="U5" s="598"/>
      <c r="V5" s="597" t="s">
        <v>29</v>
      </c>
      <c r="W5" s="598"/>
    </row>
    <row r="6" spans="1:31" s="30" customFormat="1" ht="19.5" hidden="1" thickBot="1">
      <c r="B6" s="212" t="s">
        <v>6</v>
      </c>
      <c r="C6" s="35" t="s">
        <v>1</v>
      </c>
      <c r="D6" s="69" t="s">
        <v>5</v>
      </c>
      <c r="E6" s="69" t="s">
        <v>173</v>
      </c>
      <c r="F6" s="35" t="s">
        <v>45</v>
      </c>
      <c r="G6" s="187" t="s">
        <v>3</v>
      </c>
      <c r="H6" s="70" t="s">
        <v>52</v>
      </c>
      <c r="I6" s="70" t="s">
        <v>46</v>
      </c>
      <c r="J6" s="187" t="s">
        <v>4</v>
      </c>
      <c r="K6" s="70" t="s">
        <v>52</v>
      </c>
      <c r="L6" s="196"/>
      <c r="M6" s="196"/>
      <c r="N6" s="124" t="str">
        <f>F6</f>
        <v>TEAM A</v>
      </c>
      <c r="O6" s="131" t="str">
        <f>I6</f>
        <v>TEAM B</v>
      </c>
      <c r="P6" s="71" t="str">
        <f>F6</f>
        <v>TEAM A</v>
      </c>
      <c r="Q6" s="72" t="str">
        <f>I6</f>
        <v>TEAM B</v>
      </c>
      <c r="R6" s="71" t="str">
        <f>F6</f>
        <v>TEAM A</v>
      </c>
      <c r="S6" s="72" t="str">
        <f>I6</f>
        <v>TEAM B</v>
      </c>
      <c r="T6" s="71" t="str">
        <f>F6</f>
        <v>TEAM A</v>
      </c>
      <c r="U6" s="72" t="str">
        <f>I6</f>
        <v>TEAM B</v>
      </c>
      <c r="V6" s="71" t="str">
        <f>F6</f>
        <v>TEAM A</v>
      </c>
      <c r="W6" s="72" t="str">
        <f>I6</f>
        <v>TEAM B</v>
      </c>
      <c r="X6" s="36" t="s">
        <v>15</v>
      </c>
      <c r="Z6" s="20"/>
    </row>
    <row r="7" spans="1:31" hidden="1">
      <c r="B7" s="64">
        <f>IF(C7&lt;&gt;"",COUNTA($C$7:C7),"")</f>
        <v>1</v>
      </c>
      <c r="C7" s="357">
        <f>IF('Matches-Data-Inputs'!C7="","",'Matches-Data-Inputs'!C7)</f>
        <v>45149</v>
      </c>
      <c r="D7" s="39" t="str">
        <f>IF(C7="","",VLOOKUP(WEEKDAY(C7),WeekDays!$B$6:$C$12,COLUMNS(WeekDays!$B$6:$C$12)))</f>
        <v>Friday</v>
      </c>
      <c r="E7" s="358" t="str">
        <f>IF('Matches-Data-Inputs'!E7="","",'Matches-Data-Inputs'!E7)</f>
        <v>Turf Moor, Burnley</v>
      </c>
      <c r="F7" s="186" t="str">
        <f>IF('Matches-Data-Inputs'!F7="","",'Matches-Data-Inputs'!F7)</f>
        <v>Burnley</v>
      </c>
      <c r="G7" s="359">
        <f>IF('Matches-Data-Inputs'!G7="","",'Matches-Data-Inputs'!G7)</f>
        <v>0</v>
      </c>
      <c r="H7" s="186" t="str">
        <f>IF(G7&lt;&gt;"",F7,"Not Played Yet")</f>
        <v>Burnley</v>
      </c>
      <c r="I7" s="360" t="str">
        <f>IF('Matches-Data-Inputs'!H7="","",'Matches-Data-Inputs'!H7)</f>
        <v>Man City</v>
      </c>
      <c r="J7" s="361">
        <f>IF('Matches-Data-Inputs'!I7="","",'Matches-Data-Inputs'!I7)</f>
        <v>3</v>
      </c>
      <c r="K7" s="362" t="str">
        <f>IF(J7&lt;&gt;" ",I7,"Not Played Yet")</f>
        <v>Man City</v>
      </c>
      <c r="L7" s="195"/>
      <c r="M7" s="75"/>
      <c r="N7" s="123">
        <f t="shared" ref="N7:N60" si="0">IF(OR(B7=0,B7&gt;COUNT($G$7:$G$868))," ",IF(G7&gt;J7,3,IF(G7&lt;J7,0,1)))</f>
        <v>0</v>
      </c>
      <c r="O7" s="193">
        <f t="shared" ref="O7:O60" si="1">IF(OR(B7=0,B7&gt;COUNT($G$7:$G$868))," ",IF(J7&gt;G7,3,IF(J7&lt;G7,0,1)))</f>
        <v>3</v>
      </c>
      <c r="P7" s="52">
        <f>J7</f>
        <v>3</v>
      </c>
      <c r="Q7" s="53">
        <f>G7</f>
        <v>0</v>
      </c>
      <c r="R7" s="54">
        <f>IF(G7&gt;J7,1,0)</f>
        <v>0</v>
      </c>
      <c r="S7" s="55">
        <f>IF(J7&gt;G7,1,0)</f>
        <v>1</v>
      </c>
      <c r="T7" s="56">
        <f>IF(G7&lt;J7,1,0)</f>
        <v>1</v>
      </c>
      <c r="U7" s="55">
        <f>IF(J7&lt;G7,1,0)</f>
        <v>0</v>
      </c>
      <c r="V7" s="61">
        <f t="shared" ref="V7" si="2">IF(AND(G7="",J7=""),0,IF(G7=J7,1,0))</f>
        <v>0</v>
      </c>
      <c r="W7" s="58">
        <f t="shared" ref="W7" si="3">IF(AND(G7="",J7=""),0,IF(J7=G7,1,0))</f>
        <v>0</v>
      </c>
      <c r="X7" s="363"/>
    </row>
    <row r="8" spans="1:31" hidden="1">
      <c r="B8" s="65">
        <f>IF(C8&lt;&gt;"",COUNTA($C$7:C8),"")</f>
        <v>2</v>
      </c>
      <c r="C8" s="364">
        <f>IF('Matches-Data-Inputs'!C8="","",'Matches-Data-Inputs'!C8)</f>
        <v>45150</v>
      </c>
      <c r="D8" s="73" t="str">
        <f>IF(C8="","",VLOOKUP(WEEKDAY(C8),WeekDays!$B$6:$C$12,COLUMNS(WeekDays!$B$6:$C$12)))</f>
        <v>Saturday</v>
      </c>
      <c r="E8" s="27" t="str">
        <f>IF('Matches-Data-Inputs'!E8="","",'Matches-Data-Inputs'!E8)</f>
        <v>Emirates Stadium, London</v>
      </c>
      <c r="F8" s="172" t="str">
        <f>IF('Matches-Data-Inputs'!F8="","",'Matches-Data-Inputs'!F8)</f>
        <v>Arsenal</v>
      </c>
      <c r="G8" s="172">
        <f>IF('Matches-Data-Inputs'!G8="","",'Matches-Data-Inputs'!G8)</f>
        <v>2</v>
      </c>
      <c r="H8" s="172" t="str">
        <f>IF(G8&lt;&gt;"",F8,"Not Played Yet")</f>
        <v>Arsenal</v>
      </c>
      <c r="I8" s="362" t="str">
        <f>IF('Matches-Data-Inputs'!H8="","",'Matches-Data-Inputs'!H8)</f>
        <v>Nott'm Forest</v>
      </c>
      <c r="J8" s="149">
        <f>IF('Matches-Data-Inputs'!I8="","",'Matches-Data-Inputs'!I8)</f>
        <v>1</v>
      </c>
      <c r="K8" s="362" t="str">
        <f>IF(J8&lt;&gt;"",I8,"Not Played Yet")</f>
        <v>Nott'm Forest</v>
      </c>
      <c r="L8" s="188"/>
      <c r="M8" s="203"/>
      <c r="N8" s="123">
        <f t="shared" si="0"/>
        <v>3</v>
      </c>
      <c r="O8" s="193">
        <f t="shared" si="1"/>
        <v>0</v>
      </c>
      <c r="P8" s="57">
        <f>J8</f>
        <v>1</v>
      </c>
      <c r="Q8" s="58">
        <f>G8</f>
        <v>2</v>
      </c>
      <c r="R8" s="59">
        <f>IF(G8&gt;J8,1,0)</f>
        <v>1</v>
      </c>
      <c r="S8" s="60">
        <f>IF(J8&gt;G8,1,0)</f>
        <v>0</v>
      </c>
      <c r="T8" s="61">
        <f>IF(G8&lt;J8,1,0)</f>
        <v>0</v>
      </c>
      <c r="U8" s="58">
        <f>IF(J8&lt;G8,1,0)</f>
        <v>1</v>
      </c>
      <c r="V8" s="61">
        <f t="shared" ref="V8:V16" si="4">IF(AND(G8="",J8=""),0,IF(G8=J8,1,0))</f>
        <v>0</v>
      </c>
      <c r="W8" s="58">
        <f t="shared" ref="W8:W16" si="5">IF(AND(G8="",J8=""),0,IF(J8=G8,1,0))</f>
        <v>0</v>
      </c>
      <c r="X8" s="365"/>
      <c r="Y8" s="137"/>
      <c r="Z8" s="138"/>
      <c r="AA8" s="139"/>
      <c r="AB8" s="139"/>
      <c r="AC8" s="139"/>
      <c r="AD8" s="139"/>
      <c r="AE8" s="139"/>
    </row>
    <row r="9" spans="1:31" hidden="1">
      <c r="B9" s="65">
        <f>IF(C9&lt;&gt;"",COUNTA($C$7:C9),"")</f>
        <v>3</v>
      </c>
      <c r="C9" s="364">
        <f>IF('Matches-Data-Inputs'!C9="","",'Matches-Data-Inputs'!C9)</f>
        <v>45150</v>
      </c>
      <c r="D9" s="73" t="str">
        <f>IF(C9="","",VLOOKUP(WEEKDAY(C9),WeekDays!$B$6:$C$12,COLUMNS(WeekDays!$B$6:$C$12)))</f>
        <v>Saturday</v>
      </c>
      <c r="E9" s="27" t="str">
        <f>IF('Matches-Data-Inputs'!E9="","",'Matches-Data-Inputs'!E9)</f>
        <v>Vitality Stadium, Bournemouth</v>
      </c>
      <c r="F9" s="172" t="str">
        <f>IF('Matches-Data-Inputs'!F9="","",'Matches-Data-Inputs'!F9)</f>
        <v>Bournemouth</v>
      </c>
      <c r="G9" s="172">
        <f>IF('Matches-Data-Inputs'!G9="","",'Matches-Data-Inputs'!G9)</f>
        <v>1</v>
      </c>
      <c r="H9" s="172" t="str">
        <f t="shared" ref="H9:H72" si="6">IF(G9&lt;&gt;"",F9,"Not Played Yet")</f>
        <v>Bournemouth</v>
      </c>
      <c r="I9" s="362" t="str">
        <f>IF('Matches-Data-Inputs'!H9="","",'Matches-Data-Inputs'!H9)</f>
        <v>West Ham</v>
      </c>
      <c r="J9" s="149">
        <f>IF('Matches-Data-Inputs'!I9="","",'Matches-Data-Inputs'!I9)</f>
        <v>1</v>
      </c>
      <c r="K9" s="362" t="str">
        <f t="shared" ref="K9:K72" si="7">IF(J9&lt;&gt;"",I9,"Not Played Yet")</f>
        <v>West Ham</v>
      </c>
      <c r="L9" s="188"/>
      <c r="M9" s="203"/>
      <c r="N9" s="123">
        <f t="shared" si="0"/>
        <v>1</v>
      </c>
      <c r="O9" s="193">
        <f t="shared" si="1"/>
        <v>1</v>
      </c>
      <c r="P9" s="62">
        <f t="shared" ref="P9:P53" si="8">J9</f>
        <v>1</v>
      </c>
      <c r="Q9" s="63">
        <f t="shared" ref="Q9:Q53" si="9">G9</f>
        <v>1</v>
      </c>
      <c r="R9" s="59">
        <f t="shared" ref="R9:R53" si="10">IF(G9&gt;J9,1,0)</f>
        <v>0</v>
      </c>
      <c r="S9" s="60">
        <f t="shared" ref="S9:S53" si="11">IF(J9&gt;G9,1,0)</f>
        <v>0</v>
      </c>
      <c r="T9" s="61">
        <f t="shared" ref="T9:T53" si="12">IF(G9&lt;J9,1,0)</f>
        <v>0</v>
      </c>
      <c r="U9" s="58">
        <f t="shared" ref="U9:U53" si="13">IF(J9&lt;G9,1,0)</f>
        <v>0</v>
      </c>
      <c r="V9" s="61">
        <f t="shared" si="4"/>
        <v>1</v>
      </c>
      <c r="W9" s="58">
        <f t="shared" si="5"/>
        <v>1</v>
      </c>
      <c r="X9" s="366"/>
    </row>
    <row r="10" spans="1:31" hidden="1">
      <c r="B10" s="65">
        <f>IF(C10&lt;&gt;"",COUNTA($C$7:C10),"")</f>
        <v>4</v>
      </c>
      <c r="C10" s="364">
        <f>IF('Matches-Data-Inputs'!C10="","",'Matches-Data-Inputs'!C10)</f>
        <v>45150</v>
      </c>
      <c r="D10" s="73" t="str">
        <f>IF(C10="","",VLOOKUP(WEEKDAY(C10),WeekDays!$B$6:$C$12,COLUMNS(WeekDays!$B$6:$C$12)))</f>
        <v>Saturday</v>
      </c>
      <c r="E10" s="27" t="str">
        <f>IF('Matches-Data-Inputs'!E10="","",'Matches-Data-Inputs'!E10)</f>
        <v>Amex Stadium, Falmer</v>
      </c>
      <c r="F10" s="172" t="str">
        <f>IF('Matches-Data-Inputs'!F10="","",'Matches-Data-Inputs'!F10)</f>
        <v>Brighton</v>
      </c>
      <c r="G10" s="172">
        <f>IF('Matches-Data-Inputs'!G10="","",'Matches-Data-Inputs'!G10)</f>
        <v>4</v>
      </c>
      <c r="H10" s="172" t="str">
        <f t="shared" si="6"/>
        <v>Brighton</v>
      </c>
      <c r="I10" s="362" t="str">
        <f>IF('Matches-Data-Inputs'!H10="","",'Matches-Data-Inputs'!H10)</f>
        <v>Luton</v>
      </c>
      <c r="J10" s="149">
        <f>IF('Matches-Data-Inputs'!I10="","",'Matches-Data-Inputs'!I10)</f>
        <v>1</v>
      </c>
      <c r="K10" s="362" t="str">
        <f t="shared" si="7"/>
        <v>Luton</v>
      </c>
      <c r="L10" s="188"/>
      <c r="M10" s="203"/>
      <c r="N10" s="123">
        <f t="shared" si="0"/>
        <v>3</v>
      </c>
      <c r="O10" s="193">
        <f t="shared" si="1"/>
        <v>0</v>
      </c>
      <c r="P10" s="57">
        <f t="shared" si="8"/>
        <v>1</v>
      </c>
      <c r="Q10" s="58">
        <f t="shared" si="9"/>
        <v>4</v>
      </c>
      <c r="R10" s="59">
        <f t="shared" si="10"/>
        <v>1</v>
      </c>
      <c r="S10" s="60">
        <f t="shared" si="11"/>
        <v>0</v>
      </c>
      <c r="T10" s="61">
        <f t="shared" si="12"/>
        <v>0</v>
      </c>
      <c r="U10" s="58">
        <f t="shared" si="13"/>
        <v>1</v>
      </c>
      <c r="V10" s="61">
        <f t="shared" si="4"/>
        <v>0</v>
      </c>
      <c r="W10" s="58">
        <f t="shared" si="5"/>
        <v>0</v>
      </c>
      <c r="X10" s="367"/>
      <c r="Y10" s="137"/>
      <c r="Z10" s="138"/>
      <c r="AA10" s="139"/>
      <c r="AB10" s="139"/>
      <c r="AC10" s="139"/>
      <c r="AD10" s="139"/>
      <c r="AE10" s="139"/>
    </row>
    <row r="11" spans="1:31" hidden="1">
      <c r="B11" s="65">
        <f>IF(C11&lt;&gt;"",COUNTA($C$7:C11),"")</f>
        <v>5</v>
      </c>
      <c r="C11" s="364">
        <f>IF('Matches-Data-Inputs'!C11="","",'Matches-Data-Inputs'!C11)</f>
        <v>45150</v>
      </c>
      <c r="D11" s="73" t="str">
        <f>IF(C11="","",VLOOKUP(WEEKDAY(C11),WeekDays!$B$6:$C$12,COLUMNS(WeekDays!$B$6:$C$12)))</f>
        <v>Saturday</v>
      </c>
      <c r="E11" s="27" t="str">
        <f>IF('Matches-Data-Inputs'!E11="","",'Matches-Data-Inputs'!E11)</f>
        <v>Goodison Park, Liverpool</v>
      </c>
      <c r="F11" s="172" t="str">
        <f>IF('Matches-Data-Inputs'!F11="","",'Matches-Data-Inputs'!F11)</f>
        <v>Everton</v>
      </c>
      <c r="G11" s="172">
        <f>IF('Matches-Data-Inputs'!G11="","",'Matches-Data-Inputs'!G11)</f>
        <v>0</v>
      </c>
      <c r="H11" s="172" t="str">
        <f t="shared" si="6"/>
        <v>Everton</v>
      </c>
      <c r="I11" s="362" t="str">
        <f>IF('Matches-Data-Inputs'!H11="","",'Matches-Data-Inputs'!H11)</f>
        <v>Fulham</v>
      </c>
      <c r="J11" s="149">
        <f>IF('Matches-Data-Inputs'!I11="","",'Matches-Data-Inputs'!I11)</f>
        <v>1</v>
      </c>
      <c r="K11" s="362" t="str">
        <f t="shared" si="7"/>
        <v>Fulham</v>
      </c>
      <c r="L11" s="188"/>
      <c r="M11" s="203"/>
      <c r="N11" s="123">
        <f t="shared" si="0"/>
        <v>0</v>
      </c>
      <c r="O11" s="193">
        <f t="shared" si="1"/>
        <v>3</v>
      </c>
      <c r="P11" s="57">
        <f t="shared" si="8"/>
        <v>1</v>
      </c>
      <c r="Q11" s="58">
        <f t="shared" si="9"/>
        <v>0</v>
      </c>
      <c r="R11" s="59">
        <f t="shared" si="10"/>
        <v>0</v>
      </c>
      <c r="S11" s="60">
        <f t="shared" si="11"/>
        <v>1</v>
      </c>
      <c r="T11" s="61">
        <f t="shared" si="12"/>
        <v>1</v>
      </c>
      <c r="U11" s="58">
        <f t="shared" si="13"/>
        <v>0</v>
      </c>
      <c r="V11" s="61">
        <f t="shared" si="4"/>
        <v>0</v>
      </c>
      <c r="W11" s="58">
        <f t="shared" si="5"/>
        <v>0</v>
      </c>
      <c r="X11" s="366"/>
      <c r="Y11" s="137"/>
      <c r="Z11" s="138"/>
      <c r="AA11" s="139"/>
      <c r="AB11" s="139"/>
      <c r="AC11" s="139"/>
      <c r="AD11" s="139"/>
      <c r="AE11" s="139"/>
    </row>
    <row r="12" spans="1:31" hidden="1">
      <c r="B12" s="65">
        <f>IF(C12&lt;&gt;"",COUNTA($C$7:C12),"")</f>
        <v>6</v>
      </c>
      <c r="C12" s="364">
        <f>IF('Matches-Data-Inputs'!C12="","",'Matches-Data-Inputs'!C12)</f>
        <v>45150</v>
      </c>
      <c r="D12" s="73" t="str">
        <f>IF(C12="","",VLOOKUP(WEEKDAY(C12),WeekDays!$B$6:$C$12,COLUMNS(WeekDays!$B$6:$C$12)))</f>
        <v>Saturday</v>
      </c>
      <c r="E12" s="27" t="str">
        <f>IF('Matches-Data-Inputs'!E12="","",'Matches-Data-Inputs'!E12)</f>
        <v>Bramall Lane, Sheffield</v>
      </c>
      <c r="F12" s="172" t="str">
        <f>IF('Matches-Data-Inputs'!F12="","",'Matches-Data-Inputs'!F12)</f>
        <v>Sheffield Utd</v>
      </c>
      <c r="G12" s="172">
        <f>IF('Matches-Data-Inputs'!G12="","",'Matches-Data-Inputs'!G12)</f>
        <v>0</v>
      </c>
      <c r="H12" s="172" t="str">
        <f t="shared" si="6"/>
        <v>Sheffield Utd</v>
      </c>
      <c r="I12" s="362" t="str">
        <f>IF('Matches-Data-Inputs'!H12="","",'Matches-Data-Inputs'!H12)</f>
        <v>Crystal Palace</v>
      </c>
      <c r="J12" s="149">
        <f>IF('Matches-Data-Inputs'!I12="","",'Matches-Data-Inputs'!I12)</f>
        <v>1</v>
      </c>
      <c r="K12" s="362" t="str">
        <f t="shared" si="7"/>
        <v>Crystal Palace</v>
      </c>
      <c r="L12" s="188"/>
      <c r="M12" s="203"/>
      <c r="N12" s="123">
        <f t="shared" si="0"/>
        <v>0</v>
      </c>
      <c r="O12" s="193">
        <f t="shared" si="1"/>
        <v>3</v>
      </c>
      <c r="P12" s="57">
        <f t="shared" si="8"/>
        <v>1</v>
      </c>
      <c r="Q12" s="58">
        <f t="shared" si="9"/>
        <v>0</v>
      </c>
      <c r="R12" s="59">
        <f t="shared" si="10"/>
        <v>0</v>
      </c>
      <c r="S12" s="60">
        <f t="shared" si="11"/>
        <v>1</v>
      </c>
      <c r="T12" s="61">
        <f t="shared" si="12"/>
        <v>1</v>
      </c>
      <c r="U12" s="58">
        <f t="shared" si="13"/>
        <v>0</v>
      </c>
      <c r="V12" s="61">
        <f t="shared" si="4"/>
        <v>0</v>
      </c>
      <c r="W12" s="58">
        <f t="shared" si="5"/>
        <v>0</v>
      </c>
      <c r="X12" s="367"/>
      <c r="Y12" s="137"/>
      <c r="Z12" s="138"/>
      <c r="AA12" s="139"/>
      <c r="AB12" s="139"/>
      <c r="AC12" s="139"/>
      <c r="AD12" s="139"/>
      <c r="AE12" s="139"/>
    </row>
    <row r="13" spans="1:31" hidden="1">
      <c r="B13" s="65">
        <f>IF(C13&lt;&gt;"",COUNTA($C$7:C13),"")</f>
        <v>7</v>
      </c>
      <c r="C13" s="364">
        <f>IF('Matches-Data-Inputs'!C13="","",'Matches-Data-Inputs'!C13)</f>
        <v>45150</v>
      </c>
      <c r="D13" s="73" t="str">
        <f>IF(C13="","",VLOOKUP(WEEKDAY(C13),WeekDays!$B$6:$C$12,COLUMNS(WeekDays!$B$6:$C$12)))</f>
        <v>Saturday</v>
      </c>
      <c r="E13" s="27" t="str">
        <f>IF('Matches-Data-Inputs'!E13="","",'Matches-Data-Inputs'!E13)</f>
        <v>St. James' Park, Newcastle</v>
      </c>
      <c r="F13" s="172" t="str">
        <f>IF('Matches-Data-Inputs'!F13="","",'Matches-Data-Inputs'!F13)</f>
        <v>Newcastle</v>
      </c>
      <c r="G13" s="172">
        <f>IF('Matches-Data-Inputs'!G13="","",'Matches-Data-Inputs'!G13)</f>
        <v>5</v>
      </c>
      <c r="H13" s="172" t="str">
        <f t="shared" si="6"/>
        <v>Newcastle</v>
      </c>
      <c r="I13" s="362" t="str">
        <f>IF('Matches-Data-Inputs'!H13="","",'Matches-Data-Inputs'!H13)</f>
        <v>Aston Villa</v>
      </c>
      <c r="J13" s="149">
        <f>IF('Matches-Data-Inputs'!I13="","",'Matches-Data-Inputs'!I13)</f>
        <v>1</v>
      </c>
      <c r="K13" s="362" t="str">
        <f t="shared" si="7"/>
        <v>Aston Villa</v>
      </c>
      <c r="L13" s="188"/>
      <c r="M13" s="203"/>
      <c r="N13" s="123">
        <f t="shared" si="0"/>
        <v>3</v>
      </c>
      <c r="O13" s="193">
        <f t="shared" si="1"/>
        <v>0</v>
      </c>
      <c r="P13" s="57">
        <f t="shared" si="8"/>
        <v>1</v>
      </c>
      <c r="Q13" s="58">
        <f t="shared" si="9"/>
        <v>5</v>
      </c>
      <c r="R13" s="59">
        <f t="shared" si="10"/>
        <v>1</v>
      </c>
      <c r="S13" s="60">
        <f t="shared" si="11"/>
        <v>0</v>
      </c>
      <c r="T13" s="61">
        <f t="shared" si="12"/>
        <v>0</v>
      </c>
      <c r="U13" s="58">
        <f t="shared" si="13"/>
        <v>1</v>
      </c>
      <c r="V13" s="61">
        <f t="shared" si="4"/>
        <v>0</v>
      </c>
      <c r="W13" s="58">
        <f t="shared" si="5"/>
        <v>0</v>
      </c>
      <c r="X13" s="367"/>
      <c r="Y13" s="137"/>
      <c r="Z13" s="138"/>
      <c r="AA13" s="139"/>
      <c r="AB13" s="139"/>
      <c r="AC13" s="139"/>
      <c r="AD13" s="139"/>
      <c r="AE13" s="139"/>
    </row>
    <row r="14" spans="1:31" hidden="1">
      <c r="B14" s="65">
        <f>IF(C14&lt;&gt;"",COUNTA($C$7:C14),"")</f>
        <v>8</v>
      </c>
      <c r="C14" s="364">
        <f>IF('Matches-Data-Inputs'!C14="","",'Matches-Data-Inputs'!C14)</f>
        <v>45151</v>
      </c>
      <c r="D14" s="73" t="str">
        <f>IF(C14="","",VLOOKUP(WEEKDAY(C14),WeekDays!$B$6:$C$12,COLUMNS(WeekDays!$B$6:$C$12)))</f>
        <v>Sunday</v>
      </c>
      <c r="E14" s="27" t="str">
        <f>IF('Matches-Data-Inputs'!E14="","",'Matches-Data-Inputs'!E14)</f>
        <v>Gtech Community Stadium, Brentford</v>
      </c>
      <c r="F14" s="172" t="str">
        <f>IF('Matches-Data-Inputs'!F14="","",'Matches-Data-Inputs'!F14)</f>
        <v>Brentford</v>
      </c>
      <c r="G14" s="172">
        <f>IF('Matches-Data-Inputs'!G14="","",'Matches-Data-Inputs'!G14)</f>
        <v>2</v>
      </c>
      <c r="H14" s="172" t="str">
        <f>IF(G14&lt;&gt;"",F14,"Not Played Yet")</f>
        <v>Brentford</v>
      </c>
      <c r="I14" s="362" t="str">
        <f>IF('Matches-Data-Inputs'!H14="","",'Matches-Data-Inputs'!H14)</f>
        <v>Spurs</v>
      </c>
      <c r="J14" s="149">
        <f>IF('Matches-Data-Inputs'!I14="","",'Matches-Data-Inputs'!I14)</f>
        <v>2</v>
      </c>
      <c r="K14" s="362" t="str">
        <f t="shared" si="7"/>
        <v>Spurs</v>
      </c>
      <c r="L14" s="188"/>
      <c r="M14" s="203"/>
      <c r="N14" s="123">
        <f t="shared" si="0"/>
        <v>1</v>
      </c>
      <c r="O14" s="193">
        <f t="shared" si="1"/>
        <v>1</v>
      </c>
      <c r="P14" s="57">
        <f t="shared" si="8"/>
        <v>2</v>
      </c>
      <c r="Q14" s="58">
        <f t="shared" si="9"/>
        <v>2</v>
      </c>
      <c r="R14" s="59">
        <f t="shared" si="10"/>
        <v>0</v>
      </c>
      <c r="S14" s="60">
        <f t="shared" si="11"/>
        <v>0</v>
      </c>
      <c r="T14" s="61">
        <f t="shared" si="12"/>
        <v>0</v>
      </c>
      <c r="U14" s="58">
        <f t="shared" si="13"/>
        <v>0</v>
      </c>
      <c r="V14" s="61">
        <f t="shared" si="4"/>
        <v>1</v>
      </c>
      <c r="W14" s="58">
        <f t="shared" si="5"/>
        <v>1</v>
      </c>
      <c r="X14" s="367"/>
      <c r="Y14" s="137"/>
      <c r="Z14" s="138"/>
      <c r="AA14" s="139"/>
      <c r="AB14" s="139"/>
      <c r="AC14" s="139"/>
      <c r="AD14" s="139"/>
      <c r="AE14" s="139"/>
    </row>
    <row r="15" spans="1:31" hidden="1">
      <c r="B15" s="65">
        <f>IF(C15&lt;&gt;"",COUNTA($C$7:C15),"")</f>
        <v>9</v>
      </c>
      <c r="C15" s="364">
        <f>IF('Matches-Data-Inputs'!C15="","",'Matches-Data-Inputs'!C15)</f>
        <v>45151</v>
      </c>
      <c r="D15" s="73" t="str">
        <f>IF(C15="","",VLOOKUP(WEEKDAY(C15),WeekDays!$B$6:$C$12,COLUMNS(WeekDays!$B$6:$C$12)))</f>
        <v>Sunday</v>
      </c>
      <c r="E15" s="27" t="str">
        <f>IF('Matches-Data-Inputs'!E15="","",'Matches-Data-Inputs'!E15)</f>
        <v>Stamford Bridge, London</v>
      </c>
      <c r="F15" s="172" t="str">
        <f>IF('Matches-Data-Inputs'!F15="","",'Matches-Data-Inputs'!F15)</f>
        <v>Chelsea</v>
      </c>
      <c r="G15" s="172">
        <f>IF('Matches-Data-Inputs'!G15="","",'Matches-Data-Inputs'!G15)</f>
        <v>1</v>
      </c>
      <c r="H15" s="172" t="str">
        <f t="shared" si="6"/>
        <v>Chelsea</v>
      </c>
      <c r="I15" s="362" t="str">
        <f>IF('Matches-Data-Inputs'!H15="","",'Matches-Data-Inputs'!H15)</f>
        <v>Liverpool</v>
      </c>
      <c r="J15" s="149">
        <f>IF('Matches-Data-Inputs'!I15="","",'Matches-Data-Inputs'!I15)</f>
        <v>1</v>
      </c>
      <c r="K15" s="362" t="str">
        <f t="shared" si="7"/>
        <v>Liverpool</v>
      </c>
      <c r="L15" s="188"/>
      <c r="M15" s="203"/>
      <c r="N15" s="123">
        <f t="shared" si="0"/>
        <v>1</v>
      </c>
      <c r="O15" s="193">
        <f t="shared" si="1"/>
        <v>1</v>
      </c>
      <c r="P15" s="57">
        <f t="shared" si="8"/>
        <v>1</v>
      </c>
      <c r="Q15" s="58">
        <f t="shared" si="9"/>
        <v>1</v>
      </c>
      <c r="R15" s="59">
        <f t="shared" si="10"/>
        <v>0</v>
      </c>
      <c r="S15" s="60">
        <f t="shared" si="11"/>
        <v>0</v>
      </c>
      <c r="T15" s="61">
        <f t="shared" si="12"/>
        <v>0</v>
      </c>
      <c r="U15" s="58">
        <f t="shared" si="13"/>
        <v>0</v>
      </c>
      <c r="V15" s="61">
        <f t="shared" si="4"/>
        <v>1</v>
      </c>
      <c r="W15" s="58">
        <f t="shared" si="5"/>
        <v>1</v>
      </c>
      <c r="X15" s="367"/>
      <c r="Y15" s="137"/>
      <c r="Z15" s="138"/>
      <c r="AA15" s="139"/>
      <c r="AB15" s="139"/>
      <c r="AC15" s="139"/>
      <c r="AD15" s="139"/>
      <c r="AE15" s="139"/>
    </row>
    <row r="16" spans="1:31" hidden="1">
      <c r="B16" s="65">
        <f>IF(C16&lt;&gt;"",COUNTA($C$7:C16),"")</f>
        <v>10</v>
      </c>
      <c r="C16" s="364">
        <f>IF('Matches-Data-Inputs'!C16="","",'Matches-Data-Inputs'!C16)</f>
        <v>45152</v>
      </c>
      <c r="D16" s="73" t="str">
        <f>IF(C16="","",VLOOKUP(WEEKDAY(C16),WeekDays!$B$6:$C$12,COLUMNS(WeekDays!$B$6:$C$12)))</f>
        <v>Monday</v>
      </c>
      <c r="E16" s="27" t="str">
        <f>IF('Matches-Data-Inputs'!E16="","",'Matches-Data-Inputs'!E16)</f>
        <v>Old Trafford, Manchester</v>
      </c>
      <c r="F16" s="172" t="str">
        <f>IF('Matches-Data-Inputs'!F16="","",'Matches-Data-Inputs'!F16)</f>
        <v>Man Utd</v>
      </c>
      <c r="G16" s="172">
        <f>IF('Matches-Data-Inputs'!G16="","",'Matches-Data-Inputs'!G16)</f>
        <v>1</v>
      </c>
      <c r="H16" s="172" t="str">
        <f t="shared" si="6"/>
        <v>Man Utd</v>
      </c>
      <c r="I16" s="362" t="str">
        <f>IF('Matches-Data-Inputs'!H16="","",'Matches-Data-Inputs'!H16)</f>
        <v>Wolves</v>
      </c>
      <c r="J16" s="149">
        <f>IF('Matches-Data-Inputs'!I16="","",'Matches-Data-Inputs'!I16)</f>
        <v>0</v>
      </c>
      <c r="K16" s="362" t="str">
        <f t="shared" si="7"/>
        <v>Wolves</v>
      </c>
      <c r="L16" s="188"/>
      <c r="M16" s="203"/>
      <c r="N16" s="123">
        <f t="shared" si="0"/>
        <v>3</v>
      </c>
      <c r="O16" s="193">
        <f t="shared" si="1"/>
        <v>0</v>
      </c>
      <c r="P16" s="57">
        <f t="shared" si="8"/>
        <v>0</v>
      </c>
      <c r="Q16" s="58">
        <f t="shared" si="9"/>
        <v>1</v>
      </c>
      <c r="R16" s="59">
        <f t="shared" si="10"/>
        <v>1</v>
      </c>
      <c r="S16" s="60">
        <f t="shared" si="11"/>
        <v>0</v>
      </c>
      <c r="T16" s="61">
        <f t="shared" si="12"/>
        <v>0</v>
      </c>
      <c r="U16" s="58">
        <f t="shared" si="13"/>
        <v>1</v>
      </c>
      <c r="V16" s="61">
        <f t="shared" si="4"/>
        <v>0</v>
      </c>
      <c r="W16" s="58">
        <f t="shared" si="5"/>
        <v>0</v>
      </c>
      <c r="X16" s="367"/>
      <c r="Y16" s="137"/>
      <c r="Z16" s="138"/>
      <c r="AA16" s="139"/>
      <c r="AB16" s="139"/>
      <c r="AC16" s="139"/>
      <c r="AD16" s="139"/>
      <c r="AE16" s="139"/>
    </row>
    <row r="17" spans="2:31" hidden="1">
      <c r="B17" s="65">
        <f>IF(C17&lt;&gt;"",COUNTA($C$7:C17),"")</f>
        <v>11</v>
      </c>
      <c r="C17" s="364">
        <f>IF('Matches-Data-Inputs'!C17="","",'Matches-Data-Inputs'!C17)</f>
        <v>45156</v>
      </c>
      <c r="D17" s="73" t="str">
        <f>IF(C17="","",VLOOKUP(WEEKDAY(C17),WeekDays!$B$6:$C$12,COLUMNS(WeekDays!$B$6:$C$12)))</f>
        <v>Friday</v>
      </c>
      <c r="E17" s="27" t="str">
        <f>IF('Matches-Data-Inputs'!E17="","",'Matches-Data-Inputs'!E17)</f>
        <v>The City Ground, Nottingham</v>
      </c>
      <c r="F17" s="172" t="str">
        <f>IF('Matches-Data-Inputs'!F17="","",'Matches-Data-Inputs'!F17)</f>
        <v>Nott'm Forest</v>
      </c>
      <c r="G17" s="172">
        <f>IF('Matches-Data-Inputs'!G17="","",'Matches-Data-Inputs'!G17)</f>
        <v>2</v>
      </c>
      <c r="H17" s="172" t="str">
        <f t="shared" si="6"/>
        <v>Nott'm Forest</v>
      </c>
      <c r="I17" s="362" t="str">
        <f>IF('Matches-Data-Inputs'!H17="","",'Matches-Data-Inputs'!H17)</f>
        <v>Sheffield Utd</v>
      </c>
      <c r="J17" s="149">
        <f>IF('Matches-Data-Inputs'!I17="","",'Matches-Data-Inputs'!I17)</f>
        <v>1</v>
      </c>
      <c r="K17" s="362" t="str">
        <f t="shared" si="7"/>
        <v>Sheffield Utd</v>
      </c>
      <c r="L17" s="188"/>
      <c r="M17" s="203"/>
      <c r="N17" s="123">
        <f t="shared" si="0"/>
        <v>3</v>
      </c>
      <c r="O17" s="193">
        <f t="shared" si="1"/>
        <v>0</v>
      </c>
      <c r="P17" s="57">
        <f t="shared" si="8"/>
        <v>1</v>
      </c>
      <c r="Q17" s="58">
        <f t="shared" si="9"/>
        <v>2</v>
      </c>
      <c r="R17" s="59">
        <f t="shared" si="10"/>
        <v>1</v>
      </c>
      <c r="S17" s="60">
        <f t="shared" si="11"/>
        <v>0</v>
      </c>
      <c r="T17" s="61">
        <f t="shared" si="12"/>
        <v>0</v>
      </c>
      <c r="U17" s="58">
        <f t="shared" si="13"/>
        <v>1</v>
      </c>
      <c r="V17" s="61">
        <f>IF(AND(G17="",J17=""),0,IF(G17=J17,1,0))</f>
        <v>0</v>
      </c>
      <c r="W17" s="58">
        <f>IF(AND(G17="",J17=""),0,IF(J17=G17,1,0))</f>
        <v>0</v>
      </c>
      <c r="X17" s="367"/>
      <c r="Y17" s="137"/>
      <c r="Z17" s="138"/>
      <c r="AA17" s="139"/>
      <c r="AB17" s="139"/>
      <c r="AC17" s="139"/>
      <c r="AD17" s="139"/>
      <c r="AE17" s="139"/>
    </row>
    <row r="18" spans="2:31" hidden="1">
      <c r="B18" s="65">
        <f>IF(C18&lt;&gt;"",COUNTA($C$7:C18),"")</f>
        <v>12</v>
      </c>
      <c r="C18" s="364">
        <f>IF('Matches-Data-Inputs'!C18="","",'Matches-Data-Inputs'!C18)</f>
        <v>45157</v>
      </c>
      <c r="D18" s="73" t="str">
        <f>IF(C18="","",VLOOKUP(WEEKDAY(C18),WeekDays!$B$6:$C$12,COLUMNS(WeekDays!$B$6:$C$12)))</f>
        <v>Saturday</v>
      </c>
      <c r="E18" s="27" t="str">
        <f>IF('Matches-Data-Inputs'!E18="","",'Matches-Data-Inputs'!E18)</f>
        <v>Craven Cottage, London</v>
      </c>
      <c r="F18" s="172" t="str">
        <f>IF('Matches-Data-Inputs'!F18="","",'Matches-Data-Inputs'!F18)</f>
        <v>Fulham</v>
      </c>
      <c r="G18" s="172">
        <f>IF('Matches-Data-Inputs'!G18="","",'Matches-Data-Inputs'!G18)</f>
        <v>0</v>
      </c>
      <c r="H18" s="172" t="str">
        <f t="shared" si="6"/>
        <v>Fulham</v>
      </c>
      <c r="I18" s="362" t="str">
        <f>IF('Matches-Data-Inputs'!H18="","",'Matches-Data-Inputs'!H18)</f>
        <v>Brentford</v>
      </c>
      <c r="J18" s="149">
        <f>IF('Matches-Data-Inputs'!I18="","",'Matches-Data-Inputs'!I18)</f>
        <v>3</v>
      </c>
      <c r="K18" s="362" t="str">
        <f t="shared" si="7"/>
        <v>Brentford</v>
      </c>
      <c r="L18" s="188"/>
      <c r="M18" s="203"/>
      <c r="N18" s="123">
        <f t="shared" si="0"/>
        <v>0</v>
      </c>
      <c r="O18" s="193">
        <f t="shared" si="1"/>
        <v>3</v>
      </c>
      <c r="P18" s="57">
        <f t="shared" si="8"/>
        <v>3</v>
      </c>
      <c r="Q18" s="58">
        <f t="shared" si="9"/>
        <v>0</v>
      </c>
      <c r="R18" s="59">
        <f t="shared" si="10"/>
        <v>0</v>
      </c>
      <c r="S18" s="60">
        <f t="shared" si="11"/>
        <v>1</v>
      </c>
      <c r="T18" s="61">
        <f t="shared" si="12"/>
        <v>1</v>
      </c>
      <c r="U18" s="58">
        <f t="shared" si="13"/>
        <v>0</v>
      </c>
      <c r="V18" s="61">
        <f t="shared" ref="V18:V55" si="14">IF(AND(G18="",J18=""),0,IF(G18=J18,1,0))</f>
        <v>0</v>
      </c>
      <c r="W18" s="58">
        <f t="shared" ref="W18:W55" si="15">IF(AND(G18="",J18=""),0,IF(J18=G18,1,0))</f>
        <v>0</v>
      </c>
      <c r="X18" s="367"/>
      <c r="Y18" s="137"/>
      <c r="Z18" s="138"/>
      <c r="AA18" s="139"/>
      <c r="AB18" s="139"/>
      <c r="AC18" s="139"/>
      <c r="AD18" s="139"/>
      <c r="AE18" s="139"/>
    </row>
    <row r="19" spans="2:31" hidden="1">
      <c r="B19" s="65">
        <f>IF(C19&lt;&gt;"",COUNTA($C$7:C19),"")</f>
        <v>13</v>
      </c>
      <c r="C19" s="364">
        <f>IF('Matches-Data-Inputs'!C19="","",'Matches-Data-Inputs'!C19)</f>
        <v>45157</v>
      </c>
      <c r="D19" s="73" t="str">
        <f>IF(C19="","",VLOOKUP(WEEKDAY(C19),WeekDays!$B$6:$C$12,COLUMNS(WeekDays!$B$6:$C$12)))</f>
        <v>Saturday</v>
      </c>
      <c r="E19" s="27" t="str">
        <f>IF('Matches-Data-Inputs'!E19="","",'Matches-Data-Inputs'!E19)</f>
        <v>Anfield, Liverpool</v>
      </c>
      <c r="F19" s="172" t="str">
        <f>IF('Matches-Data-Inputs'!F19="","",'Matches-Data-Inputs'!F19)</f>
        <v>Liverpool</v>
      </c>
      <c r="G19" s="172">
        <f>IF('Matches-Data-Inputs'!G19="","",'Matches-Data-Inputs'!G19)</f>
        <v>3</v>
      </c>
      <c r="H19" s="172" t="str">
        <f t="shared" si="6"/>
        <v>Liverpool</v>
      </c>
      <c r="I19" s="362" t="str">
        <f>IF('Matches-Data-Inputs'!H19="","",'Matches-Data-Inputs'!H19)</f>
        <v>Bournemouth</v>
      </c>
      <c r="J19" s="149">
        <f>IF('Matches-Data-Inputs'!I19="","",'Matches-Data-Inputs'!I19)</f>
        <v>1</v>
      </c>
      <c r="K19" s="362" t="str">
        <f t="shared" si="7"/>
        <v>Bournemouth</v>
      </c>
      <c r="L19" s="188"/>
      <c r="M19" s="203"/>
      <c r="N19" s="123">
        <f t="shared" si="0"/>
        <v>3</v>
      </c>
      <c r="O19" s="193">
        <f t="shared" si="1"/>
        <v>0</v>
      </c>
      <c r="P19" s="57">
        <f t="shared" si="8"/>
        <v>1</v>
      </c>
      <c r="Q19" s="58">
        <f t="shared" si="9"/>
        <v>3</v>
      </c>
      <c r="R19" s="59">
        <f t="shared" si="10"/>
        <v>1</v>
      </c>
      <c r="S19" s="60">
        <f t="shared" si="11"/>
        <v>0</v>
      </c>
      <c r="T19" s="61">
        <f t="shared" si="12"/>
        <v>0</v>
      </c>
      <c r="U19" s="58">
        <f t="shared" si="13"/>
        <v>1</v>
      </c>
      <c r="V19" s="61">
        <f t="shared" si="14"/>
        <v>0</v>
      </c>
      <c r="W19" s="58">
        <f t="shared" si="15"/>
        <v>0</v>
      </c>
      <c r="X19" s="367"/>
      <c r="Y19" s="137"/>
      <c r="Z19" s="138"/>
      <c r="AA19" s="139"/>
      <c r="AB19" s="139"/>
      <c r="AC19" s="139"/>
      <c r="AD19" s="139"/>
      <c r="AE19" s="139"/>
    </row>
    <row r="20" spans="2:31" hidden="1">
      <c r="B20" s="65">
        <f>IF(C20&lt;&gt;"",COUNTA($C$7:C20),"")</f>
        <v>14</v>
      </c>
      <c r="C20" s="364">
        <f>IF('Matches-Data-Inputs'!C20="","",'Matches-Data-Inputs'!C20)</f>
        <v>45157</v>
      </c>
      <c r="D20" s="73" t="str">
        <f>IF(C20="","",VLOOKUP(WEEKDAY(C20),WeekDays!$B$6:$C$12,COLUMNS(WeekDays!$B$6:$C$12)))</f>
        <v>Saturday</v>
      </c>
      <c r="E20" s="27" t="str">
        <f>IF('Matches-Data-Inputs'!E20="","",'Matches-Data-Inputs'!E20)</f>
        <v>Molineux Stadium, Wolverhampton</v>
      </c>
      <c r="F20" s="172" t="str">
        <f>IF('Matches-Data-Inputs'!F20="","",'Matches-Data-Inputs'!F20)</f>
        <v>Wolves</v>
      </c>
      <c r="G20" s="172">
        <f>IF('Matches-Data-Inputs'!G20="","",'Matches-Data-Inputs'!G20)</f>
        <v>1</v>
      </c>
      <c r="H20" s="172" t="str">
        <f t="shared" si="6"/>
        <v>Wolves</v>
      </c>
      <c r="I20" s="362" t="str">
        <f>IF('Matches-Data-Inputs'!H20="","",'Matches-Data-Inputs'!H20)</f>
        <v>Brighton</v>
      </c>
      <c r="J20" s="149">
        <f>IF('Matches-Data-Inputs'!I20="","",'Matches-Data-Inputs'!I20)</f>
        <v>4</v>
      </c>
      <c r="K20" s="362" t="str">
        <f t="shared" si="7"/>
        <v>Brighton</v>
      </c>
      <c r="L20" s="188"/>
      <c r="M20" s="203"/>
      <c r="N20" s="123">
        <f t="shared" si="0"/>
        <v>0</v>
      </c>
      <c r="O20" s="193">
        <f t="shared" si="1"/>
        <v>3</v>
      </c>
      <c r="P20" s="57">
        <f t="shared" si="8"/>
        <v>4</v>
      </c>
      <c r="Q20" s="58">
        <f t="shared" si="9"/>
        <v>1</v>
      </c>
      <c r="R20" s="59">
        <f t="shared" si="10"/>
        <v>0</v>
      </c>
      <c r="S20" s="60">
        <f t="shared" si="11"/>
        <v>1</v>
      </c>
      <c r="T20" s="61">
        <f t="shared" si="12"/>
        <v>1</v>
      </c>
      <c r="U20" s="58">
        <f t="shared" si="13"/>
        <v>0</v>
      </c>
      <c r="V20" s="61">
        <f t="shared" si="14"/>
        <v>0</v>
      </c>
      <c r="W20" s="58">
        <f t="shared" si="15"/>
        <v>0</v>
      </c>
      <c r="X20" s="367"/>
      <c r="Y20" s="137"/>
      <c r="Z20" s="138"/>
      <c r="AA20" s="139"/>
      <c r="AB20" s="139"/>
      <c r="AC20" s="139"/>
      <c r="AD20" s="139"/>
      <c r="AE20" s="139"/>
    </row>
    <row r="21" spans="2:31" hidden="1">
      <c r="B21" s="65">
        <f>IF(C21&lt;&gt;"",COUNTA($C$7:C21),"")</f>
        <v>15</v>
      </c>
      <c r="C21" s="364">
        <f>IF('Matches-Data-Inputs'!C21="","",'Matches-Data-Inputs'!C21)</f>
        <v>45157</v>
      </c>
      <c r="D21" s="73" t="str">
        <f>IF(C21="","",VLOOKUP(WEEKDAY(C21),WeekDays!$B$6:$C$12,COLUMNS(WeekDays!$B$6:$C$12)))</f>
        <v>Saturday</v>
      </c>
      <c r="E21" s="27" t="str">
        <f>IF('Matches-Data-Inputs'!E21="","",'Matches-Data-Inputs'!E21)</f>
        <v>Tottenham Spur Stadium, London</v>
      </c>
      <c r="F21" s="172" t="str">
        <f>IF('Matches-Data-Inputs'!F21="","",'Matches-Data-Inputs'!F21)</f>
        <v>Spurs</v>
      </c>
      <c r="G21" s="172">
        <f>IF('Matches-Data-Inputs'!G21="","",'Matches-Data-Inputs'!G21)</f>
        <v>2</v>
      </c>
      <c r="H21" s="172" t="str">
        <f t="shared" si="6"/>
        <v>Spurs</v>
      </c>
      <c r="I21" s="362" t="str">
        <f>IF('Matches-Data-Inputs'!H21="","",'Matches-Data-Inputs'!H21)</f>
        <v>Man Utd</v>
      </c>
      <c r="J21" s="149">
        <f>IF('Matches-Data-Inputs'!I21="","",'Matches-Data-Inputs'!I21)</f>
        <v>0</v>
      </c>
      <c r="K21" s="362" t="str">
        <f t="shared" si="7"/>
        <v>Man Utd</v>
      </c>
      <c r="L21" s="188"/>
      <c r="M21" s="203"/>
      <c r="N21" s="123">
        <f t="shared" si="0"/>
        <v>3</v>
      </c>
      <c r="O21" s="193">
        <f t="shared" si="1"/>
        <v>0</v>
      </c>
      <c r="P21" s="57">
        <f t="shared" si="8"/>
        <v>0</v>
      </c>
      <c r="Q21" s="58">
        <f t="shared" si="9"/>
        <v>2</v>
      </c>
      <c r="R21" s="59">
        <f t="shared" si="10"/>
        <v>1</v>
      </c>
      <c r="S21" s="60">
        <f t="shared" si="11"/>
        <v>0</v>
      </c>
      <c r="T21" s="61">
        <f t="shared" si="12"/>
        <v>0</v>
      </c>
      <c r="U21" s="58">
        <f t="shared" si="13"/>
        <v>1</v>
      </c>
      <c r="V21" s="61">
        <f t="shared" si="14"/>
        <v>0</v>
      </c>
      <c r="W21" s="58">
        <f t="shared" si="15"/>
        <v>0</v>
      </c>
      <c r="X21" s="367"/>
      <c r="Y21" s="137"/>
      <c r="Z21" s="138"/>
      <c r="AA21" s="139"/>
      <c r="AB21" s="139"/>
      <c r="AC21" s="139"/>
      <c r="AD21" s="139"/>
      <c r="AE21" s="139"/>
    </row>
    <row r="22" spans="2:31" hidden="1">
      <c r="B22" s="65">
        <f>IF(C22&lt;&gt;"",COUNTA($C$7:C22),"")</f>
        <v>16</v>
      </c>
      <c r="C22" s="364">
        <f>IF('Matches-Data-Inputs'!C22="","",'Matches-Data-Inputs'!C22)</f>
        <v>45157</v>
      </c>
      <c r="D22" s="73" t="str">
        <f>IF(C22="","",VLOOKUP(WEEKDAY(C22),WeekDays!$B$6:$C$12,COLUMNS(WeekDays!$B$6:$C$12)))</f>
        <v>Saturday</v>
      </c>
      <c r="E22" s="27" t="str">
        <f>IF('Matches-Data-Inputs'!E22="","",'Matches-Data-Inputs'!E22)</f>
        <v>Etihad Stadium, Manchester</v>
      </c>
      <c r="F22" s="172" t="str">
        <f>IF('Matches-Data-Inputs'!F22="","",'Matches-Data-Inputs'!F22)</f>
        <v>Man City</v>
      </c>
      <c r="G22" s="172">
        <f>IF('Matches-Data-Inputs'!G22="","",'Matches-Data-Inputs'!G22)</f>
        <v>1</v>
      </c>
      <c r="H22" s="172" t="str">
        <f t="shared" si="6"/>
        <v>Man City</v>
      </c>
      <c r="I22" s="362" t="str">
        <f>IF('Matches-Data-Inputs'!H22="","",'Matches-Data-Inputs'!H22)</f>
        <v>Newcastle</v>
      </c>
      <c r="J22" s="149">
        <f>IF('Matches-Data-Inputs'!I22="","",'Matches-Data-Inputs'!I22)</f>
        <v>0</v>
      </c>
      <c r="K22" s="362" t="str">
        <f t="shared" si="7"/>
        <v>Newcastle</v>
      </c>
      <c r="L22" s="188"/>
      <c r="M22" s="203"/>
      <c r="N22" s="123">
        <f t="shared" si="0"/>
        <v>3</v>
      </c>
      <c r="O22" s="193">
        <f t="shared" si="1"/>
        <v>0</v>
      </c>
      <c r="P22" s="57">
        <f t="shared" si="8"/>
        <v>0</v>
      </c>
      <c r="Q22" s="58">
        <f t="shared" si="9"/>
        <v>1</v>
      </c>
      <c r="R22" s="59">
        <f t="shared" si="10"/>
        <v>1</v>
      </c>
      <c r="S22" s="60">
        <f t="shared" si="11"/>
        <v>0</v>
      </c>
      <c r="T22" s="61">
        <f t="shared" si="12"/>
        <v>0</v>
      </c>
      <c r="U22" s="58">
        <f t="shared" si="13"/>
        <v>1</v>
      </c>
      <c r="V22" s="61">
        <f t="shared" si="14"/>
        <v>0</v>
      </c>
      <c r="W22" s="58">
        <f t="shared" si="15"/>
        <v>0</v>
      </c>
      <c r="X22" s="367"/>
      <c r="Y22" s="137"/>
      <c r="Z22" s="138"/>
      <c r="AA22" s="139"/>
      <c r="AB22" s="139"/>
      <c r="AC22" s="139"/>
      <c r="AD22" s="139"/>
      <c r="AE22" s="139"/>
    </row>
    <row r="23" spans="2:31" hidden="1">
      <c r="B23" s="65">
        <f>IF(C23&lt;&gt;"",COUNTA($C$7:C23),"")</f>
        <v>17</v>
      </c>
      <c r="C23" s="364">
        <f>IF('Matches-Data-Inputs'!C23="","",'Matches-Data-Inputs'!C23)</f>
        <v>45158</v>
      </c>
      <c r="D23" s="73" t="str">
        <f>IF(C23="","",VLOOKUP(WEEKDAY(C23),WeekDays!$B$6:$C$12,COLUMNS(WeekDays!$B$6:$C$12)))</f>
        <v>Sunday</v>
      </c>
      <c r="E23" s="27" t="str">
        <f>IF('Matches-Data-Inputs'!E23="","",'Matches-Data-Inputs'!E23)</f>
        <v>Villa Park, Birmingham</v>
      </c>
      <c r="F23" s="172" t="str">
        <f>IF('Matches-Data-Inputs'!F23="","",'Matches-Data-Inputs'!F23)</f>
        <v>Aston Villa</v>
      </c>
      <c r="G23" s="172">
        <f>IF('Matches-Data-Inputs'!G23="","",'Matches-Data-Inputs'!G23)</f>
        <v>4</v>
      </c>
      <c r="H23" s="172" t="str">
        <f t="shared" si="6"/>
        <v>Aston Villa</v>
      </c>
      <c r="I23" s="362" t="str">
        <f>IF('Matches-Data-Inputs'!H23="","",'Matches-Data-Inputs'!H23)</f>
        <v>Everton</v>
      </c>
      <c r="J23" s="149">
        <f>IF('Matches-Data-Inputs'!I23="","",'Matches-Data-Inputs'!I23)</f>
        <v>0</v>
      </c>
      <c r="K23" s="362" t="str">
        <f t="shared" si="7"/>
        <v>Everton</v>
      </c>
      <c r="L23" s="188"/>
      <c r="M23" s="203"/>
      <c r="N23" s="123">
        <f t="shared" si="0"/>
        <v>3</v>
      </c>
      <c r="O23" s="193">
        <f t="shared" si="1"/>
        <v>0</v>
      </c>
      <c r="P23" s="57">
        <f t="shared" si="8"/>
        <v>0</v>
      </c>
      <c r="Q23" s="58">
        <f t="shared" si="9"/>
        <v>4</v>
      </c>
      <c r="R23" s="59">
        <f t="shared" si="10"/>
        <v>1</v>
      </c>
      <c r="S23" s="60">
        <f t="shared" si="11"/>
        <v>0</v>
      </c>
      <c r="T23" s="61">
        <f t="shared" si="12"/>
        <v>0</v>
      </c>
      <c r="U23" s="58">
        <f t="shared" si="13"/>
        <v>1</v>
      </c>
      <c r="V23" s="61">
        <f t="shared" si="14"/>
        <v>0</v>
      </c>
      <c r="W23" s="58">
        <f t="shared" si="15"/>
        <v>0</v>
      </c>
      <c r="X23" s="367"/>
      <c r="Y23" s="137"/>
      <c r="Z23" s="138"/>
      <c r="AA23" s="139"/>
      <c r="AB23" s="139"/>
      <c r="AC23" s="139"/>
      <c r="AD23" s="139"/>
      <c r="AE23" s="139"/>
    </row>
    <row r="24" spans="2:31" hidden="1">
      <c r="B24" s="65">
        <f>IF(C24&lt;&gt;"",COUNTA($C$7:C24),"")</f>
        <v>18</v>
      </c>
      <c r="C24" s="364">
        <f>IF('Matches-Data-Inputs'!C24="","",'Matches-Data-Inputs'!C24)</f>
        <v>45158</v>
      </c>
      <c r="D24" s="73" t="str">
        <f>IF(C24="","",VLOOKUP(WEEKDAY(C24),WeekDays!$B$6:$C$12,COLUMNS(WeekDays!$B$6:$C$12)))</f>
        <v>Sunday</v>
      </c>
      <c r="E24" s="27" t="str">
        <f>IF('Matches-Data-Inputs'!E24="","",'Matches-Data-Inputs'!E24)</f>
        <v>London Stadium, London</v>
      </c>
      <c r="F24" s="172" t="str">
        <f>IF('Matches-Data-Inputs'!F24="","",'Matches-Data-Inputs'!F24)</f>
        <v>West Ham</v>
      </c>
      <c r="G24" s="172">
        <f>IF('Matches-Data-Inputs'!G24="","",'Matches-Data-Inputs'!G24)</f>
        <v>3</v>
      </c>
      <c r="H24" s="172" t="str">
        <f t="shared" si="6"/>
        <v>West Ham</v>
      </c>
      <c r="I24" s="362" t="str">
        <f>IF('Matches-Data-Inputs'!H24="","",'Matches-Data-Inputs'!H24)</f>
        <v>Chelsea</v>
      </c>
      <c r="J24" s="149">
        <f>IF('Matches-Data-Inputs'!I24="","",'Matches-Data-Inputs'!I24)</f>
        <v>1</v>
      </c>
      <c r="K24" s="362" t="str">
        <f t="shared" si="7"/>
        <v>Chelsea</v>
      </c>
      <c r="L24" s="188"/>
      <c r="M24" s="203"/>
      <c r="N24" s="123">
        <f t="shared" si="0"/>
        <v>3</v>
      </c>
      <c r="O24" s="193">
        <f t="shared" si="1"/>
        <v>0</v>
      </c>
      <c r="P24" s="57">
        <f t="shared" si="8"/>
        <v>1</v>
      </c>
      <c r="Q24" s="58">
        <f t="shared" si="9"/>
        <v>3</v>
      </c>
      <c r="R24" s="59">
        <f t="shared" si="10"/>
        <v>1</v>
      </c>
      <c r="S24" s="60">
        <f t="shared" si="11"/>
        <v>0</v>
      </c>
      <c r="T24" s="61">
        <f t="shared" si="12"/>
        <v>0</v>
      </c>
      <c r="U24" s="58">
        <f t="shared" si="13"/>
        <v>1</v>
      </c>
      <c r="V24" s="61">
        <f t="shared" si="14"/>
        <v>0</v>
      </c>
      <c r="W24" s="58">
        <f t="shared" si="15"/>
        <v>0</v>
      </c>
      <c r="X24" s="367"/>
      <c r="Y24" s="137"/>
      <c r="Z24" s="138"/>
      <c r="AA24" s="139"/>
      <c r="AB24" s="139"/>
      <c r="AC24" s="139"/>
      <c r="AD24" s="139"/>
      <c r="AE24" s="139"/>
    </row>
    <row r="25" spans="2:31" hidden="1">
      <c r="B25" s="65">
        <f>IF(C25&lt;&gt;"",COUNTA($C$7:C25),"")</f>
        <v>19</v>
      </c>
      <c r="C25" s="364">
        <f>IF('Matches-Data-Inputs'!C25="","",'Matches-Data-Inputs'!C25)</f>
        <v>45159</v>
      </c>
      <c r="D25" s="73" t="str">
        <f>IF(C25="","",VLOOKUP(WEEKDAY(C25),WeekDays!$B$6:$C$12,COLUMNS(WeekDays!$B$6:$C$12)))</f>
        <v>Monday</v>
      </c>
      <c r="E25" s="27" t="str">
        <f>IF('Matches-Data-Inputs'!E25="","",'Matches-Data-Inputs'!E25)</f>
        <v>Selhurst Park, London</v>
      </c>
      <c r="F25" s="172" t="str">
        <f>IF('Matches-Data-Inputs'!F25="","",'Matches-Data-Inputs'!F25)</f>
        <v>Crystal Palace</v>
      </c>
      <c r="G25" s="172">
        <f>IF('Matches-Data-Inputs'!G25="","",'Matches-Data-Inputs'!G25)</f>
        <v>0</v>
      </c>
      <c r="H25" s="172" t="str">
        <f t="shared" si="6"/>
        <v>Crystal Palace</v>
      </c>
      <c r="I25" s="362" t="str">
        <f>IF('Matches-Data-Inputs'!H25="","",'Matches-Data-Inputs'!H25)</f>
        <v>Arsenal</v>
      </c>
      <c r="J25" s="149">
        <f>IF('Matches-Data-Inputs'!I25="","",'Matches-Data-Inputs'!I25)</f>
        <v>1</v>
      </c>
      <c r="K25" s="362" t="str">
        <f t="shared" si="7"/>
        <v>Arsenal</v>
      </c>
      <c r="L25" s="188"/>
      <c r="M25" s="203"/>
      <c r="N25" s="123">
        <f t="shared" si="0"/>
        <v>0</v>
      </c>
      <c r="O25" s="193">
        <f t="shared" si="1"/>
        <v>3</v>
      </c>
      <c r="P25" s="57">
        <f t="shared" si="8"/>
        <v>1</v>
      </c>
      <c r="Q25" s="58">
        <f t="shared" si="9"/>
        <v>0</v>
      </c>
      <c r="R25" s="59">
        <f t="shared" si="10"/>
        <v>0</v>
      </c>
      <c r="S25" s="60">
        <f t="shared" si="11"/>
        <v>1</v>
      </c>
      <c r="T25" s="61">
        <f t="shared" si="12"/>
        <v>1</v>
      </c>
      <c r="U25" s="58">
        <f t="shared" si="13"/>
        <v>0</v>
      </c>
      <c r="V25" s="61">
        <f t="shared" si="14"/>
        <v>0</v>
      </c>
      <c r="W25" s="58">
        <f t="shared" si="15"/>
        <v>0</v>
      </c>
      <c r="X25" s="367"/>
      <c r="Y25" s="137"/>
      <c r="Z25" s="138"/>
      <c r="AA25" s="139"/>
      <c r="AB25" s="139"/>
      <c r="AC25" s="139"/>
      <c r="AD25" s="139"/>
      <c r="AE25" s="139"/>
    </row>
    <row r="26" spans="2:31" hidden="1">
      <c r="B26" s="65">
        <f>IF(C26&lt;&gt;"",COUNTA($C$7:C26),"")</f>
        <v>20</v>
      </c>
      <c r="C26" s="364">
        <f>IF('Matches-Data-Inputs'!C26="","",'Matches-Data-Inputs'!C26)</f>
        <v>45163</v>
      </c>
      <c r="D26" s="73" t="str">
        <f>IF(C26="","",VLOOKUP(WEEKDAY(C26),WeekDays!$B$6:$C$12,COLUMNS(WeekDays!$B$6:$C$12)))</f>
        <v>Friday</v>
      </c>
      <c r="E26" s="27" t="str">
        <f>IF('Matches-Data-Inputs'!E26="","",'Matches-Data-Inputs'!E26)</f>
        <v>Stamford Bridge, London</v>
      </c>
      <c r="F26" s="172" t="str">
        <f>IF('Matches-Data-Inputs'!F26="","",'Matches-Data-Inputs'!F26)</f>
        <v>Chelsea</v>
      </c>
      <c r="G26" s="172">
        <f>IF('Matches-Data-Inputs'!G26="","",'Matches-Data-Inputs'!G26)</f>
        <v>3</v>
      </c>
      <c r="H26" s="172" t="str">
        <f t="shared" si="6"/>
        <v>Chelsea</v>
      </c>
      <c r="I26" s="362" t="str">
        <f>IF('Matches-Data-Inputs'!H26="","",'Matches-Data-Inputs'!H26)</f>
        <v>Luton</v>
      </c>
      <c r="J26" s="149">
        <f>IF('Matches-Data-Inputs'!I26="","",'Matches-Data-Inputs'!I26)</f>
        <v>0</v>
      </c>
      <c r="K26" s="362" t="str">
        <f t="shared" si="7"/>
        <v>Luton</v>
      </c>
      <c r="L26" s="188"/>
      <c r="M26" s="203"/>
      <c r="N26" s="123">
        <f t="shared" si="0"/>
        <v>3</v>
      </c>
      <c r="O26" s="193">
        <f t="shared" si="1"/>
        <v>0</v>
      </c>
      <c r="P26" s="57">
        <f t="shared" si="8"/>
        <v>0</v>
      </c>
      <c r="Q26" s="58">
        <f t="shared" si="9"/>
        <v>3</v>
      </c>
      <c r="R26" s="59">
        <f t="shared" si="10"/>
        <v>1</v>
      </c>
      <c r="S26" s="60">
        <f t="shared" si="11"/>
        <v>0</v>
      </c>
      <c r="T26" s="61">
        <f t="shared" si="12"/>
        <v>0</v>
      </c>
      <c r="U26" s="58">
        <f t="shared" si="13"/>
        <v>1</v>
      </c>
      <c r="V26" s="61">
        <f t="shared" si="14"/>
        <v>0</v>
      </c>
      <c r="W26" s="58">
        <f t="shared" si="15"/>
        <v>0</v>
      </c>
      <c r="X26" s="367"/>
      <c r="Y26" s="137"/>
      <c r="Z26" s="138"/>
      <c r="AA26" s="139"/>
      <c r="AB26" s="139"/>
      <c r="AC26" s="139"/>
      <c r="AD26" s="139"/>
      <c r="AE26" s="139"/>
    </row>
    <row r="27" spans="2:31" hidden="1">
      <c r="B27" s="65">
        <f>IF(C27&lt;&gt;"",COUNTA($C$7:C27),"")</f>
        <v>21</v>
      </c>
      <c r="C27" s="364">
        <f>IF('Matches-Data-Inputs'!C27="","",'Matches-Data-Inputs'!C27)</f>
        <v>45164</v>
      </c>
      <c r="D27" s="73" t="str">
        <f>IF(C27="","",VLOOKUP(WEEKDAY(C27),WeekDays!$B$6:$C$12,COLUMNS(WeekDays!$B$6:$C$12)))</f>
        <v>Saturday</v>
      </c>
      <c r="E27" s="27" t="str">
        <f>IF('Matches-Data-Inputs'!E27="","",'Matches-Data-Inputs'!E27)</f>
        <v>Vitality Stadium, Bournemouth</v>
      </c>
      <c r="F27" s="172" t="str">
        <f>IF('Matches-Data-Inputs'!F27="","",'Matches-Data-Inputs'!F27)</f>
        <v>Bournemouth</v>
      </c>
      <c r="G27" s="172">
        <f>IF('Matches-Data-Inputs'!G27="","",'Matches-Data-Inputs'!G27)</f>
        <v>0</v>
      </c>
      <c r="H27" s="172" t="str">
        <f t="shared" si="6"/>
        <v>Bournemouth</v>
      </c>
      <c r="I27" s="362" t="str">
        <f>IF('Matches-Data-Inputs'!H27="","",'Matches-Data-Inputs'!H27)</f>
        <v>Spurs</v>
      </c>
      <c r="J27" s="149">
        <f>IF('Matches-Data-Inputs'!I27="","",'Matches-Data-Inputs'!I27)</f>
        <v>2</v>
      </c>
      <c r="K27" s="362" t="str">
        <f t="shared" si="7"/>
        <v>Spurs</v>
      </c>
      <c r="L27" s="188"/>
      <c r="M27" s="203"/>
      <c r="N27" s="123">
        <f t="shared" si="0"/>
        <v>0</v>
      </c>
      <c r="O27" s="193">
        <f t="shared" si="1"/>
        <v>3</v>
      </c>
      <c r="P27" s="57">
        <f t="shared" si="8"/>
        <v>2</v>
      </c>
      <c r="Q27" s="58">
        <f t="shared" si="9"/>
        <v>0</v>
      </c>
      <c r="R27" s="59">
        <f t="shared" si="10"/>
        <v>0</v>
      </c>
      <c r="S27" s="60">
        <f t="shared" si="11"/>
        <v>1</v>
      </c>
      <c r="T27" s="61">
        <f t="shared" si="12"/>
        <v>1</v>
      </c>
      <c r="U27" s="58">
        <f t="shared" si="13"/>
        <v>0</v>
      </c>
      <c r="V27" s="61">
        <f t="shared" si="14"/>
        <v>0</v>
      </c>
      <c r="W27" s="58">
        <f t="shared" si="15"/>
        <v>0</v>
      </c>
      <c r="X27" s="367"/>
      <c r="Y27" s="137"/>
      <c r="Z27" s="138"/>
      <c r="AA27" s="139"/>
      <c r="AB27" s="139"/>
      <c r="AC27" s="139"/>
      <c r="AD27" s="139"/>
      <c r="AE27" s="139"/>
    </row>
    <row r="28" spans="2:31" hidden="1">
      <c r="B28" s="65">
        <f>IF(C28&lt;&gt;"",COUNTA($C$7:C28),"")</f>
        <v>22</v>
      </c>
      <c r="C28" s="364">
        <f>IF('Matches-Data-Inputs'!C28="","",'Matches-Data-Inputs'!C28)</f>
        <v>45164</v>
      </c>
      <c r="D28" s="73" t="str">
        <f>IF(C28="","",VLOOKUP(WEEKDAY(C28),WeekDays!$B$6:$C$12,COLUMNS(WeekDays!$B$6:$C$12)))</f>
        <v>Saturday</v>
      </c>
      <c r="E28" s="27" t="str">
        <f>IF('Matches-Data-Inputs'!E28="","",'Matches-Data-Inputs'!E28)</f>
        <v>Emirates Stadium, London</v>
      </c>
      <c r="F28" s="172" t="str">
        <f>IF('Matches-Data-Inputs'!F28="","",'Matches-Data-Inputs'!F28)</f>
        <v>Arsenal</v>
      </c>
      <c r="G28" s="172">
        <f>IF('Matches-Data-Inputs'!G28="","",'Matches-Data-Inputs'!G28)</f>
        <v>2</v>
      </c>
      <c r="H28" s="172" t="str">
        <f t="shared" si="6"/>
        <v>Arsenal</v>
      </c>
      <c r="I28" s="362" t="str">
        <f>IF('Matches-Data-Inputs'!H28="","",'Matches-Data-Inputs'!H28)</f>
        <v>Fulham</v>
      </c>
      <c r="J28" s="149">
        <f>IF('Matches-Data-Inputs'!I28="","",'Matches-Data-Inputs'!I28)</f>
        <v>2</v>
      </c>
      <c r="K28" s="362" t="str">
        <f t="shared" si="7"/>
        <v>Fulham</v>
      </c>
      <c r="L28" s="188"/>
      <c r="M28" s="203"/>
      <c r="N28" s="123">
        <f t="shared" si="0"/>
        <v>1</v>
      </c>
      <c r="O28" s="193">
        <f t="shared" si="1"/>
        <v>1</v>
      </c>
      <c r="P28" s="57">
        <f t="shared" si="8"/>
        <v>2</v>
      </c>
      <c r="Q28" s="58">
        <f t="shared" si="9"/>
        <v>2</v>
      </c>
      <c r="R28" s="59">
        <f t="shared" si="10"/>
        <v>0</v>
      </c>
      <c r="S28" s="60">
        <f t="shared" si="11"/>
        <v>0</v>
      </c>
      <c r="T28" s="61">
        <f t="shared" si="12"/>
        <v>0</v>
      </c>
      <c r="U28" s="58">
        <f t="shared" si="13"/>
        <v>0</v>
      </c>
      <c r="V28" s="61">
        <f t="shared" si="14"/>
        <v>1</v>
      </c>
      <c r="W28" s="58">
        <f t="shared" si="15"/>
        <v>1</v>
      </c>
      <c r="X28" s="367"/>
      <c r="Y28" s="137"/>
      <c r="Z28" s="138"/>
      <c r="AA28" s="139"/>
      <c r="AB28" s="139"/>
      <c r="AC28" s="139"/>
      <c r="AD28" s="139"/>
      <c r="AE28" s="139"/>
    </row>
    <row r="29" spans="2:31" hidden="1">
      <c r="B29" s="65">
        <f>IF(C29&lt;&gt;"",COUNTA($C$7:C29),"")</f>
        <v>23</v>
      </c>
      <c r="C29" s="364">
        <f>IF('Matches-Data-Inputs'!C29="","",'Matches-Data-Inputs'!C29)</f>
        <v>45164</v>
      </c>
      <c r="D29" s="73" t="str">
        <f>IF(C29="","",VLOOKUP(WEEKDAY(C29),WeekDays!$B$6:$C$12,COLUMNS(WeekDays!$B$6:$C$12)))</f>
        <v>Saturday</v>
      </c>
      <c r="E29" s="27" t="str">
        <f>IF('Matches-Data-Inputs'!E29="","",'Matches-Data-Inputs'!E29)</f>
        <v>Gtech Community Stadium, Brentford</v>
      </c>
      <c r="F29" s="172" t="str">
        <f>IF('Matches-Data-Inputs'!F29="","",'Matches-Data-Inputs'!F29)</f>
        <v>Brentford</v>
      </c>
      <c r="G29" s="172">
        <f>IF('Matches-Data-Inputs'!G29="","",'Matches-Data-Inputs'!G29)</f>
        <v>1</v>
      </c>
      <c r="H29" s="172" t="str">
        <f t="shared" si="6"/>
        <v>Brentford</v>
      </c>
      <c r="I29" s="362" t="str">
        <f>IF('Matches-Data-Inputs'!H29="","",'Matches-Data-Inputs'!H29)</f>
        <v>Crystal Palace</v>
      </c>
      <c r="J29" s="149">
        <f>IF('Matches-Data-Inputs'!I29="","",'Matches-Data-Inputs'!I29)</f>
        <v>1</v>
      </c>
      <c r="K29" s="362" t="str">
        <f t="shared" si="7"/>
        <v>Crystal Palace</v>
      </c>
      <c r="L29" s="188"/>
      <c r="M29" s="203"/>
      <c r="N29" s="123">
        <f t="shared" si="0"/>
        <v>1</v>
      </c>
      <c r="O29" s="193">
        <f t="shared" si="1"/>
        <v>1</v>
      </c>
      <c r="P29" s="57">
        <f t="shared" si="8"/>
        <v>1</v>
      </c>
      <c r="Q29" s="58">
        <f t="shared" si="9"/>
        <v>1</v>
      </c>
      <c r="R29" s="59">
        <f t="shared" si="10"/>
        <v>0</v>
      </c>
      <c r="S29" s="60">
        <f t="shared" si="11"/>
        <v>0</v>
      </c>
      <c r="T29" s="61">
        <f t="shared" si="12"/>
        <v>0</v>
      </c>
      <c r="U29" s="58">
        <f t="shared" si="13"/>
        <v>0</v>
      </c>
      <c r="V29" s="61">
        <f t="shared" si="14"/>
        <v>1</v>
      </c>
      <c r="W29" s="58">
        <f t="shared" si="15"/>
        <v>1</v>
      </c>
      <c r="X29" s="367"/>
      <c r="Y29" s="137"/>
      <c r="Z29" s="138"/>
      <c r="AA29" s="139"/>
      <c r="AB29" s="139"/>
      <c r="AC29" s="139"/>
      <c r="AD29" s="139"/>
      <c r="AE29" s="139"/>
    </row>
    <row r="30" spans="2:31" hidden="1">
      <c r="B30" s="65">
        <f>IF(C30&lt;&gt;"",COUNTA($C$7:C30),"")</f>
        <v>24</v>
      </c>
      <c r="C30" s="364">
        <f>IF('Matches-Data-Inputs'!C30="","",'Matches-Data-Inputs'!C30)</f>
        <v>45164</v>
      </c>
      <c r="D30" s="73" t="str">
        <f>IF(C30="","",VLOOKUP(WEEKDAY(C30),WeekDays!$B$6:$C$12,COLUMNS(WeekDays!$B$6:$C$12)))</f>
        <v>Saturday</v>
      </c>
      <c r="E30" s="27" t="str">
        <f>IF('Matches-Data-Inputs'!E30="","",'Matches-Data-Inputs'!E30)</f>
        <v>Goodison Park, Liverpool</v>
      </c>
      <c r="F30" s="172" t="str">
        <f>IF('Matches-Data-Inputs'!F30="","",'Matches-Data-Inputs'!F30)</f>
        <v>Everton</v>
      </c>
      <c r="G30" s="172">
        <f>IF('Matches-Data-Inputs'!G30="","",'Matches-Data-Inputs'!G30)</f>
        <v>0</v>
      </c>
      <c r="H30" s="172" t="str">
        <f t="shared" si="6"/>
        <v>Everton</v>
      </c>
      <c r="I30" s="362" t="str">
        <f>IF('Matches-Data-Inputs'!H30="","",'Matches-Data-Inputs'!H30)</f>
        <v>Wolves</v>
      </c>
      <c r="J30" s="149">
        <f>IF('Matches-Data-Inputs'!I30="","",'Matches-Data-Inputs'!I30)</f>
        <v>1</v>
      </c>
      <c r="K30" s="362" t="str">
        <f t="shared" si="7"/>
        <v>Wolves</v>
      </c>
      <c r="L30" s="188"/>
      <c r="M30" s="203"/>
      <c r="N30" s="123">
        <f t="shared" si="0"/>
        <v>0</v>
      </c>
      <c r="O30" s="193">
        <f t="shared" si="1"/>
        <v>3</v>
      </c>
      <c r="P30" s="57">
        <f t="shared" si="8"/>
        <v>1</v>
      </c>
      <c r="Q30" s="58">
        <f t="shared" si="9"/>
        <v>0</v>
      </c>
      <c r="R30" s="59">
        <f t="shared" si="10"/>
        <v>0</v>
      </c>
      <c r="S30" s="60">
        <f t="shared" si="11"/>
        <v>1</v>
      </c>
      <c r="T30" s="61">
        <f t="shared" si="12"/>
        <v>1</v>
      </c>
      <c r="U30" s="58">
        <f t="shared" si="13"/>
        <v>0</v>
      </c>
      <c r="V30" s="61">
        <f t="shared" si="14"/>
        <v>0</v>
      </c>
      <c r="W30" s="58">
        <f t="shared" si="15"/>
        <v>0</v>
      </c>
      <c r="X30" s="367"/>
      <c r="Y30" s="137"/>
      <c r="Z30" s="138"/>
      <c r="AA30" s="139"/>
      <c r="AB30" s="139"/>
      <c r="AC30" s="139"/>
      <c r="AD30" s="139"/>
      <c r="AE30" s="139"/>
    </row>
    <row r="31" spans="2:31" hidden="1">
      <c r="B31" s="65">
        <f>IF(C31&lt;&gt;"",COUNTA($C$7:C31),"")</f>
        <v>25</v>
      </c>
      <c r="C31" s="364">
        <f>IF('Matches-Data-Inputs'!C31="","",'Matches-Data-Inputs'!C31)</f>
        <v>45164</v>
      </c>
      <c r="D31" s="73" t="str">
        <f>IF(C31="","",VLOOKUP(WEEKDAY(C31),WeekDays!$B$6:$C$12,COLUMNS(WeekDays!$B$6:$C$12)))</f>
        <v>Saturday</v>
      </c>
      <c r="E31" s="27" t="str">
        <f>IF('Matches-Data-Inputs'!E31="","",'Matches-Data-Inputs'!E31)</f>
        <v>Old Trafford, Manchester</v>
      </c>
      <c r="F31" s="172" t="str">
        <f>IF('Matches-Data-Inputs'!F31="","",'Matches-Data-Inputs'!F31)</f>
        <v>Man Utd</v>
      </c>
      <c r="G31" s="172">
        <f>IF('Matches-Data-Inputs'!G31="","",'Matches-Data-Inputs'!G31)</f>
        <v>3</v>
      </c>
      <c r="H31" s="172" t="str">
        <f t="shared" si="6"/>
        <v>Man Utd</v>
      </c>
      <c r="I31" s="362" t="str">
        <f>IF('Matches-Data-Inputs'!H31="","",'Matches-Data-Inputs'!H31)</f>
        <v>Nott'm Forest</v>
      </c>
      <c r="J31" s="149">
        <f>IF('Matches-Data-Inputs'!I31="","",'Matches-Data-Inputs'!I31)</f>
        <v>2</v>
      </c>
      <c r="K31" s="362" t="str">
        <f t="shared" si="7"/>
        <v>Nott'm Forest</v>
      </c>
      <c r="L31" s="188"/>
      <c r="M31" s="203"/>
      <c r="N31" s="123">
        <f t="shared" si="0"/>
        <v>3</v>
      </c>
      <c r="O31" s="193">
        <f t="shared" si="1"/>
        <v>0</v>
      </c>
      <c r="P31" s="57">
        <f t="shared" si="8"/>
        <v>2</v>
      </c>
      <c r="Q31" s="58">
        <f t="shared" si="9"/>
        <v>3</v>
      </c>
      <c r="R31" s="59">
        <f t="shared" si="10"/>
        <v>1</v>
      </c>
      <c r="S31" s="60">
        <f t="shared" si="11"/>
        <v>0</v>
      </c>
      <c r="T31" s="61">
        <f t="shared" si="12"/>
        <v>0</v>
      </c>
      <c r="U31" s="58">
        <f t="shared" si="13"/>
        <v>1</v>
      </c>
      <c r="V31" s="61">
        <f t="shared" si="14"/>
        <v>0</v>
      </c>
      <c r="W31" s="58">
        <f t="shared" si="15"/>
        <v>0</v>
      </c>
      <c r="X31" s="367"/>
      <c r="Y31" s="137"/>
      <c r="Z31" s="138"/>
      <c r="AA31" s="139"/>
      <c r="AB31" s="139"/>
      <c r="AC31" s="139"/>
      <c r="AD31" s="139"/>
      <c r="AE31" s="139"/>
    </row>
    <row r="32" spans="2:31" hidden="1">
      <c r="B32" s="65">
        <f>IF(C32&lt;&gt;"",COUNTA($C$7:C32),"")</f>
        <v>26</v>
      </c>
      <c r="C32" s="364">
        <f>IF('Matches-Data-Inputs'!C32="","",'Matches-Data-Inputs'!C32)</f>
        <v>45164</v>
      </c>
      <c r="D32" s="73" t="str">
        <f>IF(C32="","",VLOOKUP(WEEKDAY(C32),WeekDays!$B$6:$C$12,COLUMNS(WeekDays!$B$6:$C$12)))</f>
        <v>Saturday</v>
      </c>
      <c r="E32" s="27" t="str">
        <f>IF('Matches-Data-Inputs'!E32="","",'Matches-Data-Inputs'!E32)</f>
        <v>Amex Stadium, Falmer</v>
      </c>
      <c r="F32" s="172" t="str">
        <f>IF('Matches-Data-Inputs'!F32="","",'Matches-Data-Inputs'!F32)</f>
        <v>Brighton</v>
      </c>
      <c r="G32" s="172">
        <f>IF('Matches-Data-Inputs'!G32="","",'Matches-Data-Inputs'!G32)</f>
        <v>1</v>
      </c>
      <c r="H32" s="172" t="str">
        <f t="shared" si="6"/>
        <v>Brighton</v>
      </c>
      <c r="I32" s="362" t="str">
        <f>IF('Matches-Data-Inputs'!H32="","",'Matches-Data-Inputs'!H32)</f>
        <v>West Ham</v>
      </c>
      <c r="J32" s="149">
        <f>IF('Matches-Data-Inputs'!I32="","",'Matches-Data-Inputs'!I32)</f>
        <v>3</v>
      </c>
      <c r="K32" s="362" t="str">
        <f t="shared" si="7"/>
        <v>West Ham</v>
      </c>
      <c r="L32" s="188"/>
      <c r="M32" s="203"/>
      <c r="N32" s="123">
        <f t="shared" si="0"/>
        <v>0</v>
      </c>
      <c r="O32" s="193">
        <f t="shared" si="1"/>
        <v>3</v>
      </c>
      <c r="P32" s="57">
        <f t="shared" si="8"/>
        <v>3</v>
      </c>
      <c r="Q32" s="58">
        <f t="shared" si="9"/>
        <v>1</v>
      </c>
      <c r="R32" s="59">
        <f t="shared" si="10"/>
        <v>0</v>
      </c>
      <c r="S32" s="60">
        <f t="shared" si="11"/>
        <v>1</v>
      </c>
      <c r="T32" s="61">
        <f t="shared" si="12"/>
        <v>1</v>
      </c>
      <c r="U32" s="58">
        <f t="shared" si="13"/>
        <v>0</v>
      </c>
      <c r="V32" s="61">
        <f t="shared" si="14"/>
        <v>0</v>
      </c>
      <c r="W32" s="58">
        <f t="shared" si="15"/>
        <v>0</v>
      </c>
      <c r="X32" s="367"/>
      <c r="Y32" s="137"/>
      <c r="Z32" s="138"/>
      <c r="AA32" s="139"/>
      <c r="AB32" s="139"/>
      <c r="AC32" s="139"/>
      <c r="AD32" s="139"/>
      <c r="AE32" s="139"/>
    </row>
    <row r="33" spans="2:31" hidden="1">
      <c r="B33" s="65">
        <f>IF(C33&lt;&gt;"",COUNTA($C$7:C33),"")</f>
        <v>27</v>
      </c>
      <c r="C33" s="364">
        <f>IF('Matches-Data-Inputs'!C33="","",'Matches-Data-Inputs'!C33)</f>
        <v>45165</v>
      </c>
      <c r="D33" s="73" t="str">
        <f>IF(C33="","",VLOOKUP(WEEKDAY(C33),WeekDays!$B$6:$C$12,COLUMNS(WeekDays!$B$6:$C$12)))</f>
        <v>Sunday</v>
      </c>
      <c r="E33" s="27" t="str">
        <f>IF('Matches-Data-Inputs'!E33="","",'Matches-Data-Inputs'!E33)</f>
        <v>Turf Moor, Burnley</v>
      </c>
      <c r="F33" s="172" t="str">
        <f>IF('Matches-Data-Inputs'!F33="","",'Matches-Data-Inputs'!F33)</f>
        <v>Burnley</v>
      </c>
      <c r="G33" s="172">
        <f>IF('Matches-Data-Inputs'!G33="","",'Matches-Data-Inputs'!G33)</f>
        <v>1</v>
      </c>
      <c r="H33" s="172" t="str">
        <f t="shared" si="6"/>
        <v>Burnley</v>
      </c>
      <c r="I33" s="362" t="str">
        <f>IF('Matches-Data-Inputs'!H33="","",'Matches-Data-Inputs'!H33)</f>
        <v>Aston Villa</v>
      </c>
      <c r="J33" s="149">
        <f>IF('Matches-Data-Inputs'!I33="","",'Matches-Data-Inputs'!I33)</f>
        <v>3</v>
      </c>
      <c r="K33" s="362" t="str">
        <f t="shared" si="7"/>
        <v>Aston Villa</v>
      </c>
      <c r="L33" s="188"/>
      <c r="M33" s="203"/>
      <c r="N33" s="123">
        <f t="shared" si="0"/>
        <v>0</v>
      </c>
      <c r="O33" s="193">
        <f t="shared" si="1"/>
        <v>3</v>
      </c>
      <c r="P33" s="57">
        <f t="shared" si="8"/>
        <v>3</v>
      </c>
      <c r="Q33" s="58">
        <f t="shared" si="9"/>
        <v>1</v>
      </c>
      <c r="R33" s="59">
        <f t="shared" si="10"/>
        <v>0</v>
      </c>
      <c r="S33" s="60">
        <f t="shared" si="11"/>
        <v>1</v>
      </c>
      <c r="T33" s="61">
        <f t="shared" si="12"/>
        <v>1</v>
      </c>
      <c r="U33" s="58">
        <f t="shared" si="13"/>
        <v>0</v>
      </c>
      <c r="V33" s="61">
        <f t="shared" si="14"/>
        <v>0</v>
      </c>
      <c r="W33" s="58">
        <f t="shared" si="15"/>
        <v>0</v>
      </c>
      <c r="X33" s="367"/>
      <c r="Y33" s="137"/>
      <c r="Z33" s="138"/>
      <c r="AA33" s="139"/>
      <c r="AB33" s="139"/>
      <c r="AC33" s="139"/>
      <c r="AD33" s="139"/>
      <c r="AE33" s="139"/>
    </row>
    <row r="34" spans="2:31" hidden="1">
      <c r="B34" s="65">
        <f>IF(C34&lt;&gt;"",COUNTA($C$7:C34),"")</f>
        <v>28</v>
      </c>
      <c r="C34" s="364">
        <f>IF('Matches-Data-Inputs'!C34="","",'Matches-Data-Inputs'!C34)</f>
        <v>45165</v>
      </c>
      <c r="D34" s="73" t="str">
        <f>IF(C34="","",VLOOKUP(WEEKDAY(C34),WeekDays!$B$6:$C$12,COLUMNS(WeekDays!$B$6:$C$12)))</f>
        <v>Sunday</v>
      </c>
      <c r="E34" s="27" t="str">
        <f>IF('Matches-Data-Inputs'!E34="","",'Matches-Data-Inputs'!E34)</f>
        <v>Bramall Lane, Sheffield</v>
      </c>
      <c r="F34" s="172" t="str">
        <f>IF('Matches-Data-Inputs'!F34="","",'Matches-Data-Inputs'!F34)</f>
        <v>Sheffield Utd</v>
      </c>
      <c r="G34" s="172">
        <f>IF('Matches-Data-Inputs'!G34="","",'Matches-Data-Inputs'!G34)</f>
        <v>1</v>
      </c>
      <c r="H34" s="172" t="str">
        <f t="shared" si="6"/>
        <v>Sheffield Utd</v>
      </c>
      <c r="I34" s="362" t="str">
        <f>IF('Matches-Data-Inputs'!H34="","",'Matches-Data-Inputs'!H34)</f>
        <v>Man City</v>
      </c>
      <c r="J34" s="149">
        <f>IF('Matches-Data-Inputs'!I34="","",'Matches-Data-Inputs'!I34)</f>
        <v>2</v>
      </c>
      <c r="K34" s="362" t="str">
        <f t="shared" si="7"/>
        <v>Man City</v>
      </c>
      <c r="L34" s="188"/>
      <c r="M34" s="203"/>
      <c r="N34" s="123">
        <f t="shared" si="0"/>
        <v>0</v>
      </c>
      <c r="O34" s="193">
        <f t="shared" si="1"/>
        <v>3</v>
      </c>
      <c r="P34" s="57">
        <f t="shared" si="8"/>
        <v>2</v>
      </c>
      <c r="Q34" s="58">
        <f t="shared" si="9"/>
        <v>1</v>
      </c>
      <c r="R34" s="59">
        <f t="shared" si="10"/>
        <v>0</v>
      </c>
      <c r="S34" s="60">
        <f t="shared" si="11"/>
        <v>1</v>
      </c>
      <c r="T34" s="61">
        <f t="shared" si="12"/>
        <v>1</v>
      </c>
      <c r="U34" s="58">
        <f t="shared" si="13"/>
        <v>0</v>
      </c>
      <c r="V34" s="61">
        <f t="shared" si="14"/>
        <v>0</v>
      </c>
      <c r="W34" s="58">
        <f t="shared" si="15"/>
        <v>0</v>
      </c>
      <c r="X34" s="367"/>
      <c r="Y34" s="137"/>
      <c r="Z34" s="138"/>
      <c r="AA34" s="139"/>
      <c r="AB34" s="139"/>
      <c r="AC34" s="139"/>
      <c r="AD34" s="139"/>
      <c r="AE34" s="139"/>
    </row>
    <row r="35" spans="2:31" hidden="1">
      <c r="B35" s="65">
        <f>IF(C35&lt;&gt;"",COUNTA($C$7:C35),"")</f>
        <v>29</v>
      </c>
      <c r="C35" s="364">
        <f>IF('Matches-Data-Inputs'!C35="","",'Matches-Data-Inputs'!C35)</f>
        <v>45165</v>
      </c>
      <c r="D35" s="73" t="str">
        <f>IF(C35="","",VLOOKUP(WEEKDAY(C35),WeekDays!$B$6:$C$12,COLUMNS(WeekDays!$B$6:$C$12)))</f>
        <v>Sunday</v>
      </c>
      <c r="E35" s="27" t="str">
        <f>IF('Matches-Data-Inputs'!E35="","",'Matches-Data-Inputs'!E35)</f>
        <v>St. James' Park, Newcastle</v>
      </c>
      <c r="F35" s="172" t="str">
        <f>IF('Matches-Data-Inputs'!F35="","",'Matches-Data-Inputs'!F35)</f>
        <v>Newcastle</v>
      </c>
      <c r="G35" s="172">
        <f>IF('Matches-Data-Inputs'!G35="","",'Matches-Data-Inputs'!G35)</f>
        <v>1</v>
      </c>
      <c r="H35" s="172" t="str">
        <f t="shared" si="6"/>
        <v>Newcastle</v>
      </c>
      <c r="I35" s="362" t="str">
        <f>IF('Matches-Data-Inputs'!H35="","",'Matches-Data-Inputs'!H35)</f>
        <v>Liverpool</v>
      </c>
      <c r="J35" s="149">
        <f>IF('Matches-Data-Inputs'!I35="","",'Matches-Data-Inputs'!I35)</f>
        <v>2</v>
      </c>
      <c r="K35" s="362" t="str">
        <f t="shared" si="7"/>
        <v>Liverpool</v>
      </c>
      <c r="L35" s="188"/>
      <c r="M35" s="203"/>
      <c r="N35" s="123">
        <f t="shared" si="0"/>
        <v>0</v>
      </c>
      <c r="O35" s="193">
        <f t="shared" si="1"/>
        <v>3</v>
      </c>
      <c r="P35" s="57">
        <f t="shared" si="8"/>
        <v>2</v>
      </c>
      <c r="Q35" s="58">
        <f t="shared" si="9"/>
        <v>1</v>
      </c>
      <c r="R35" s="59">
        <f t="shared" si="10"/>
        <v>0</v>
      </c>
      <c r="S35" s="60">
        <f t="shared" si="11"/>
        <v>1</v>
      </c>
      <c r="T35" s="61">
        <f t="shared" si="12"/>
        <v>1</v>
      </c>
      <c r="U35" s="58">
        <f t="shared" si="13"/>
        <v>0</v>
      </c>
      <c r="V35" s="61">
        <f t="shared" si="14"/>
        <v>0</v>
      </c>
      <c r="W35" s="58">
        <f t="shared" si="15"/>
        <v>0</v>
      </c>
      <c r="X35" s="367"/>
      <c r="Y35" s="137"/>
      <c r="Z35" s="138"/>
      <c r="AA35" s="139"/>
      <c r="AB35" s="139"/>
      <c r="AC35" s="139"/>
      <c r="AD35" s="139"/>
      <c r="AE35" s="139"/>
    </row>
    <row r="36" spans="2:31" hidden="1">
      <c r="B36" s="65">
        <f>IF(C36&lt;&gt;"",COUNTA($C$7:C36),"")</f>
        <v>30</v>
      </c>
      <c r="C36" s="364">
        <f>IF('Matches-Data-Inputs'!C36="","",'Matches-Data-Inputs'!C36)</f>
        <v>45170</v>
      </c>
      <c r="D36" s="73" t="str">
        <f>IF(C36="","",VLOOKUP(WEEKDAY(C36),WeekDays!$B$6:$C$12,COLUMNS(WeekDays!$B$6:$C$12)))</f>
        <v>Friday</v>
      </c>
      <c r="E36" s="27" t="str">
        <f>IF('Matches-Data-Inputs'!E36="","",'Matches-Data-Inputs'!E36)</f>
        <v>Kenilworth Road, Luton</v>
      </c>
      <c r="F36" s="172" t="str">
        <f>IF('Matches-Data-Inputs'!F36="","",'Matches-Data-Inputs'!F36)</f>
        <v>Luton</v>
      </c>
      <c r="G36" s="172">
        <f>IF('Matches-Data-Inputs'!G36="","",'Matches-Data-Inputs'!G36)</f>
        <v>1</v>
      </c>
      <c r="H36" s="172" t="str">
        <f t="shared" si="6"/>
        <v>Luton</v>
      </c>
      <c r="I36" s="362" t="str">
        <f>IF('Matches-Data-Inputs'!H36="","",'Matches-Data-Inputs'!H36)</f>
        <v>West Ham</v>
      </c>
      <c r="J36" s="149">
        <f>IF('Matches-Data-Inputs'!I36="","",'Matches-Data-Inputs'!I36)</f>
        <v>2</v>
      </c>
      <c r="K36" s="362" t="str">
        <f t="shared" si="7"/>
        <v>West Ham</v>
      </c>
      <c r="L36" s="188"/>
      <c r="M36" s="203"/>
      <c r="N36" s="123">
        <f t="shared" si="0"/>
        <v>0</v>
      </c>
      <c r="O36" s="193">
        <f t="shared" si="1"/>
        <v>3</v>
      </c>
      <c r="P36" s="57">
        <f t="shared" si="8"/>
        <v>2</v>
      </c>
      <c r="Q36" s="58">
        <f t="shared" si="9"/>
        <v>1</v>
      </c>
      <c r="R36" s="59">
        <f t="shared" si="10"/>
        <v>0</v>
      </c>
      <c r="S36" s="60">
        <f t="shared" si="11"/>
        <v>1</v>
      </c>
      <c r="T36" s="61">
        <f t="shared" si="12"/>
        <v>1</v>
      </c>
      <c r="U36" s="58">
        <f t="shared" si="13"/>
        <v>0</v>
      </c>
      <c r="V36" s="61">
        <f t="shared" si="14"/>
        <v>0</v>
      </c>
      <c r="W36" s="58">
        <f t="shared" si="15"/>
        <v>0</v>
      </c>
      <c r="X36" s="367"/>
      <c r="Y36" s="137"/>
      <c r="Z36" s="138"/>
      <c r="AA36" s="139"/>
      <c r="AB36" s="139"/>
      <c r="AC36" s="139"/>
      <c r="AD36" s="139"/>
      <c r="AE36" s="139"/>
    </row>
    <row r="37" spans="2:31" hidden="1">
      <c r="B37" s="65">
        <f>IF(C37&lt;&gt;"",COUNTA($C$7:C37),"")</f>
        <v>31</v>
      </c>
      <c r="C37" s="364">
        <f>IF('Matches-Data-Inputs'!C37="","",'Matches-Data-Inputs'!C37)</f>
        <v>45171</v>
      </c>
      <c r="D37" s="73" t="str">
        <f>IF(C37="","",VLOOKUP(WEEKDAY(C37),WeekDays!$B$6:$C$12,COLUMNS(WeekDays!$B$6:$C$12)))</f>
        <v>Saturday</v>
      </c>
      <c r="E37" s="27" t="str">
        <f>IF('Matches-Data-Inputs'!E37="","",'Matches-Data-Inputs'!E37)</f>
        <v>Bramall Lane, Sheffield</v>
      </c>
      <c r="F37" s="172" t="str">
        <f>IF('Matches-Data-Inputs'!F37="","",'Matches-Data-Inputs'!F37)</f>
        <v>Sheffield Utd</v>
      </c>
      <c r="G37" s="172">
        <f>IF('Matches-Data-Inputs'!G37="","",'Matches-Data-Inputs'!G37)</f>
        <v>2</v>
      </c>
      <c r="H37" s="172" t="str">
        <f t="shared" si="6"/>
        <v>Sheffield Utd</v>
      </c>
      <c r="I37" s="362" t="str">
        <f>IF('Matches-Data-Inputs'!H37="","",'Matches-Data-Inputs'!H37)</f>
        <v>Everton</v>
      </c>
      <c r="J37" s="149">
        <f>IF('Matches-Data-Inputs'!I37="","",'Matches-Data-Inputs'!I37)</f>
        <v>2</v>
      </c>
      <c r="K37" s="362" t="str">
        <f t="shared" si="7"/>
        <v>Everton</v>
      </c>
      <c r="L37" s="188"/>
      <c r="M37" s="203"/>
      <c r="N37" s="123">
        <f t="shared" si="0"/>
        <v>1</v>
      </c>
      <c r="O37" s="193">
        <f t="shared" si="1"/>
        <v>1</v>
      </c>
      <c r="P37" s="57">
        <f t="shared" si="8"/>
        <v>2</v>
      </c>
      <c r="Q37" s="58">
        <f t="shared" si="9"/>
        <v>2</v>
      </c>
      <c r="R37" s="59">
        <f t="shared" si="10"/>
        <v>0</v>
      </c>
      <c r="S37" s="60">
        <f t="shared" si="11"/>
        <v>0</v>
      </c>
      <c r="T37" s="61">
        <f t="shared" si="12"/>
        <v>0</v>
      </c>
      <c r="U37" s="58">
        <f t="shared" si="13"/>
        <v>0</v>
      </c>
      <c r="V37" s="61">
        <f t="shared" si="14"/>
        <v>1</v>
      </c>
      <c r="W37" s="58">
        <f t="shared" si="15"/>
        <v>1</v>
      </c>
      <c r="X37" s="367"/>
      <c r="Y37" s="137"/>
      <c r="Z37" s="138"/>
      <c r="AA37" s="139"/>
      <c r="AB37" s="139"/>
      <c r="AC37" s="139"/>
      <c r="AD37" s="139"/>
      <c r="AE37" s="139"/>
    </row>
    <row r="38" spans="2:31" hidden="1">
      <c r="B38" s="65">
        <f>IF(C38&lt;&gt;"",COUNTA($C$7:C38),"")</f>
        <v>32</v>
      </c>
      <c r="C38" s="364">
        <f>IF('Matches-Data-Inputs'!C38="","",'Matches-Data-Inputs'!C38)</f>
        <v>45171</v>
      </c>
      <c r="D38" s="73" t="str">
        <f>IF(C38="","",VLOOKUP(WEEKDAY(C38),WeekDays!$B$6:$C$12,COLUMNS(WeekDays!$B$6:$C$12)))</f>
        <v>Saturday</v>
      </c>
      <c r="E38" s="27" t="str">
        <f>IF('Matches-Data-Inputs'!E38="","",'Matches-Data-Inputs'!E38)</f>
        <v>Gtech Community Stadium, Brentford</v>
      </c>
      <c r="F38" s="172" t="str">
        <f>IF('Matches-Data-Inputs'!F38="","",'Matches-Data-Inputs'!F38)</f>
        <v>Brentford</v>
      </c>
      <c r="G38" s="172">
        <f>IF('Matches-Data-Inputs'!G38="","",'Matches-Data-Inputs'!G38)</f>
        <v>2</v>
      </c>
      <c r="H38" s="172" t="str">
        <f t="shared" si="6"/>
        <v>Brentford</v>
      </c>
      <c r="I38" s="362" t="str">
        <f>IF('Matches-Data-Inputs'!H38="","",'Matches-Data-Inputs'!H38)</f>
        <v>Bournemouth</v>
      </c>
      <c r="J38" s="149">
        <f>IF('Matches-Data-Inputs'!I38="","",'Matches-Data-Inputs'!I38)</f>
        <v>2</v>
      </c>
      <c r="K38" s="362" t="str">
        <f t="shared" si="7"/>
        <v>Bournemouth</v>
      </c>
      <c r="L38" s="188"/>
      <c r="M38" s="203"/>
      <c r="N38" s="123">
        <f t="shared" si="0"/>
        <v>1</v>
      </c>
      <c r="O38" s="193">
        <f t="shared" si="1"/>
        <v>1</v>
      </c>
      <c r="P38" s="57">
        <f t="shared" si="8"/>
        <v>2</v>
      </c>
      <c r="Q38" s="58">
        <f t="shared" si="9"/>
        <v>2</v>
      </c>
      <c r="R38" s="59">
        <f t="shared" si="10"/>
        <v>0</v>
      </c>
      <c r="S38" s="60">
        <f t="shared" si="11"/>
        <v>0</v>
      </c>
      <c r="T38" s="61">
        <f t="shared" si="12"/>
        <v>0</v>
      </c>
      <c r="U38" s="58">
        <f t="shared" si="13"/>
        <v>0</v>
      </c>
      <c r="V38" s="61">
        <f t="shared" si="14"/>
        <v>1</v>
      </c>
      <c r="W38" s="58">
        <f t="shared" si="15"/>
        <v>1</v>
      </c>
      <c r="X38" s="367"/>
      <c r="Y38" s="137"/>
      <c r="Z38" s="138"/>
      <c r="AA38" s="139"/>
      <c r="AB38" s="139"/>
      <c r="AC38" s="139"/>
      <c r="AD38" s="139"/>
      <c r="AE38" s="139"/>
    </row>
    <row r="39" spans="2:31" hidden="1">
      <c r="B39" s="65">
        <f>IF(C39&lt;&gt;"",COUNTA($C$7:C39),"")</f>
        <v>33</v>
      </c>
      <c r="C39" s="364">
        <f>IF('Matches-Data-Inputs'!C39="","",'Matches-Data-Inputs'!C39)</f>
        <v>45171</v>
      </c>
      <c r="D39" s="73" t="str">
        <f>IF(C39="","",VLOOKUP(WEEKDAY(C39),WeekDays!$B$6:$C$12,COLUMNS(WeekDays!$B$6:$C$12)))</f>
        <v>Saturday</v>
      </c>
      <c r="E39" s="27" t="str">
        <f>IF('Matches-Data-Inputs'!E39="","",'Matches-Data-Inputs'!E39)</f>
        <v>Turf Moor, Burnley</v>
      </c>
      <c r="F39" s="172" t="str">
        <f>IF('Matches-Data-Inputs'!F39="","",'Matches-Data-Inputs'!F39)</f>
        <v>Burnley</v>
      </c>
      <c r="G39" s="172">
        <f>IF('Matches-Data-Inputs'!G39="","",'Matches-Data-Inputs'!G39)</f>
        <v>2</v>
      </c>
      <c r="H39" s="172" t="str">
        <f t="shared" si="6"/>
        <v>Burnley</v>
      </c>
      <c r="I39" s="362" t="str">
        <f>IF('Matches-Data-Inputs'!H39="","",'Matches-Data-Inputs'!H39)</f>
        <v>Spurs</v>
      </c>
      <c r="J39" s="149">
        <f>IF('Matches-Data-Inputs'!I39="","",'Matches-Data-Inputs'!I39)</f>
        <v>5</v>
      </c>
      <c r="K39" s="362" t="str">
        <f t="shared" si="7"/>
        <v>Spurs</v>
      </c>
      <c r="L39" s="188"/>
      <c r="M39" s="203"/>
      <c r="N39" s="123">
        <f t="shared" si="0"/>
        <v>0</v>
      </c>
      <c r="O39" s="193">
        <f t="shared" si="1"/>
        <v>3</v>
      </c>
      <c r="P39" s="57">
        <f t="shared" si="8"/>
        <v>5</v>
      </c>
      <c r="Q39" s="58">
        <f t="shared" si="9"/>
        <v>2</v>
      </c>
      <c r="R39" s="59">
        <f t="shared" si="10"/>
        <v>0</v>
      </c>
      <c r="S39" s="60">
        <f t="shared" si="11"/>
        <v>1</v>
      </c>
      <c r="T39" s="61">
        <f t="shared" si="12"/>
        <v>1</v>
      </c>
      <c r="U39" s="58">
        <f t="shared" si="13"/>
        <v>0</v>
      </c>
      <c r="V39" s="61">
        <f t="shared" si="14"/>
        <v>0</v>
      </c>
      <c r="W39" s="58">
        <f t="shared" si="15"/>
        <v>0</v>
      </c>
      <c r="X39" s="367"/>
      <c r="Y39" s="137"/>
      <c r="Z39" s="138"/>
      <c r="AA39" s="139"/>
      <c r="AB39" s="139"/>
      <c r="AC39" s="139"/>
      <c r="AD39" s="139"/>
      <c r="AE39" s="139"/>
    </row>
    <row r="40" spans="2:31" hidden="1">
      <c r="B40" s="65">
        <f>IF(C40&lt;&gt;"",COUNTA($C$7:C40),"")</f>
        <v>34</v>
      </c>
      <c r="C40" s="364">
        <f>IF('Matches-Data-Inputs'!C40="","",'Matches-Data-Inputs'!C40)</f>
        <v>45171</v>
      </c>
      <c r="D40" s="73" t="str">
        <f>IF(C40="","",VLOOKUP(WEEKDAY(C40),WeekDays!$B$6:$C$12,COLUMNS(WeekDays!$B$6:$C$12)))</f>
        <v>Saturday</v>
      </c>
      <c r="E40" s="27" t="str">
        <f>IF('Matches-Data-Inputs'!E40="","",'Matches-Data-Inputs'!E40)</f>
        <v>Stamford Bridge, London</v>
      </c>
      <c r="F40" s="172" t="str">
        <f>IF('Matches-Data-Inputs'!F40="","",'Matches-Data-Inputs'!F40)</f>
        <v>Chelsea</v>
      </c>
      <c r="G40" s="172">
        <f>IF('Matches-Data-Inputs'!G40="","",'Matches-Data-Inputs'!G40)</f>
        <v>0</v>
      </c>
      <c r="H40" s="172" t="str">
        <f t="shared" si="6"/>
        <v>Chelsea</v>
      </c>
      <c r="I40" s="362" t="str">
        <f>IF('Matches-Data-Inputs'!H40="","",'Matches-Data-Inputs'!H40)</f>
        <v>Nott'm Forest</v>
      </c>
      <c r="J40" s="149">
        <f>IF('Matches-Data-Inputs'!I40="","",'Matches-Data-Inputs'!I40)</f>
        <v>1</v>
      </c>
      <c r="K40" s="362" t="str">
        <f t="shared" si="7"/>
        <v>Nott'm Forest</v>
      </c>
      <c r="L40" s="188"/>
      <c r="M40" s="203"/>
      <c r="N40" s="123">
        <f t="shared" si="0"/>
        <v>0</v>
      </c>
      <c r="O40" s="193">
        <f t="shared" si="1"/>
        <v>3</v>
      </c>
      <c r="P40" s="57">
        <f t="shared" si="8"/>
        <v>1</v>
      </c>
      <c r="Q40" s="58">
        <f t="shared" si="9"/>
        <v>0</v>
      </c>
      <c r="R40" s="59">
        <f t="shared" si="10"/>
        <v>0</v>
      </c>
      <c r="S40" s="60">
        <f t="shared" si="11"/>
        <v>1</v>
      </c>
      <c r="T40" s="61">
        <f t="shared" si="12"/>
        <v>1</v>
      </c>
      <c r="U40" s="58">
        <f t="shared" si="13"/>
        <v>0</v>
      </c>
      <c r="V40" s="61">
        <f t="shared" si="14"/>
        <v>0</v>
      </c>
      <c r="W40" s="58">
        <f t="shared" si="15"/>
        <v>0</v>
      </c>
      <c r="X40" s="367"/>
      <c r="Y40" s="137"/>
      <c r="Z40" s="138"/>
      <c r="AA40" s="139"/>
      <c r="AB40" s="139"/>
      <c r="AC40" s="139"/>
      <c r="AD40" s="139"/>
    </row>
    <row r="41" spans="2:31" hidden="1">
      <c r="B41" s="65">
        <f>IF(C41&lt;&gt;"",COUNTA($C$7:C41),"")</f>
        <v>35</v>
      </c>
      <c r="C41" s="364">
        <f>IF('Matches-Data-Inputs'!C41="","",'Matches-Data-Inputs'!C41)</f>
        <v>45171</v>
      </c>
      <c r="D41" s="73" t="str">
        <f>IF(C41="","",VLOOKUP(WEEKDAY(C41),WeekDays!$B$6:$C$12,COLUMNS(WeekDays!$B$6:$C$12)))</f>
        <v>Saturday</v>
      </c>
      <c r="E41" s="27" t="str">
        <f>IF('Matches-Data-Inputs'!E41="","",'Matches-Data-Inputs'!E41)</f>
        <v>Etihad Stadium, Manchester</v>
      </c>
      <c r="F41" s="172" t="str">
        <f>IF('Matches-Data-Inputs'!F41="","",'Matches-Data-Inputs'!F41)</f>
        <v>Man City</v>
      </c>
      <c r="G41" s="172">
        <f>IF('Matches-Data-Inputs'!G41="","",'Matches-Data-Inputs'!G41)</f>
        <v>5</v>
      </c>
      <c r="H41" s="172" t="str">
        <f t="shared" si="6"/>
        <v>Man City</v>
      </c>
      <c r="I41" s="362" t="str">
        <f>IF('Matches-Data-Inputs'!H41="","",'Matches-Data-Inputs'!H41)</f>
        <v>Fulham</v>
      </c>
      <c r="J41" s="149">
        <f>IF('Matches-Data-Inputs'!I41="","",'Matches-Data-Inputs'!I41)</f>
        <v>1</v>
      </c>
      <c r="K41" s="362" t="str">
        <f t="shared" si="7"/>
        <v>Fulham</v>
      </c>
      <c r="L41" s="188"/>
      <c r="M41" s="203"/>
      <c r="N41" s="123">
        <f t="shared" si="0"/>
        <v>3</v>
      </c>
      <c r="O41" s="193">
        <f t="shared" si="1"/>
        <v>0</v>
      </c>
      <c r="P41" s="57">
        <f t="shared" si="8"/>
        <v>1</v>
      </c>
      <c r="Q41" s="58">
        <f t="shared" si="9"/>
        <v>5</v>
      </c>
      <c r="R41" s="59">
        <f t="shared" si="10"/>
        <v>1</v>
      </c>
      <c r="S41" s="60">
        <f t="shared" si="11"/>
        <v>0</v>
      </c>
      <c r="T41" s="61">
        <f t="shared" si="12"/>
        <v>0</v>
      </c>
      <c r="U41" s="58">
        <f t="shared" si="13"/>
        <v>1</v>
      </c>
      <c r="V41" s="61">
        <f t="shared" si="14"/>
        <v>0</v>
      </c>
      <c r="W41" s="58">
        <f t="shared" si="15"/>
        <v>0</v>
      </c>
      <c r="X41" s="367"/>
      <c r="Y41" s="137"/>
      <c r="Z41" s="138"/>
      <c r="AA41" s="139"/>
      <c r="AB41" s="139"/>
      <c r="AC41" s="139"/>
      <c r="AD41" s="139"/>
    </row>
    <row r="42" spans="2:31" hidden="1">
      <c r="B42" s="65">
        <f>IF(C42&lt;&gt;"",COUNTA($C$7:C42),"")</f>
        <v>36</v>
      </c>
      <c r="C42" s="364">
        <f>IF('Matches-Data-Inputs'!C42="","",'Matches-Data-Inputs'!C42)</f>
        <v>45171</v>
      </c>
      <c r="D42" s="73" t="str">
        <f>IF(C42="","",VLOOKUP(WEEKDAY(C42),WeekDays!$B$6:$C$12,COLUMNS(WeekDays!$B$6:$C$12)))</f>
        <v>Saturday</v>
      </c>
      <c r="E42" s="27" t="str">
        <f>IF('Matches-Data-Inputs'!E42="","",'Matches-Data-Inputs'!E42)</f>
        <v>Amex Stadium, Falmer</v>
      </c>
      <c r="F42" s="172" t="str">
        <f>IF('Matches-Data-Inputs'!F42="","",'Matches-Data-Inputs'!F42)</f>
        <v>Brighton</v>
      </c>
      <c r="G42" s="172">
        <f>IF('Matches-Data-Inputs'!G42="","",'Matches-Data-Inputs'!G42)</f>
        <v>3</v>
      </c>
      <c r="H42" s="172" t="str">
        <f t="shared" si="6"/>
        <v>Brighton</v>
      </c>
      <c r="I42" s="362" t="str">
        <f>IF('Matches-Data-Inputs'!H42="","",'Matches-Data-Inputs'!H42)</f>
        <v>Newcastle</v>
      </c>
      <c r="J42" s="149">
        <f>IF('Matches-Data-Inputs'!I42="","",'Matches-Data-Inputs'!I42)</f>
        <v>1</v>
      </c>
      <c r="K42" s="362" t="str">
        <f t="shared" si="7"/>
        <v>Newcastle</v>
      </c>
      <c r="L42" s="188"/>
      <c r="M42" s="203"/>
      <c r="N42" s="123">
        <f t="shared" si="0"/>
        <v>3</v>
      </c>
      <c r="O42" s="193">
        <f t="shared" si="1"/>
        <v>0</v>
      </c>
      <c r="P42" s="57">
        <f t="shared" si="8"/>
        <v>1</v>
      </c>
      <c r="Q42" s="58">
        <f t="shared" si="9"/>
        <v>3</v>
      </c>
      <c r="R42" s="59">
        <f t="shared" si="10"/>
        <v>1</v>
      </c>
      <c r="S42" s="60">
        <f t="shared" si="11"/>
        <v>0</v>
      </c>
      <c r="T42" s="61">
        <f t="shared" si="12"/>
        <v>0</v>
      </c>
      <c r="U42" s="58">
        <f t="shared" si="13"/>
        <v>1</v>
      </c>
      <c r="V42" s="61">
        <f t="shared" si="14"/>
        <v>0</v>
      </c>
      <c r="W42" s="58">
        <f t="shared" si="15"/>
        <v>0</v>
      </c>
      <c r="X42" s="367"/>
      <c r="Y42" s="137"/>
      <c r="Z42" s="138"/>
      <c r="AA42" s="139"/>
      <c r="AB42" s="139"/>
      <c r="AC42" s="139"/>
      <c r="AD42" s="139"/>
    </row>
    <row r="43" spans="2:31" hidden="1">
      <c r="B43" s="65">
        <f>IF(C43&lt;&gt;"",COUNTA($C$7:C43),"")</f>
        <v>37</v>
      </c>
      <c r="C43" s="364">
        <f>IF('Matches-Data-Inputs'!C43="","",'Matches-Data-Inputs'!C43)</f>
        <v>45172</v>
      </c>
      <c r="D43" s="73" t="str">
        <f>IF(C43="","",VLOOKUP(WEEKDAY(C43),WeekDays!$B$6:$C$12,COLUMNS(WeekDays!$B$6:$C$12)))</f>
        <v>Sunday</v>
      </c>
      <c r="E43" s="27" t="str">
        <f>IF('Matches-Data-Inputs'!E43="","",'Matches-Data-Inputs'!E43)</f>
        <v>Selhurst Park, London</v>
      </c>
      <c r="F43" s="172" t="str">
        <f>IF('Matches-Data-Inputs'!F43="","",'Matches-Data-Inputs'!F43)</f>
        <v>Crystal Palace</v>
      </c>
      <c r="G43" s="172">
        <f>IF('Matches-Data-Inputs'!G43="","",'Matches-Data-Inputs'!G43)</f>
        <v>3</v>
      </c>
      <c r="H43" s="172" t="str">
        <f t="shared" si="6"/>
        <v>Crystal Palace</v>
      </c>
      <c r="I43" s="362" t="str">
        <f>IF('Matches-Data-Inputs'!H43="","",'Matches-Data-Inputs'!H43)</f>
        <v>Wolves</v>
      </c>
      <c r="J43" s="149">
        <f>IF('Matches-Data-Inputs'!I43="","",'Matches-Data-Inputs'!I43)</f>
        <v>2</v>
      </c>
      <c r="K43" s="362" t="str">
        <f t="shared" si="7"/>
        <v>Wolves</v>
      </c>
      <c r="L43" s="188"/>
      <c r="M43" s="203"/>
      <c r="N43" s="123">
        <f t="shared" si="0"/>
        <v>3</v>
      </c>
      <c r="O43" s="193">
        <f t="shared" si="1"/>
        <v>0</v>
      </c>
      <c r="P43" s="57">
        <f t="shared" si="8"/>
        <v>2</v>
      </c>
      <c r="Q43" s="58">
        <f t="shared" si="9"/>
        <v>3</v>
      </c>
      <c r="R43" s="59">
        <f t="shared" si="10"/>
        <v>1</v>
      </c>
      <c r="S43" s="60">
        <f t="shared" si="11"/>
        <v>0</v>
      </c>
      <c r="T43" s="61">
        <f t="shared" si="12"/>
        <v>0</v>
      </c>
      <c r="U43" s="58">
        <f t="shared" si="13"/>
        <v>1</v>
      </c>
      <c r="V43" s="61">
        <f t="shared" si="14"/>
        <v>0</v>
      </c>
      <c r="W43" s="58">
        <f t="shared" si="15"/>
        <v>0</v>
      </c>
      <c r="X43" s="367"/>
      <c r="Y43" s="137"/>
      <c r="Z43" s="138"/>
      <c r="AA43" s="139"/>
      <c r="AB43" s="139"/>
      <c r="AC43" s="139"/>
      <c r="AD43" s="139"/>
    </row>
    <row r="44" spans="2:31" hidden="1">
      <c r="B44" s="65">
        <f>IF(C44&lt;&gt;"",COUNTA($C$7:C44),"")</f>
        <v>38</v>
      </c>
      <c r="C44" s="364">
        <f>IF('Matches-Data-Inputs'!C44="","",'Matches-Data-Inputs'!C44)</f>
        <v>45172</v>
      </c>
      <c r="D44" s="73" t="str">
        <f>IF(C44="","",VLOOKUP(WEEKDAY(C44),WeekDays!$B$6:$C$12,COLUMNS(WeekDays!$B$6:$C$12)))</f>
        <v>Sunday</v>
      </c>
      <c r="E44" s="27" t="str">
        <f>IF('Matches-Data-Inputs'!E44="","",'Matches-Data-Inputs'!E44)</f>
        <v>Anfield, Liverpool</v>
      </c>
      <c r="F44" s="172" t="str">
        <f>IF('Matches-Data-Inputs'!F44="","",'Matches-Data-Inputs'!F44)</f>
        <v>Liverpool</v>
      </c>
      <c r="G44" s="172">
        <f>IF('Matches-Data-Inputs'!G44="","",'Matches-Data-Inputs'!G44)</f>
        <v>3</v>
      </c>
      <c r="H44" s="172" t="str">
        <f t="shared" si="6"/>
        <v>Liverpool</v>
      </c>
      <c r="I44" s="362" t="str">
        <f>IF('Matches-Data-Inputs'!H44="","",'Matches-Data-Inputs'!H44)</f>
        <v>Aston Villa</v>
      </c>
      <c r="J44" s="149">
        <f>IF('Matches-Data-Inputs'!I44="","",'Matches-Data-Inputs'!I44)</f>
        <v>0</v>
      </c>
      <c r="K44" s="362" t="str">
        <f t="shared" si="7"/>
        <v>Aston Villa</v>
      </c>
      <c r="L44" s="188"/>
      <c r="M44" s="203"/>
      <c r="N44" s="123">
        <f t="shared" si="0"/>
        <v>3</v>
      </c>
      <c r="O44" s="193">
        <f t="shared" si="1"/>
        <v>0</v>
      </c>
      <c r="P44" s="57">
        <f t="shared" si="8"/>
        <v>0</v>
      </c>
      <c r="Q44" s="58">
        <f t="shared" si="9"/>
        <v>3</v>
      </c>
      <c r="R44" s="59">
        <f t="shared" si="10"/>
        <v>1</v>
      </c>
      <c r="S44" s="60">
        <f t="shared" si="11"/>
        <v>0</v>
      </c>
      <c r="T44" s="61">
        <f t="shared" si="12"/>
        <v>0</v>
      </c>
      <c r="U44" s="58">
        <f t="shared" si="13"/>
        <v>1</v>
      </c>
      <c r="V44" s="61">
        <f t="shared" si="14"/>
        <v>0</v>
      </c>
      <c r="W44" s="58">
        <f t="shared" si="15"/>
        <v>0</v>
      </c>
      <c r="X44" s="367"/>
      <c r="Y44" s="137"/>
      <c r="Z44" s="138"/>
      <c r="AA44" s="139"/>
      <c r="AB44" s="139"/>
      <c r="AC44" s="139"/>
      <c r="AD44" s="139"/>
    </row>
    <row r="45" spans="2:31" hidden="1">
      <c r="B45" s="65">
        <f>IF(C45&lt;&gt;"",COUNTA($C$7:C45),"")</f>
        <v>39</v>
      </c>
      <c r="C45" s="364">
        <f>IF('Matches-Data-Inputs'!C45="","",'Matches-Data-Inputs'!C45)</f>
        <v>45172</v>
      </c>
      <c r="D45" s="73" t="str">
        <f>IF(C45="","",VLOOKUP(WEEKDAY(C45),WeekDays!$B$6:$C$12,COLUMNS(WeekDays!$B$6:$C$12)))</f>
        <v>Sunday</v>
      </c>
      <c r="E45" s="27" t="str">
        <f>IF('Matches-Data-Inputs'!E45="","",'Matches-Data-Inputs'!E45)</f>
        <v>Emirates Stadium, London</v>
      </c>
      <c r="F45" s="172" t="str">
        <f>IF('Matches-Data-Inputs'!F45="","",'Matches-Data-Inputs'!F45)</f>
        <v>Arsenal</v>
      </c>
      <c r="G45" s="172">
        <f>IF('Matches-Data-Inputs'!G45="","",'Matches-Data-Inputs'!G45)</f>
        <v>3</v>
      </c>
      <c r="H45" s="172" t="str">
        <f t="shared" si="6"/>
        <v>Arsenal</v>
      </c>
      <c r="I45" s="362" t="str">
        <f>IF('Matches-Data-Inputs'!H45="","",'Matches-Data-Inputs'!H45)</f>
        <v>Man Utd</v>
      </c>
      <c r="J45" s="149">
        <f>IF('Matches-Data-Inputs'!I45="","",'Matches-Data-Inputs'!I45)</f>
        <v>1</v>
      </c>
      <c r="K45" s="362" t="str">
        <f t="shared" si="7"/>
        <v>Man Utd</v>
      </c>
      <c r="L45" s="188"/>
      <c r="M45" s="203"/>
      <c r="N45" s="123">
        <f t="shared" si="0"/>
        <v>3</v>
      </c>
      <c r="O45" s="193">
        <f t="shared" si="1"/>
        <v>0</v>
      </c>
      <c r="P45" s="57">
        <f t="shared" si="8"/>
        <v>1</v>
      </c>
      <c r="Q45" s="58">
        <f t="shared" si="9"/>
        <v>3</v>
      </c>
      <c r="R45" s="59">
        <f t="shared" si="10"/>
        <v>1</v>
      </c>
      <c r="S45" s="60">
        <f t="shared" si="11"/>
        <v>0</v>
      </c>
      <c r="T45" s="61">
        <f t="shared" si="12"/>
        <v>0</v>
      </c>
      <c r="U45" s="58">
        <f t="shared" si="13"/>
        <v>1</v>
      </c>
      <c r="V45" s="61">
        <f t="shared" si="14"/>
        <v>0</v>
      </c>
      <c r="W45" s="58">
        <f t="shared" si="15"/>
        <v>0</v>
      </c>
      <c r="X45" s="367"/>
      <c r="Y45" s="137"/>
      <c r="Z45" s="138"/>
      <c r="AA45" s="139"/>
      <c r="AB45" s="139"/>
      <c r="AC45" s="139"/>
      <c r="AD45" s="139"/>
    </row>
    <row r="46" spans="2:31" hidden="1">
      <c r="B46" s="65">
        <f>IF(C46&lt;&gt;"",COUNTA($C$7:C46),"")</f>
        <v>40</v>
      </c>
      <c r="C46" s="364">
        <f>IF('Matches-Data-Inputs'!C46="","",'Matches-Data-Inputs'!C46)</f>
        <v>45185</v>
      </c>
      <c r="D46" s="73" t="str">
        <f>IF(C46="","",VLOOKUP(WEEKDAY(C46),WeekDays!$B$6:$C$12,COLUMNS(WeekDays!$B$6:$C$12)))</f>
        <v>Saturday</v>
      </c>
      <c r="E46" s="27" t="str">
        <f>IF('Matches-Data-Inputs'!E46="","",'Matches-Data-Inputs'!E46)</f>
        <v>Molineux Stadium, Wolverhampton</v>
      </c>
      <c r="F46" s="172" t="str">
        <f>IF('Matches-Data-Inputs'!F46="","",'Matches-Data-Inputs'!F46)</f>
        <v>Wolves</v>
      </c>
      <c r="G46" s="172">
        <f>IF('Matches-Data-Inputs'!G46="","",'Matches-Data-Inputs'!G46)</f>
        <v>1</v>
      </c>
      <c r="H46" s="172" t="str">
        <f t="shared" si="6"/>
        <v>Wolves</v>
      </c>
      <c r="I46" s="362" t="str">
        <f>IF('Matches-Data-Inputs'!H46="","",'Matches-Data-Inputs'!H46)</f>
        <v>Liverpool</v>
      </c>
      <c r="J46" s="149">
        <f>IF('Matches-Data-Inputs'!I46="","",'Matches-Data-Inputs'!I46)</f>
        <v>3</v>
      </c>
      <c r="K46" s="362" t="str">
        <f t="shared" si="7"/>
        <v>Liverpool</v>
      </c>
      <c r="L46" s="188"/>
      <c r="M46" s="203"/>
      <c r="N46" s="123">
        <f t="shared" si="0"/>
        <v>0</v>
      </c>
      <c r="O46" s="193">
        <f t="shared" si="1"/>
        <v>3</v>
      </c>
      <c r="P46" s="57">
        <f t="shared" si="8"/>
        <v>3</v>
      </c>
      <c r="Q46" s="58">
        <f t="shared" si="9"/>
        <v>1</v>
      </c>
      <c r="R46" s="59">
        <f t="shared" si="10"/>
        <v>0</v>
      </c>
      <c r="S46" s="60">
        <f t="shared" si="11"/>
        <v>1</v>
      </c>
      <c r="T46" s="61">
        <f t="shared" si="12"/>
        <v>1</v>
      </c>
      <c r="U46" s="58">
        <f t="shared" si="13"/>
        <v>0</v>
      </c>
      <c r="V46" s="61">
        <f t="shared" si="14"/>
        <v>0</v>
      </c>
      <c r="W46" s="58">
        <f t="shared" si="15"/>
        <v>0</v>
      </c>
      <c r="X46" s="367"/>
      <c r="Y46" s="137"/>
      <c r="Z46" s="138"/>
      <c r="AA46" s="139"/>
      <c r="AB46" s="139"/>
      <c r="AC46" s="139"/>
      <c r="AD46" s="139"/>
    </row>
    <row r="47" spans="2:31" hidden="1">
      <c r="B47" s="65">
        <f>IF(C47&lt;&gt;"",COUNTA($C$7:C47),"")</f>
        <v>41</v>
      </c>
      <c r="C47" s="364">
        <f>IF('Matches-Data-Inputs'!C47="","",'Matches-Data-Inputs'!C47)</f>
        <v>45185</v>
      </c>
      <c r="D47" s="73" t="str">
        <f>IF(C47="","",VLOOKUP(WEEKDAY(C47),WeekDays!$B$6:$C$12,COLUMNS(WeekDays!$B$6:$C$12)))</f>
        <v>Saturday</v>
      </c>
      <c r="E47" s="27" t="str">
        <f>IF('Matches-Data-Inputs'!E47="","",'Matches-Data-Inputs'!E47)</f>
        <v>Craven Cottage, London</v>
      </c>
      <c r="F47" s="172" t="str">
        <f>IF('Matches-Data-Inputs'!F47="","",'Matches-Data-Inputs'!F47)</f>
        <v>Fulham</v>
      </c>
      <c r="G47" s="172">
        <f>IF('Matches-Data-Inputs'!G47="","",'Matches-Data-Inputs'!G47)</f>
        <v>1</v>
      </c>
      <c r="H47" s="172" t="str">
        <f t="shared" si="6"/>
        <v>Fulham</v>
      </c>
      <c r="I47" s="362" t="str">
        <f>IF('Matches-Data-Inputs'!H47="","",'Matches-Data-Inputs'!H47)</f>
        <v>Luton</v>
      </c>
      <c r="J47" s="149">
        <f>IF('Matches-Data-Inputs'!I47="","",'Matches-Data-Inputs'!I47)</f>
        <v>0</v>
      </c>
      <c r="K47" s="362" t="str">
        <f t="shared" si="7"/>
        <v>Luton</v>
      </c>
      <c r="L47" s="188"/>
      <c r="M47" s="203"/>
      <c r="N47" s="123">
        <f t="shared" si="0"/>
        <v>3</v>
      </c>
      <c r="O47" s="193">
        <f t="shared" si="1"/>
        <v>0</v>
      </c>
      <c r="P47" s="57">
        <f t="shared" si="8"/>
        <v>0</v>
      </c>
      <c r="Q47" s="58">
        <f t="shared" si="9"/>
        <v>1</v>
      </c>
      <c r="R47" s="59">
        <f t="shared" si="10"/>
        <v>1</v>
      </c>
      <c r="S47" s="60">
        <f t="shared" si="11"/>
        <v>0</v>
      </c>
      <c r="T47" s="61">
        <f t="shared" si="12"/>
        <v>0</v>
      </c>
      <c r="U47" s="58">
        <f t="shared" si="13"/>
        <v>1</v>
      </c>
      <c r="V47" s="61">
        <f t="shared" si="14"/>
        <v>0</v>
      </c>
      <c r="W47" s="58">
        <f t="shared" si="15"/>
        <v>0</v>
      </c>
      <c r="X47" s="367"/>
      <c r="Y47" s="137"/>
      <c r="Z47" s="138"/>
      <c r="AA47" s="139"/>
      <c r="AB47" s="139"/>
      <c r="AC47" s="139"/>
      <c r="AD47" s="139"/>
    </row>
    <row r="48" spans="2:31" hidden="1">
      <c r="B48" s="65">
        <f>IF(C48&lt;&gt;"",COUNTA($C$7:C48),"")</f>
        <v>42</v>
      </c>
      <c r="C48" s="364">
        <f>IF('Matches-Data-Inputs'!C48="","",'Matches-Data-Inputs'!C48)</f>
        <v>45185</v>
      </c>
      <c r="D48" s="73" t="str">
        <f>IF(C48="","",VLOOKUP(WEEKDAY(C48),WeekDays!$B$6:$C$12,COLUMNS(WeekDays!$B$6:$C$12)))</f>
        <v>Saturday</v>
      </c>
      <c r="E48" s="27" t="str">
        <f>IF('Matches-Data-Inputs'!E48="","",'Matches-Data-Inputs'!E48)</f>
        <v>Old Trafford, Manchester</v>
      </c>
      <c r="F48" s="172" t="str">
        <f>IF('Matches-Data-Inputs'!F48="","",'Matches-Data-Inputs'!F48)</f>
        <v>Man Utd</v>
      </c>
      <c r="G48" s="172">
        <f>IF('Matches-Data-Inputs'!G48="","",'Matches-Data-Inputs'!G48)</f>
        <v>1</v>
      </c>
      <c r="H48" s="172" t="str">
        <f t="shared" si="6"/>
        <v>Man Utd</v>
      </c>
      <c r="I48" s="362" t="str">
        <f>IF('Matches-Data-Inputs'!H48="","",'Matches-Data-Inputs'!H48)</f>
        <v>Brighton</v>
      </c>
      <c r="J48" s="149">
        <f>IF('Matches-Data-Inputs'!I48="","",'Matches-Data-Inputs'!I48)</f>
        <v>3</v>
      </c>
      <c r="K48" s="362" t="str">
        <f t="shared" si="7"/>
        <v>Brighton</v>
      </c>
      <c r="L48" s="188"/>
      <c r="M48" s="203"/>
      <c r="N48" s="123">
        <f t="shared" si="0"/>
        <v>0</v>
      </c>
      <c r="O48" s="193">
        <f t="shared" si="1"/>
        <v>3</v>
      </c>
      <c r="P48" s="57">
        <f t="shared" si="8"/>
        <v>3</v>
      </c>
      <c r="Q48" s="58">
        <f t="shared" si="9"/>
        <v>1</v>
      </c>
      <c r="R48" s="59">
        <f t="shared" si="10"/>
        <v>0</v>
      </c>
      <c r="S48" s="60">
        <f t="shared" si="11"/>
        <v>1</v>
      </c>
      <c r="T48" s="61">
        <f t="shared" si="12"/>
        <v>1</v>
      </c>
      <c r="U48" s="58">
        <f t="shared" si="13"/>
        <v>0</v>
      </c>
      <c r="V48" s="61">
        <f t="shared" si="14"/>
        <v>0</v>
      </c>
      <c r="W48" s="58">
        <f t="shared" si="15"/>
        <v>0</v>
      </c>
      <c r="X48" s="367"/>
      <c r="Y48" s="137"/>
      <c r="Z48" s="138"/>
      <c r="AA48" s="139"/>
      <c r="AB48" s="139"/>
      <c r="AC48" s="139"/>
      <c r="AD48" s="139"/>
    </row>
    <row r="49" spans="2:30" hidden="1">
      <c r="B49" s="65">
        <f>IF(C49&lt;&gt;"",COUNTA($C$7:C49),"")</f>
        <v>43</v>
      </c>
      <c r="C49" s="364">
        <f>IF('Matches-Data-Inputs'!C49="","",'Matches-Data-Inputs'!C49)</f>
        <v>45185</v>
      </c>
      <c r="D49" s="73" t="str">
        <f>IF(C49="","",VLOOKUP(WEEKDAY(C49),WeekDays!$B$6:$C$12,COLUMNS(WeekDays!$B$6:$C$12)))</f>
        <v>Saturday</v>
      </c>
      <c r="E49" s="27" t="str">
        <f>IF('Matches-Data-Inputs'!E49="","",'Matches-Data-Inputs'!E49)</f>
        <v>London Stadium, London</v>
      </c>
      <c r="F49" s="172" t="str">
        <f>IF('Matches-Data-Inputs'!F49="","",'Matches-Data-Inputs'!F49)</f>
        <v>West Ham</v>
      </c>
      <c r="G49" s="172">
        <f>IF('Matches-Data-Inputs'!G49="","",'Matches-Data-Inputs'!G49)</f>
        <v>1</v>
      </c>
      <c r="H49" s="172" t="str">
        <f t="shared" si="6"/>
        <v>West Ham</v>
      </c>
      <c r="I49" s="362" t="str">
        <f>IF('Matches-Data-Inputs'!H49="","",'Matches-Data-Inputs'!H49)</f>
        <v>Man City</v>
      </c>
      <c r="J49" s="149">
        <f>IF('Matches-Data-Inputs'!I49="","",'Matches-Data-Inputs'!I49)</f>
        <v>3</v>
      </c>
      <c r="K49" s="362" t="str">
        <f t="shared" si="7"/>
        <v>Man City</v>
      </c>
      <c r="L49" s="188"/>
      <c r="M49" s="203"/>
      <c r="N49" s="123">
        <f t="shared" si="0"/>
        <v>0</v>
      </c>
      <c r="O49" s="193">
        <f t="shared" si="1"/>
        <v>3</v>
      </c>
      <c r="P49" s="57">
        <f t="shared" si="8"/>
        <v>3</v>
      </c>
      <c r="Q49" s="58">
        <f t="shared" si="9"/>
        <v>1</v>
      </c>
      <c r="R49" s="59">
        <f t="shared" si="10"/>
        <v>0</v>
      </c>
      <c r="S49" s="60">
        <f t="shared" si="11"/>
        <v>1</v>
      </c>
      <c r="T49" s="61">
        <f t="shared" si="12"/>
        <v>1</v>
      </c>
      <c r="U49" s="58">
        <f t="shared" si="13"/>
        <v>0</v>
      </c>
      <c r="V49" s="61">
        <f t="shared" si="14"/>
        <v>0</v>
      </c>
      <c r="W49" s="58">
        <f t="shared" si="15"/>
        <v>0</v>
      </c>
      <c r="X49" s="367"/>
      <c r="Y49" s="137"/>
      <c r="Z49" s="138"/>
      <c r="AA49" s="139"/>
      <c r="AB49" s="139"/>
      <c r="AC49" s="139"/>
      <c r="AD49" s="139"/>
    </row>
    <row r="50" spans="2:30" hidden="1">
      <c r="B50" s="65">
        <f>IF(C50&lt;&gt;"",COUNTA($C$7:C50),"")</f>
        <v>44</v>
      </c>
      <c r="C50" s="364">
        <f>IF('Matches-Data-Inputs'!C50="","",'Matches-Data-Inputs'!C50)</f>
        <v>45185</v>
      </c>
      <c r="D50" s="73" t="str">
        <f>IF(C50="","",VLOOKUP(WEEKDAY(C50),WeekDays!$B$6:$C$12,COLUMNS(WeekDays!$B$6:$C$12)))</f>
        <v>Saturday</v>
      </c>
      <c r="E50" s="27" t="str">
        <f>IF('Matches-Data-Inputs'!E50="","",'Matches-Data-Inputs'!E50)</f>
        <v>Tottenham Spur Stadium, London</v>
      </c>
      <c r="F50" s="172" t="str">
        <f>IF('Matches-Data-Inputs'!F50="","",'Matches-Data-Inputs'!F50)</f>
        <v>Spurs</v>
      </c>
      <c r="G50" s="172">
        <f>IF('Matches-Data-Inputs'!G50="","",'Matches-Data-Inputs'!G50)</f>
        <v>2</v>
      </c>
      <c r="H50" s="172" t="str">
        <f t="shared" si="6"/>
        <v>Spurs</v>
      </c>
      <c r="I50" s="362" t="str">
        <f>IF('Matches-Data-Inputs'!H50="","",'Matches-Data-Inputs'!H50)</f>
        <v>Sheffield Utd</v>
      </c>
      <c r="J50" s="149">
        <f>IF('Matches-Data-Inputs'!I50="","",'Matches-Data-Inputs'!I50)</f>
        <v>1</v>
      </c>
      <c r="K50" s="362" t="str">
        <f t="shared" si="7"/>
        <v>Sheffield Utd</v>
      </c>
      <c r="L50" s="188"/>
      <c r="M50" s="203"/>
      <c r="N50" s="123">
        <f t="shared" si="0"/>
        <v>3</v>
      </c>
      <c r="O50" s="193">
        <f t="shared" si="1"/>
        <v>0</v>
      </c>
      <c r="P50" s="57">
        <f t="shared" si="8"/>
        <v>1</v>
      </c>
      <c r="Q50" s="58">
        <f t="shared" si="9"/>
        <v>2</v>
      </c>
      <c r="R50" s="59">
        <f t="shared" si="10"/>
        <v>1</v>
      </c>
      <c r="S50" s="60">
        <f t="shared" si="11"/>
        <v>0</v>
      </c>
      <c r="T50" s="61">
        <f t="shared" si="12"/>
        <v>0</v>
      </c>
      <c r="U50" s="58">
        <f t="shared" si="13"/>
        <v>1</v>
      </c>
      <c r="V50" s="61">
        <f t="shared" si="14"/>
        <v>0</v>
      </c>
      <c r="W50" s="58">
        <f t="shared" si="15"/>
        <v>0</v>
      </c>
      <c r="X50" s="367"/>
      <c r="Y50" s="137"/>
      <c r="Z50" s="138"/>
      <c r="AA50" s="139"/>
      <c r="AB50" s="139"/>
      <c r="AC50" s="139"/>
      <c r="AD50" s="139"/>
    </row>
    <row r="51" spans="2:30" hidden="1">
      <c r="B51" s="65">
        <f>IF(C51&lt;&gt;"",COUNTA($C$7:C51),"")</f>
        <v>45</v>
      </c>
      <c r="C51" s="364">
        <f>IF('Matches-Data-Inputs'!C51="","",'Matches-Data-Inputs'!C51)</f>
        <v>45185</v>
      </c>
      <c r="D51" s="73" t="str">
        <f>IF(C51="","",VLOOKUP(WEEKDAY(C51),WeekDays!$B$6:$C$12,COLUMNS(WeekDays!$B$6:$C$12)))</f>
        <v>Saturday</v>
      </c>
      <c r="E51" s="27" t="str">
        <f>IF('Matches-Data-Inputs'!E51="","",'Matches-Data-Inputs'!E51)</f>
        <v>Villa Park, Birmingham</v>
      </c>
      <c r="F51" s="172" t="str">
        <f>IF('Matches-Data-Inputs'!F51="","",'Matches-Data-Inputs'!F51)</f>
        <v>Aston Villa</v>
      </c>
      <c r="G51" s="172">
        <f>IF('Matches-Data-Inputs'!G51="","",'Matches-Data-Inputs'!G51)</f>
        <v>3</v>
      </c>
      <c r="H51" s="172" t="str">
        <f t="shared" si="6"/>
        <v>Aston Villa</v>
      </c>
      <c r="I51" s="362" t="str">
        <f>IF('Matches-Data-Inputs'!H51="","",'Matches-Data-Inputs'!H51)</f>
        <v>Crystal Palace</v>
      </c>
      <c r="J51" s="149">
        <f>IF('Matches-Data-Inputs'!I51="","",'Matches-Data-Inputs'!I51)</f>
        <v>1</v>
      </c>
      <c r="K51" s="362" t="str">
        <f t="shared" si="7"/>
        <v>Crystal Palace</v>
      </c>
      <c r="L51" s="188"/>
      <c r="M51" s="203"/>
      <c r="N51" s="123">
        <f t="shared" si="0"/>
        <v>3</v>
      </c>
      <c r="O51" s="193">
        <f t="shared" si="1"/>
        <v>0</v>
      </c>
      <c r="P51" s="57">
        <f t="shared" si="8"/>
        <v>1</v>
      </c>
      <c r="Q51" s="58">
        <f t="shared" si="9"/>
        <v>3</v>
      </c>
      <c r="R51" s="59">
        <f t="shared" si="10"/>
        <v>1</v>
      </c>
      <c r="S51" s="60">
        <f t="shared" si="11"/>
        <v>0</v>
      </c>
      <c r="T51" s="61">
        <f t="shared" si="12"/>
        <v>0</v>
      </c>
      <c r="U51" s="58">
        <f t="shared" si="13"/>
        <v>1</v>
      </c>
      <c r="V51" s="61">
        <f t="shared" si="14"/>
        <v>0</v>
      </c>
      <c r="W51" s="58">
        <f t="shared" si="15"/>
        <v>0</v>
      </c>
      <c r="X51" s="367"/>
      <c r="Y51" s="137"/>
      <c r="Z51" s="138"/>
      <c r="AA51" s="139"/>
      <c r="AB51" s="139"/>
      <c r="AC51" s="139"/>
      <c r="AD51" s="139"/>
    </row>
    <row r="52" spans="2:30" hidden="1">
      <c r="B52" s="65">
        <f>IF(C52&lt;&gt;"",COUNTA($C$7:C52),"")</f>
        <v>46</v>
      </c>
      <c r="C52" s="364">
        <f>IF('Matches-Data-Inputs'!C52="","",'Matches-Data-Inputs'!C52)</f>
        <v>45185</v>
      </c>
      <c r="D52" s="73" t="str">
        <f>IF(C52="","",VLOOKUP(WEEKDAY(C52),WeekDays!$B$6:$C$12,COLUMNS(WeekDays!$B$6:$C$12)))</f>
        <v>Saturday</v>
      </c>
      <c r="E52" s="27" t="str">
        <f>IF('Matches-Data-Inputs'!E52="","",'Matches-Data-Inputs'!E52)</f>
        <v>St. James' Park, Newcastle</v>
      </c>
      <c r="F52" s="172" t="str">
        <f>IF('Matches-Data-Inputs'!F52="","",'Matches-Data-Inputs'!F52)</f>
        <v>Newcastle</v>
      </c>
      <c r="G52" s="172">
        <f>IF('Matches-Data-Inputs'!G52="","",'Matches-Data-Inputs'!G52)</f>
        <v>1</v>
      </c>
      <c r="H52" s="172" t="str">
        <f t="shared" si="6"/>
        <v>Newcastle</v>
      </c>
      <c r="I52" s="362" t="str">
        <f>IF('Matches-Data-Inputs'!H52="","",'Matches-Data-Inputs'!H52)</f>
        <v>Brentford</v>
      </c>
      <c r="J52" s="149">
        <f>IF('Matches-Data-Inputs'!I52="","",'Matches-Data-Inputs'!I52)</f>
        <v>0</v>
      </c>
      <c r="K52" s="362" t="str">
        <f t="shared" si="7"/>
        <v>Brentford</v>
      </c>
      <c r="L52" s="188"/>
      <c r="M52" s="203"/>
      <c r="N52" s="123">
        <f t="shared" si="0"/>
        <v>3</v>
      </c>
      <c r="O52" s="193">
        <f t="shared" si="1"/>
        <v>0</v>
      </c>
      <c r="P52" s="57">
        <f t="shared" si="8"/>
        <v>0</v>
      </c>
      <c r="Q52" s="58">
        <f t="shared" si="9"/>
        <v>1</v>
      </c>
      <c r="R52" s="59">
        <f t="shared" si="10"/>
        <v>1</v>
      </c>
      <c r="S52" s="60">
        <f t="shared" si="11"/>
        <v>0</v>
      </c>
      <c r="T52" s="61">
        <f t="shared" si="12"/>
        <v>0</v>
      </c>
      <c r="U52" s="58">
        <f t="shared" si="13"/>
        <v>1</v>
      </c>
      <c r="V52" s="61">
        <f t="shared" si="14"/>
        <v>0</v>
      </c>
      <c r="W52" s="58">
        <f t="shared" si="15"/>
        <v>0</v>
      </c>
      <c r="X52" s="367"/>
      <c r="Y52" s="137"/>
      <c r="Z52" s="138"/>
      <c r="AA52" s="139"/>
      <c r="AB52" s="139"/>
      <c r="AC52" s="139"/>
      <c r="AD52" s="139"/>
    </row>
    <row r="53" spans="2:30" hidden="1">
      <c r="B53" s="65">
        <f>IF(C53&lt;&gt;"",COUNTA($C$7:C53),"")</f>
        <v>47</v>
      </c>
      <c r="C53" s="364">
        <f>IF('Matches-Data-Inputs'!C53="","",'Matches-Data-Inputs'!C53)</f>
        <v>45186</v>
      </c>
      <c r="D53" s="73" t="str">
        <f>IF(C53="","",VLOOKUP(WEEKDAY(C53),WeekDays!$B$6:$C$12,COLUMNS(WeekDays!$B$6:$C$12)))</f>
        <v>Sunday</v>
      </c>
      <c r="E53" s="27" t="str">
        <f>IF('Matches-Data-Inputs'!E53="","",'Matches-Data-Inputs'!E53)</f>
        <v>Vitality Stadium, Bournemouth</v>
      </c>
      <c r="F53" s="172" t="str">
        <f>IF('Matches-Data-Inputs'!F53="","",'Matches-Data-Inputs'!F53)</f>
        <v>Bournemouth</v>
      </c>
      <c r="G53" s="172">
        <f>IF('Matches-Data-Inputs'!G53="","",'Matches-Data-Inputs'!G53)</f>
        <v>0</v>
      </c>
      <c r="H53" s="172" t="str">
        <f t="shared" si="6"/>
        <v>Bournemouth</v>
      </c>
      <c r="I53" s="362" t="str">
        <f>IF('Matches-Data-Inputs'!H53="","",'Matches-Data-Inputs'!H53)</f>
        <v>Chelsea</v>
      </c>
      <c r="J53" s="149">
        <f>IF('Matches-Data-Inputs'!I53="","",'Matches-Data-Inputs'!I53)</f>
        <v>0</v>
      </c>
      <c r="K53" s="362" t="str">
        <f t="shared" si="7"/>
        <v>Chelsea</v>
      </c>
      <c r="L53" s="188"/>
      <c r="M53" s="203"/>
      <c r="N53" s="123">
        <f t="shared" si="0"/>
        <v>1</v>
      </c>
      <c r="O53" s="193">
        <f t="shared" si="1"/>
        <v>1</v>
      </c>
      <c r="P53" s="57">
        <f t="shared" si="8"/>
        <v>0</v>
      </c>
      <c r="Q53" s="58">
        <f t="shared" si="9"/>
        <v>0</v>
      </c>
      <c r="R53" s="59">
        <f t="shared" si="10"/>
        <v>0</v>
      </c>
      <c r="S53" s="60">
        <f t="shared" si="11"/>
        <v>0</v>
      </c>
      <c r="T53" s="61">
        <f t="shared" si="12"/>
        <v>0</v>
      </c>
      <c r="U53" s="58">
        <f t="shared" si="13"/>
        <v>0</v>
      </c>
      <c r="V53" s="61">
        <f t="shared" si="14"/>
        <v>1</v>
      </c>
      <c r="W53" s="58">
        <f t="shared" si="15"/>
        <v>1</v>
      </c>
      <c r="X53" s="367"/>
      <c r="Y53" s="137"/>
      <c r="Z53" s="138"/>
      <c r="AA53" s="139"/>
      <c r="AB53" s="139"/>
      <c r="AC53" s="139"/>
      <c r="AD53" s="139"/>
    </row>
    <row r="54" spans="2:30" hidden="1">
      <c r="B54" s="65">
        <f>IF(C54&lt;&gt;"",COUNTA($C$7:C54),"")</f>
        <v>48</v>
      </c>
      <c r="C54" s="364">
        <f>IF('Matches-Data-Inputs'!C54="","",'Matches-Data-Inputs'!C54)</f>
        <v>45186</v>
      </c>
      <c r="D54" s="73" t="str">
        <f>IF(C54="","",VLOOKUP(WEEKDAY(C54),WeekDays!$B$6:$C$12,COLUMNS(WeekDays!$B$6:$C$12)))</f>
        <v>Sunday</v>
      </c>
      <c r="E54" s="27" t="str">
        <f>IF('Matches-Data-Inputs'!E54="","",'Matches-Data-Inputs'!E54)</f>
        <v>Goodison Park, Liverpool</v>
      </c>
      <c r="F54" s="172" t="str">
        <f>IF('Matches-Data-Inputs'!F54="","",'Matches-Data-Inputs'!F54)</f>
        <v>Everton</v>
      </c>
      <c r="G54" s="172">
        <f>IF('Matches-Data-Inputs'!G54="","",'Matches-Data-Inputs'!G54)</f>
        <v>0</v>
      </c>
      <c r="H54" s="172" t="str">
        <f t="shared" si="6"/>
        <v>Everton</v>
      </c>
      <c r="I54" s="362" t="str">
        <f>IF('Matches-Data-Inputs'!H54="","",'Matches-Data-Inputs'!H54)</f>
        <v>Arsenal</v>
      </c>
      <c r="J54" s="149">
        <f>IF('Matches-Data-Inputs'!I54="","",'Matches-Data-Inputs'!I54)</f>
        <v>1</v>
      </c>
      <c r="K54" s="362" t="str">
        <f t="shared" si="7"/>
        <v>Arsenal</v>
      </c>
      <c r="L54" s="188"/>
      <c r="M54" s="203"/>
      <c r="N54" s="123">
        <f t="shared" si="0"/>
        <v>0</v>
      </c>
      <c r="O54" s="193">
        <f t="shared" si="1"/>
        <v>3</v>
      </c>
      <c r="P54" s="57">
        <f t="shared" ref="P54:P60" si="16">J54</f>
        <v>1</v>
      </c>
      <c r="Q54" s="58">
        <f t="shared" ref="Q54:Q60" si="17">G54</f>
        <v>0</v>
      </c>
      <c r="R54" s="59">
        <f t="shared" ref="R54:R60" si="18">IF(G54&gt;J54,1,0)</f>
        <v>0</v>
      </c>
      <c r="S54" s="60">
        <f t="shared" ref="S54:S60" si="19">IF(J54&gt;G54,1,0)</f>
        <v>1</v>
      </c>
      <c r="T54" s="61">
        <f t="shared" ref="T54:T60" si="20">IF(G54&lt;J54,1,0)</f>
        <v>1</v>
      </c>
      <c r="U54" s="58">
        <f t="shared" ref="U54:U60" si="21">IF(J54&lt;G54,1,0)</f>
        <v>0</v>
      </c>
      <c r="V54" s="61">
        <f t="shared" si="14"/>
        <v>0</v>
      </c>
      <c r="W54" s="58">
        <f t="shared" si="15"/>
        <v>0</v>
      </c>
      <c r="X54" s="367"/>
      <c r="Y54" s="137"/>
      <c r="Z54" s="138"/>
      <c r="AA54" s="139"/>
      <c r="AB54" s="139"/>
      <c r="AC54" s="139"/>
      <c r="AD54" s="139"/>
    </row>
    <row r="55" spans="2:30" hidden="1">
      <c r="B55" s="65">
        <f>IF(C55&lt;&gt;"",COUNTA($C$7:C55),"")</f>
        <v>49</v>
      </c>
      <c r="C55" s="364">
        <f>IF('Matches-Data-Inputs'!C55="","",'Matches-Data-Inputs'!C55)</f>
        <v>45187</v>
      </c>
      <c r="D55" s="73" t="str">
        <f>IF(C55="","",VLOOKUP(WEEKDAY(C55),WeekDays!$B$6:$C$12,COLUMNS(WeekDays!$B$6:$C$12)))</f>
        <v>Monday</v>
      </c>
      <c r="E55" s="27" t="str">
        <f>IF('Matches-Data-Inputs'!E55="","",'Matches-Data-Inputs'!E55)</f>
        <v>The City Ground, Nottingham</v>
      </c>
      <c r="F55" s="172" t="str">
        <f>IF('Matches-Data-Inputs'!F55="","",'Matches-Data-Inputs'!F55)</f>
        <v>Nott'm Forest</v>
      </c>
      <c r="G55" s="172">
        <f>IF('Matches-Data-Inputs'!G55="","",'Matches-Data-Inputs'!G55)</f>
        <v>1</v>
      </c>
      <c r="H55" s="172" t="str">
        <f t="shared" si="6"/>
        <v>Nott'm Forest</v>
      </c>
      <c r="I55" s="362" t="str">
        <f>IF('Matches-Data-Inputs'!H55="","",'Matches-Data-Inputs'!H55)</f>
        <v>Burnley</v>
      </c>
      <c r="J55" s="149">
        <f>IF('Matches-Data-Inputs'!I55="","",'Matches-Data-Inputs'!I55)</f>
        <v>1</v>
      </c>
      <c r="K55" s="362" t="str">
        <f t="shared" si="7"/>
        <v>Burnley</v>
      </c>
      <c r="L55" s="188"/>
      <c r="M55" s="203"/>
      <c r="N55" s="123">
        <f t="shared" si="0"/>
        <v>1</v>
      </c>
      <c r="O55" s="193">
        <f t="shared" si="1"/>
        <v>1</v>
      </c>
      <c r="P55" s="57">
        <f t="shared" si="16"/>
        <v>1</v>
      </c>
      <c r="Q55" s="58">
        <f t="shared" si="17"/>
        <v>1</v>
      </c>
      <c r="R55" s="59">
        <f t="shared" si="18"/>
        <v>0</v>
      </c>
      <c r="S55" s="60">
        <f t="shared" si="19"/>
        <v>0</v>
      </c>
      <c r="T55" s="61">
        <f t="shared" si="20"/>
        <v>0</v>
      </c>
      <c r="U55" s="58">
        <f t="shared" si="21"/>
        <v>0</v>
      </c>
      <c r="V55" s="61">
        <f t="shared" si="14"/>
        <v>1</v>
      </c>
      <c r="W55" s="58">
        <f t="shared" si="15"/>
        <v>1</v>
      </c>
      <c r="X55" s="367"/>
      <c r="Y55" s="137"/>
      <c r="Z55" s="138"/>
      <c r="AA55" s="139"/>
      <c r="AB55" s="139"/>
      <c r="AC55" s="139"/>
      <c r="AD55" s="139"/>
    </row>
    <row r="56" spans="2:30" hidden="1">
      <c r="B56" s="65">
        <f>IF(C56&lt;&gt;"",COUNTA($C$7:C56),"")</f>
        <v>50</v>
      </c>
      <c r="C56" s="364">
        <f>IF('Matches-Data-Inputs'!C56="","",'Matches-Data-Inputs'!C56)</f>
        <v>45192</v>
      </c>
      <c r="D56" s="73" t="str">
        <f>IF(C56="","",VLOOKUP(WEEKDAY(C56),WeekDays!$B$6:$C$12,COLUMNS(WeekDays!$B$6:$C$12)))</f>
        <v>Saturday</v>
      </c>
      <c r="E56" s="27" t="str">
        <f>IF('Matches-Data-Inputs'!E56="","",'Matches-Data-Inputs'!E56)</f>
        <v>Etihad Stadium, Manchester</v>
      </c>
      <c r="F56" s="172" t="str">
        <f>IF('Matches-Data-Inputs'!F56="","",'Matches-Data-Inputs'!F56)</f>
        <v>Man City</v>
      </c>
      <c r="G56" s="172">
        <f>IF('Matches-Data-Inputs'!G56="","",'Matches-Data-Inputs'!G56)</f>
        <v>2</v>
      </c>
      <c r="H56" s="172" t="str">
        <f t="shared" si="6"/>
        <v>Man City</v>
      </c>
      <c r="I56" s="362" t="str">
        <f>IF('Matches-Data-Inputs'!H56="","",'Matches-Data-Inputs'!H56)</f>
        <v>Nott'm Forest</v>
      </c>
      <c r="J56" s="149">
        <f>IF('Matches-Data-Inputs'!I56="","",'Matches-Data-Inputs'!I56)</f>
        <v>0</v>
      </c>
      <c r="K56" s="362" t="str">
        <f t="shared" si="7"/>
        <v>Nott'm Forest</v>
      </c>
      <c r="L56" s="188"/>
      <c r="M56" s="203"/>
      <c r="N56" s="123">
        <f t="shared" si="0"/>
        <v>3</v>
      </c>
      <c r="O56" s="193">
        <f t="shared" si="1"/>
        <v>0</v>
      </c>
      <c r="P56" s="57">
        <f t="shared" si="16"/>
        <v>0</v>
      </c>
      <c r="Q56" s="58">
        <f t="shared" si="17"/>
        <v>2</v>
      </c>
      <c r="R56" s="59">
        <f t="shared" si="18"/>
        <v>1</v>
      </c>
      <c r="S56" s="60">
        <f t="shared" si="19"/>
        <v>0</v>
      </c>
      <c r="T56" s="61">
        <f t="shared" si="20"/>
        <v>0</v>
      </c>
      <c r="U56" s="58">
        <f t="shared" si="21"/>
        <v>1</v>
      </c>
      <c r="V56" s="61">
        <f t="shared" ref="V56:V60" si="22">IF(AND(G56="",J56=""),0,IF(G56=J56,1,0))</f>
        <v>0</v>
      </c>
      <c r="W56" s="58">
        <f t="shared" ref="W56:W60" si="23">IF(AND(G56="",J56=""),0,IF(J56=G56,1,0))</f>
        <v>0</v>
      </c>
      <c r="X56" s="367"/>
      <c r="Y56" s="137"/>
      <c r="Z56" s="138"/>
      <c r="AA56" s="139"/>
      <c r="AB56" s="139"/>
      <c r="AC56" s="139"/>
      <c r="AD56" s="139"/>
    </row>
    <row r="57" spans="2:30" hidden="1">
      <c r="B57" s="65">
        <f>IF(C57&lt;&gt;"",COUNTA($C$7:C57),"")</f>
        <v>51</v>
      </c>
      <c r="C57" s="364">
        <f>IF('Matches-Data-Inputs'!C57="","",'Matches-Data-Inputs'!C57)</f>
        <v>45192</v>
      </c>
      <c r="D57" s="73" t="str">
        <f>IF(C57="","",VLOOKUP(WEEKDAY(C57),WeekDays!$B$6:$C$12,COLUMNS(WeekDays!$B$6:$C$12)))</f>
        <v>Saturday</v>
      </c>
      <c r="E57" s="27" t="str">
        <f>IF('Matches-Data-Inputs'!E57="","",'Matches-Data-Inputs'!E57)</f>
        <v>Selhurst Park, London</v>
      </c>
      <c r="F57" s="172" t="str">
        <f>IF('Matches-Data-Inputs'!F57="","",'Matches-Data-Inputs'!F57)</f>
        <v>Crystal Palace</v>
      </c>
      <c r="G57" s="172">
        <f>IF('Matches-Data-Inputs'!G57="","",'Matches-Data-Inputs'!G57)</f>
        <v>0</v>
      </c>
      <c r="H57" s="172" t="str">
        <f t="shared" si="6"/>
        <v>Crystal Palace</v>
      </c>
      <c r="I57" s="362" t="str">
        <f>IF('Matches-Data-Inputs'!H57="","",'Matches-Data-Inputs'!H57)</f>
        <v>Fulham</v>
      </c>
      <c r="J57" s="149">
        <f>IF('Matches-Data-Inputs'!I57="","",'Matches-Data-Inputs'!I57)</f>
        <v>0</v>
      </c>
      <c r="K57" s="362" t="str">
        <f t="shared" si="7"/>
        <v>Fulham</v>
      </c>
      <c r="L57" s="188"/>
      <c r="M57" s="203"/>
      <c r="N57" s="123">
        <f t="shared" si="0"/>
        <v>1</v>
      </c>
      <c r="O57" s="193">
        <f t="shared" si="1"/>
        <v>1</v>
      </c>
      <c r="P57" s="57">
        <f t="shared" si="16"/>
        <v>0</v>
      </c>
      <c r="Q57" s="58">
        <f t="shared" si="17"/>
        <v>0</v>
      </c>
      <c r="R57" s="59">
        <f t="shared" si="18"/>
        <v>0</v>
      </c>
      <c r="S57" s="60">
        <f t="shared" si="19"/>
        <v>0</v>
      </c>
      <c r="T57" s="61">
        <f t="shared" si="20"/>
        <v>0</v>
      </c>
      <c r="U57" s="58">
        <f t="shared" si="21"/>
        <v>0</v>
      </c>
      <c r="V57" s="61">
        <f t="shared" si="22"/>
        <v>1</v>
      </c>
      <c r="W57" s="58">
        <f t="shared" si="23"/>
        <v>1</v>
      </c>
      <c r="X57" s="367"/>
      <c r="Y57" s="137"/>
      <c r="Z57" s="138"/>
      <c r="AA57" s="139"/>
      <c r="AB57" s="139"/>
      <c r="AC57" s="139"/>
      <c r="AD57" s="139"/>
    </row>
    <row r="58" spans="2:30" hidden="1">
      <c r="B58" s="65">
        <f>IF(C58&lt;&gt;"",COUNTA($C$7:C58),"")</f>
        <v>52</v>
      </c>
      <c r="C58" s="364">
        <f>IF('Matches-Data-Inputs'!C58="","",'Matches-Data-Inputs'!C58)</f>
        <v>45192</v>
      </c>
      <c r="D58" s="73" t="str">
        <f>IF(C58="","",VLOOKUP(WEEKDAY(C58),WeekDays!$B$6:$C$12,COLUMNS(WeekDays!$B$6:$C$12)))</f>
        <v>Saturday</v>
      </c>
      <c r="E58" s="27" t="str">
        <f>IF('Matches-Data-Inputs'!E58="","",'Matches-Data-Inputs'!E58)</f>
        <v>Kenilworth Road, Luton</v>
      </c>
      <c r="F58" s="172" t="str">
        <f>IF('Matches-Data-Inputs'!F58="","",'Matches-Data-Inputs'!F58)</f>
        <v>Luton</v>
      </c>
      <c r="G58" s="172">
        <f>IF('Matches-Data-Inputs'!G58="","",'Matches-Data-Inputs'!G58)</f>
        <v>1</v>
      </c>
      <c r="H58" s="172" t="str">
        <f t="shared" si="6"/>
        <v>Luton</v>
      </c>
      <c r="I58" s="362" t="str">
        <f>IF('Matches-Data-Inputs'!H58="","",'Matches-Data-Inputs'!H58)</f>
        <v>Wolves</v>
      </c>
      <c r="J58" s="149">
        <f>IF('Matches-Data-Inputs'!I58="","",'Matches-Data-Inputs'!I58)</f>
        <v>1</v>
      </c>
      <c r="K58" s="362" t="str">
        <f t="shared" si="7"/>
        <v>Wolves</v>
      </c>
      <c r="L58" s="188"/>
      <c r="M58" s="203"/>
      <c r="N58" s="123">
        <f t="shared" si="0"/>
        <v>1</v>
      </c>
      <c r="O58" s="193">
        <f t="shared" si="1"/>
        <v>1</v>
      </c>
      <c r="P58" s="57">
        <f t="shared" si="16"/>
        <v>1</v>
      </c>
      <c r="Q58" s="58">
        <f t="shared" si="17"/>
        <v>1</v>
      </c>
      <c r="R58" s="59">
        <f t="shared" si="18"/>
        <v>0</v>
      </c>
      <c r="S58" s="60">
        <f t="shared" si="19"/>
        <v>0</v>
      </c>
      <c r="T58" s="61">
        <f t="shared" si="20"/>
        <v>0</v>
      </c>
      <c r="U58" s="58">
        <f t="shared" si="21"/>
        <v>0</v>
      </c>
      <c r="V58" s="61">
        <f t="shared" si="22"/>
        <v>1</v>
      </c>
      <c r="W58" s="58">
        <f t="shared" si="23"/>
        <v>1</v>
      </c>
      <c r="X58" s="367"/>
      <c r="Y58" s="137"/>
      <c r="Z58" s="138"/>
      <c r="AA58" s="139"/>
      <c r="AB58" s="139"/>
      <c r="AC58" s="139"/>
      <c r="AD58" s="139"/>
    </row>
    <row r="59" spans="2:30" hidden="1">
      <c r="B59" s="65">
        <f>IF(C59&lt;&gt;"",COUNTA($C$7:C59),"")</f>
        <v>53</v>
      </c>
      <c r="C59" s="364">
        <f>IF('Matches-Data-Inputs'!C59="","",'Matches-Data-Inputs'!C59)</f>
        <v>45192</v>
      </c>
      <c r="D59" s="73" t="str">
        <f>IF(C59="","",VLOOKUP(WEEKDAY(C59),WeekDays!$B$6:$C$12,COLUMNS(WeekDays!$B$6:$C$12)))</f>
        <v>Saturday</v>
      </c>
      <c r="E59" s="27" t="str">
        <f>IF('Matches-Data-Inputs'!E59="","",'Matches-Data-Inputs'!E59)</f>
        <v>Gtech Community Stadium, Brentford</v>
      </c>
      <c r="F59" s="172" t="str">
        <f>IF('Matches-Data-Inputs'!F59="","",'Matches-Data-Inputs'!F59)</f>
        <v>Brentford</v>
      </c>
      <c r="G59" s="172">
        <f>IF('Matches-Data-Inputs'!G59="","",'Matches-Data-Inputs'!G59)</f>
        <v>1</v>
      </c>
      <c r="H59" s="172" t="str">
        <f t="shared" si="6"/>
        <v>Brentford</v>
      </c>
      <c r="I59" s="362" t="str">
        <f>IF('Matches-Data-Inputs'!H59="","",'Matches-Data-Inputs'!H59)</f>
        <v>Everton</v>
      </c>
      <c r="J59" s="149">
        <f>IF('Matches-Data-Inputs'!I59="","",'Matches-Data-Inputs'!I59)</f>
        <v>3</v>
      </c>
      <c r="K59" s="362" t="str">
        <f t="shared" si="7"/>
        <v>Everton</v>
      </c>
      <c r="L59" s="188"/>
      <c r="M59" s="203"/>
      <c r="N59" s="123">
        <f t="shared" si="0"/>
        <v>0</v>
      </c>
      <c r="O59" s="193">
        <f t="shared" si="1"/>
        <v>3</v>
      </c>
      <c r="P59" s="57">
        <f t="shared" si="16"/>
        <v>3</v>
      </c>
      <c r="Q59" s="58">
        <f t="shared" si="17"/>
        <v>1</v>
      </c>
      <c r="R59" s="59">
        <f t="shared" si="18"/>
        <v>0</v>
      </c>
      <c r="S59" s="60">
        <f t="shared" si="19"/>
        <v>1</v>
      </c>
      <c r="T59" s="61">
        <f t="shared" si="20"/>
        <v>1</v>
      </c>
      <c r="U59" s="58">
        <f t="shared" si="21"/>
        <v>0</v>
      </c>
      <c r="V59" s="61">
        <f t="shared" si="22"/>
        <v>0</v>
      </c>
      <c r="W59" s="58">
        <f t="shared" si="23"/>
        <v>0</v>
      </c>
      <c r="X59" s="367"/>
      <c r="Y59" s="137"/>
      <c r="Z59" s="138"/>
      <c r="AA59" s="139"/>
      <c r="AB59" s="139"/>
      <c r="AC59" s="139"/>
      <c r="AD59" s="139"/>
    </row>
    <row r="60" spans="2:30" hidden="1">
      <c r="B60" s="65">
        <f>IF(C60&lt;&gt;"",COUNTA($C$7:C60),"")</f>
        <v>54</v>
      </c>
      <c r="C60" s="364">
        <f>IF('Matches-Data-Inputs'!C60="","",'Matches-Data-Inputs'!C60)</f>
        <v>45192</v>
      </c>
      <c r="D60" s="73" t="str">
        <f>IF(C60="","",VLOOKUP(WEEKDAY(C60),WeekDays!$B$6:$C$12,COLUMNS(WeekDays!$B$6:$C$12)))</f>
        <v>Saturday</v>
      </c>
      <c r="E60" s="27" t="str">
        <f>IF('Matches-Data-Inputs'!E60="","",'Matches-Data-Inputs'!E60)</f>
        <v>Turf Moor, Burnley</v>
      </c>
      <c r="F60" s="172" t="str">
        <f>IF('Matches-Data-Inputs'!F60="","",'Matches-Data-Inputs'!F60)</f>
        <v>Burnley</v>
      </c>
      <c r="G60" s="172">
        <f>IF('Matches-Data-Inputs'!G60="","",'Matches-Data-Inputs'!G60)</f>
        <v>0</v>
      </c>
      <c r="H60" s="172" t="str">
        <f t="shared" si="6"/>
        <v>Burnley</v>
      </c>
      <c r="I60" s="362" t="str">
        <f>IF('Matches-Data-Inputs'!H60="","",'Matches-Data-Inputs'!H60)</f>
        <v>Man Utd</v>
      </c>
      <c r="J60" s="149">
        <f>IF('Matches-Data-Inputs'!I60="","",'Matches-Data-Inputs'!I60)</f>
        <v>1</v>
      </c>
      <c r="K60" s="362" t="str">
        <f t="shared" si="7"/>
        <v>Man Utd</v>
      </c>
      <c r="L60" s="188"/>
      <c r="M60" s="203"/>
      <c r="N60" s="123">
        <f t="shared" si="0"/>
        <v>0</v>
      </c>
      <c r="O60" s="193">
        <f t="shared" si="1"/>
        <v>3</v>
      </c>
      <c r="P60" s="57">
        <f t="shared" si="16"/>
        <v>1</v>
      </c>
      <c r="Q60" s="58">
        <f t="shared" si="17"/>
        <v>0</v>
      </c>
      <c r="R60" s="59">
        <f t="shared" si="18"/>
        <v>0</v>
      </c>
      <c r="S60" s="60">
        <f t="shared" si="19"/>
        <v>1</v>
      </c>
      <c r="T60" s="61">
        <f t="shared" si="20"/>
        <v>1</v>
      </c>
      <c r="U60" s="58">
        <f t="shared" si="21"/>
        <v>0</v>
      </c>
      <c r="V60" s="61">
        <f t="shared" si="22"/>
        <v>0</v>
      </c>
      <c r="W60" s="58">
        <f t="shared" si="23"/>
        <v>0</v>
      </c>
      <c r="X60" s="367"/>
      <c r="Y60" s="137"/>
      <c r="Z60" s="138"/>
      <c r="AA60" s="139"/>
      <c r="AB60" s="139"/>
      <c r="AC60" s="139"/>
      <c r="AD60" s="139"/>
    </row>
    <row r="61" spans="2:30" hidden="1">
      <c r="B61" s="65">
        <f>IF(C61&lt;&gt;"",COUNTA($C$7:C61),"")</f>
        <v>55</v>
      </c>
      <c r="C61" s="364">
        <f>IF('Matches-Data-Inputs'!C61="","",'Matches-Data-Inputs'!C61)</f>
        <v>45193</v>
      </c>
      <c r="D61" s="73" t="str">
        <f>IF(C61="","",VLOOKUP(WEEKDAY(C61),WeekDays!$B$6:$C$12,COLUMNS(WeekDays!$B$6:$C$12)))</f>
        <v>Sunday</v>
      </c>
      <c r="E61" s="27" t="str">
        <f>IF('Matches-Data-Inputs'!E61="","",'Matches-Data-Inputs'!E61)</f>
        <v>Emirates Stadium, London</v>
      </c>
      <c r="F61" s="172" t="str">
        <f>IF('Matches-Data-Inputs'!F61="","",'Matches-Data-Inputs'!F61)</f>
        <v>Arsenal</v>
      </c>
      <c r="G61" s="172">
        <f>IF('Matches-Data-Inputs'!G61="","",'Matches-Data-Inputs'!G61)</f>
        <v>2</v>
      </c>
      <c r="H61" s="172" t="str">
        <f t="shared" si="6"/>
        <v>Arsenal</v>
      </c>
      <c r="I61" s="362" t="str">
        <f>IF('Matches-Data-Inputs'!H61="","",'Matches-Data-Inputs'!H61)</f>
        <v>Spurs</v>
      </c>
      <c r="J61" s="149">
        <f>IF('Matches-Data-Inputs'!I61="","",'Matches-Data-Inputs'!I61)</f>
        <v>2</v>
      </c>
      <c r="K61" s="362" t="str">
        <f t="shared" si="7"/>
        <v>Spurs</v>
      </c>
      <c r="L61" s="188"/>
      <c r="M61" s="203"/>
      <c r="N61" s="123">
        <f t="shared" ref="N61:N124" si="24">IF(OR(B61=0,B61&gt;COUNT($G$7:$G$868))," ",IF(G61&gt;J61,3,IF(G61&lt;J61,0,1)))</f>
        <v>1</v>
      </c>
      <c r="O61" s="193">
        <f t="shared" ref="O61:O124" si="25">IF(OR(B61=0,B61&gt;COUNT($G$7:$G$868))," ",IF(J61&gt;G61,3,IF(J61&lt;G61,0,1)))</f>
        <v>1</v>
      </c>
      <c r="P61" s="57">
        <f t="shared" ref="P61:P124" si="26">J61</f>
        <v>2</v>
      </c>
      <c r="Q61" s="58">
        <f t="shared" ref="Q61:Q124" si="27">G61</f>
        <v>2</v>
      </c>
      <c r="R61" s="59">
        <f t="shared" ref="R61:R124" si="28">IF(G61&gt;J61,1,0)</f>
        <v>0</v>
      </c>
      <c r="S61" s="60">
        <f t="shared" ref="S61:S124" si="29">IF(J61&gt;G61,1,0)</f>
        <v>0</v>
      </c>
      <c r="T61" s="61">
        <f t="shared" ref="T61:T124" si="30">IF(G61&lt;J61,1,0)</f>
        <v>0</v>
      </c>
      <c r="U61" s="58">
        <f t="shared" ref="U61:U124" si="31">IF(J61&lt;G61,1,0)</f>
        <v>0</v>
      </c>
      <c r="V61" s="61">
        <f t="shared" ref="V61:V124" si="32">IF(AND(G61="",J61=""),0,IF(G61=J61,1,0))</f>
        <v>1</v>
      </c>
      <c r="W61" s="58">
        <f t="shared" ref="W61:W124" si="33">IF(AND(G61="",J61=""),0,IF(J61=G61,1,0))</f>
        <v>1</v>
      </c>
      <c r="X61" s="367"/>
      <c r="Y61" s="137"/>
      <c r="Z61" s="138"/>
      <c r="AA61" s="139"/>
      <c r="AB61" s="139"/>
      <c r="AC61" s="139"/>
      <c r="AD61" s="139"/>
    </row>
    <row r="62" spans="2:30" hidden="1">
      <c r="B62" s="65">
        <f>IF(C62&lt;&gt;"",COUNTA($C$7:C62),"")</f>
        <v>56</v>
      </c>
      <c r="C62" s="364">
        <f>IF('Matches-Data-Inputs'!C62="","",'Matches-Data-Inputs'!C62)</f>
        <v>45193</v>
      </c>
      <c r="D62" s="73" t="str">
        <f>IF(C62="","",VLOOKUP(WEEKDAY(C62),WeekDays!$B$6:$C$12,COLUMNS(WeekDays!$B$6:$C$12)))</f>
        <v>Sunday</v>
      </c>
      <c r="E62" s="27" t="str">
        <f>IF('Matches-Data-Inputs'!E62="","",'Matches-Data-Inputs'!E62)</f>
        <v>Amex Stadium, Falmer</v>
      </c>
      <c r="F62" s="172" t="str">
        <f>IF('Matches-Data-Inputs'!F62="","",'Matches-Data-Inputs'!F62)</f>
        <v>Brighton</v>
      </c>
      <c r="G62" s="172">
        <f>IF('Matches-Data-Inputs'!G62="","",'Matches-Data-Inputs'!G62)</f>
        <v>3</v>
      </c>
      <c r="H62" s="172" t="str">
        <f t="shared" si="6"/>
        <v>Brighton</v>
      </c>
      <c r="I62" s="362" t="str">
        <f>IF('Matches-Data-Inputs'!H62="","",'Matches-Data-Inputs'!H62)</f>
        <v>Bournemouth</v>
      </c>
      <c r="J62" s="149">
        <f>IF('Matches-Data-Inputs'!I62="","",'Matches-Data-Inputs'!I62)</f>
        <v>1</v>
      </c>
      <c r="K62" s="362" t="str">
        <f t="shared" si="7"/>
        <v>Bournemouth</v>
      </c>
      <c r="L62" s="188"/>
      <c r="M62" s="203"/>
      <c r="N62" s="123">
        <f t="shared" si="24"/>
        <v>3</v>
      </c>
      <c r="O62" s="193">
        <f t="shared" si="25"/>
        <v>0</v>
      </c>
      <c r="P62" s="57">
        <f t="shared" si="26"/>
        <v>1</v>
      </c>
      <c r="Q62" s="58">
        <f t="shared" si="27"/>
        <v>3</v>
      </c>
      <c r="R62" s="59">
        <f t="shared" si="28"/>
        <v>1</v>
      </c>
      <c r="S62" s="60">
        <f t="shared" si="29"/>
        <v>0</v>
      </c>
      <c r="T62" s="61">
        <f t="shared" si="30"/>
        <v>0</v>
      </c>
      <c r="U62" s="58">
        <f t="shared" si="31"/>
        <v>1</v>
      </c>
      <c r="V62" s="61">
        <f t="shared" si="32"/>
        <v>0</v>
      </c>
      <c r="W62" s="58">
        <f t="shared" si="33"/>
        <v>0</v>
      </c>
      <c r="X62" s="367"/>
      <c r="Y62" s="137"/>
      <c r="Z62" s="138"/>
      <c r="AA62" s="139"/>
      <c r="AB62" s="139"/>
      <c r="AC62" s="139"/>
      <c r="AD62" s="139"/>
    </row>
    <row r="63" spans="2:30" hidden="1">
      <c r="B63" s="65">
        <f>IF(C63&lt;&gt;"",COUNTA($C$7:C63),"")</f>
        <v>57</v>
      </c>
      <c r="C63" s="364">
        <f>IF('Matches-Data-Inputs'!C63="","",'Matches-Data-Inputs'!C63)</f>
        <v>45193</v>
      </c>
      <c r="D63" s="73" t="str">
        <f>IF(C63="","",VLOOKUP(WEEKDAY(C63),WeekDays!$B$6:$C$12,COLUMNS(WeekDays!$B$6:$C$12)))</f>
        <v>Sunday</v>
      </c>
      <c r="E63" s="27" t="str">
        <f>IF('Matches-Data-Inputs'!E63="","",'Matches-Data-Inputs'!E63)</f>
        <v>Stamford Bridge, London</v>
      </c>
      <c r="F63" s="172" t="str">
        <f>IF('Matches-Data-Inputs'!F63="","",'Matches-Data-Inputs'!F63)</f>
        <v>Chelsea</v>
      </c>
      <c r="G63" s="172">
        <f>IF('Matches-Data-Inputs'!G63="","",'Matches-Data-Inputs'!G63)</f>
        <v>0</v>
      </c>
      <c r="H63" s="172" t="str">
        <f t="shared" si="6"/>
        <v>Chelsea</v>
      </c>
      <c r="I63" s="362" t="str">
        <f>IF('Matches-Data-Inputs'!H63="","",'Matches-Data-Inputs'!H63)</f>
        <v>Aston Villa</v>
      </c>
      <c r="J63" s="149">
        <f>IF('Matches-Data-Inputs'!I63="","",'Matches-Data-Inputs'!I63)</f>
        <v>1</v>
      </c>
      <c r="K63" s="362" t="str">
        <f t="shared" si="7"/>
        <v>Aston Villa</v>
      </c>
      <c r="L63" s="188"/>
      <c r="M63" s="203"/>
      <c r="N63" s="123">
        <f t="shared" si="24"/>
        <v>0</v>
      </c>
      <c r="O63" s="193">
        <f t="shared" si="25"/>
        <v>3</v>
      </c>
      <c r="P63" s="57">
        <f t="shared" si="26"/>
        <v>1</v>
      </c>
      <c r="Q63" s="58">
        <f t="shared" si="27"/>
        <v>0</v>
      </c>
      <c r="R63" s="59">
        <f t="shared" si="28"/>
        <v>0</v>
      </c>
      <c r="S63" s="60">
        <f t="shared" si="29"/>
        <v>1</v>
      </c>
      <c r="T63" s="61">
        <f t="shared" si="30"/>
        <v>1</v>
      </c>
      <c r="U63" s="58">
        <f t="shared" si="31"/>
        <v>0</v>
      </c>
      <c r="V63" s="61">
        <f t="shared" si="32"/>
        <v>0</v>
      </c>
      <c r="W63" s="58">
        <f t="shared" si="33"/>
        <v>0</v>
      </c>
      <c r="X63" s="367"/>
      <c r="Y63" s="137"/>
      <c r="Z63" s="138"/>
      <c r="AA63" s="139"/>
      <c r="AB63" s="139"/>
      <c r="AC63" s="139"/>
      <c r="AD63" s="139"/>
    </row>
    <row r="64" spans="2:30" hidden="1">
      <c r="B64" s="65">
        <f>IF(C64&lt;&gt;"",COUNTA($C$7:C64),"")</f>
        <v>58</v>
      </c>
      <c r="C64" s="364">
        <f>IF('Matches-Data-Inputs'!C64="","",'Matches-Data-Inputs'!C64)</f>
        <v>45193</v>
      </c>
      <c r="D64" s="73" t="str">
        <f>IF(C64="","",VLOOKUP(WEEKDAY(C64),WeekDays!$B$6:$C$12,COLUMNS(WeekDays!$B$6:$C$12)))</f>
        <v>Sunday</v>
      </c>
      <c r="E64" s="27" t="str">
        <f>IF('Matches-Data-Inputs'!E64="","",'Matches-Data-Inputs'!E64)</f>
        <v>Anfield, Liverpool</v>
      </c>
      <c r="F64" s="172" t="str">
        <f>IF('Matches-Data-Inputs'!F64="","",'Matches-Data-Inputs'!F64)</f>
        <v>Liverpool</v>
      </c>
      <c r="G64" s="172">
        <f>IF('Matches-Data-Inputs'!G64="","",'Matches-Data-Inputs'!G64)</f>
        <v>3</v>
      </c>
      <c r="H64" s="172" t="str">
        <f t="shared" si="6"/>
        <v>Liverpool</v>
      </c>
      <c r="I64" s="362" t="str">
        <f>IF('Matches-Data-Inputs'!H64="","",'Matches-Data-Inputs'!H64)</f>
        <v>West Ham</v>
      </c>
      <c r="J64" s="149">
        <f>IF('Matches-Data-Inputs'!I64="","",'Matches-Data-Inputs'!I64)</f>
        <v>1</v>
      </c>
      <c r="K64" s="362" t="str">
        <f t="shared" si="7"/>
        <v>West Ham</v>
      </c>
      <c r="L64" s="188"/>
      <c r="M64" s="203"/>
      <c r="N64" s="123">
        <f t="shared" si="24"/>
        <v>3</v>
      </c>
      <c r="O64" s="193">
        <f t="shared" si="25"/>
        <v>0</v>
      </c>
      <c r="P64" s="57">
        <f t="shared" si="26"/>
        <v>1</v>
      </c>
      <c r="Q64" s="58">
        <f t="shared" si="27"/>
        <v>3</v>
      </c>
      <c r="R64" s="59">
        <f t="shared" si="28"/>
        <v>1</v>
      </c>
      <c r="S64" s="60">
        <f t="shared" si="29"/>
        <v>0</v>
      </c>
      <c r="T64" s="61">
        <f t="shared" si="30"/>
        <v>0</v>
      </c>
      <c r="U64" s="58">
        <f t="shared" si="31"/>
        <v>1</v>
      </c>
      <c r="V64" s="61">
        <f t="shared" si="32"/>
        <v>0</v>
      </c>
      <c r="W64" s="58">
        <f t="shared" si="33"/>
        <v>0</v>
      </c>
      <c r="X64" s="367"/>
      <c r="Y64" s="137"/>
      <c r="Z64" s="138"/>
      <c r="AA64" s="139"/>
      <c r="AB64" s="139"/>
      <c r="AC64" s="139"/>
      <c r="AD64" s="139"/>
    </row>
    <row r="65" spans="2:30" hidden="1">
      <c r="B65" s="65">
        <f>IF(C65&lt;&gt;"",COUNTA($C$7:C65),"")</f>
        <v>59</v>
      </c>
      <c r="C65" s="364">
        <f>IF('Matches-Data-Inputs'!C65="","",'Matches-Data-Inputs'!C65)</f>
        <v>45193</v>
      </c>
      <c r="D65" s="73" t="str">
        <f>IF(C65="","",VLOOKUP(WEEKDAY(C65),WeekDays!$B$6:$C$12,COLUMNS(WeekDays!$B$6:$C$12)))</f>
        <v>Sunday</v>
      </c>
      <c r="E65" s="27" t="str">
        <f>IF('Matches-Data-Inputs'!E65="","",'Matches-Data-Inputs'!E65)</f>
        <v>Bramall Lane, Sheffield</v>
      </c>
      <c r="F65" s="172" t="str">
        <f>IF('Matches-Data-Inputs'!F65="","",'Matches-Data-Inputs'!F65)</f>
        <v>Sheffield Utd</v>
      </c>
      <c r="G65" s="172">
        <f>IF('Matches-Data-Inputs'!G65="","",'Matches-Data-Inputs'!G65)</f>
        <v>0</v>
      </c>
      <c r="H65" s="172" t="str">
        <f t="shared" si="6"/>
        <v>Sheffield Utd</v>
      </c>
      <c r="I65" s="362" t="str">
        <f>IF('Matches-Data-Inputs'!H65="","",'Matches-Data-Inputs'!H65)</f>
        <v>Newcastle</v>
      </c>
      <c r="J65" s="149">
        <f>IF('Matches-Data-Inputs'!I65="","",'Matches-Data-Inputs'!I65)</f>
        <v>8</v>
      </c>
      <c r="K65" s="362" t="str">
        <f t="shared" si="7"/>
        <v>Newcastle</v>
      </c>
      <c r="L65" s="188"/>
      <c r="M65" s="203"/>
      <c r="N65" s="123">
        <f t="shared" si="24"/>
        <v>0</v>
      </c>
      <c r="O65" s="193">
        <f t="shared" si="25"/>
        <v>3</v>
      </c>
      <c r="P65" s="57">
        <f t="shared" si="26"/>
        <v>8</v>
      </c>
      <c r="Q65" s="58">
        <f t="shared" si="27"/>
        <v>0</v>
      </c>
      <c r="R65" s="59">
        <f t="shared" si="28"/>
        <v>0</v>
      </c>
      <c r="S65" s="60">
        <f t="shared" si="29"/>
        <v>1</v>
      </c>
      <c r="T65" s="61">
        <f t="shared" si="30"/>
        <v>1</v>
      </c>
      <c r="U65" s="58">
        <f t="shared" si="31"/>
        <v>0</v>
      </c>
      <c r="V65" s="61">
        <f t="shared" si="32"/>
        <v>0</v>
      </c>
      <c r="W65" s="58">
        <f t="shared" si="33"/>
        <v>0</v>
      </c>
      <c r="X65" s="367"/>
      <c r="Y65" s="137"/>
      <c r="Z65" s="138"/>
      <c r="AA65" s="139"/>
      <c r="AB65" s="139"/>
      <c r="AC65" s="139"/>
      <c r="AD65" s="139"/>
    </row>
    <row r="66" spans="2:30" hidden="1">
      <c r="B66" s="65">
        <f>IF(C66&lt;&gt;"",COUNTA($C$7:C66),"")</f>
        <v>60</v>
      </c>
      <c r="C66" s="364">
        <f>IF('Matches-Data-Inputs'!C66="","",'Matches-Data-Inputs'!C66)</f>
        <v>45199</v>
      </c>
      <c r="D66" s="73" t="str">
        <f>IF(C66="","",VLOOKUP(WEEKDAY(C66),WeekDays!$B$6:$C$12,COLUMNS(WeekDays!$B$6:$C$12)))</f>
        <v>Saturday</v>
      </c>
      <c r="E66" s="27" t="str">
        <f>IF('Matches-Data-Inputs'!E66="","",'Matches-Data-Inputs'!E66)</f>
        <v>Villa Park, Birmingham</v>
      </c>
      <c r="F66" s="172" t="str">
        <f>IF('Matches-Data-Inputs'!F66="","",'Matches-Data-Inputs'!F66)</f>
        <v>Aston Villa</v>
      </c>
      <c r="G66" s="172">
        <f>IF('Matches-Data-Inputs'!G66="","",'Matches-Data-Inputs'!G66)</f>
        <v>6</v>
      </c>
      <c r="H66" s="172" t="str">
        <f t="shared" si="6"/>
        <v>Aston Villa</v>
      </c>
      <c r="I66" s="362" t="str">
        <f>IF('Matches-Data-Inputs'!H66="","",'Matches-Data-Inputs'!H66)</f>
        <v>Brighton</v>
      </c>
      <c r="J66" s="149">
        <f>IF('Matches-Data-Inputs'!I66="","",'Matches-Data-Inputs'!I66)</f>
        <v>1</v>
      </c>
      <c r="K66" s="362" t="str">
        <f t="shared" si="7"/>
        <v>Brighton</v>
      </c>
      <c r="L66" s="188"/>
      <c r="M66" s="203"/>
      <c r="N66" s="123">
        <f t="shared" si="24"/>
        <v>3</v>
      </c>
      <c r="O66" s="193">
        <f t="shared" si="25"/>
        <v>0</v>
      </c>
      <c r="P66" s="57">
        <f t="shared" si="26"/>
        <v>1</v>
      </c>
      <c r="Q66" s="58">
        <f t="shared" si="27"/>
        <v>6</v>
      </c>
      <c r="R66" s="59">
        <f t="shared" si="28"/>
        <v>1</v>
      </c>
      <c r="S66" s="60">
        <f t="shared" si="29"/>
        <v>0</v>
      </c>
      <c r="T66" s="61">
        <f t="shared" si="30"/>
        <v>0</v>
      </c>
      <c r="U66" s="58">
        <f t="shared" si="31"/>
        <v>1</v>
      </c>
      <c r="V66" s="61">
        <f t="shared" si="32"/>
        <v>0</v>
      </c>
      <c r="W66" s="58">
        <f t="shared" si="33"/>
        <v>0</v>
      </c>
      <c r="X66" s="367"/>
      <c r="Y66" s="137"/>
      <c r="Z66" s="138"/>
      <c r="AA66" s="139"/>
      <c r="AB66" s="139"/>
      <c r="AC66" s="139"/>
      <c r="AD66" s="139"/>
    </row>
    <row r="67" spans="2:30" hidden="1">
      <c r="B67" s="65">
        <f>IF(C67&lt;&gt;"",COUNTA($C$7:C67),"")</f>
        <v>61</v>
      </c>
      <c r="C67" s="364">
        <f>IF('Matches-Data-Inputs'!C67="","",'Matches-Data-Inputs'!C67)</f>
        <v>45199</v>
      </c>
      <c r="D67" s="73" t="str">
        <f>IF(C67="","",VLOOKUP(WEEKDAY(C67),WeekDays!$B$6:$C$12,COLUMNS(WeekDays!$B$6:$C$12)))</f>
        <v>Saturday</v>
      </c>
      <c r="E67" s="27" t="str">
        <f>IF('Matches-Data-Inputs'!E67="","",'Matches-Data-Inputs'!E67)</f>
        <v>Old Trafford, Manchester</v>
      </c>
      <c r="F67" s="172" t="str">
        <f>IF('Matches-Data-Inputs'!F67="","",'Matches-Data-Inputs'!F67)</f>
        <v>Man Utd</v>
      </c>
      <c r="G67" s="172">
        <f>IF('Matches-Data-Inputs'!G67="","",'Matches-Data-Inputs'!G67)</f>
        <v>0</v>
      </c>
      <c r="H67" s="172" t="str">
        <f t="shared" si="6"/>
        <v>Man Utd</v>
      </c>
      <c r="I67" s="362" t="str">
        <f>IF('Matches-Data-Inputs'!H67="","",'Matches-Data-Inputs'!H67)</f>
        <v>Crystal Palace</v>
      </c>
      <c r="J67" s="149">
        <f>IF('Matches-Data-Inputs'!I67="","",'Matches-Data-Inputs'!I67)</f>
        <v>1</v>
      </c>
      <c r="K67" s="362" t="str">
        <f t="shared" si="7"/>
        <v>Crystal Palace</v>
      </c>
      <c r="L67" s="188"/>
      <c r="M67" s="203"/>
      <c r="N67" s="123">
        <f t="shared" si="24"/>
        <v>0</v>
      </c>
      <c r="O67" s="193">
        <f t="shared" si="25"/>
        <v>3</v>
      </c>
      <c r="P67" s="57">
        <f t="shared" si="26"/>
        <v>1</v>
      </c>
      <c r="Q67" s="58">
        <f t="shared" si="27"/>
        <v>0</v>
      </c>
      <c r="R67" s="59">
        <f t="shared" si="28"/>
        <v>0</v>
      </c>
      <c r="S67" s="60">
        <f t="shared" si="29"/>
        <v>1</v>
      </c>
      <c r="T67" s="61">
        <f t="shared" si="30"/>
        <v>1</v>
      </c>
      <c r="U67" s="58">
        <f t="shared" si="31"/>
        <v>0</v>
      </c>
      <c r="V67" s="61">
        <f t="shared" si="32"/>
        <v>0</v>
      </c>
      <c r="W67" s="58">
        <f t="shared" si="33"/>
        <v>0</v>
      </c>
      <c r="X67" s="367"/>
      <c r="Y67" s="137"/>
      <c r="Z67" s="138"/>
      <c r="AA67" s="139"/>
      <c r="AB67" s="139"/>
      <c r="AC67" s="139"/>
      <c r="AD67" s="139"/>
    </row>
    <row r="68" spans="2:30" hidden="1">
      <c r="B68" s="65">
        <f>IF(C68&lt;&gt;"",COUNTA($C$7:C68),"")</f>
        <v>62</v>
      </c>
      <c r="C68" s="364">
        <f>IF('Matches-Data-Inputs'!C68="","",'Matches-Data-Inputs'!C68)</f>
        <v>45199</v>
      </c>
      <c r="D68" s="73" t="str">
        <f>IF(C68="","",VLOOKUP(WEEKDAY(C68),WeekDays!$B$6:$C$12,COLUMNS(WeekDays!$B$6:$C$12)))</f>
        <v>Saturday</v>
      </c>
      <c r="E68" s="27" t="str">
        <f>IF('Matches-Data-Inputs'!E68="","",'Matches-Data-Inputs'!E68)</f>
        <v>St. James' Park, Newcastle</v>
      </c>
      <c r="F68" s="172" t="str">
        <f>IF('Matches-Data-Inputs'!F68="","",'Matches-Data-Inputs'!F68)</f>
        <v>Newcastle</v>
      </c>
      <c r="G68" s="172">
        <f>IF('Matches-Data-Inputs'!G68="","",'Matches-Data-Inputs'!G68)</f>
        <v>2</v>
      </c>
      <c r="H68" s="172" t="str">
        <f t="shared" si="6"/>
        <v>Newcastle</v>
      </c>
      <c r="I68" s="362" t="str">
        <f>IF('Matches-Data-Inputs'!H68="","",'Matches-Data-Inputs'!H68)</f>
        <v>Burnley</v>
      </c>
      <c r="J68" s="149">
        <f>IF('Matches-Data-Inputs'!I68="","",'Matches-Data-Inputs'!I68)</f>
        <v>0</v>
      </c>
      <c r="K68" s="362" t="str">
        <f t="shared" si="7"/>
        <v>Burnley</v>
      </c>
      <c r="L68" s="188"/>
      <c r="M68" s="203"/>
      <c r="N68" s="123">
        <f t="shared" si="24"/>
        <v>3</v>
      </c>
      <c r="O68" s="193">
        <f t="shared" si="25"/>
        <v>0</v>
      </c>
      <c r="P68" s="57">
        <f t="shared" si="26"/>
        <v>0</v>
      </c>
      <c r="Q68" s="58">
        <f t="shared" si="27"/>
        <v>2</v>
      </c>
      <c r="R68" s="59">
        <f t="shared" si="28"/>
        <v>1</v>
      </c>
      <c r="S68" s="60">
        <f t="shared" si="29"/>
        <v>0</v>
      </c>
      <c r="T68" s="61">
        <f t="shared" si="30"/>
        <v>0</v>
      </c>
      <c r="U68" s="58">
        <f t="shared" si="31"/>
        <v>1</v>
      </c>
      <c r="V68" s="61">
        <f t="shared" si="32"/>
        <v>0</v>
      </c>
      <c r="W68" s="58">
        <f t="shared" si="33"/>
        <v>0</v>
      </c>
      <c r="X68" s="367"/>
      <c r="Y68" s="137"/>
      <c r="Z68" s="138"/>
      <c r="AA68" s="139"/>
      <c r="AB68" s="139"/>
      <c r="AC68" s="139"/>
      <c r="AD68" s="139"/>
    </row>
    <row r="69" spans="2:30" hidden="1">
      <c r="B69" s="65">
        <f>IF(C69&lt;&gt;"",COUNTA($C$7:C69),"")</f>
        <v>63</v>
      </c>
      <c r="C69" s="364">
        <f>IF('Matches-Data-Inputs'!C69="","",'Matches-Data-Inputs'!C69)</f>
        <v>45199</v>
      </c>
      <c r="D69" s="73" t="str">
        <f>IF(C69="","",VLOOKUP(WEEKDAY(C69),WeekDays!$B$6:$C$12,COLUMNS(WeekDays!$B$6:$C$12)))</f>
        <v>Saturday</v>
      </c>
      <c r="E69" s="27" t="str">
        <f>IF('Matches-Data-Inputs'!E69="","",'Matches-Data-Inputs'!E69)</f>
        <v>Molineux Stadium, Wolverhampton</v>
      </c>
      <c r="F69" s="172" t="str">
        <f>IF('Matches-Data-Inputs'!F69="","",'Matches-Data-Inputs'!F69)</f>
        <v>Wolves</v>
      </c>
      <c r="G69" s="172">
        <f>IF('Matches-Data-Inputs'!G69="","",'Matches-Data-Inputs'!G69)</f>
        <v>2</v>
      </c>
      <c r="H69" s="172" t="str">
        <f t="shared" si="6"/>
        <v>Wolves</v>
      </c>
      <c r="I69" s="362" t="str">
        <f>IF('Matches-Data-Inputs'!H69="","",'Matches-Data-Inputs'!H69)</f>
        <v>Man City</v>
      </c>
      <c r="J69" s="149">
        <f>IF('Matches-Data-Inputs'!I69="","",'Matches-Data-Inputs'!I69)</f>
        <v>1</v>
      </c>
      <c r="K69" s="362" t="str">
        <f t="shared" si="7"/>
        <v>Man City</v>
      </c>
      <c r="L69" s="188"/>
      <c r="M69" s="203"/>
      <c r="N69" s="123">
        <f t="shared" si="24"/>
        <v>3</v>
      </c>
      <c r="O69" s="193">
        <f t="shared" si="25"/>
        <v>0</v>
      </c>
      <c r="P69" s="57">
        <f t="shared" si="26"/>
        <v>1</v>
      </c>
      <c r="Q69" s="58">
        <f t="shared" si="27"/>
        <v>2</v>
      </c>
      <c r="R69" s="59">
        <f t="shared" si="28"/>
        <v>1</v>
      </c>
      <c r="S69" s="60">
        <f t="shared" si="29"/>
        <v>0</v>
      </c>
      <c r="T69" s="61">
        <f t="shared" si="30"/>
        <v>0</v>
      </c>
      <c r="U69" s="58">
        <f t="shared" si="31"/>
        <v>1</v>
      </c>
      <c r="V69" s="61">
        <f t="shared" si="32"/>
        <v>0</v>
      </c>
      <c r="W69" s="58">
        <f t="shared" si="33"/>
        <v>0</v>
      </c>
      <c r="X69" s="367"/>
      <c r="Y69" s="137"/>
      <c r="Z69" s="138"/>
      <c r="AA69" s="139"/>
      <c r="AB69" s="139"/>
      <c r="AC69" s="139"/>
      <c r="AD69" s="139"/>
    </row>
    <row r="70" spans="2:30" hidden="1">
      <c r="B70" s="65">
        <f>IF(C70&lt;&gt;"",COUNTA($C$7:C70),"")</f>
        <v>64</v>
      </c>
      <c r="C70" s="364">
        <f>IF('Matches-Data-Inputs'!C70="","",'Matches-Data-Inputs'!C70)</f>
        <v>45199</v>
      </c>
      <c r="D70" s="73" t="str">
        <f>IF(C70="","",VLOOKUP(WEEKDAY(C70),WeekDays!$B$6:$C$12,COLUMNS(WeekDays!$B$6:$C$12)))</f>
        <v>Saturday</v>
      </c>
      <c r="E70" s="27" t="str">
        <f>IF('Matches-Data-Inputs'!E70="","",'Matches-Data-Inputs'!E70)</f>
        <v>Vitality Stadium, Bournemouth</v>
      </c>
      <c r="F70" s="172" t="str">
        <f>IF('Matches-Data-Inputs'!F70="","",'Matches-Data-Inputs'!F70)</f>
        <v>Bournemouth</v>
      </c>
      <c r="G70" s="172">
        <f>IF('Matches-Data-Inputs'!G70="","",'Matches-Data-Inputs'!G70)</f>
        <v>0</v>
      </c>
      <c r="H70" s="172" t="str">
        <f t="shared" si="6"/>
        <v>Bournemouth</v>
      </c>
      <c r="I70" s="362" t="str">
        <f>IF('Matches-Data-Inputs'!H70="","",'Matches-Data-Inputs'!H70)</f>
        <v>Arsenal</v>
      </c>
      <c r="J70" s="149">
        <f>IF('Matches-Data-Inputs'!I70="","",'Matches-Data-Inputs'!I70)</f>
        <v>4</v>
      </c>
      <c r="K70" s="362" t="str">
        <f t="shared" si="7"/>
        <v>Arsenal</v>
      </c>
      <c r="L70" s="188"/>
      <c r="M70" s="203"/>
      <c r="N70" s="123">
        <f t="shared" si="24"/>
        <v>0</v>
      </c>
      <c r="O70" s="193">
        <f t="shared" si="25"/>
        <v>3</v>
      </c>
      <c r="P70" s="57">
        <f t="shared" si="26"/>
        <v>4</v>
      </c>
      <c r="Q70" s="58">
        <f t="shared" si="27"/>
        <v>0</v>
      </c>
      <c r="R70" s="59">
        <f t="shared" si="28"/>
        <v>0</v>
      </c>
      <c r="S70" s="60">
        <f t="shared" si="29"/>
        <v>1</v>
      </c>
      <c r="T70" s="61">
        <f t="shared" si="30"/>
        <v>1</v>
      </c>
      <c r="U70" s="58">
        <f t="shared" si="31"/>
        <v>0</v>
      </c>
      <c r="V70" s="61">
        <f t="shared" si="32"/>
        <v>0</v>
      </c>
      <c r="W70" s="58">
        <f t="shared" si="33"/>
        <v>0</v>
      </c>
      <c r="X70" s="367"/>
      <c r="Y70" s="137"/>
      <c r="Z70" s="138"/>
      <c r="AA70" s="139"/>
      <c r="AB70" s="139"/>
      <c r="AC70" s="139"/>
      <c r="AD70" s="139"/>
    </row>
    <row r="71" spans="2:30" hidden="1">
      <c r="B71" s="65">
        <f>IF(C71&lt;&gt;"",COUNTA($C$7:C71),"")</f>
        <v>65</v>
      </c>
      <c r="C71" s="364">
        <f>IF('Matches-Data-Inputs'!C71="","",'Matches-Data-Inputs'!C71)</f>
        <v>45199</v>
      </c>
      <c r="D71" s="73" t="str">
        <f>IF(C71="","",VLOOKUP(WEEKDAY(C71),WeekDays!$B$6:$C$12,COLUMNS(WeekDays!$B$6:$C$12)))</f>
        <v>Saturday</v>
      </c>
      <c r="E71" s="27" t="str">
        <f>IF('Matches-Data-Inputs'!E71="","",'Matches-Data-Inputs'!E71)</f>
        <v>London Stadium, London</v>
      </c>
      <c r="F71" s="172" t="str">
        <f>IF('Matches-Data-Inputs'!F71="","",'Matches-Data-Inputs'!F71)</f>
        <v>West Ham</v>
      </c>
      <c r="G71" s="172">
        <f>IF('Matches-Data-Inputs'!G71="","",'Matches-Data-Inputs'!G71)</f>
        <v>2</v>
      </c>
      <c r="H71" s="172" t="str">
        <f t="shared" si="6"/>
        <v>West Ham</v>
      </c>
      <c r="I71" s="362" t="str">
        <f>IF('Matches-Data-Inputs'!H71="","",'Matches-Data-Inputs'!H71)</f>
        <v>Sheffield Utd</v>
      </c>
      <c r="J71" s="149">
        <f>IF('Matches-Data-Inputs'!I71="","",'Matches-Data-Inputs'!I71)</f>
        <v>0</v>
      </c>
      <c r="K71" s="362" t="str">
        <f t="shared" si="7"/>
        <v>Sheffield Utd</v>
      </c>
      <c r="L71" s="188"/>
      <c r="M71" s="203"/>
      <c r="N71" s="123">
        <f t="shared" si="24"/>
        <v>3</v>
      </c>
      <c r="O71" s="193">
        <f t="shared" si="25"/>
        <v>0</v>
      </c>
      <c r="P71" s="57">
        <f t="shared" si="26"/>
        <v>0</v>
      </c>
      <c r="Q71" s="58">
        <f t="shared" si="27"/>
        <v>2</v>
      </c>
      <c r="R71" s="59">
        <f t="shared" si="28"/>
        <v>1</v>
      </c>
      <c r="S71" s="60">
        <f t="shared" si="29"/>
        <v>0</v>
      </c>
      <c r="T71" s="61">
        <f t="shared" si="30"/>
        <v>0</v>
      </c>
      <c r="U71" s="58">
        <f t="shared" si="31"/>
        <v>1</v>
      </c>
      <c r="V71" s="61">
        <f t="shared" si="32"/>
        <v>0</v>
      </c>
      <c r="W71" s="58">
        <f t="shared" si="33"/>
        <v>0</v>
      </c>
      <c r="X71" s="367"/>
      <c r="Y71" s="137"/>
      <c r="Z71" s="138"/>
      <c r="AA71" s="139"/>
      <c r="AB71" s="139"/>
      <c r="AC71" s="139"/>
      <c r="AD71" s="139"/>
    </row>
    <row r="72" spans="2:30" hidden="1">
      <c r="B72" s="65">
        <f>IF(C72&lt;&gt;"",COUNTA($C$7:C72),"")</f>
        <v>66</v>
      </c>
      <c r="C72" s="364">
        <f>IF('Matches-Data-Inputs'!C72="","",'Matches-Data-Inputs'!C72)</f>
        <v>45199</v>
      </c>
      <c r="D72" s="73" t="str">
        <f>IF(C72="","",VLOOKUP(WEEKDAY(C72),WeekDays!$B$6:$C$12,COLUMNS(WeekDays!$B$6:$C$12)))</f>
        <v>Saturday</v>
      </c>
      <c r="E72" s="27" t="str">
        <f>IF('Matches-Data-Inputs'!E72="","",'Matches-Data-Inputs'!E72)</f>
        <v>Goodison Park, Liverpool</v>
      </c>
      <c r="F72" s="172" t="str">
        <f>IF('Matches-Data-Inputs'!F72="","",'Matches-Data-Inputs'!F72)</f>
        <v>Everton</v>
      </c>
      <c r="G72" s="172">
        <f>IF('Matches-Data-Inputs'!G72="","",'Matches-Data-Inputs'!G72)</f>
        <v>1</v>
      </c>
      <c r="H72" s="172" t="str">
        <f t="shared" si="6"/>
        <v>Everton</v>
      </c>
      <c r="I72" s="362" t="str">
        <f>IF('Matches-Data-Inputs'!H72="","",'Matches-Data-Inputs'!H72)</f>
        <v>Luton</v>
      </c>
      <c r="J72" s="149">
        <f>IF('Matches-Data-Inputs'!I72="","",'Matches-Data-Inputs'!I72)</f>
        <v>2</v>
      </c>
      <c r="K72" s="362" t="str">
        <f t="shared" si="7"/>
        <v>Luton</v>
      </c>
      <c r="L72" s="188"/>
      <c r="M72" s="203"/>
      <c r="N72" s="123">
        <f t="shared" si="24"/>
        <v>0</v>
      </c>
      <c r="O72" s="193">
        <f t="shared" si="25"/>
        <v>3</v>
      </c>
      <c r="P72" s="57">
        <f t="shared" si="26"/>
        <v>2</v>
      </c>
      <c r="Q72" s="58">
        <f t="shared" si="27"/>
        <v>1</v>
      </c>
      <c r="R72" s="59">
        <f t="shared" si="28"/>
        <v>0</v>
      </c>
      <c r="S72" s="60">
        <f t="shared" si="29"/>
        <v>1</v>
      </c>
      <c r="T72" s="61">
        <f t="shared" si="30"/>
        <v>1</v>
      </c>
      <c r="U72" s="58">
        <f t="shared" si="31"/>
        <v>0</v>
      </c>
      <c r="V72" s="61">
        <f t="shared" si="32"/>
        <v>0</v>
      </c>
      <c r="W72" s="58">
        <f t="shared" si="33"/>
        <v>0</v>
      </c>
      <c r="X72" s="367"/>
      <c r="Y72" s="137"/>
      <c r="Z72" s="138"/>
      <c r="AA72" s="139"/>
      <c r="AB72" s="139"/>
      <c r="AC72" s="139"/>
      <c r="AD72" s="139"/>
    </row>
    <row r="73" spans="2:30" hidden="1">
      <c r="B73" s="65">
        <f>IF(C73&lt;&gt;"",COUNTA($C$7:C73),"")</f>
        <v>67</v>
      </c>
      <c r="C73" s="364">
        <f>IF('Matches-Data-Inputs'!C73="","",'Matches-Data-Inputs'!C73)</f>
        <v>45199</v>
      </c>
      <c r="D73" s="73" t="str">
        <f>IF(C73="","",VLOOKUP(WEEKDAY(C73),WeekDays!$B$6:$C$12,COLUMNS(WeekDays!$B$6:$C$12)))</f>
        <v>Saturday</v>
      </c>
      <c r="E73" s="27" t="str">
        <f>IF('Matches-Data-Inputs'!E73="","",'Matches-Data-Inputs'!E73)</f>
        <v>Tottenham Spur Stadium, London</v>
      </c>
      <c r="F73" s="172" t="str">
        <f>IF('Matches-Data-Inputs'!F73="","",'Matches-Data-Inputs'!F73)</f>
        <v>Spurs</v>
      </c>
      <c r="G73" s="172">
        <f>IF('Matches-Data-Inputs'!G73="","",'Matches-Data-Inputs'!G73)</f>
        <v>2</v>
      </c>
      <c r="H73" s="172" t="str">
        <f t="shared" ref="H73:H136" si="34">IF(G73&lt;&gt;"",F73,"Not Played Yet")</f>
        <v>Spurs</v>
      </c>
      <c r="I73" s="362" t="str">
        <f>IF('Matches-Data-Inputs'!H73="","",'Matches-Data-Inputs'!H73)</f>
        <v>Liverpool</v>
      </c>
      <c r="J73" s="149">
        <f>IF('Matches-Data-Inputs'!I73="","",'Matches-Data-Inputs'!I73)</f>
        <v>1</v>
      </c>
      <c r="K73" s="362" t="str">
        <f t="shared" ref="K73:K136" si="35">IF(J73&lt;&gt;"",I73,"Not Played Yet")</f>
        <v>Liverpool</v>
      </c>
      <c r="L73" s="188"/>
      <c r="M73" s="203"/>
      <c r="N73" s="123">
        <f t="shared" si="24"/>
        <v>3</v>
      </c>
      <c r="O73" s="193">
        <f t="shared" si="25"/>
        <v>0</v>
      </c>
      <c r="P73" s="57">
        <f t="shared" si="26"/>
        <v>1</v>
      </c>
      <c r="Q73" s="58">
        <f t="shared" si="27"/>
        <v>2</v>
      </c>
      <c r="R73" s="59">
        <f t="shared" si="28"/>
        <v>1</v>
      </c>
      <c r="S73" s="60">
        <f t="shared" si="29"/>
        <v>0</v>
      </c>
      <c r="T73" s="61">
        <f t="shared" si="30"/>
        <v>0</v>
      </c>
      <c r="U73" s="58">
        <f t="shared" si="31"/>
        <v>1</v>
      </c>
      <c r="V73" s="61">
        <f t="shared" si="32"/>
        <v>0</v>
      </c>
      <c r="W73" s="58">
        <f t="shared" si="33"/>
        <v>0</v>
      </c>
      <c r="X73" s="367"/>
      <c r="Y73" s="137"/>
      <c r="Z73" s="138"/>
      <c r="AA73" s="139"/>
      <c r="AB73" s="139"/>
      <c r="AC73" s="139"/>
      <c r="AD73" s="139"/>
    </row>
    <row r="74" spans="2:30" hidden="1">
      <c r="B74" s="65">
        <f>IF(C74&lt;&gt;"",COUNTA($C$7:C74),"")</f>
        <v>68</v>
      </c>
      <c r="C74" s="364">
        <f>IF('Matches-Data-Inputs'!C74="","",'Matches-Data-Inputs'!C74)</f>
        <v>45200</v>
      </c>
      <c r="D74" s="73" t="str">
        <f>IF(C74="","",VLOOKUP(WEEKDAY(C74),WeekDays!$B$6:$C$12,COLUMNS(WeekDays!$B$6:$C$12)))</f>
        <v>Sunday</v>
      </c>
      <c r="E74" s="27" t="str">
        <f>IF('Matches-Data-Inputs'!E74="","",'Matches-Data-Inputs'!E74)</f>
        <v>The City Ground, Nottingham</v>
      </c>
      <c r="F74" s="172" t="str">
        <f>IF('Matches-Data-Inputs'!F74="","",'Matches-Data-Inputs'!F74)</f>
        <v>Nott'm Forest</v>
      </c>
      <c r="G74" s="172">
        <f>IF('Matches-Data-Inputs'!G74="","",'Matches-Data-Inputs'!G74)</f>
        <v>1</v>
      </c>
      <c r="H74" s="172" t="str">
        <f t="shared" si="34"/>
        <v>Nott'm Forest</v>
      </c>
      <c r="I74" s="362" t="str">
        <f>IF('Matches-Data-Inputs'!H74="","",'Matches-Data-Inputs'!H74)</f>
        <v>Brentford</v>
      </c>
      <c r="J74" s="149">
        <f>IF('Matches-Data-Inputs'!I74="","",'Matches-Data-Inputs'!I74)</f>
        <v>1</v>
      </c>
      <c r="K74" s="362" t="str">
        <f t="shared" si="35"/>
        <v>Brentford</v>
      </c>
      <c r="L74" s="188"/>
      <c r="M74" s="203"/>
      <c r="N74" s="123">
        <f t="shared" si="24"/>
        <v>1</v>
      </c>
      <c r="O74" s="193">
        <f t="shared" si="25"/>
        <v>1</v>
      </c>
      <c r="P74" s="57">
        <f t="shared" si="26"/>
        <v>1</v>
      </c>
      <c r="Q74" s="58">
        <f t="shared" si="27"/>
        <v>1</v>
      </c>
      <c r="R74" s="59">
        <f t="shared" si="28"/>
        <v>0</v>
      </c>
      <c r="S74" s="60">
        <f t="shared" si="29"/>
        <v>0</v>
      </c>
      <c r="T74" s="61">
        <f t="shared" si="30"/>
        <v>0</v>
      </c>
      <c r="U74" s="58">
        <f t="shared" si="31"/>
        <v>0</v>
      </c>
      <c r="V74" s="61">
        <f t="shared" si="32"/>
        <v>1</v>
      </c>
      <c r="W74" s="58">
        <f t="shared" si="33"/>
        <v>1</v>
      </c>
      <c r="X74" s="367"/>
      <c r="Y74" s="137"/>
      <c r="Z74" s="138"/>
      <c r="AA74" s="139"/>
      <c r="AB74" s="139"/>
      <c r="AC74" s="139"/>
      <c r="AD74" s="139"/>
    </row>
    <row r="75" spans="2:30" hidden="1">
      <c r="B75" s="65">
        <f>IF(C75&lt;&gt;"",COUNTA($C$7:C75),"")</f>
        <v>69</v>
      </c>
      <c r="C75" s="364">
        <f>IF('Matches-Data-Inputs'!C75="","",'Matches-Data-Inputs'!C75)</f>
        <v>45201</v>
      </c>
      <c r="D75" s="73" t="str">
        <f>IF(C75="","",VLOOKUP(WEEKDAY(C75),WeekDays!$B$6:$C$12,COLUMNS(WeekDays!$B$6:$C$12)))</f>
        <v>Monday</v>
      </c>
      <c r="E75" s="27" t="str">
        <f>IF('Matches-Data-Inputs'!E75="","",'Matches-Data-Inputs'!E75)</f>
        <v>Craven Cottage, London</v>
      </c>
      <c r="F75" s="172" t="str">
        <f>IF('Matches-Data-Inputs'!F75="","",'Matches-Data-Inputs'!F75)</f>
        <v>Fulham</v>
      </c>
      <c r="G75" s="172">
        <f>IF('Matches-Data-Inputs'!G75="","",'Matches-Data-Inputs'!G75)</f>
        <v>0</v>
      </c>
      <c r="H75" s="172" t="str">
        <f t="shared" si="34"/>
        <v>Fulham</v>
      </c>
      <c r="I75" s="362" t="str">
        <f>IF('Matches-Data-Inputs'!H75="","",'Matches-Data-Inputs'!H75)</f>
        <v>Chelsea</v>
      </c>
      <c r="J75" s="149">
        <f>IF('Matches-Data-Inputs'!I75="","",'Matches-Data-Inputs'!I75)</f>
        <v>2</v>
      </c>
      <c r="K75" s="362" t="str">
        <f t="shared" si="35"/>
        <v>Chelsea</v>
      </c>
      <c r="L75" s="188"/>
      <c r="M75" s="203"/>
      <c r="N75" s="123">
        <f t="shared" si="24"/>
        <v>0</v>
      </c>
      <c r="O75" s="193">
        <f t="shared" si="25"/>
        <v>3</v>
      </c>
      <c r="P75" s="57">
        <f t="shared" si="26"/>
        <v>2</v>
      </c>
      <c r="Q75" s="58">
        <f t="shared" si="27"/>
        <v>0</v>
      </c>
      <c r="R75" s="59">
        <f t="shared" si="28"/>
        <v>0</v>
      </c>
      <c r="S75" s="60">
        <f t="shared" si="29"/>
        <v>1</v>
      </c>
      <c r="T75" s="61">
        <f t="shared" si="30"/>
        <v>1</v>
      </c>
      <c r="U75" s="58">
        <f t="shared" si="31"/>
        <v>0</v>
      </c>
      <c r="V75" s="61">
        <f t="shared" si="32"/>
        <v>0</v>
      </c>
      <c r="W75" s="58">
        <f t="shared" si="33"/>
        <v>0</v>
      </c>
      <c r="X75" s="367"/>
      <c r="Y75" s="137"/>
      <c r="Z75" s="138"/>
      <c r="AA75" s="139"/>
      <c r="AB75" s="139"/>
      <c r="AC75" s="139"/>
      <c r="AD75" s="139"/>
    </row>
    <row r="76" spans="2:30" hidden="1">
      <c r="B76" s="65">
        <f>IF(C76&lt;&gt;"",COUNTA($C$7:C76),"")</f>
        <v>70</v>
      </c>
      <c r="C76" s="364">
        <f>IF('Matches-Data-Inputs'!C76="","",'Matches-Data-Inputs'!C76)</f>
        <v>45202</v>
      </c>
      <c r="D76" s="73" t="str">
        <f>IF(C76="","",VLOOKUP(WEEKDAY(C76),WeekDays!$B$6:$C$12,COLUMNS(WeekDays!$B$6:$C$12)))</f>
        <v>Tuesday</v>
      </c>
      <c r="E76" s="27" t="str">
        <f>IF('Matches-Data-Inputs'!E76="","",'Matches-Data-Inputs'!E76)</f>
        <v>Kenilworth Road, Luton</v>
      </c>
      <c r="F76" s="172" t="str">
        <f>IF('Matches-Data-Inputs'!F76="","",'Matches-Data-Inputs'!F76)</f>
        <v>Luton</v>
      </c>
      <c r="G76" s="172">
        <f>IF('Matches-Data-Inputs'!G76="","",'Matches-Data-Inputs'!G76)</f>
        <v>1</v>
      </c>
      <c r="H76" s="172" t="str">
        <f t="shared" si="34"/>
        <v>Luton</v>
      </c>
      <c r="I76" s="362" t="str">
        <f>IF('Matches-Data-Inputs'!H76="","",'Matches-Data-Inputs'!H76)</f>
        <v>Burnley</v>
      </c>
      <c r="J76" s="149">
        <f>IF('Matches-Data-Inputs'!I76="","",'Matches-Data-Inputs'!I76)</f>
        <v>2</v>
      </c>
      <c r="K76" s="362" t="str">
        <f t="shared" si="35"/>
        <v>Burnley</v>
      </c>
      <c r="L76" s="188"/>
      <c r="M76" s="203"/>
      <c r="N76" s="123">
        <f t="shared" si="24"/>
        <v>0</v>
      </c>
      <c r="O76" s="193">
        <f t="shared" si="25"/>
        <v>3</v>
      </c>
      <c r="P76" s="57">
        <f t="shared" si="26"/>
        <v>2</v>
      </c>
      <c r="Q76" s="58">
        <f t="shared" si="27"/>
        <v>1</v>
      </c>
      <c r="R76" s="59">
        <f t="shared" si="28"/>
        <v>0</v>
      </c>
      <c r="S76" s="60">
        <f t="shared" si="29"/>
        <v>1</v>
      </c>
      <c r="T76" s="61">
        <f t="shared" si="30"/>
        <v>1</v>
      </c>
      <c r="U76" s="58">
        <f t="shared" si="31"/>
        <v>0</v>
      </c>
      <c r="V76" s="61">
        <f t="shared" si="32"/>
        <v>0</v>
      </c>
      <c r="W76" s="58">
        <f t="shared" si="33"/>
        <v>0</v>
      </c>
      <c r="X76" s="367"/>
      <c r="Y76" s="137"/>
      <c r="Z76" s="138"/>
      <c r="AA76" s="139"/>
      <c r="AB76" s="139"/>
      <c r="AC76" s="139"/>
      <c r="AD76" s="139"/>
    </row>
    <row r="77" spans="2:30" hidden="1">
      <c r="B77" s="65">
        <f>IF(C77&lt;&gt;"",COUNTA($C$7:C77),"")</f>
        <v>71</v>
      </c>
      <c r="C77" s="364">
        <f>IF('Matches-Data-Inputs'!C77="","",'Matches-Data-Inputs'!C77)</f>
        <v>45206</v>
      </c>
      <c r="D77" s="73" t="str">
        <f>IF(C77="","",VLOOKUP(WEEKDAY(C77),WeekDays!$B$6:$C$12,COLUMNS(WeekDays!$B$6:$C$12)))</f>
        <v>Saturday</v>
      </c>
      <c r="E77" s="27" t="str">
        <f>IF('Matches-Data-Inputs'!E77="","",'Matches-Data-Inputs'!E77)</f>
        <v>Kenilworth Road, Luton</v>
      </c>
      <c r="F77" s="172" t="str">
        <f>IF('Matches-Data-Inputs'!F77="","",'Matches-Data-Inputs'!F77)</f>
        <v>Luton</v>
      </c>
      <c r="G77" s="172">
        <f>IF('Matches-Data-Inputs'!G77="","",'Matches-Data-Inputs'!G77)</f>
        <v>0</v>
      </c>
      <c r="H77" s="172" t="str">
        <f t="shared" si="34"/>
        <v>Luton</v>
      </c>
      <c r="I77" s="362" t="str">
        <f>IF('Matches-Data-Inputs'!H77="","",'Matches-Data-Inputs'!H77)</f>
        <v>Spurs</v>
      </c>
      <c r="J77" s="149">
        <f>IF('Matches-Data-Inputs'!I77="","",'Matches-Data-Inputs'!I77)</f>
        <v>1</v>
      </c>
      <c r="K77" s="362" t="str">
        <f t="shared" si="35"/>
        <v>Spurs</v>
      </c>
      <c r="L77" s="188"/>
      <c r="M77" s="203"/>
      <c r="N77" s="123">
        <f t="shared" si="24"/>
        <v>0</v>
      </c>
      <c r="O77" s="193">
        <f t="shared" si="25"/>
        <v>3</v>
      </c>
      <c r="P77" s="57">
        <f t="shared" si="26"/>
        <v>1</v>
      </c>
      <c r="Q77" s="58">
        <f t="shared" si="27"/>
        <v>0</v>
      </c>
      <c r="R77" s="59">
        <f t="shared" si="28"/>
        <v>0</v>
      </c>
      <c r="S77" s="60">
        <f t="shared" si="29"/>
        <v>1</v>
      </c>
      <c r="T77" s="61">
        <f t="shared" si="30"/>
        <v>1</v>
      </c>
      <c r="U77" s="58">
        <f t="shared" si="31"/>
        <v>0</v>
      </c>
      <c r="V77" s="61">
        <f t="shared" si="32"/>
        <v>0</v>
      </c>
      <c r="W77" s="58">
        <f t="shared" si="33"/>
        <v>0</v>
      </c>
      <c r="X77" s="367"/>
      <c r="Y77" s="137"/>
      <c r="Z77" s="138"/>
      <c r="AA77" s="139"/>
      <c r="AB77" s="139"/>
      <c r="AC77" s="139"/>
      <c r="AD77" s="139"/>
    </row>
    <row r="78" spans="2:30" hidden="1">
      <c r="B78" s="65">
        <f>IF(C78&lt;&gt;"",COUNTA($C$7:C78),"")</f>
        <v>72</v>
      </c>
      <c r="C78" s="364">
        <f>IF('Matches-Data-Inputs'!C78="","",'Matches-Data-Inputs'!C78)</f>
        <v>45206</v>
      </c>
      <c r="D78" s="73" t="str">
        <f>IF(C78="","",VLOOKUP(WEEKDAY(C78),WeekDays!$B$6:$C$12,COLUMNS(WeekDays!$B$6:$C$12)))</f>
        <v>Saturday</v>
      </c>
      <c r="E78" s="27" t="str">
        <f>IF('Matches-Data-Inputs'!E78="","",'Matches-Data-Inputs'!E78)</f>
        <v>Craven Cottage, London</v>
      </c>
      <c r="F78" s="172" t="str">
        <f>IF('Matches-Data-Inputs'!F78="","",'Matches-Data-Inputs'!F78)</f>
        <v>Fulham</v>
      </c>
      <c r="G78" s="172">
        <f>IF('Matches-Data-Inputs'!G78="","",'Matches-Data-Inputs'!G78)</f>
        <v>3</v>
      </c>
      <c r="H78" s="172" t="str">
        <f t="shared" si="34"/>
        <v>Fulham</v>
      </c>
      <c r="I78" s="362" t="str">
        <f>IF('Matches-Data-Inputs'!H78="","",'Matches-Data-Inputs'!H78)</f>
        <v>Sheffield Utd</v>
      </c>
      <c r="J78" s="149">
        <f>IF('Matches-Data-Inputs'!I78="","",'Matches-Data-Inputs'!I78)</f>
        <v>1</v>
      </c>
      <c r="K78" s="362" t="str">
        <f t="shared" si="35"/>
        <v>Sheffield Utd</v>
      </c>
      <c r="L78" s="188"/>
      <c r="M78" s="203"/>
      <c r="N78" s="123">
        <f t="shared" si="24"/>
        <v>3</v>
      </c>
      <c r="O78" s="193">
        <f t="shared" si="25"/>
        <v>0</v>
      </c>
      <c r="P78" s="57">
        <f t="shared" si="26"/>
        <v>1</v>
      </c>
      <c r="Q78" s="58">
        <f t="shared" si="27"/>
        <v>3</v>
      </c>
      <c r="R78" s="59">
        <f t="shared" si="28"/>
        <v>1</v>
      </c>
      <c r="S78" s="60">
        <f t="shared" si="29"/>
        <v>0</v>
      </c>
      <c r="T78" s="61">
        <f t="shared" si="30"/>
        <v>0</v>
      </c>
      <c r="U78" s="58">
        <f t="shared" si="31"/>
        <v>1</v>
      </c>
      <c r="V78" s="61">
        <f t="shared" si="32"/>
        <v>0</v>
      </c>
      <c r="W78" s="58">
        <f t="shared" si="33"/>
        <v>0</v>
      </c>
      <c r="X78" s="367"/>
      <c r="Y78" s="137"/>
      <c r="Z78" s="138"/>
      <c r="AA78" s="139"/>
      <c r="AB78" s="139"/>
      <c r="AC78" s="139"/>
      <c r="AD78" s="139"/>
    </row>
    <row r="79" spans="2:30" hidden="1">
      <c r="B79" s="65">
        <f>IF(C79&lt;&gt;"",COUNTA($C$7:C79),"")</f>
        <v>73</v>
      </c>
      <c r="C79" s="364">
        <f>IF('Matches-Data-Inputs'!C79="","",'Matches-Data-Inputs'!C79)</f>
        <v>45206</v>
      </c>
      <c r="D79" s="73" t="str">
        <f>IF(C79="","",VLOOKUP(WEEKDAY(C79),WeekDays!$B$6:$C$12,COLUMNS(WeekDays!$B$6:$C$12)))</f>
        <v>Saturday</v>
      </c>
      <c r="E79" s="27" t="str">
        <f>IF('Matches-Data-Inputs'!E79="","",'Matches-Data-Inputs'!E79)</f>
        <v>Turf Moor, Burnley</v>
      </c>
      <c r="F79" s="172" t="str">
        <f>IF('Matches-Data-Inputs'!F79="","",'Matches-Data-Inputs'!F79)</f>
        <v>Burnley</v>
      </c>
      <c r="G79" s="172">
        <f>IF('Matches-Data-Inputs'!G79="","",'Matches-Data-Inputs'!G79)</f>
        <v>1</v>
      </c>
      <c r="H79" s="172" t="str">
        <f t="shared" si="34"/>
        <v>Burnley</v>
      </c>
      <c r="I79" s="362" t="str">
        <f>IF('Matches-Data-Inputs'!H79="","",'Matches-Data-Inputs'!H79)</f>
        <v>Chelsea</v>
      </c>
      <c r="J79" s="149">
        <f>IF('Matches-Data-Inputs'!I79="","",'Matches-Data-Inputs'!I79)</f>
        <v>4</v>
      </c>
      <c r="K79" s="362" t="str">
        <f t="shared" si="35"/>
        <v>Chelsea</v>
      </c>
      <c r="L79" s="188"/>
      <c r="M79" s="203"/>
      <c r="N79" s="123">
        <f t="shared" si="24"/>
        <v>0</v>
      </c>
      <c r="O79" s="193">
        <f t="shared" si="25"/>
        <v>3</v>
      </c>
      <c r="P79" s="57">
        <f t="shared" si="26"/>
        <v>4</v>
      </c>
      <c r="Q79" s="58">
        <f t="shared" si="27"/>
        <v>1</v>
      </c>
      <c r="R79" s="59">
        <f t="shared" si="28"/>
        <v>0</v>
      </c>
      <c r="S79" s="60">
        <f t="shared" si="29"/>
        <v>1</v>
      </c>
      <c r="T79" s="61">
        <f t="shared" si="30"/>
        <v>1</v>
      </c>
      <c r="U79" s="58">
        <f t="shared" si="31"/>
        <v>0</v>
      </c>
      <c r="V79" s="61">
        <f t="shared" si="32"/>
        <v>0</v>
      </c>
      <c r="W79" s="58">
        <f t="shared" si="33"/>
        <v>0</v>
      </c>
      <c r="X79" s="367"/>
      <c r="Y79" s="137"/>
      <c r="Z79" s="138"/>
      <c r="AA79" s="139"/>
      <c r="AB79" s="139"/>
      <c r="AC79" s="139"/>
      <c r="AD79" s="139"/>
    </row>
    <row r="80" spans="2:30" hidden="1">
      <c r="B80" s="65">
        <f>IF(C80&lt;&gt;"",COUNTA($C$7:C80),"")</f>
        <v>74</v>
      </c>
      <c r="C80" s="364">
        <f>IF('Matches-Data-Inputs'!C80="","",'Matches-Data-Inputs'!C80)</f>
        <v>45206</v>
      </c>
      <c r="D80" s="73" t="str">
        <f>IF(C80="","",VLOOKUP(WEEKDAY(C80),WeekDays!$B$6:$C$12,COLUMNS(WeekDays!$B$6:$C$12)))</f>
        <v>Saturday</v>
      </c>
      <c r="E80" s="27" t="str">
        <f>IF('Matches-Data-Inputs'!E80="","",'Matches-Data-Inputs'!E80)</f>
        <v>Old Trafford, Manchester</v>
      </c>
      <c r="F80" s="172" t="str">
        <f>IF('Matches-Data-Inputs'!F80="","",'Matches-Data-Inputs'!F80)</f>
        <v>Man Utd</v>
      </c>
      <c r="G80" s="172">
        <f>IF('Matches-Data-Inputs'!G80="","",'Matches-Data-Inputs'!G80)</f>
        <v>2</v>
      </c>
      <c r="H80" s="172" t="str">
        <f t="shared" si="34"/>
        <v>Man Utd</v>
      </c>
      <c r="I80" s="362" t="str">
        <f>IF('Matches-Data-Inputs'!H80="","",'Matches-Data-Inputs'!H80)</f>
        <v>Brentford</v>
      </c>
      <c r="J80" s="149">
        <f>IF('Matches-Data-Inputs'!I80="","",'Matches-Data-Inputs'!I80)</f>
        <v>1</v>
      </c>
      <c r="K80" s="362" t="str">
        <f t="shared" si="35"/>
        <v>Brentford</v>
      </c>
      <c r="L80" s="188"/>
      <c r="M80" s="203"/>
      <c r="N80" s="123">
        <f t="shared" si="24"/>
        <v>3</v>
      </c>
      <c r="O80" s="193">
        <f t="shared" si="25"/>
        <v>0</v>
      </c>
      <c r="P80" s="57">
        <f t="shared" si="26"/>
        <v>1</v>
      </c>
      <c r="Q80" s="58">
        <f t="shared" si="27"/>
        <v>2</v>
      </c>
      <c r="R80" s="59">
        <f t="shared" si="28"/>
        <v>1</v>
      </c>
      <c r="S80" s="60">
        <f t="shared" si="29"/>
        <v>0</v>
      </c>
      <c r="T80" s="61">
        <f t="shared" si="30"/>
        <v>0</v>
      </c>
      <c r="U80" s="58">
        <f t="shared" si="31"/>
        <v>1</v>
      </c>
      <c r="V80" s="61">
        <f t="shared" si="32"/>
        <v>0</v>
      </c>
      <c r="W80" s="58">
        <f t="shared" si="33"/>
        <v>0</v>
      </c>
      <c r="X80" s="367"/>
      <c r="Y80" s="137"/>
      <c r="Z80" s="138"/>
      <c r="AA80" s="139"/>
      <c r="AB80" s="139"/>
      <c r="AC80" s="139"/>
      <c r="AD80" s="139"/>
    </row>
    <row r="81" spans="2:30" hidden="1">
      <c r="B81" s="65">
        <f>IF(C81&lt;&gt;"",COUNTA($C$7:C81),"")</f>
        <v>75</v>
      </c>
      <c r="C81" s="364">
        <f>IF('Matches-Data-Inputs'!C81="","",'Matches-Data-Inputs'!C81)</f>
        <v>45206</v>
      </c>
      <c r="D81" s="73" t="str">
        <f>IF(C81="","",VLOOKUP(WEEKDAY(C81),WeekDays!$B$6:$C$12,COLUMNS(WeekDays!$B$6:$C$12)))</f>
        <v>Saturday</v>
      </c>
      <c r="E81" s="27" t="str">
        <f>IF('Matches-Data-Inputs'!E81="","",'Matches-Data-Inputs'!E81)</f>
        <v>Goodison Park, Liverpool</v>
      </c>
      <c r="F81" s="172" t="str">
        <f>IF('Matches-Data-Inputs'!F81="","",'Matches-Data-Inputs'!F81)</f>
        <v>Everton</v>
      </c>
      <c r="G81" s="172">
        <f>IF('Matches-Data-Inputs'!G81="","",'Matches-Data-Inputs'!G81)</f>
        <v>3</v>
      </c>
      <c r="H81" s="172" t="str">
        <f t="shared" si="34"/>
        <v>Everton</v>
      </c>
      <c r="I81" s="362" t="str">
        <f>IF('Matches-Data-Inputs'!H81="","",'Matches-Data-Inputs'!H81)</f>
        <v>Bournemouth</v>
      </c>
      <c r="J81" s="149">
        <f>IF('Matches-Data-Inputs'!I81="","",'Matches-Data-Inputs'!I81)</f>
        <v>0</v>
      </c>
      <c r="K81" s="362" t="str">
        <f t="shared" si="35"/>
        <v>Bournemouth</v>
      </c>
      <c r="L81" s="188"/>
      <c r="M81" s="203"/>
      <c r="N81" s="123">
        <f t="shared" si="24"/>
        <v>3</v>
      </c>
      <c r="O81" s="193">
        <f t="shared" si="25"/>
        <v>0</v>
      </c>
      <c r="P81" s="57">
        <f t="shared" si="26"/>
        <v>0</v>
      </c>
      <c r="Q81" s="58">
        <f t="shared" si="27"/>
        <v>3</v>
      </c>
      <c r="R81" s="59">
        <f t="shared" si="28"/>
        <v>1</v>
      </c>
      <c r="S81" s="60">
        <f t="shared" si="29"/>
        <v>0</v>
      </c>
      <c r="T81" s="61">
        <f t="shared" si="30"/>
        <v>0</v>
      </c>
      <c r="U81" s="58">
        <f t="shared" si="31"/>
        <v>1</v>
      </c>
      <c r="V81" s="61">
        <f t="shared" si="32"/>
        <v>0</v>
      </c>
      <c r="W81" s="58">
        <f t="shared" si="33"/>
        <v>0</v>
      </c>
      <c r="X81" s="367"/>
      <c r="Y81" s="137"/>
      <c r="Z81" s="138"/>
      <c r="AA81" s="139"/>
      <c r="AB81" s="139"/>
      <c r="AC81" s="139"/>
      <c r="AD81" s="139"/>
    </row>
    <row r="82" spans="2:30" hidden="1">
      <c r="B82" s="65">
        <f>IF(C82&lt;&gt;"",COUNTA($C$7:C82),"")</f>
        <v>76</v>
      </c>
      <c r="C82" s="364">
        <f>IF('Matches-Data-Inputs'!C82="","",'Matches-Data-Inputs'!C82)</f>
        <v>45206</v>
      </c>
      <c r="D82" s="73" t="str">
        <f>IF(C82="","",VLOOKUP(WEEKDAY(C82),WeekDays!$B$6:$C$12,COLUMNS(WeekDays!$B$6:$C$12)))</f>
        <v>Saturday</v>
      </c>
      <c r="E82" s="27" t="str">
        <f>IF('Matches-Data-Inputs'!E82="","",'Matches-Data-Inputs'!E82)</f>
        <v>Selhurst Park, London</v>
      </c>
      <c r="F82" s="172" t="str">
        <f>IF('Matches-Data-Inputs'!F82="","",'Matches-Data-Inputs'!F82)</f>
        <v>Crystal Palace</v>
      </c>
      <c r="G82" s="172">
        <f>IF('Matches-Data-Inputs'!G82="","",'Matches-Data-Inputs'!G82)</f>
        <v>0</v>
      </c>
      <c r="H82" s="172" t="str">
        <f t="shared" si="34"/>
        <v>Crystal Palace</v>
      </c>
      <c r="I82" s="362" t="str">
        <f>IF('Matches-Data-Inputs'!H82="","",'Matches-Data-Inputs'!H82)</f>
        <v>Nott'm Forest</v>
      </c>
      <c r="J82" s="149">
        <f>IF('Matches-Data-Inputs'!I82="","",'Matches-Data-Inputs'!I82)</f>
        <v>0</v>
      </c>
      <c r="K82" s="362" t="str">
        <f t="shared" si="35"/>
        <v>Nott'm Forest</v>
      </c>
      <c r="L82" s="188"/>
      <c r="M82" s="203"/>
      <c r="N82" s="123">
        <f t="shared" si="24"/>
        <v>1</v>
      </c>
      <c r="O82" s="193">
        <f t="shared" si="25"/>
        <v>1</v>
      </c>
      <c r="P82" s="57">
        <f t="shared" si="26"/>
        <v>0</v>
      </c>
      <c r="Q82" s="58">
        <f t="shared" si="27"/>
        <v>0</v>
      </c>
      <c r="R82" s="59">
        <f t="shared" si="28"/>
        <v>0</v>
      </c>
      <c r="S82" s="60">
        <f t="shared" si="29"/>
        <v>0</v>
      </c>
      <c r="T82" s="61">
        <f t="shared" si="30"/>
        <v>0</v>
      </c>
      <c r="U82" s="58">
        <f t="shared" si="31"/>
        <v>0</v>
      </c>
      <c r="V82" s="61">
        <f t="shared" si="32"/>
        <v>1</v>
      </c>
      <c r="W82" s="58">
        <f t="shared" si="33"/>
        <v>1</v>
      </c>
      <c r="X82" s="367"/>
      <c r="Y82" s="137"/>
      <c r="Z82" s="138"/>
      <c r="AA82" s="139"/>
      <c r="AB82" s="139"/>
      <c r="AC82" s="139"/>
      <c r="AD82" s="139"/>
    </row>
    <row r="83" spans="2:30" hidden="1">
      <c r="B83" s="65">
        <f>IF(C83&lt;&gt;"",COUNTA($C$7:C83),"")</f>
        <v>77</v>
      </c>
      <c r="C83" s="364">
        <f>IF('Matches-Data-Inputs'!C83="","",'Matches-Data-Inputs'!C83)</f>
        <v>45207</v>
      </c>
      <c r="D83" s="73" t="str">
        <f>IF(C83="","",VLOOKUP(WEEKDAY(C83),WeekDays!$B$6:$C$12,COLUMNS(WeekDays!$B$6:$C$12)))</f>
        <v>Sunday</v>
      </c>
      <c r="E83" s="27" t="str">
        <f>IF('Matches-Data-Inputs'!E83="","",'Matches-Data-Inputs'!E83)</f>
        <v>Amex Stadium, Falmer</v>
      </c>
      <c r="F83" s="172" t="str">
        <f>IF('Matches-Data-Inputs'!F83="","",'Matches-Data-Inputs'!F83)</f>
        <v>Brighton</v>
      </c>
      <c r="G83" s="172">
        <f>IF('Matches-Data-Inputs'!G83="","",'Matches-Data-Inputs'!G83)</f>
        <v>2</v>
      </c>
      <c r="H83" s="172" t="str">
        <f t="shared" si="34"/>
        <v>Brighton</v>
      </c>
      <c r="I83" s="362" t="str">
        <f>IF('Matches-Data-Inputs'!H83="","",'Matches-Data-Inputs'!H83)</f>
        <v>Liverpool</v>
      </c>
      <c r="J83" s="149">
        <f>IF('Matches-Data-Inputs'!I83="","",'Matches-Data-Inputs'!I83)</f>
        <v>2</v>
      </c>
      <c r="K83" s="362" t="str">
        <f t="shared" si="35"/>
        <v>Liverpool</v>
      </c>
      <c r="L83" s="188"/>
      <c r="M83" s="203"/>
      <c r="N83" s="123">
        <f t="shared" si="24"/>
        <v>1</v>
      </c>
      <c r="O83" s="193">
        <f t="shared" si="25"/>
        <v>1</v>
      </c>
      <c r="P83" s="57">
        <f t="shared" si="26"/>
        <v>2</v>
      </c>
      <c r="Q83" s="58">
        <f t="shared" si="27"/>
        <v>2</v>
      </c>
      <c r="R83" s="59">
        <f t="shared" si="28"/>
        <v>0</v>
      </c>
      <c r="S83" s="60">
        <f t="shared" si="29"/>
        <v>0</v>
      </c>
      <c r="T83" s="61">
        <f t="shared" si="30"/>
        <v>0</v>
      </c>
      <c r="U83" s="58">
        <f t="shared" si="31"/>
        <v>0</v>
      </c>
      <c r="V83" s="61">
        <f t="shared" si="32"/>
        <v>1</v>
      </c>
      <c r="W83" s="58">
        <f t="shared" si="33"/>
        <v>1</v>
      </c>
      <c r="X83" s="367"/>
      <c r="Y83" s="137"/>
      <c r="Z83" s="138"/>
      <c r="AA83" s="139"/>
      <c r="AB83" s="139"/>
      <c r="AC83" s="139"/>
      <c r="AD83" s="139"/>
    </row>
    <row r="84" spans="2:30" hidden="1">
      <c r="B84" s="65">
        <f>IF(C84&lt;&gt;"",COUNTA($C$7:C84),"")</f>
        <v>78</v>
      </c>
      <c r="C84" s="364">
        <f>IF('Matches-Data-Inputs'!C84="","",'Matches-Data-Inputs'!C84)</f>
        <v>45207</v>
      </c>
      <c r="D84" s="73" t="str">
        <f>IF(C84="","",VLOOKUP(WEEKDAY(C84),WeekDays!$B$6:$C$12,COLUMNS(WeekDays!$B$6:$C$12)))</f>
        <v>Sunday</v>
      </c>
      <c r="E84" s="27" t="str">
        <f>IF('Matches-Data-Inputs'!E84="","",'Matches-Data-Inputs'!E84)</f>
        <v>London Stadium, London</v>
      </c>
      <c r="F84" s="172" t="str">
        <f>IF('Matches-Data-Inputs'!F84="","",'Matches-Data-Inputs'!F84)</f>
        <v>West Ham</v>
      </c>
      <c r="G84" s="172">
        <f>IF('Matches-Data-Inputs'!G84="","",'Matches-Data-Inputs'!G84)</f>
        <v>2</v>
      </c>
      <c r="H84" s="172" t="str">
        <f t="shared" si="34"/>
        <v>West Ham</v>
      </c>
      <c r="I84" s="362" t="str">
        <f>IF('Matches-Data-Inputs'!H84="","",'Matches-Data-Inputs'!H84)</f>
        <v>Newcastle</v>
      </c>
      <c r="J84" s="149">
        <f>IF('Matches-Data-Inputs'!I84="","",'Matches-Data-Inputs'!I84)</f>
        <v>2</v>
      </c>
      <c r="K84" s="362" t="str">
        <f t="shared" si="35"/>
        <v>Newcastle</v>
      </c>
      <c r="L84" s="188"/>
      <c r="M84" s="203"/>
      <c r="N84" s="123">
        <f t="shared" si="24"/>
        <v>1</v>
      </c>
      <c r="O84" s="193">
        <f t="shared" si="25"/>
        <v>1</v>
      </c>
      <c r="P84" s="57">
        <f t="shared" si="26"/>
        <v>2</v>
      </c>
      <c r="Q84" s="58">
        <f t="shared" si="27"/>
        <v>2</v>
      </c>
      <c r="R84" s="59">
        <f t="shared" si="28"/>
        <v>0</v>
      </c>
      <c r="S84" s="60">
        <f t="shared" si="29"/>
        <v>0</v>
      </c>
      <c r="T84" s="61">
        <f t="shared" si="30"/>
        <v>0</v>
      </c>
      <c r="U84" s="58">
        <f t="shared" si="31"/>
        <v>0</v>
      </c>
      <c r="V84" s="61">
        <f t="shared" si="32"/>
        <v>1</v>
      </c>
      <c r="W84" s="58">
        <f t="shared" si="33"/>
        <v>1</v>
      </c>
      <c r="X84" s="367"/>
      <c r="Y84" s="137"/>
      <c r="Z84" s="138"/>
      <c r="AA84" s="139"/>
      <c r="AB84" s="139"/>
      <c r="AC84" s="139"/>
      <c r="AD84" s="139"/>
    </row>
    <row r="85" spans="2:30" hidden="1">
      <c r="B85" s="65">
        <f>IF(C85&lt;&gt;"",COUNTA($C$7:C85),"")</f>
        <v>79</v>
      </c>
      <c r="C85" s="364">
        <f>IF('Matches-Data-Inputs'!C85="","",'Matches-Data-Inputs'!C85)</f>
        <v>45207</v>
      </c>
      <c r="D85" s="73" t="str">
        <f>IF(C85="","",VLOOKUP(WEEKDAY(C85),WeekDays!$B$6:$C$12,COLUMNS(WeekDays!$B$6:$C$12)))</f>
        <v>Sunday</v>
      </c>
      <c r="E85" s="27" t="str">
        <f>IF('Matches-Data-Inputs'!E85="","",'Matches-Data-Inputs'!E85)</f>
        <v>Molineux Stadium, Wolverhampton</v>
      </c>
      <c r="F85" s="172" t="str">
        <f>IF('Matches-Data-Inputs'!F85="","",'Matches-Data-Inputs'!F85)</f>
        <v>Wolves</v>
      </c>
      <c r="G85" s="172">
        <f>IF('Matches-Data-Inputs'!G85="","",'Matches-Data-Inputs'!G85)</f>
        <v>1</v>
      </c>
      <c r="H85" s="172" t="str">
        <f t="shared" si="34"/>
        <v>Wolves</v>
      </c>
      <c r="I85" s="362" t="str">
        <f>IF('Matches-Data-Inputs'!H85="","",'Matches-Data-Inputs'!H85)</f>
        <v>Aston Villa</v>
      </c>
      <c r="J85" s="149">
        <f>IF('Matches-Data-Inputs'!I85="","",'Matches-Data-Inputs'!I85)</f>
        <v>1</v>
      </c>
      <c r="K85" s="362" t="str">
        <f t="shared" si="35"/>
        <v>Aston Villa</v>
      </c>
      <c r="L85" s="188"/>
      <c r="M85" s="203"/>
      <c r="N85" s="123">
        <f t="shared" si="24"/>
        <v>1</v>
      </c>
      <c r="O85" s="193">
        <f t="shared" si="25"/>
        <v>1</v>
      </c>
      <c r="P85" s="57">
        <f t="shared" si="26"/>
        <v>1</v>
      </c>
      <c r="Q85" s="58">
        <f t="shared" si="27"/>
        <v>1</v>
      </c>
      <c r="R85" s="59">
        <f t="shared" si="28"/>
        <v>0</v>
      </c>
      <c r="S85" s="60">
        <f t="shared" si="29"/>
        <v>0</v>
      </c>
      <c r="T85" s="61">
        <f t="shared" si="30"/>
        <v>0</v>
      </c>
      <c r="U85" s="58">
        <f t="shared" si="31"/>
        <v>0</v>
      </c>
      <c r="V85" s="61">
        <f t="shared" si="32"/>
        <v>1</v>
      </c>
      <c r="W85" s="58">
        <f t="shared" si="33"/>
        <v>1</v>
      </c>
      <c r="X85" s="367"/>
      <c r="Y85" s="137"/>
      <c r="Z85" s="138"/>
      <c r="AA85" s="139"/>
      <c r="AB85" s="139"/>
      <c r="AC85" s="139"/>
      <c r="AD85" s="139"/>
    </row>
    <row r="86" spans="2:30" hidden="1">
      <c r="B86" s="65">
        <f>IF(C86&lt;&gt;"",COUNTA($C$7:C86),"")</f>
        <v>80</v>
      </c>
      <c r="C86" s="364">
        <f>IF('Matches-Data-Inputs'!C86="","",'Matches-Data-Inputs'!C86)</f>
        <v>45207</v>
      </c>
      <c r="D86" s="73" t="str">
        <f>IF(C86="","",VLOOKUP(WEEKDAY(C86),WeekDays!$B$6:$C$12,COLUMNS(WeekDays!$B$6:$C$12)))</f>
        <v>Sunday</v>
      </c>
      <c r="E86" s="27" t="str">
        <f>IF('Matches-Data-Inputs'!E86="","",'Matches-Data-Inputs'!E86)</f>
        <v>Emirates Stadium, London</v>
      </c>
      <c r="F86" s="172" t="str">
        <f>IF('Matches-Data-Inputs'!F86="","",'Matches-Data-Inputs'!F86)</f>
        <v>Arsenal</v>
      </c>
      <c r="G86" s="172">
        <f>IF('Matches-Data-Inputs'!G86="","",'Matches-Data-Inputs'!G86)</f>
        <v>1</v>
      </c>
      <c r="H86" s="172" t="str">
        <f t="shared" si="34"/>
        <v>Arsenal</v>
      </c>
      <c r="I86" s="362" t="str">
        <f>IF('Matches-Data-Inputs'!H86="","",'Matches-Data-Inputs'!H86)</f>
        <v>Man City</v>
      </c>
      <c r="J86" s="149">
        <f>IF('Matches-Data-Inputs'!I86="","",'Matches-Data-Inputs'!I86)</f>
        <v>0</v>
      </c>
      <c r="K86" s="362" t="str">
        <f t="shared" si="35"/>
        <v>Man City</v>
      </c>
      <c r="L86" s="188"/>
      <c r="M86" s="203"/>
      <c r="N86" s="123">
        <f t="shared" si="24"/>
        <v>3</v>
      </c>
      <c r="O86" s="193">
        <f t="shared" si="25"/>
        <v>0</v>
      </c>
      <c r="P86" s="57">
        <f t="shared" si="26"/>
        <v>0</v>
      </c>
      <c r="Q86" s="58">
        <f t="shared" si="27"/>
        <v>1</v>
      </c>
      <c r="R86" s="59">
        <f t="shared" si="28"/>
        <v>1</v>
      </c>
      <c r="S86" s="60">
        <f t="shared" si="29"/>
        <v>0</v>
      </c>
      <c r="T86" s="61">
        <f t="shared" si="30"/>
        <v>0</v>
      </c>
      <c r="U86" s="58">
        <f t="shared" si="31"/>
        <v>1</v>
      </c>
      <c r="V86" s="61">
        <f t="shared" si="32"/>
        <v>0</v>
      </c>
      <c r="W86" s="58">
        <f t="shared" si="33"/>
        <v>0</v>
      </c>
      <c r="X86" s="367"/>
      <c r="Y86" s="137"/>
      <c r="Z86" s="138"/>
      <c r="AA86" s="139"/>
      <c r="AB86" s="139"/>
      <c r="AC86" s="139"/>
      <c r="AD86" s="139"/>
    </row>
    <row r="87" spans="2:30" hidden="1">
      <c r="B87" s="65">
        <f>IF(C87&lt;&gt;"",COUNTA($C$7:C87),"")</f>
        <v>81</v>
      </c>
      <c r="C87" s="364">
        <f>IF('Matches-Data-Inputs'!C87="","",'Matches-Data-Inputs'!C87)</f>
        <v>45220</v>
      </c>
      <c r="D87" s="73" t="str">
        <f>IF(C87="","",VLOOKUP(WEEKDAY(C87),WeekDays!$B$6:$C$12,COLUMNS(WeekDays!$B$6:$C$12)))</f>
        <v>Saturday</v>
      </c>
      <c r="E87" s="27" t="str">
        <f>IF('Matches-Data-Inputs'!E87="","",'Matches-Data-Inputs'!E87)</f>
        <v/>
      </c>
      <c r="F87" s="172" t="str">
        <f>IF('Matches-Data-Inputs'!F87="","",'Matches-Data-Inputs'!F87)</f>
        <v/>
      </c>
      <c r="G87" s="172" t="str">
        <f>IF('Matches-Data-Inputs'!G87="","",'Matches-Data-Inputs'!G87)</f>
        <v/>
      </c>
      <c r="H87" s="172" t="str">
        <f t="shared" si="34"/>
        <v>Not Played Yet</v>
      </c>
      <c r="I87" s="362" t="str">
        <f>IF('Matches-Data-Inputs'!H87="","",'Matches-Data-Inputs'!H87)</f>
        <v/>
      </c>
      <c r="J87" s="149" t="str">
        <f>IF('Matches-Data-Inputs'!I87="","",'Matches-Data-Inputs'!I87)</f>
        <v/>
      </c>
      <c r="K87" s="362" t="str">
        <f t="shared" si="35"/>
        <v>Not Played Yet</v>
      </c>
      <c r="L87" s="188"/>
      <c r="M87" s="203"/>
      <c r="N87" s="123" t="str">
        <f t="shared" si="24"/>
        <v xml:space="preserve"> </v>
      </c>
      <c r="O87" s="193" t="str">
        <f t="shared" si="25"/>
        <v xml:space="preserve"> </v>
      </c>
      <c r="P87" s="57" t="str">
        <f t="shared" si="26"/>
        <v/>
      </c>
      <c r="Q87" s="58" t="str">
        <f t="shared" si="27"/>
        <v/>
      </c>
      <c r="R87" s="59">
        <f t="shared" si="28"/>
        <v>0</v>
      </c>
      <c r="S87" s="60">
        <f t="shared" si="29"/>
        <v>0</v>
      </c>
      <c r="T87" s="61">
        <f t="shared" si="30"/>
        <v>0</v>
      </c>
      <c r="U87" s="58">
        <f t="shared" si="31"/>
        <v>0</v>
      </c>
      <c r="V87" s="61">
        <f t="shared" si="32"/>
        <v>0</v>
      </c>
      <c r="W87" s="58">
        <f t="shared" si="33"/>
        <v>0</v>
      </c>
      <c r="X87" s="367"/>
      <c r="Y87" s="137"/>
      <c r="Z87" s="138"/>
      <c r="AA87" s="139"/>
      <c r="AB87" s="139"/>
      <c r="AC87" s="139"/>
      <c r="AD87" s="139"/>
    </row>
    <row r="88" spans="2:30" hidden="1">
      <c r="B88" s="65">
        <f>IF(C88&lt;&gt;"",COUNTA($C$7:C88),"")</f>
        <v>82</v>
      </c>
      <c r="C88" s="364">
        <f>IF('Matches-Data-Inputs'!C88="","",'Matches-Data-Inputs'!C88)</f>
        <v>45220</v>
      </c>
      <c r="D88" s="73" t="str">
        <f>IF(C88="","",VLOOKUP(WEEKDAY(C88),WeekDays!$B$6:$C$12,COLUMNS(WeekDays!$B$6:$C$12)))</f>
        <v>Saturday</v>
      </c>
      <c r="E88" s="27" t="str">
        <f>IF('Matches-Data-Inputs'!E88="","",'Matches-Data-Inputs'!E88)</f>
        <v/>
      </c>
      <c r="F88" s="172" t="str">
        <f>IF('Matches-Data-Inputs'!F88="","",'Matches-Data-Inputs'!F88)</f>
        <v/>
      </c>
      <c r="G88" s="172" t="str">
        <f>IF('Matches-Data-Inputs'!G88="","",'Matches-Data-Inputs'!G88)</f>
        <v/>
      </c>
      <c r="H88" s="172" t="str">
        <f t="shared" si="34"/>
        <v>Not Played Yet</v>
      </c>
      <c r="I88" s="362" t="str">
        <f>IF('Matches-Data-Inputs'!H88="","",'Matches-Data-Inputs'!H88)</f>
        <v/>
      </c>
      <c r="J88" s="149" t="str">
        <f>IF('Matches-Data-Inputs'!I88="","",'Matches-Data-Inputs'!I88)</f>
        <v/>
      </c>
      <c r="K88" s="362" t="str">
        <f t="shared" si="35"/>
        <v>Not Played Yet</v>
      </c>
      <c r="L88" s="188"/>
      <c r="M88" s="203"/>
      <c r="N88" s="123" t="str">
        <f t="shared" si="24"/>
        <v xml:space="preserve"> </v>
      </c>
      <c r="O88" s="193" t="str">
        <f t="shared" si="25"/>
        <v xml:space="preserve"> </v>
      </c>
      <c r="P88" s="57" t="str">
        <f t="shared" si="26"/>
        <v/>
      </c>
      <c r="Q88" s="58" t="str">
        <f t="shared" si="27"/>
        <v/>
      </c>
      <c r="R88" s="59">
        <f t="shared" si="28"/>
        <v>0</v>
      </c>
      <c r="S88" s="60">
        <f t="shared" si="29"/>
        <v>0</v>
      </c>
      <c r="T88" s="61">
        <f t="shared" si="30"/>
        <v>0</v>
      </c>
      <c r="U88" s="58">
        <f t="shared" si="31"/>
        <v>0</v>
      </c>
      <c r="V88" s="61">
        <f t="shared" si="32"/>
        <v>0</v>
      </c>
      <c r="W88" s="58">
        <f t="shared" si="33"/>
        <v>0</v>
      </c>
      <c r="X88" s="367"/>
      <c r="Y88" s="137"/>
      <c r="Z88" s="138"/>
      <c r="AA88" s="139"/>
      <c r="AB88" s="139"/>
      <c r="AC88" s="139"/>
      <c r="AD88" s="139"/>
    </row>
    <row r="89" spans="2:30" hidden="1">
      <c r="B89" s="65">
        <f>IF(C89&lt;&gt;"",COUNTA($C$7:C89),"")</f>
        <v>83</v>
      </c>
      <c r="C89" s="364">
        <f>IF('Matches-Data-Inputs'!C89="","",'Matches-Data-Inputs'!C89)</f>
        <v>45220</v>
      </c>
      <c r="D89" s="73" t="str">
        <f>IF(C89="","",VLOOKUP(WEEKDAY(C89),WeekDays!$B$6:$C$12,COLUMNS(WeekDays!$B$6:$C$12)))</f>
        <v>Saturday</v>
      </c>
      <c r="E89" s="27" t="str">
        <f>IF('Matches-Data-Inputs'!E89="","",'Matches-Data-Inputs'!E89)</f>
        <v/>
      </c>
      <c r="F89" s="172" t="str">
        <f>IF('Matches-Data-Inputs'!F89="","",'Matches-Data-Inputs'!F89)</f>
        <v/>
      </c>
      <c r="G89" s="172" t="str">
        <f>IF('Matches-Data-Inputs'!G89="","",'Matches-Data-Inputs'!G89)</f>
        <v/>
      </c>
      <c r="H89" s="172" t="str">
        <f t="shared" si="34"/>
        <v>Not Played Yet</v>
      </c>
      <c r="I89" s="362" t="str">
        <f>IF('Matches-Data-Inputs'!H89="","",'Matches-Data-Inputs'!H89)</f>
        <v/>
      </c>
      <c r="J89" s="149" t="str">
        <f>IF('Matches-Data-Inputs'!I89="","",'Matches-Data-Inputs'!I89)</f>
        <v/>
      </c>
      <c r="K89" s="362" t="str">
        <f t="shared" si="35"/>
        <v>Not Played Yet</v>
      </c>
      <c r="L89" s="188"/>
      <c r="M89" s="203"/>
      <c r="N89" s="123" t="str">
        <f t="shared" si="24"/>
        <v xml:space="preserve"> </v>
      </c>
      <c r="O89" s="193" t="str">
        <f t="shared" si="25"/>
        <v xml:space="preserve"> </v>
      </c>
      <c r="P89" s="57" t="str">
        <f t="shared" si="26"/>
        <v/>
      </c>
      <c r="Q89" s="58" t="str">
        <f t="shared" si="27"/>
        <v/>
      </c>
      <c r="R89" s="59">
        <f t="shared" si="28"/>
        <v>0</v>
      </c>
      <c r="S89" s="60">
        <f t="shared" si="29"/>
        <v>0</v>
      </c>
      <c r="T89" s="61">
        <f t="shared" si="30"/>
        <v>0</v>
      </c>
      <c r="U89" s="58">
        <f t="shared" si="31"/>
        <v>0</v>
      </c>
      <c r="V89" s="61">
        <f t="shared" si="32"/>
        <v>0</v>
      </c>
      <c r="W89" s="58">
        <f t="shared" si="33"/>
        <v>0</v>
      </c>
      <c r="X89" s="367"/>
      <c r="Y89" s="137"/>
      <c r="Z89" s="138"/>
      <c r="AA89" s="139"/>
      <c r="AB89" s="139"/>
      <c r="AC89" s="139"/>
      <c r="AD89" s="139"/>
    </row>
    <row r="90" spans="2:30" hidden="1">
      <c r="B90" s="65">
        <f>IF(C90&lt;&gt;"",COUNTA($C$7:C90),"")</f>
        <v>84</v>
      </c>
      <c r="C90" s="364">
        <f>IF('Matches-Data-Inputs'!C90="","",'Matches-Data-Inputs'!C90)</f>
        <v>45220</v>
      </c>
      <c r="D90" s="73" t="str">
        <f>IF(C90="","",VLOOKUP(WEEKDAY(C90),WeekDays!$B$6:$C$12,COLUMNS(WeekDays!$B$6:$C$12)))</f>
        <v>Saturday</v>
      </c>
      <c r="E90" s="27" t="str">
        <f>IF('Matches-Data-Inputs'!E90="","",'Matches-Data-Inputs'!E90)</f>
        <v/>
      </c>
      <c r="F90" s="172" t="str">
        <f>IF('Matches-Data-Inputs'!F90="","",'Matches-Data-Inputs'!F90)</f>
        <v/>
      </c>
      <c r="G90" s="172" t="str">
        <f>IF('Matches-Data-Inputs'!G90="","",'Matches-Data-Inputs'!G90)</f>
        <v/>
      </c>
      <c r="H90" s="172" t="str">
        <f t="shared" si="34"/>
        <v>Not Played Yet</v>
      </c>
      <c r="I90" s="362" t="str">
        <f>IF('Matches-Data-Inputs'!H90="","",'Matches-Data-Inputs'!H90)</f>
        <v/>
      </c>
      <c r="J90" s="149" t="str">
        <f>IF('Matches-Data-Inputs'!I90="","",'Matches-Data-Inputs'!I90)</f>
        <v/>
      </c>
      <c r="K90" s="362" t="str">
        <f t="shared" si="35"/>
        <v>Not Played Yet</v>
      </c>
      <c r="L90" s="188"/>
      <c r="M90" s="203"/>
      <c r="N90" s="123" t="str">
        <f t="shared" si="24"/>
        <v xml:space="preserve"> </v>
      </c>
      <c r="O90" s="193" t="str">
        <f t="shared" si="25"/>
        <v xml:space="preserve"> </v>
      </c>
      <c r="P90" s="57" t="str">
        <f t="shared" si="26"/>
        <v/>
      </c>
      <c r="Q90" s="58" t="str">
        <f t="shared" si="27"/>
        <v/>
      </c>
      <c r="R90" s="59">
        <f t="shared" si="28"/>
        <v>0</v>
      </c>
      <c r="S90" s="60">
        <f t="shared" si="29"/>
        <v>0</v>
      </c>
      <c r="T90" s="61">
        <f t="shared" si="30"/>
        <v>0</v>
      </c>
      <c r="U90" s="58">
        <f t="shared" si="31"/>
        <v>0</v>
      </c>
      <c r="V90" s="61">
        <f t="shared" si="32"/>
        <v>0</v>
      </c>
      <c r="W90" s="58">
        <f t="shared" si="33"/>
        <v>0</v>
      </c>
      <c r="X90" s="367"/>
      <c r="Y90" s="137"/>
      <c r="Z90" s="138"/>
      <c r="AA90" s="139"/>
      <c r="AB90" s="139"/>
      <c r="AC90" s="139"/>
      <c r="AD90" s="139"/>
    </row>
    <row r="91" spans="2:30" hidden="1">
      <c r="B91" s="65">
        <f>IF(C91&lt;&gt;"",COUNTA($C$7:C91),"")</f>
        <v>85</v>
      </c>
      <c r="C91" s="364">
        <f>IF('Matches-Data-Inputs'!C91="","",'Matches-Data-Inputs'!C91)</f>
        <v>45220</v>
      </c>
      <c r="D91" s="73" t="str">
        <f>IF(C91="","",VLOOKUP(WEEKDAY(C91),WeekDays!$B$6:$C$12,COLUMNS(WeekDays!$B$6:$C$12)))</f>
        <v>Saturday</v>
      </c>
      <c r="E91" s="27" t="str">
        <f>IF('Matches-Data-Inputs'!E91="","",'Matches-Data-Inputs'!E91)</f>
        <v/>
      </c>
      <c r="F91" s="172" t="str">
        <f>IF('Matches-Data-Inputs'!F91="","",'Matches-Data-Inputs'!F91)</f>
        <v/>
      </c>
      <c r="G91" s="172" t="str">
        <f>IF('Matches-Data-Inputs'!G91="","",'Matches-Data-Inputs'!G91)</f>
        <v/>
      </c>
      <c r="H91" s="172" t="str">
        <f t="shared" si="34"/>
        <v>Not Played Yet</v>
      </c>
      <c r="I91" s="362" t="str">
        <f>IF('Matches-Data-Inputs'!H91="","",'Matches-Data-Inputs'!H91)</f>
        <v/>
      </c>
      <c r="J91" s="149" t="str">
        <f>IF('Matches-Data-Inputs'!I91="","",'Matches-Data-Inputs'!I91)</f>
        <v/>
      </c>
      <c r="K91" s="362" t="str">
        <f t="shared" si="35"/>
        <v>Not Played Yet</v>
      </c>
      <c r="L91" s="188"/>
      <c r="M91" s="203"/>
      <c r="N91" s="123" t="str">
        <f t="shared" si="24"/>
        <v xml:space="preserve"> </v>
      </c>
      <c r="O91" s="193" t="str">
        <f t="shared" si="25"/>
        <v xml:space="preserve"> </v>
      </c>
      <c r="P91" s="57" t="str">
        <f t="shared" si="26"/>
        <v/>
      </c>
      <c r="Q91" s="58" t="str">
        <f t="shared" si="27"/>
        <v/>
      </c>
      <c r="R91" s="59">
        <f t="shared" si="28"/>
        <v>0</v>
      </c>
      <c r="S91" s="60">
        <f t="shared" si="29"/>
        <v>0</v>
      </c>
      <c r="T91" s="61">
        <f t="shared" si="30"/>
        <v>0</v>
      </c>
      <c r="U91" s="58">
        <f t="shared" si="31"/>
        <v>0</v>
      </c>
      <c r="V91" s="61">
        <f t="shared" si="32"/>
        <v>0</v>
      </c>
      <c r="W91" s="58">
        <f t="shared" si="33"/>
        <v>0</v>
      </c>
      <c r="X91" s="367"/>
      <c r="Y91" s="137"/>
      <c r="Z91" s="138"/>
      <c r="AA91" s="139"/>
      <c r="AB91" s="139"/>
      <c r="AC91" s="139"/>
      <c r="AD91" s="139"/>
    </row>
    <row r="92" spans="2:30" hidden="1">
      <c r="B92" s="65">
        <f>IF(C92&lt;&gt;"",COUNTA($C$7:C92),"")</f>
        <v>86</v>
      </c>
      <c r="C92" s="364">
        <f>IF('Matches-Data-Inputs'!C92="","",'Matches-Data-Inputs'!C92)</f>
        <v>45220</v>
      </c>
      <c r="D92" s="73" t="str">
        <f>IF(C92="","",VLOOKUP(WEEKDAY(C92),WeekDays!$B$6:$C$12,COLUMNS(WeekDays!$B$6:$C$12)))</f>
        <v>Saturday</v>
      </c>
      <c r="E92" s="27" t="str">
        <f>IF('Matches-Data-Inputs'!E92="","",'Matches-Data-Inputs'!E92)</f>
        <v/>
      </c>
      <c r="F92" s="172" t="str">
        <f>IF('Matches-Data-Inputs'!F92="","",'Matches-Data-Inputs'!F92)</f>
        <v/>
      </c>
      <c r="G92" s="172" t="str">
        <f>IF('Matches-Data-Inputs'!G92="","",'Matches-Data-Inputs'!G92)</f>
        <v/>
      </c>
      <c r="H92" s="172" t="str">
        <f t="shared" si="34"/>
        <v>Not Played Yet</v>
      </c>
      <c r="I92" s="362" t="str">
        <f>IF('Matches-Data-Inputs'!H92="","",'Matches-Data-Inputs'!H92)</f>
        <v/>
      </c>
      <c r="J92" s="149" t="str">
        <f>IF('Matches-Data-Inputs'!I92="","",'Matches-Data-Inputs'!I92)</f>
        <v/>
      </c>
      <c r="K92" s="362" t="str">
        <f t="shared" si="35"/>
        <v>Not Played Yet</v>
      </c>
      <c r="L92" s="188"/>
      <c r="M92" s="203"/>
      <c r="N92" s="123" t="str">
        <f t="shared" si="24"/>
        <v xml:space="preserve"> </v>
      </c>
      <c r="O92" s="193" t="str">
        <f t="shared" si="25"/>
        <v xml:space="preserve"> </v>
      </c>
      <c r="P92" s="57" t="str">
        <f t="shared" si="26"/>
        <v/>
      </c>
      <c r="Q92" s="58" t="str">
        <f t="shared" si="27"/>
        <v/>
      </c>
      <c r="R92" s="59">
        <f t="shared" si="28"/>
        <v>0</v>
      </c>
      <c r="S92" s="60">
        <f t="shared" si="29"/>
        <v>0</v>
      </c>
      <c r="T92" s="61">
        <f t="shared" si="30"/>
        <v>0</v>
      </c>
      <c r="U92" s="58">
        <f t="shared" si="31"/>
        <v>0</v>
      </c>
      <c r="V92" s="61">
        <f t="shared" si="32"/>
        <v>0</v>
      </c>
      <c r="W92" s="58">
        <f t="shared" si="33"/>
        <v>0</v>
      </c>
      <c r="X92" s="367"/>
      <c r="Y92" s="137"/>
      <c r="Z92" s="138"/>
      <c r="AA92" s="139"/>
      <c r="AB92" s="139"/>
      <c r="AC92" s="139"/>
      <c r="AD92" s="139"/>
    </row>
    <row r="93" spans="2:30" hidden="1">
      <c r="B93" s="65">
        <f>IF(C93&lt;&gt;"",COUNTA($C$7:C93),"")</f>
        <v>87</v>
      </c>
      <c r="C93" s="364">
        <f>IF('Matches-Data-Inputs'!C93="","",'Matches-Data-Inputs'!C93)</f>
        <v>45220</v>
      </c>
      <c r="D93" s="73" t="str">
        <f>IF(C93="","",VLOOKUP(WEEKDAY(C93),WeekDays!$B$6:$C$12,COLUMNS(WeekDays!$B$6:$C$12)))</f>
        <v>Saturday</v>
      </c>
      <c r="E93" s="27" t="str">
        <f>IF('Matches-Data-Inputs'!E93="","",'Matches-Data-Inputs'!E93)</f>
        <v/>
      </c>
      <c r="F93" s="172" t="str">
        <f>IF('Matches-Data-Inputs'!F93="","",'Matches-Data-Inputs'!F93)</f>
        <v/>
      </c>
      <c r="G93" s="172" t="str">
        <f>IF('Matches-Data-Inputs'!G93="","",'Matches-Data-Inputs'!G93)</f>
        <v/>
      </c>
      <c r="H93" s="172" t="str">
        <f t="shared" si="34"/>
        <v>Not Played Yet</v>
      </c>
      <c r="I93" s="362" t="str">
        <f>IF('Matches-Data-Inputs'!H93="","",'Matches-Data-Inputs'!H93)</f>
        <v/>
      </c>
      <c r="J93" s="149" t="str">
        <f>IF('Matches-Data-Inputs'!I93="","",'Matches-Data-Inputs'!I93)</f>
        <v/>
      </c>
      <c r="K93" s="362" t="str">
        <f t="shared" si="35"/>
        <v>Not Played Yet</v>
      </c>
      <c r="L93" s="188"/>
      <c r="M93" s="203"/>
      <c r="N93" s="123" t="str">
        <f t="shared" si="24"/>
        <v xml:space="preserve"> </v>
      </c>
      <c r="O93" s="193" t="str">
        <f t="shared" si="25"/>
        <v xml:space="preserve"> </v>
      </c>
      <c r="P93" s="57" t="str">
        <f t="shared" si="26"/>
        <v/>
      </c>
      <c r="Q93" s="58" t="str">
        <f t="shared" si="27"/>
        <v/>
      </c>
      <c r="R93" s="59">
        <f t="shared" si="28"/>
        <v>0</v>
      </c>
      <c r="S93" s="60">
        <f t="shared" si="29"/>
        <v>0</v>
      </c>
      <c r="T93" s="61">
        <f t="shared" si="30"/>
        <v>0</v>
      </c>
      <c r="U93" s="58">
        <f t="shared" si="31"/>
        <v>0</v>
      </c>
      <c r="V93" s="61">
        <f t="shared" si="32"/>
        <v>0</v>
      </c>
      <c r="W93" s="58">
        <f t="shared" si="33"/>
        <v>0</v>
      </c>
      <c r="X93" s="367"/>
      <c r="Y93" s="137"/>
      <c r="Z93" s="138"/>
      <c r="AA93" s="139"/>
      <c r="AB93" s="139"/>
      <c r="AC93" s="139"/>
      <c r="AD93" s="139"/>
    </row>
    <row r="94" spans="2:30" hidden="1">
      <c r="B94" s="65">
        <f>IF(C94&lt;&gt;"",COUNTA($C$7:C94),"")</f>
        <v>88</v>
      </c>
      <c r="C94" s="364">
        <f>IF('Matches-Data-Inputs'!C94="","",'Matches-Data-Inputs'!C94)</f>
        <v>45221</v>
      </c>
      <c r="D94" s="73" t="str">
        <f>IF(C94="","",VLOOKUP(WEEKDAY(C94),WeekDays!$B$6:$C$12,COLUMNS(WeekDays!$B$6:$C$12)))</f>
        <v>Sunday</v>
      </c>
      <c r="E94" s="27" t="str">
        <f>IF('Matches-Data-Inputs'!E94="","",'Matches-Data-Inputs'!E94)</f>
        <v/>
      </c>
      <c r="F94" s="172" t="str">
        <f>IF('Matches-Data-Inputs'!F94="","",'Matches-Data-Inputs'!F94)</f>
        <v/>
      </c>
      <c r="G94" s="172" t="str">
        <f>IF('Matches-Data-Inputs'!G94="","",'Matches-Data-Inputs'!G94)</f>
        <v/>
      </c>
      <c r="H94" s="172" t="str">
        <f t="shared" si="34"/>
        <v>Not Played Yet</v>
      </c>
      <c r="I94" s="362" t="str">
        <f>IF('Matches-Data-Inputs'!H94="","",'Matches-Data-Inputs'!H94)</f>
        <v/>
      </c>
      <c r="J94" s="149" t="str">
        <f>IF('Matches-Data-Inputs'!I94="","",'Matches-Data-Inputs'!I94)</f>
        <v/>
      </c>
      <c r="K94" s="362" t="str">
        <f t="shared" si="35"/>
        <v>Not Played Yet</v>
      </c>
      <c r="L94" s="188"/>
      <c r="M94" s="203"/>
      <c r="N94" s="123" t="str">
        <f t="shared" si="24"/>
        <v xml:space="preserve"> </v>
      </c>
      <c r="O94" s="193" t="str">
        <f t="shared" si="25"/>
        <v xml:space="preserve"> </v>
      </c>
      <c r="P94" s="57" t="str">
        <f t="shared" si="26"/>
        <v/>
      </c>
      <c r="Q94" s="58" t="str">
        <f t="shared" si="27"/>
        <v/>
      </c>
      <c r="R94" s="59">
        <f t="shared" si="28"/>
        <v>0</v>
      </c>
      <c r="S94" s="60">
        <f t="shared" si="29"/>
        <v>0</v>
      </c>
      <c r="T94" s="61">
        <f t="shared" si="30"/>
        <v>0</v>
      </c>
      <c r="U94" s="58">
        <f t="shared" si="31"/>
        <v>0</v>
      </c>
      <c r="V94" s="61">
        <f t="shared" si="32"/>
        <v>0</v>
      </c>
      <c r="W94" s="58">
        <f t="shared" si="33"/>
        <v>0</v>
      </c>
      <c r="X94" s="367"/>
      <c r="Y94" s="137"/>
      <c r="Z94" s="138"/>
      <c r="AA94" s="139"/>
      <c r="AB94" s="139"/>
      <c r="AC94" s="139"/>
      <c r="AD94" s="139"/>
    </row>
    <row r="95" spans="2:30" hidden="1">
      <c r="B95" s="65">
        <f>IF(C95&lt;&gt;"",COUNTA($C$7:C95),"")</f>
        <v>89</v>
      </c>
      <c r="C95" s="364">
        <f>IF('Matches-Data-Inputs'!C95="","",'Matches-Data-Inputs'!C95)</f>
        <v>45221</v>
      </c>
      <c r="D95" s="73" t="str">
        <f>IF(C95="","",VLOOKUP(WEEKDAY(C95),WeekDays!$B$6:$C$12,COLUMNS(WeekDays!$B$6:$C$12)))</f>
        <v>Sunday</v>
      </c>
      <c r="E95" s="27" t="str">
        <f>IF('Matches-Data-Inputs'!E95="","",'Matches-Data-Inputs'!E95)</f>
        <v/>
      </c>
      <c r="F95" s="172" t="str">
        <f>IF('Matches-Data-Inputs'!F95="","",'Matches-Data-Inputs'!F95)</f>
        <v/>
      </c>
      <c r="G95" s="172" t="str">
        <f>IF('Matches-Data-Inputs'!G95="","",'Matches-Data-Inputs'!G95)</f>
        <v/>
      </c>
      <c r="H95" s="172" t="str">
        <f t="shared" si="34"/>
        <v>Not Played Yet</v>
      </c>
      <c r="I95" s="362" t="str">
        <f>IF('Matches-Data-Inputs'!H95="","",'Matches-Data-Inputs'!H95)</f>
        <v/>
      </c>
      <c r="J95" s="149" t="str">
        <f>IF('Matches-Data-Inputs'!I95="","",'Matches-Data-Inputs'!I95)</f>
        <v/>
      </c>
      <c r="K95" s="362" t="str">
        <f t="shared" si="35"/>
        <v>Not Played Yet</v>
      </c>
      <c r="L95" s="188"/>
      <c r="M95" s="203"/>
      <c r="N95" s="123" t="str">
        <f t="shared" si="24"/>
        <v xml:space="preserve"> </v>
      </c>
      <c r="O95" s="193" t="str">
        <f t="shared" si="25"/>
        <v xml:space="preserve"> </v>
      </c>
      <c r="P95" s="57" t="str">
        <f t="shared" si="26"/>
        <v/>
      </c>
      <c r="Q95" s="58" t="str">
        <f t="shared" si="27"/>
        <v/>
      </c>
      <c r="R95" s="59">
        <f t="shared" si="28"/>
        <v>0</v>
      </c>
      <c r="S95" s="60">
        <f t="shared" si="29"/>
        <v>0</v>
      </c>
      <c r="T95" s="61">
        <f t="shared" si="30"/>
        <v>0</v>
      </c>
      <c r="U95" s="58">
        <f t="shared" si="31"/>
        <v>0</v>
      </c>
      <c r="V95" s="61">
        <f t="shared" si="32"/>
        <v>0</v>
      </c>
      <c r="W95" s="58">
        <f t="shared" si="33"/>
        <v>0</v>
      </c>
      <c r="X95" s="367"/>
      <c r="Y95" s="137"/>
      <c r="Z95" s="138"/>
      <c r="AA95" s="139"/>
      <c r="AB95" s="139"/>
      <c r="AC95" s="139"/>
      <c r="AD95" s="139"/>
    </row>
    <row r="96" spans="2:30" hidden="1">
      <c r="B96" s="65">
        <f>IF(C96&lt;&gt;"",COUNTA($C$7:C96),"")</f>
        <v>90</v>
      </c>
      <c r="C96" s="364">
        <f>IF('Matches-Data-Inputs'!C96="","",'Matches-Data-Inputs'!C96)</f>
        <v>45222</v>
      </c>
      <c r="D96" s="73" t="str">
        <f>IF(C96="","",VLOOKUP(WEEKDAY(C96),WeekDays!$B$6:$C$12,COLUMNS(WeekDays!$B$6:$C$12)))</f>
        <v>Monday</v>
      </c>
      <c r="E96" s="27" t="str">
        <f>IF('Matches-Data-Inputs'!E96="","",'Matches-Data-Inputs'!E96)</f>
        <v/>
      </c>
      <c r="F96" s="172" t="str">
        <f>IF('Matches-Data-Inputs'!F96="","",'Matches-Data-Inputs'!F96)</f>
        <v/>
      </c>
      <c r="G96" s="172" t="str">
        <f>IF('Matches-Data-Inputs'!G96="","",'Matches-Data-Inputs'!G96)</f>
        <v/>
      </c>
      <c r="H96" s="172" t="str">
        <f t="shared" si="34"/>
        <v>Not Played Yet</v>
      </c>
      <c r="I96" s="362" t="str">
        <f>IF('Matches-Data-Inputs'!H96="","",'Matches-Data-Inputs'!H96)</f>
        <v/>
      </c>
      <c r="J96" s="149" t="str">
        <f>IF('Matches-Data-Inputs'!I96="","",'Matches-Data-Inputs'!I96)</f>
        <v/>
      </c>
      <c r="K96" s="362" t="str">
        <f t="shared" si="35"/>
        <v>Not Played Yet</v>
      </c>
      <c r="L96" s="188"/>
      <c r="M96" s="203"/>
      <c r="N96" s="123" t="str">
        <f t="shared" si="24"/>
        <v xml:space="preserve"> </v>
      </c>
      <c r="O96" s="193" t="str">
        <f t="shared" si="25"/>
        <v xml:space="preserve"> </v>
      </c>
      <c r="P96" s="57" t="str">
        <f t="shared" si="26"/>
        <v/>
      </c>
      <c r="Q96" s="58" t="str">
        <f t="shared" si="27"/>
        <v/>
      </c>
      <c r="R96" s="59">
        <f t="shared" si="28"/>
        <v>0</v>
      </c>
      <c r="S96" s="60">
        <f t="shared" si="29"/>
        <v>0</v>
      </c>
      <c r="T96" s="61">
        <f t="shared" si="30"/>
        <v>0</v>
      </c>
      <c r="U96" s="58">
        <f t="shared" si="31"/>
        <v>0</v>
      </c>
      <c r="V96" s="61">
        <f t="shared" si="32"/>
        <v>0</v>
      </c>
      <c r="W96" s="58">
        <f t="shared" si="33"/>
        <v>0</v>
      </c>
      <c r="X96" s="367"/>
      <c r="Y96" s="137"/>
      <c r="Z96" s="138"/>
      <c r="AA96" s="139"/>
      <c r="AB96" s="139"/>
      <c r="AC96" s="139"/>
      <c r="AD96" s="139"/>
    </row>
    <row r="97" spans="2:30" hidden="1">
      <c r="B97" s="65">
        <f>IF(C97&lt;&gt;"",COUNTA($C$7:C97),"")</f>
        <v>91</v>
      </c>
      <c r="C97" s="364">
        <f>IF('Matches-Data-Inputs'!C97="","",'Matches-Data-Inputs'!C97)</f>
        <v>45226</v>
      </c>
      <c r="D97" s="73" t="str">
        <f>IF(C97="","",VLOOKUP(WEEKDAY(C97),WeekDays!$B$6:$C$12,COLUMNS(WeekDays!$B$6:$C$12)))</f>
        <v>Friday</v>
      </c>
      <c r="E97" s="27" t="str">
        <f>IF('Matches-Data-Inputs'!E97="","",'Matches-Data-Inputs'!E97)</f>
        <v/>
      </c>
      <c r="F97" s="172" t="str">
        <f>IF('Matches-Data-Inputs'!F97="","",'Matches-Data-Inputs'!F97)</f>
        <v/>
      </c>
      <c r="G97" s="172" t="str">
        <f>IF('Matches-Data-Inputs'!G97="","",'Matches-Data-Inputs'!G97)</f>
        <v/>
      </c>
      <c r="H97" s="172" t="str">
        <f t="shared" si="34"/>
        <v>Not Played Yet</v>
      </c>
      <c r="I97" s="362" t="str">
        <f>IF('Matches-Data-Inputs'!H97="","",'Matches-Data-Inputs'!H97)</f>
        <v/>
      </c>
      <c r="J97" s="149" t="str">
        <f>IF('Matches-Data-Inputs'!I97="","",'Matches-Data-Inputs'!I97)</f>
        <v/>
      </c>
      <c r="K97" s="362" t="str">
        <f t="shared" si="35"/>
        <v>Not Played Yet</v>
      </c>
      <c r="L97" s="188"/>
      <c r="M97" s="203"/>
      <c r="N97" s="123" t="str">
        <f t="shared" si="24"/>
        <v xml:space="preserve"> </v>
      </c>
      <c r="O97" s="193" t="str">
        <f t="shared" si="25"/>
        <v xml:space="preserve"> </v>
      </c>
      <c r="P97" s="57" t="str">
        <f t="shared" si="26"/>
        <v/>
      </c>
      <c r="Q97" s="58" t="str">
        <f t="shared" si="27"/>
        <v/>
      </c>
      <c r="R97" s="59">
        <f t="shared" si="28"/>
        <v>0</v>
      </c>
      <c r="S97" s="60">
        <f t="shared" si="29"/>
        <v>0</v>
      </c>
      <c r="T97" s="61">
        <f t="shared" si="30"/>
        <v>0</v>
      </c>
      <c r="U97" s="58">
        <f t="shared" si="31"/>
        <v>0</v>
      </c>
      <c r="V97" s="61">
        <f t="shared" si="32"/>
        <v>0</v>
      </c>
      <c r="W97" s="58">
        <f t="shared" si="33"/>
        <v>0</v>
      </c>
      <c r="X97" s="367"/>
      <c r="Y97" s="137"/>
      <c r="Z97" s="138"/>
      <c r="AA97" s="139"/>
      <c r="AB97" s="139"/>
      <c r="AC97" s="139"/>
      <c r="AD97" s="139"/>
    </row>
    <row r="98" spans="2:30" hidden="1">
      <c r="B98" s="65">
        <f>IF(C98&lt;&gt;"",COUNTA($C$7:C98),"")</f>
        <v>92</v>
      </c>
      <c r="C98" s="364">
        <f>IF('Matches-Data-Inputs'!C98="","",'Matches-Data-Inputs'!C98)</f>
        <v>45227</v>
      </c>
      <c r="D98" s="73" t="str">
        <f>IF(C98="","",VLOOKUP(WEEKDAY(C98),WeekDays!$B$6:$C$12,COLUMNS(WeekDays!$B$6:$C$12)))</f>
        <v>Saturday</v>
      </c>
      <c r="E98" s="27" t="str">
        <f>IF('Matches-Data-Inputs'!E98="","",'Matches-Data-Inputs'!E98)</f>
        <v/>
      </c>
      <c r="F98" s="172" t="str">
        <f>IF('Matches-Data-Inputs'!F98="","",'Matches-Data-Inputs'!F98)</f>
        <v/>
      </c>
      <c r="G98" s="172" t="str">
        <f>IF('Matches-Data-Inputs'!G98="","",'Matches-Data-Inputs'!G98)</f>
        <v/>
      </c>
      <c r="H98" s="172" t="str">
        <f t="shared" si="34"/>
        <v>Not Played Yet</v>
      </c>
      <c r="I98" s="362" t="str">
        <f>IF('Matches-Data-Inputs'!H98="","",'Matches-Data-Inputs'!H98)</f>
        <v/>
      </c>
      <c r="J98" s="149" t="str">
        <f>IF('Matches-Data-Inputs'!I98="","",'Matches-Data-Inputs'!I98)</f>
        <v/>
      </c>
      <c r="K98" s="362" t="str">
        <f t="shared" si="35"/>
        <v>Not Played Yet</v>
      </c>
      <c r="L98" s="188"/>
      <c r="M98" s="203"/>
      <c r="N98" s="123" t="str">
        <f t="shared" si="24"/>
        <v xml:space="preserve"> </v>
      </c>
      <c r="O98" s="193" t="str">
        <f t="shared" si="25"/>
        <v xml:space="preserve"> </v>
      </c>
      <c r="P98" s="57" t="str">
        <f t="shared" si="26"/>
        <v/>
      </c>
      <c r="Q98" s="58" t="str">
        <f t="shared" si="27"/>
        <v/>
      </c>
      <c r="R98" s="59">
        <f t="shared" si="28"/>
        <v>0</v>
      </c>
      <c r="S98" s="60">
        <f t="shared" si="29"/>
        <v>0</v>
      </c>
      <c r="T98" s="61">
        <f t="shared" si="30"/>
        <v>0</v>
      </c>
      <c r="U98" s="58">
        <f t="shared" si="31"/>
        <v>0</v>
      </c>
      <c r="V98" s="61">
        <f t="shared" si="32"/>
        <v>0</v>
      </c>
      <c r="W98" s="58">
        <f t="shared" si="33"/>
        <v>0</v>
      </c>
      <c r="X98" s="367"/>
      <c r="Y98" s="137"/>
      <c r="Z98" s="138"/>
      <c r="AA98" s="139"/>
      <c r="AB98" s="139"/>
      <c r="AC98" s="139"/>
      <c r="AD98" s="139"/>
    </row>
    <row r="99" spans="2:30" hidden="1">
      <c r="B99" s="65">
        <f>IF(C99&lt;&gt;"",COUNTA($C$7:C99),"")</f>
        <v>93</v>
      </c>
      <c r="C99" s="364">
        <f>IF('Matches-Data-Inputs'!C99="","",'Matches-Data-Inputs'!C99)</f>
        <v>45227</v>
      </c>
      <c r="D99" s="73" t="str">
        <f>IF(C99="","",VLOOKUP(WEEKDAY(C99),WeekDays!$B$6:$C$12,COLUMNS(WeekDays!$B$6:$C$12)))</f>
        <v>Saturday</v>
      </c>
      <c r="E99" s="27" t="str">
        <f>IF('Matches-Data-Inputs'!E99="","",'Matches-Data-Inputs'!E99)</f>
        <v/>
      </c>
      <c r="F99" s="172" t="str">
        <f>IF('Matches-Data-Inputs'!F99="","",'Matches-Data-Inputs'!F99)</f>
        <v/>
      </c>
      <c r="G99" s="172" t="str">
        <f>IF('Matches-Data-Inputs'!G99="","",'Matches-Data-Inputs'!G99)</f>
        <v/>
      </c>
      <c r="H99" s="172" t="str">
        <f t="shared" si="34"/>
        <v>Not Played Yet</v>
      </c>
      <c r="I99" s="362" t="str">
        <f>IF('Matches-Data-Inputs'!H99="","",'Matches-Data-Inputs'!H99)</f>
        <v/>
      </c>
      <c r="J99" s="149" t="str">
        <f>IF('Matches-Data-Inputs'!I99="","",'Matches-Data-Inputs'!I99)</f>
        <v/>
      </c>
      <c r="K99" s="362" t="str">
        <f t="shared" si="35"/>
        <v>Not Played Yet</v>
      </c>
      <c r="L99" s="188"/>
      <c r="M99" s="203"/>
      <c r="N99" s="123" t="str">
        <f t="shared" si="24"/>
        <v xml:space="preserve"> </v>
      </c>
      <c r="O99" s="193" t="str">
        <f t="shared" si="25"/>
        <v xml:space="preserve"> </v>
      </c>
      <c r="P99" s="57" t="str">
        <f t="shared" si="26"/>
        <v/>
      </c>
      <c r="Q99" s="58" t="str">
        <f t="shared" si="27"/>
        <v/>
      </c>
      <c r="R99" s="59">
        <f t="shared" si="28"/>
        <v>0</v>
      </c>
      <c r="S99" s="60">
        <f t="shared" si="29"/>
        <v>0</v>
      </c>
      <c r="T99" s="61">
        <f t="shared" si="30"/>
        <v>0</v>
      </c>
      <c r="U99" s="58">
        <f t="shared" si="31"/>
        <v>0</v>
      </c>
      <c r="V99" s="61">
        <f t="shared" si="32"/>
        <v>0</v>
      </c>
      <c r="W99" s="58">
        <f t="shared" si="33"/>
        <v>0</v>
      </c>
      <c r="X99" s="367"/>
      <c r="Y99" s="137"/>
      <c r="Z99" s="138"/>
      <c r="AA99" s="139"/>
      <c r="AB99" s="139"/>
      <c r="AC99" s="139"/>
      <c r="AD99" s="139"/>
    </row>
    <row r="100" spans="2:30" hidden="1">
      <c r="B100" s="65">
        <f>IF(C100&lt;&gt;"",COUNTA($C$7:C100),"")</f>
        <v>94</v>
      </c>
      <c r="C100" s="364">
        <f>IF('Matches-Data-Inputs'!C100="","",'Matches-Data-Inputs'!C100)</f>
        <v>45227</v>
      </c>
      <c r="D100" s="73" t="str">
        <f>IF(C100="","",VLOOKUP(WEEKDAY(C100),WeekDays!$B$6:$C$12,COLUMNS(WeekDays!$B$6:$C$12)))</f>
        <v>Saturday</v>
      </c>
      <c r="E100" s="27" t="str">
        <f>IF('Matches-Data-Inputs'!E100="","",'Matches-Data-Inputs'!E100)</f>
        <v/>
      </c>
      <c r="F100" s="172" t="str">
        <f>IF('Matches-Data-Inputs'!F100="","",'Matches-Data-Inputs'!F100)</f>
        <v/>
      </c>
      <c r="G100" s="172" t="str">
        <f>IF('Matches-Data-Inputs'!G100="","",'Matches-Data-Inputs'!G100)</f>
        <v/>
      </c>
      <c r="H100" s="172" t="str">
        <f t="shared" si="34"/>
        <v>Not Played Yet</v>
      </c>
      <c r="I100" s="362" t="str">
        <f>IF('Matches-Data-Inputs'!H100="","",'Matches-Data-Inputs'!H100)</f>
        <v/>
      </c>
      <c r="J100" s="149" t="str">
        <f>IF('Matches-Data-Inputs'!I100="","",'Matches-Data-Inputs'!I100)</f>
        <v/>
      </c>
      <c r="K100" s="362" t="str">
        <f t="shared" si="35"/>
        <v>Not Played Yet</v>
      </c>
      <c r="L100" s="188"/>
      <c r="M100" s="203"/>
      <c r="N100" s="123" t="str">
        <f t="shared" si="24"/>
        <v xml:space="preserve"> </v>
      </c>
      <c r="O100" s="193" t="str">
        <f t="shared" si="25"/>
        <v xml:space="preserve"> </v>
      </c>
      <c r="P100" s="57" t="str">
        <f t="shared" si="26"/>
        <v/>
      </c>
      <c r="Q100" s="58" t="str">
        <f t="shared" si="27"/>
        <v/>
      </c>
      <c r="R100" s="59">
        <f t="shared" si="28"/>
        <v>0</v>
      </c>
      <c r="S100" s="60">
        <f t="shared" si="29"/>
        <v>0</v>
      </c>
      <c r="T100" s="61">
        <f t="shared" si="30"/>
        <v>0</v>
      </c>
      <c r="U100" s="58">
        <f t="shared" si="31"/>
        <v>0</v>
      </c>
      <c r="V100" s="61">
        <f t="shared" si="32"/>
        <v>0</v>
      </c>
      <c r="W100" s="58">
        <f t="shared" si="33"/>
        <v>0</v>
      </c>
      <c r="X100" s="367"/>
      <c r="Y100" s="137"/>
      <c r="Z100" s="138"/>
      <c r="AA100" s="139"/>
      <c r="AB100" s="139"/>
      <c r="AC100" s="139"/>
      <c r="AD100" s="139"/>
    </row>
    <row r="101" spans="2:30" hidden="1">
      <c r="B101" s="65">
        <f>IF(C101&lt;&gt;"",COUNTA($C$7:C101),"")</f>
        <v>95</v>
      </c>
      <c r="C101" s="364">
        <f>IF('Matches-Data-Inputs'!C101="","",'Matches-Data-Inputs'!C101)</f>
        <v>45227</v>
      </c>
      <c r="D101" s="73" t="str">
        <f>IF(C101="","",VLOOKUP(WEEKDAY(C101),WeekDays!$B$6:$C$12,COLUMNS(WeekDays!$B$6:$C$12)))</f>
        <v>Saturday</v>
      </c>
      <c r="E101" s="27" t="str">
        <f>IF('Matches-Data-Inputs'!E101="","",'Matches-Data-Inputs'!E101)</f>
        <v/>
      </c>
      <c r="F101" s="172" t="str">
        <f>IF('Matches-Data-Inputs'!F101="","",'Matches-Data-Inputs'!F101)</f>
        <v/>
      </c>
      <c r="G101" s="172" t="str">
        <f>IF('Matches-Data-Inputs'!G101="","",'Matches-Data-Inputs'!G101)</f>
        <v/>
      </c>
      <c r="H101" s="172" t="str">
        <f t="shared" si="34"/>
        <v>Not Played Yet</v>
      </c>
      <c r="I101" s="362" t="str">
        <f>IF('Matches-Data-Inputs'!H101="","",'Matches-Data-Inputs'!H101)</f>
        <v/>
      </c>
      <c r="J101" s="149" t="str">
        <f>IF('Matches-Data-Inputs'!I101="","",'Matches-Data-Inputs'!I101)</f>
        <v/>
      </c>
      <c r="K101" s="362" t="str">
        <f t="shared" si="35"/>
        <v>Not Played Yet</v>
      </c>
      <c r="L101" s="188"/>
      <c r="M101" s="203"/>
      <c r="N101" s="123" t="str">
        <f t="shared" si="24"/>
        <v xml:space="preserve"> </v>
      </c>
      <c r="O101" s="193" t="str">
        <f t="shared" si="25"/>
        <v xml:space="preserve"> </v>
      </c>
      <c r="P101" s="57" t="str">
        <f t="shared" si="26"/>
        <v/>
      </c>
      <c r="Q101" s="58" t="str">
        <f t="shared" si="27"/>
        <v/>
      </c>
      <c r="R101" s="59">
        <f t="shared" si="28"/>
        <v>0</v>
      </c>
      <c r="S101" s="60">
        <f t="shared" si="29"/>
        <v>0</v>
      </c>
      <c r="T101" s="61">
        <f t="shared" si="30"/>
        <v>0</v>
      </c>
      <c r="U101" s="58">
        <f t="shared" si="31"/>
        <v>0</v>
      </c>
      <c r="V101" s="61">
        <f t="shared" si="32"/>
        <v>0</v>
      </c>
      <c r="W101" s="58">
        <f t="shared" si="33"/>
        <v>0</v>
      </c>
      <c r="X101" s="367"/>
      <c r="Y101" s="137"/>
      <c r="Z101" s="138"/>
      <c r="AA101" s="139"/>
      <c r="AB101" s="139"/>
      <c r="AC101" s="139"/>
      <c r="AD101" s="139"/>
    </row>
    <row r="102" spans="2:30" hidden="1">
      <c r="B102" s="65">
        <f>IF(C102&lt;&gt;"",COUNTA($C$7:C102),"")</f>
        <v>96</v>
      </c>
      <c r="C102" s="364">
        <f>IF('Matches-Data-Inputs'!C102="","",'Matches-Data-Inputs'!C102)</f>
        <v>45227</v>
      </c>
      <c r="D102" s="73" t="str">
        <f>IF(C102="","",VLOOKUP(WEEKDAY(C102),WeekDays!$B$6:$C$12,COLUMNS(WeekDays!$B$6:$C$12)))</f>
        <v>Saturday</v>
      </c>
      <c r="E102" s="27" t="str">
        <f>IF('Matches-Data-Inputs'!E102="","",'Matches-Data-Inputs'!E102)</f>
        <v/>
      </c>
      <c r="F102" s="172" t="str">
        <f>IF('Matches-Data-Inputs'!F102="","",'Matches-Data-Inputs'!F102)</f>
        <v/>
      </c>
      <c r="G102" s="172" t="str">
        <f>IF('Matches-Data-Inputs'!G102="","",'Matches-Data-Inputs'!G102)</f>
        <v/>
      </c>
      <c r="H102" s="172" t="str">
        <f t="shared" si="34"/>
        <v>Not Played Yet</v>
      </c>
      <c r="I102" s="362" t="str">
        <f>IF('Matches-Data-Inputs'!H102="","",'Matches-Data-Inputs'!H102)</f>
        <v/>
      </c>
      <c r="J102" s="149" t="str">
        <f>IF('Matches-Data-Inputs'!I102="","",'Matches-Data-Inputs'!I102)</f>
        <v/>
      </c>
      <c r="K102" s="362" t="str">
        <f t="shared" si="35"/>
        <v>Not Played Yet</v>
      </c>
      <c r="L102" s="188"/>
      <c r="M102" s="203"/>
      <c r="N102" s="123" t="str">
        <f t="shared" si="24"/>
        <v xml:space="preserve"> </v>
      </c>
      <c r="O102" s="193" t="str">
        <f t="shared" si="25"/>
        <v xml:space="preserve"> </v>
      </c>
      <c r="P102" s="57" t="str">
        <f t="shared" si="26"/>
        <v/>
      </c>
      <c r="Q102" s="58" t="str">
        <f t="shared" si="27"/>
        <v/>
      </c>
      <c r="R102" s="59">
        <f t="shared" si="28"/>
        <v>0</v>
      </c>
      <c r="S102" s="60">
        <f t="shared" si="29"/>
        <v>0</v>
      </c>
      <c r="T102" s="61">
        <f t="shared" si="30"/>
        <v>0</v>
      </c>
      <c r="U102" s="58">
        <f t="shared" si="31"/>
        <v>0</v>
      </c>
      <c r="V102" s="61">
        <f t="shared" si="32"/>
        <v>0</v>
      </c>
      <c r="W102" s="58">
        <f t="shared" si="33"/>
        <v>0</v>
      </c>
      <c r="X102" s="367"/>
      <c r="Y102" s="137"/>
      <c r="Z102" s="138"/>
      <c r="AA102" s="139"/>
      <c r="AB102" s="139"/>
      <c r="AC102" s="139"/>
      <c r="AD102" s="139"/>
    </row>
    <row r="103" spans="2:30" hidden="1">
      <c r="B103" s="65">
        <f>IF(C103&lt;&gt;"",COUNTA($C$7:C103),"")</f>
        <v>97</v>
      </c>
      <c r="C103" s="364">
        <f>IF('Matches-Data-Inputs'!C103="","",'Matches-Data-Inputs'!C103)</f>
        <v>45228</v>
      </c>
      <c r="D103" s="73" t="str">
        <f>IF(C103="","",VLOOKUP(WEEKDAY(C103),WeekDays!$B$6:$C$12,COLUMNS(WeekDays!$B$6:$C$12)))</f>
        <v>Sunday</v>
      </c>
      <c r="E103" s="27" t="str">
        <f>IF('Matches-Data-Inputs'!E103="","",'Matches-Data-Inputs'!E103)</f>
        <v/>
      </c>
      <c r="F103" s="172" t="str">
        <f>IF('Matches-Data-Inputs'!F103="","",'Matches-Data-Inputs'!F103)</f>
        <v/>
      </c>
      <c r="G103" s="172" t="str">
        <f>IF('Matches-Data-Inputs'!G103="","",'Matches-Data-Inputs'!G103)</f>
        <v/>
      </c>
      <c r="H103" s="172" t="str">
        <f t="shared" si="34"/>
        <v>Not Played Yet</v>
      </c>
      <c r="I103" s="362" t="str">
        <f>IF('Matches-Data-Inputs'!H103="","",'Matches-Data-Inputs'!H103)</f>
        <v/>
      </c>
      <c r="J103" s="149" t="str">
        <f>IF('Matches-Data-Inputs'!I103="","",'Matches-Data-Inputs'!I103)</f>
        <v/>
      </c>
      <c r="K103" s="362" t="str">
        <f t="shared" si="35"/>
        <v>Not Played Yet</v>
      </c>
      <c r="L103" s="188"/>
      <c r="M103" s="203"/>
      <c r="N103" s="123" t="str">
        <f t="shared" si="24"/>
        <v xml:space="preserve"> </v>
      </c>
      <c r="O103" s="193" t="str">
        <f t="shared" si="25"/>
        <v xml:space="preserve"> </v>
      </c>
      <c r="P103" s="57" t="str">
        <f t="shared" si="26"/>
        <v/>
      </c>
      <c r="Q103" s="58" t="str">
        <f t="shared" si="27"/>
        <v/>
      </c>
      <c r="R103" s="59">
        <f t="shared" si="28"/>
        <v>0</v>
      </c>
      <c r="S103" s="60">
        <f t="shared" si="29"/>
        <v>0</v>
      </c>
      <c r="T103" s="61">
        <f t="shared" si="30"/>
        <v>0</v>
      </c>
      <c r="U103" s="58">
        <f t="shared" si="31"/>
        <v>0</v>
      </c>
      <c r="V103" s="61">
        <f t="shared" si="32"/>
        <v>0</v>
      </c>
      <c r="W103" s="58">
        <f t="shared" si="33"/>
        <v>0</v>
      </c>
      <c r="X103" s="367"/>
      <c r="Y103" s="137"/>
      <c r="Z103" s="138"/>
      <c r="AA103" s="139"/>
      <c r="AB103" s="139"/>
      <c r="AC103" s="139"/>
      <c r="AD103" s="139"/>
    </row>
    <row r="104" spans="2:30" hidden="1">
      <c r="B104" s="65">
        <f>IF(C104&lt;&gt;"",COUNTA($C$7:C104),"")</f>
        <v>98</v>
      </c>
      <c r="C104" s="364">
        <f>IF('Matches-Data-Inputs'!C104="","",'Matches-Data-Inputs'!C104)</f>
        <v>45228</v>
      </c>
      <c r="D104" s="73" t="str">
        <f>IF(C104="","",VLOOKUP(WEEKDAY(C104),WeekDays!$B$6:$C$12,COLUMNS(WeekDays!$B$6:$C$12)))</f>
        <v>Sunday</v>
      </c>
      <c r="E104" s="27" t="str">
        <f>IF('Matches-Data-Inputs'!E104="","",'Matches-Data-Inputs'!E104)</f>
        <v/>
      </c>
      <c r="F104" s="172" t="str">
        <f>IF('Matches-Data-Inputs'!F104="","",'Matches-Data-Inputs'!F104)</f>
        <v/>
      </c>
      <c r="G104" s="172" t="str">
        <f>IF('Matches-Data-Inputs'!G104="","",'Matches-Data-Inputs'!G104)</f>
        <v/>
      </c>
      <c r="H104" s="172" t="str">
        <f t="shared" si="34"/>
        <v>Not Played Yet</v>
      </c>
      <c r="I104" s="362" t="str">
        <f>IF('Matches-Data-Inputs'!H104="","",'Matches-Data-Inputs'!H104)</f>
        <v/>
      </c>
      <c r="J104" s="149" t="str">
        <f>IF('Matches-Data-Inputs'!I104="","",'Matches-Data-Inputs'!I104)</f>
        <v/>
      </c>
      <c r="K104" s="362" t="str">
        <f t="shared" si="35"/>
        <v>Not Played Yet</v>
      </c>
      <c r="L104" s="188"/>
      <c r="M104" s="203"/>
      <c r="N104" s="123" t="str">
        <f t="shared" si="24"/>
        <v xml:space="preserve"> </v>
      </c>
      <c r="O104" s="193" t="str">
        <f t="shared" si="25"/>
        <v xml:space="preserve"> </v>
      </c>
      <c r="P104" s="57" t="str">
        <f t="shared" si="26"/>
        <v/>
      </c>
      <c r="Q104" s="58" t="str">
        <f t="shared" si="27"/>
        <v/>
      </c>
      <c r="R104" s="59">
        <f t="shared" si="28"/>
        <v>0</v>
      </c>
      <c r="S104" s="60">
        <f t="shared" si="29"/>
        <v>0</v>
      </c>
      <c r="T104" s="61">
        <f t="shared" si="30"/>
        <v>0</v>
      </c>
      <c r="U104" s="58">
        <f t="shared" si="31"/>
        <v>0</v>
      </c>
      <c r="V104" s="61">
        <f t="shared" si="32"/>
        <v>0</v>
      </c>
      <c r="W104" s="58">
        <f t="shared" si="33"/>
        <v>0</v>
      </c>
      <c r="X104" s="367"/>
      <c r="Y104" s="137"/>
      <c r="Z104" s="138"/>
      <c r="AA104" s="139"/>
      <c r="AB104" s="139"/>
      <c r="AC104" s="139"/>
      <c r="AD104" s="139"/>
    </row>
    <row r="105" spans="2:30" hidden="1">
      <c r="B105" s="65">
        <f>IF(C105&lt;&gt;"",COUNTA($C$7:C105),"")</f>
        <v>99</v>
      </c>
      <c r="C105" s="364">
        <f>IF('Matches-Data-Inputs'!C105="","",'Matches-Data-Inputs'!C105)</f>
        <v>45228</v>
      </c>
      <c r="D105" s="73" t="str">
        <f>IF(C105="","",VLOOKUP(WEEKDAY(C105),WeekDays!$B$6:$C$12,COLUMNS(WeekDays!$B$6:$C$12)))</f>
        <v>Sunday</v>
      </c>
      <c r="E105" s="27" t="str">
        <f>IF('Matches-Data-Inputs'!E105="","",'Matches-Data-Inputs'!E105)</f>
        <v/>
      </c>
      <c r="F105" s="172" t="str">
        <f>IF('Matches-Data-Inputs'!F105="","",'Matches-Data-Inputs'!F105)</f>
        <v/>
      </c>
      <c r="G105" s="172" t="str">
        <f>IF('Matches-Data-Inputs'!G105="","",'Matches-Data-Inputs'!G105)</f>
        <v/>
      </c>
      <c r="H105" s="172" t="str">
        <f t="shared" si="34"/>
        <v>Not Played Yet</v>
      </c>
      <c r="I105" s="362" t="str">
        <f>IF('Matches-Data-Inputs'!H105="","",'Matches-Data-Inputs'!H105)</f>
        <v/>
      </c>
      <c r="J105" s="149" t="str">
        <f>IF('Matches-Data-Inputs'!I105="","",'Matches-Data-Inputs'!I105)</f>
        <v/>
      </c>
      <c r="K105" s="362" t="str">
        <f t="shared" si="35"/>
        <v>Not Played Yet</v>
      </c>
      <c r="L105" s="188"/>
      <c r="M105" s="203"/>
      <c r="N105" s="123" t="str">
        <f t="shared" si="24"/>
        <v xml:space="preserve"> </v>
      </c>
      <c r="O105" s="193" t="str">
        <f t="shared" si="25"/>
        <v xml:space="preserve"> </v>
      </c>
      <c r="P105" s="57" t="str">
        <f t="shared" si="26"/>
        <v/>
      </c>
      <c r="Q105" s="58" t="str">
        <f t="shared" si="27"/>
        <v/>
      </c>
      <c r="R105" s="59">
        <f t="shared" si="28"/>
        <v>0</v>
      </c>
      <c r="S105" s="60">
        <f t="shared" si="29"/>
        <v>0</v>
      </c>
      <c r="T105" s="61">
        <f t="shared" si="30"/>
        <v>0</v>
      </c>
      <c r="U105" s="58">
        <f t="shared" si="31"/>
        <v>0</v>
      </c>
      <c r="V105" s="61">
        <f t="shared" si="32"/>
        <v>0</v>
      </c>
      <c r="W105" s="58">
        <f t="shared" si="33"/>
        <v>0</v>
      </c>
      <c r="X105" s="367"/>
      <c r="Y105" s="137"/>
      <c r="Z105" s="138"/>
      <c r="AA105" s="139"/>
      <c r="AB105" s="139"/>
      <c r="AC105" s="139"/>
      <c r="AD105" s="139"/>
    </row>
    <row r="106" spans="2:30" hidden="1">
      <c r="B106" s="65">
        <f>IF(C106&lt;&gt;"",COUNTA($C$7:C106),"")</f>
        <v>100</v>
      </c>
      <c r="C106" s="364">
        <f>IF('Matches-Data-Inputs'!C106="","",'Matches-Data-Inputs'!C106)</f>
        <v>45228</v>
      </c>
      <c r="D106" s="73" t="str">
        <f>IF(C106="","",VLOOKUP(WEEKDAY(C106),WeekDays!$B$6:$C$12,COLUMNS(WeekDays!$B$6:$C$12)))</f>
        <v>Sunday</v>
      </c>
      <c r="E106" s="27" t="str">
        <f>IF('Matches-Data-Inputs'!E106="","",'Matches-Data-Inputs'!E106)</f>
        <v/>
      </c>
      <c r="F106" s="172" t="str">
        <f>IF('Matches-Data-Inputs'!F106="","",'Matches-Data-Inputs'!F106)</f>
        <v/>
      </c>
      <c r="G106" s="172" t="str">
        <f>IF('Matches-Data-Inputs'!G106="","",'Matches-Data-Inputs'!G106)</f>
        <v/>
      </c>
      <c r="H106" s="172" t="str">
        <f t="shared" si="34"/>
        <v>Not Played Yet</v>
      </c>
      <c r="I106" s="362" t="str">
        <f>IF('Matches-Data-Inputs'!H106="","",'Matches-Data-Inputs'!H106)</f>
        <v/>
      </c>
      <c r="J106" s="149" t="str">
        <f>IF('Matches-Data-Inputs'!I106="","",'Matches-Data-Inputs'!I106)</f>
        <v/>
      </c>
      <c r="K106" s="362" t="str">
        <f t="shared" si="35"/>
        <v>Not Played Yet</v>
      </c>
      <c r="L106" s="188"/>
      <c r="M106" s="203"/>
      <c r="N106" s="123" t="str">
        <f t="shared" si="24"/>
        <v xml:space="preserve"> </v>
      </c>
      <c r="O106" s="193" t="str">
        <f t="shared" si="25"/>
        <v xml:space="preserve"> </v>
      </c>
      <c r="P106" s="57" t="str">
        <f t="shared" si="26"/>
        <v/>
      </c>
      <c r="Q106" s="58" t="str">
        <f t="shared" si="27"/>
        <v/>
      </c>
      <c r="R106" s="59">
        <f t="shared" si="28"/>
        <v>0</v>
      </c>
      <c r="S106" s="60">
        <f t="shared" si="29"/>
        <v>0</v>
      </c>
      <c r="T106" s="61">
        <f t="shared" si="30"/>
        <v>0</v>
      </c>
      <c r="U106" s="58">
        <f t="shared" si="31"/>
        <v>0</v>
      </c>
      <c r="V106" s="61">
        <f t="shared" si="32"/>
        <v>0</v>
      </c>
      <c r="W106" s="58">
        <f t="shared" si="33"/>
        <v>0</v>
      </c>
      <c r="X106" s="367"/>
      <c r="Y106" s="137"/>
      <c r="Z106" s="138"/>
      <c r="AA106" s="139"/>
      <c r="AB106" s="139"/>
      <c r="AC106" s="139"/>
      <c r="AD106" s="139"/>
    </row>
    <row r="107" spans="2:30" hidden="1">
      <c r="B107" s="65" t="str">
        <f>IF(C107&lt;&gt;"",COUNTA($C$7:C107),"")</f>
        <v/>
      </c>
      <c r="C107" s="364" t="str">
        <f>IF('Matches-Data-Inputs'!C107="","",'Matches-Data-Inputs'!C107)</f>
        <v/>
      </c>
      <c r="D107" s="73" t="str">
        <f>IF(C107="","",VLOOKUP(WEEKDAY(C107),WeekDays!$B$6:$C$12,COLUMNS(WeekDays!$B$6:$C$12)))</f>
        <v/>
      </c>
      <c r="E107" s="27" t="str">
        <f>IF('Matches-Data-Inputs'!E107="","",'Matches-Data-Inputs'!E107)</f>
        <v/>
      </c>
      <c r="F107" s="172" t="str">
        <f>IF('Matches-Data-Inputs'!F107="","",'Matches-Data-Inputs'!F107)</f>
        <v/>
      </c>
      <c r="G107" s="172" t="str">
        <f>IF('Matches-Data-Inputs'!G107="","",'Matches-Data-Inputs'!G107)</f>
        <v/>
      </c>
      <c r="H107" s="172" t="str">
        <f t="shared" si="34"/>
        <v>Not Played Yet</v>
      </c>
      <c r="I107" s="362" t="str">
        <f>IF('Matches-Data-Inputs'!H107="","",'Matches-Data-Inputs'!H107)</f>
        <v/>
      </c>
      <c r="J107" s="149" t="str">
        <f>IF('Matches-Data-Inputs'!I107="","",'Matches-Data-Inputs'!I107)</f>
        <v/>
      </c>
      <c r="K107" s="362" t="str">
        <f t="shared" si="35"/>
        <v>Not Played Yet</v>
      </c>
      <c r="L107" s="188"/>
      <c r="M107" s="203"/>
      <c r="N107" s="123" t="str">
        <f t="shared" si="24"/>
        <v xml:space="preserve"> </v>
      </c>
      <c r="O107" s="193" t="str">
        <f t="shared" si="25"/>
        <v xml:space="preserve"> </v>
      </c>
      <c r="P107" s="57" t="str">
        <f t="shared" si="26"/>
        <v/>
      </c>
      <c r="Q107" s="58" t="str">
        <f t="shared" si="27"/>
        <v/>
      </c>
      <c r="R107" s="59">
        <f t="shared" si="28"/>
        <v>0</v>
      </c>
      <c r="S107" s="60">
        <f t="shared" si="29"/>
        <v>0</v>
      </c>
      <c r="T107" s="61">
        <f t="shared" si="30"/>
        <v>0</v>
      </c>
      <c r="U107" s="58">
        <f t="shared" si="31"/>
        <v>0</v>
      </c>
      <c r="V107" s="61">
        <f t="shared" si="32"/>
        <v>0</v>
      </c>
      <c r="W107" s="58">
        <f t="shared" si="33"/>
        <v>0</v>
      </c>
      <c r="X107" s="367"/>
      <c r="Y107" s="137"/>
      <c r="Z107" s="138"/>
      <c r="AA107" s="139"/>
      <c r="AB107" s="139"/>
      <c r="AC107" s="139"/>
      <c r="AD107" s="139"/>
    </row>
    <row r="108" spans="2:30" hidden="1">
      <c r="B108" s="65" t="str">
        <f>IF(C108&lt;&gt;"",COUNTA($C$7:C108),"")</f>
        <v/>
      </c>
      <c r="C108" s="364" t="str">
        <f>IF('Matches-Data-Inputs'!C108="","",'Matches-Data-Inputs'!C108)</f>
        <v/>
      </c>
      <c r="D108" s="73" t="str">
        <f>IF(C108="","",VLOOKUP(WEEKDAY(C108),WeekDays!$B$6:$C$12,COLUMNS(WeekDays!$B$6:$C$12)))</f>
        <v/>
      </c>
      <c r="E108" s="27" t="str">
        <f>IF('Matches-Data-Inputs'!E108="","",'Matches-Data-Inputs'!E108)</f>
        <v/>
      </c>
      <c r="F108" s="172" t="str">
        <f>IF('Matches-Data-Inputs'!F108="","",'Matches-Data-Inputs'!F108)</f>
        <v/>
      </c>
      <c r="G108" s="172" t="str">
        <f>IF('Matches-Data-Inputs'!G108="","",'Matches-Data-Inputs'!G108)</f>
        <v/>
      </c>
      <c r="H108" s="172" t="str">
        <f t="shared" si="34"/>
        <v>Not Played Yet</v>
      </c>
      <c r="I108" s="362" t="str">
        <f>IF('Matches-Data-Inputs'!H108="","",'Matches-Data-Inputs'!H108)</f>
        <v/>
      </c>
      <c r="J108" s="149" t="str">
        <f>IF('Matches-Data-Inputs'!I108="","",'Matches-Data-Inputs'!I108)</f>
        <v/>
      </c>
      <c r="K108" s="362" t="str">
        <f t="shared" si="35"/>
        <v>Not Played Yet</v>
      </c>
      <c r="L108" s="188"/>
      <c r="M108" s="203"/>
      <c r="N108" s="123" t="str">
        <f t="shared" si="24"/>
        <v xml:space="preserve"> </v>
      </c>
      <c r="O108" s="193" t="str">
        <f t="shared" si="25"/>
        <v xml:space="preserve"> </v>
      </c>
      <c r="P108" s="57" t="str">
        <f t="shared" si="26"/>
        <v/>
      </c>
      <c r="Q108" s="58" t="str">
        <f t="shared" si="27"/>
        <v/>
      </c>
      <c r="R108" s="59">
        <f t="shared" si="28"/>
        <v>0</v>
      </c>
      <c r="S108" s="60">
        <f t="shared" si="29"/>
        <v>0</v>
      </c>
      <c r="T108" s="61">
        <f t="shared" si="30"/>
        <v>0</v>
      </c>
      <c r="U108" s="58">
        <f t="shared" si="31"/>
        <v>0</v>
      </c>
      <c r="V108" s="61">
        <f t="shared" si="32"/>
        <v>0</v>
      </c>
      <c r="W108" s="58">
        <f t="shared" si="33"/>
        <v>0</v>
      </c>
      <c r="X108" s="367"/>
      <c r="Y108" s="137"/>
      <c r="Z108" s="138"/>
      <c r="AA108" s="139"/>
      <c r="AB108" s="139"/>
      <c r="AC108" s="139"/>
      <c r="AD108" s="139"/>
    </row>
    <row r="109" spans="2:30" hidden="1">
      <c r="B109" s="65" t="str">
        <f>IF(C109&lt;&gt;"",COUNTA($C$7:C109),"")</f>
        <v/>
      </c>
      <c r="C109" s="364" t="str">
        <f>IF('Matches-Data-Inputs'!C109="","",'Matches-Data-Inputs'!C109)</f>
        <v/>
      </c>
      <c r="D109" s="73" t="str">
        <f>IF(C109="","",VLOOKUP(WEEKDAY(C109),WeekDays!$B$6:$C$12,COLUMNS(WeekDays!$B$6:$C$12)))</f>
        <v/>
      </c>
      <c r="E109" s="27" t="str">
        <f>IF('Matches-Data-Inputs'!E109="","",'Matches-Data-Inputs'!E109)</f>
        <v/>
      </c>
      <c r="F109" s="172" t="str">
        <f>IF('Matches-Data-Inputs'!F109="","",'Matches-Data-Inputs'!F109)</f>
        <v/>
      </c>
      <c r="G109" s="172" t="str">
        <f>IF('Matches-Data-Inputs'!G109="","",'Matches-Data-Inputs'!G109)</f>
        <v/>
      </c>
      <c r="H109" s="172" t="str">
        <f t="shared" si="34"/>
        <v>Not Played Yet</v>
      </c>
      <c r="I109" s="362" t="str">
        <f>IF('Matches-Data-Inputs'!H109="","",'Matches-Data-Inputs'!H109)</f>
        <v/>
      </c>
      <c r="J109" s="149" t="str">
        <f>IF('Matches-Data-Inputs'!I109="","",'Matches-Data-Inputs'!I109)</f>
        <v/>
      </c>
      <c r="K109" s="362" t="str">
        <f t="shared" si="35"/>
        <v>Not Played Yet</v>
      </c>
      <c r="L109" s="188"/>
      <c r="M109" s="203"/>
      <c r="N109" s="123" t="str">
        <f t="shared" si="24"/>
        <v xml:space="preserve"> </v>
      </c>
      <c r="O109" s="193" t="str">
        <f t="shared" si="25"/>
        <v xml:space="preserve"> </v>
      </c>
      <c r="P109" s="57" t="str">
        <f t="shared" si="26"/>
        <v/>
      </c>
      <c r="Q109" s="58" t="str">
        <f t="shared" si="27"/>
        <v/>
      </c>
      <c r="R109" s="59">
        <f t="shared" si="28"/>
        <v>0</v>
      </c>
      <c r="S109" s="60">
        <f t="shared" si="29"/>
        <v>0</v>
      </c>
      <c r="T109" s="61">
        <f t="shared" si="30"/>
        <v>0</v>
      </c>
      <c r="U109" s="58">
        <f t="shared" si="31"/>
        <v>0</v>
      </c>
      <c r="V109" s="61">
        <f t="shared" si="32"/>
        <v>0</v>
      </c>
      <c r="W109" s="58">
        <f t="shared" si="33"/>
        <v>0</v>
      </c>
      <c r="X109" s="367"/>
      <c r="Y109" s="137"/>
      <c r="Z109" s="138"/>
      <c r="AA109" s="139"/>
      <c r="AB109" s="139"/>
      <c r="AC109" s="139"/>
      <c r="AD109" s="139"/>
    </row>
    <row r="110" spans="2:30" hidden="1">
      <c r="B110" s="65" t="str">
        <f>IF(C110&lt;&gt;"",COUNTA($C$7:C110),"")</f>
        <v/>
      </c>
      <c r="C110" s="364" t="str">
        <f>IF('Matches-Data-Inputs'!C110="","",'Matches-Data-Inputs'!C110)</f>
        <v/>
      </c>
      <c r="D110" s="73" t="str">
        <f>IF(C110="","",VLOOKUP(WEEKDAY(C110),WeekDays!$B$6:$C$12,COLUMNS(WeekDays!$B$6:$C$12)))</f>
        <v/>
      </c>
      <c r="E110" s="27" t="str">
        <f>IF('Matches-Data-Inputs'!E110="","",'Matches-Data-Inputs'!E110)</f>
        <v/>
      </c>
      <c r="F110" s="172" t="str">
        <f>IF('Matches-Data-Inputs'!F110="","",'Matches-Data-Inputs'!F110)</f>
        <v/>
      </c>
      <c r="G110" s="172" t="str">
        <f>IF('Matches-Data-Inputs'!G110="","",'Matches-Data-Inputs'!G110)</f>
        <v/>
      </c>
      <c r="H110" s="172" t="str">
        <f t="shared" si="34"/>
        <v>Not Played Yet</v>
      </c>
      <c r="I110" s="362" t="str">
        <f>IF('Matches-Data-Inputs'!H110="","",'Matches-Data-Inputs'!H110)</f>
        <v/>
      </c>
      <c r="J110" s="149" t="str">
        <f>IF('Matches-Data-Inputs'!I110="","",'Matches-Data-Inputs'!I110)</f>
        <v/>
      </c>
      <c r="K110" s="362" t="str">
        <f t="shared" si="35"/>
        <v>Not Played Yet</v>
      </c>
      <c r="L110" s="188"/>
      <c r="M110" s="203"/>
      <c r="N110" s="123" t="str">
        <f t="shared" si="24"/>
        <v xml:space="preserve"> </v>
      </c>
      <c r="O110" s="193" t="str">
        <f t="shared" si="25"/>
        <v xml:space="preserve"> </v>
      </c>
      <c r="P110" s="57" t="str">
        <f t="shared" si="26"/>
        <v/>
      </c>
      <c r="Q110" s="58" t="str">
        <f t="shared" si="27"/>
        <v/>
      </c>
      <c r="R110" s="59">
        <f t="shared" si="28"/>
        <v>0</v>
      </c>
      <c r="S110" s="60">
        <f t="shared" si="29"/>
        <v>0</v>
      </c>
      <c r="T110" s="61">
        <f t="shared" si="30"/>
        <v>0</v>
      </c>
      <c r="U110" s="58">
        <f t="shared" si="31"/>
        <v>0</v>
      </c>
      <c r="V110" s="61">
        <f t="shared" si="32"/>
        <v>0</v>
      </c>
      <c r="W110" s="58">
        <f t="shared" si="33"/>
        <v>0</v>
      </c>
      <c r="X110" s="367"/>
      <c r="Y110" s="137"/>
      <c r="Z110" s="138"/>
      <c r="AA110" s="139"/>
      <c r="AB110" s="139"/>
      <c r="AC110" s="139"/>
      <c r="AD110" s="139"/>
    </row>
    <row r="111" spans="2:30" hidden="1">
      <c r="B111" s="65" t="str">
        <f>IF(C111&lt;&gt;"",COUNTA($C$7:C111),"")</f>
        <v/>
      </c>
      <c r="C111" s="364" t="str">
        <f>IF('Matches-Data-Inputs'!C111="","",'Matches-Data-Inputs'!C111)</f>
        <v/>
      </c>
      <c r="D111" s="73" t="str">
        <f>IF(C111="","",VLOOKUP(WEEKDAY(C111),WeekDays!$B$6:$C$12,COLUMNS(WeekDays!$B$6:$C$12)))</f>
        <v/>
      </c>
      <c r="E111" s="27" t="str">
        <f>IF('Matches-Data-Inputs'!E111="","",'Matches-Data-Inputs'!E111)</f>
        <v/>
      </c>
      <c r="F111" s="172" t="str">
        <f>IF('Matches-Data-Inputs'!F111="","",'Matches-Data-Inputs'!F111)</f>
        <v/>
      </c>
      <c r="G111" s="172" t="str">
        <f>IF('Matches-Data-Inputs'!G111="","",'Matches-Data-Inputs'!G111)</f>
        <v/>
      </c>
      <c r="H111" s="172" t="str">
        <f t="shared" si="34"/>
        <v>Not Played Yet</v>
      </c>
      <c r="I111" s="362" t="str">
        <f>IF('Matches-Data-Inputs'!H111="","",'Matches-Data-Inputs'!H111)</f>
        <v/>
      </c>
      <c r="J111" s="149" t="str">
        <f>IF('Matches-Data-Inputs'!I111="","",'Matches-Data-Inputs'!I111)</f>
        <v/>
      </c>
      <c r="K111" s="362" t="str">
        <f t="shared" si="35"/>
        <v>Not Played Yet</v>
      </c>
      <c r="L111" s="188"/>
      <c r="M111" s="203"/>
      <c r="N111" s="123" t="str">
        <f t="shared" si="24"/>
        <v xml:space="preserve"> </v>
      </c>
      <c r="O111" s="193" t="str">
        <f t="shared" si="25"/>
        <v xml:space="preserve"> </v>
      </c>
      <c r="P111" s="57" t="str">
        <f t="shared" si="26"/>
        <v/>
      </c>
      <c r="Q111" s="58" t="str">
        <f t="shared" si="27"/>
        <v/>
      </c>
      <c r="R111" s="59">
        <f t="shared" si="28"/>
        <v>0</v>
      </c>
      <c r="S111" s="60">
        <f t="shared" si="29"/>
        <v>0</v>
      </c>
      <c r="T111" s="61">
        <f t="shared" si="30"/>
        <v>0</v>
      </c>
      <c r="U111" s="58">
        <f t="shared" si="31"/>
        <v>0</v>
      </c>
      <c r="V111" s="61">
        <f t="shared" si="32"/>
        <v>0</v>
      </c>
      <c r="W111" s="58">
        <f t="shared" si="33"/>
        <v>0</v>
      </c>
      <c r="X111" s="367"/>
      <c r="Y111" s="137"/>
      <c r="Z111" s="138"/>
      <c r="AA111" s="139"/>
      <c r="AB111" s="139"/>
      <c r="AC111" s="139"/>
      <c r="AD111" s="139"/>
    </row>
    <row r="112" spans="2:30" hidden="1">
      <c r="B112" s="65" t="str">
        <f>IF(C112&lt;&gt;"",COUNTA($C$7:C112),"")</f>
        <v/>
      </c>
      <c r="C112" s="364" t="str">
        <f>IF('Matches-Data-Inputs'!C112="","",'Matches-Data-Inputs'!C112)</f>
        <v/>
      </c>
      <c r="D112" s="73" t="str">
        <f>IF(C112="","",VLOOKUP(WEEKDAY(C112),WeekDays!$B$6:$C$12,COLUMNS(WeekDays!$B$6:$C$12)))</f>
        <v/>
      </c>
      <c r="E112" s="27" t="str">
        <f>IF('Matches-Data-Inputs'!E112="","",'Matches-Data-Inputs'!E112)</f>
        <v/>
      </c>
      <c r="F112" s="172" t="str">
        <f>IF('Matches-Data-Inputs'!F112="","",'Matches-Data-Inputs'!F112)</f>
        <v/>
      </c>
      <c r="G112" s="172" t="str">
        <f>IF('Matches-Data-Inputs'!G112="","",'Matches-Data-Inputs'!G112)</f>
        <v/>
      </c>
      <c r="H112" s="172" t="str">
        <f t="shared" si="34"/>
        <v>Not Played Yet</v>
      </c>
      <c r="I112" s="362" t="str">
        <f>IF('Matches-Data-Inputs'!H112="","",'Matches-Data-Inputs'!H112)</f>
        <v/>
      </c>
      <c r="J112" s="149" t="str">
        <f>IF('Matches-Data-Inputs'!I112="","",'Matches-Data-Inputs'!I112)</f>
        <v/>
      </c>
      <c r="K112" s="362" t="str">
        <f t="shared" si="35"/>
        <v>Not Played Yet</v>
      </c>
      <c r="L112" s="188"/>
      <c r="M112" s="203"/>
      <c r="N112" s="123" t="str">
        <f t="shared" si="24"/>
        <v xml:space="preserve"> </v>
      </c>
      <c r="O112" s="193" t="str">
        <f t="shared" si="25"/>
        <v xml:space="preserve"> </v>
      </c>
      <c r="P112" s="57" t="str">
        <f t="shared" si="26"/>
        <v/>
      </c>
      <c r="Q112" s="58" t="str">
        <f t="shared" si="27"/>
        <v/>
      </c>
      <c r="R112" s="59">
        <f t="shared" si="28"/>
        <v>0</v>
      </c>
      <c r="S112" s="60">
        <f t="shared" si="29"/>
        <v>0</v>
      </c>
      <c r="T112" s="61">
        <f t="shared" si="30"/>
        <v>0</v>
      </c>
      <c r="U112" s="58">
        <f t="shared" si="31"/>
        <v>0</v>
      </c>
      <c r="V112" s="61">
        <f t="shared" si="32"/>
        <v>0</v>
      </c>
      <c r="W112" s="58">
        <f t="shared" si="33"/>
        <v>0</v>
      </c>
      <c r="X112" s="367"/>
      <c r="Y112" s="137"/>
      <c r="Z112" s="138"/>
      <c r="AA112" s="139"/>
      <c r="AB112" s="139"/>
      <c r="AC112" s="139"/>
      <c r="AD112" s="139"/>
    </row>
    <row r="113" spans="2:30" hidden="1">
      <c r="B113" s="65" t="str">
        <f>IF(C113&lt;&gt;"",COUNTA($C$7:C113),"")</f>
        <v/>
      </c>
      <c r="C113" s="364" t="str">
        <f>IF('Matches-Data-Inputs'!C113="","",'Matches-Data-Inputs'!C113)</f>
        <v/>
      </c>
      <c r="D113" s="73" t="str">
        <f>IF(C113="","",VLOOKUP(WEEKDAY(C113),WeekDays!$B$6:$C$12,COLUMNS(WeekDays!$B$6:$C$12)))</f>
        <v/>
      </c>
      <c r="E113" s="27" t="str">
        <f>IF('Matches-Data-Inputs'!E113="","",'Matches-Data-Inputs'!E113)</f>
        <v/>
      </c>
      <c r="F113" s="172" t="str">
        <f>IF('Matches-Data-Inputs'!F113="","",'Matches-Data-Inputs'!F113)</f>
        <v/>
      </c>
      <c r="G113" s="172" t="str">
        <f>IF('Matches-Data-Inputs'!G113="","",'Matches-Data-Inputs'!G113)</f>
        <v/>
      </c>
      <c r="H113" s="172" t="str">
        <f t="shared" si="34"/>
        <v>Not Played Yet</v>
      </c>
      <c r="I113" s="362" t="str">
        <f>IF('Matches-Data-Inputs'!H113="","",'Matches-Data-Inputs'!H113)</f>
        <v/>
      </c>
      <c r="J113" s="149" t="str">
        <f>IF('Matches-Data-Inputs'!I113="","",'Matches-Data-Inputs'!I113)</f>
        <v/>
      </c>
      <c r="K113" s="362" t="str">
        <f t="shared" si="35"/>
        <v>Not Played Yet</v>
      </c>
      <c r="L113" s="188"/>
      <c r="M113" s="203"/>
      <c r="N113" s="123" t="str">
        <f t="shared" si="24"/>
        <v xml:space="preserve"> </v>
      </c>
      <c r="O113" s="193" t="str">
        <f t="shared" si="25"/>
        <v xml:space="preserve"> </v>
      </c>
      <c r="P113" s="57" t="str">
        <f t="shared" si="26"/>
        <v/>
      </c>
      <c r="Q113" s="58" t="str">
        <f t="shared" si="27"/>
        <v/>
      </c>
      <c r="R113" s="59">
        <f t="shared" si="28"/>
        <v>0</v>
      </c>
      <c r="S113" s="60">
        <f t="shared" si="29"/>
        <v>0</v>
      </c>
      <c r="T113" s="61">
        <f t="shared" si="30"/>
        <v>0</v>
      </c>
      <c r="U113" s="58">
        <f t="shared" si="31"/>
        <v>0</v>
      </c>
      <c r="V113" s="61">
        <f t="shared" si="32"/>
        <v>0</v>
      </c>
      <c r="W113" s="58">
        <f t="shared" si="33"/>
        <v>0</v>
      </c>
      <c r="X113" s="367"/>
      <c r="Y113" s="137"/>
      <c r="Z113" s="138"/>
      <c r="AA113" s="139"/>
      <c r="AB113" s="139"/>
      <c r="AC113" s="139"/>
      <c r="AD113" s="139"/>
    </row>
    <row r="114" spans="2:30" hidden="1">
      <c r="B114" s="65" t="str">
        <f>IF(C114&lt;&gt;"",COUNTA($C$7:C114),"")</f>
        <v/>
      </c>
      <c r="C114" s="364" t="str">
        <f>IF('Matches-Data-Inputs'!C114="","",'Matches-Data-Inputs'!C114)</f>
        <v/>
      </c>
      <c r="D114" s="73" t="str">
        <f>IF(C114="","",VLOOKUP(WEEKDAY(C114),WeekDays!$B$6:$C$12,COLUMNS(WeekDays!$B$6:$C$12)))</f>
        <v/>
      </c>
      <c r="E114" s="27" t="str">
        <f>IF('Matches-Data-Inputs'!E114="","",'Matches-Data-Inputs'!E114)</f>
        <v/>
      </c>
      <c r="F114" s="172" t="str">
        <f>IF('Matches-Data-Inputs'!F114="","",'Matches-Data-Inputs'!F114)</f>
        <v/>
      </c>
      <c r="G114" s="172" t="str">
        <f>IF('Matches-Data-Inputs'!G114="","",'Matches-Data-Inputs'!G114)</f>
        <v/>
      </c>
      <c r="H114" s="172" t="str">
        <f t="shared" si="34"/>
        <v>Not Played Yet</v>
      </c>
      <c r="I114" s="362" t="str">
        <f>IF('Matches-Data-Inputs'!H114="","",'Matches-Data-Inputs'!H114)</f>
        <v/>
      </c>
      <c r="J114" s="149" t="str">
        <f>IF('Matches-Data-Inputs'!I114="","",'Matches-Data-Inputs'!I114)</f>
        <v/>
      </c>
      <c r="K114" s="362" t="str">
        <f t="shared" si="35"/>
        <v>Not Played Yet</v>
      </c>
      <c r="L114" s="188"/>
      <c r="M114" s="203"/>
      <c r="N114" s="123" t="str">
        <f t="shared" si="24"/>
        <v xml:space="preserve"> </v>
      </c>
      <c r="O114" s="193" t="str">
        <f t="shared" si="25"/>
        <v xml:space="preserve"> </v>
      </c>
      <c r="P114" s="57" t="str">
        <f t="shared" si="26"/>
        <v/>
      </c>
      <c r="Q114" s="58" t="str">
        <f t="shared" si="27"/>
        <v/>
      </c>
      <c r="R114" s="59">
        <f t="shared" si="28"/>
        <v>0</v>
      </c>
      <c r="S114" s="60">
        <f t="shared" si="29"/>
        <v>0</v>
      </c>
      <c r="T114" s="61">
        <f t="shared" si="30"/>
        <v>0</v>
      </c>
      <c r="U114" s="58">
        <f t="shared" si="31"/>
        <v>0</v>
      </c>
      <c r="V114" s="61">
        <f t="shared" si="32"/>
        <v>0</v>
      </c>
      <c r="W114" s="58">
        <f t="shared" si="33"/>
        <v>0</v>
      </c>
      <c r="X114" s="367"/>
      <c r="Y114" s="137"/>
      <c r="Z114" s="138"/>
      <c r="AA114" s="139"/>
      <c r="AB114" s="139"/>
      <c r="AC114" s="139"/>
      <c r="AD114" s="139"/>
    </row>
    <row r="115" spans="2:30" hidden="1">
      <c r="B115" s="65" t="str">
        <f>IF(C115&lt;&gt;"",COUNTA($C$7:C115),"")</f>
        <v/>
      </c>
      <c r="C115" s="364" t="str">
        <f>IF('Matches-Data-Inputs'!C115="","",'Matches-Data-Inputs'!C115)</f>
        <v/>
      </c>
      <c r="D115" s="73" t="str">
        <f>IF(C115="","",VLOOKUP(WEEKDAY(C115),WeekDays!$B$6:$C$12,COLUMNS(WeekDays!$B$6:$C$12)))</f>
        <v/>
      </c>
      <c r="E115" s="27" t="str">
        <f>IF('Matches-Data-Inputs'!E115="","",'Matches-Data-Inputs'!E115)</f>
        <v/>
      </c>
      <c r="F115" s="172" t="str">
        <f>IF('Matches-Data-Inputs'!F115="","",'Matches-Data-Inputs'!F115)</f>
        <v/>
      </c>
      <c r="G115" s="172" t="str">
        <f>IF('Matches-Data-Inputs'!G115="","",'Matches-Data-Inputs'!G115)</f>
        <v/>
      </c>
      <c r="H115" s="172" t="str">
        <f t="shared" si="34"/>
        <v>Not Played Yet</v>
      </c>
      <c r="I115" s="362" t="str">
        <f>IF('Matches-Data-Inputs'!H115="","",'Matches-Data-Inputs'!H115)</f>
        <v/>
      </c>
      <c r="J115" s="149" t="str">
        <f>IF('Matches-Data-Inputs'!I115="","",'Matches-Data-Inputs'!I115)</f>
        <v/>
      </c>
      <c r="K115" s="362" t="str">
        <f t="shared" si="35"/>
        <v>Not Played Yet</v>
      </c>
      <c r="L115" s="188"/>
      <c r="M115" s="203"/>
      <c r="N115" s="123" t="str">
        <f t="shared" si="24"/>
        <v xml:space="preserve"> </v>
      </c>
      <c r="O115" s="193" t="str">
        <f t="shared" si="25"/>
        <v xml:space="preserve"> </v>
      </c>
      <c r="P115" s="57" t="str">
        <f t="shared" si="26"/>
        <v/>
      </c>
      <c r="Q115" s="58" t="str">
        <f t="shared" si="27"/>
        <v/>
      </c>
      <c r="R115" s="59">
        <f t="shared" si="28"/>
        <v>0</v>
      </c>
      <c r="S115" s="60">
        <f t="shared" si="29"/>
        <v>0</v>
      </c>
      <c r="T115" s="61">
        <f t="shared" si="30"/>
        <v>0</v>
      </c>
      <c r="U115" s="58">
        <f t="shared" si="31"/>
        <v>0</v>
      </c>
      <c r="V115" s="61">
        <f t="shared" si="32"/>
        <v>0</v>
      </c>
      <c r="W115" s="58">
        <f t="shared" si="33"/>
        <v>0</v>
      </c>
      <c r="X115" s="367"/>
      <c r="Y115" s="137"/>
      <c r="Z115" s="138"/>
      <c r="AA115" s="139"/>
      <c r="AB115" s="139"/>
      <c r="AC115" s="139"/>
      <c r="AD115" s="139"/>
    </row>
    <row r="116" spans="2:30" hidden="1">
      <c r="B116" s="65" t="str">
        <f>IF(C116&lt;&gt;"",COUNTA($C$7:C116),"")</f>
        <v/>
      </c>
      <c r="C116" s="364" t="str">
        <f>IF('Matches-Data-Inputs'!C116="","",'Matches-Data-Inputs'!C116)</f>
        <v/>
      </c>
      <c r="D116" s="73" t="str">
        <f>IF(C116="","",VLOOKUP(WEEKDAY(C116),WeekDays!$B$6:$C$12,COLUMNS(WeekDays!$B$6:$C$12)))</f>
        <v/>
      </c>
      <c r="E116" s="27" t="str">
        <f>IF('Matches-Data-Inputs'!E116="","",'Matches-Data-Inputs'!E116)</f>
        <v/>
      </c>
      <c r="F116" s="172" t="str">
        <f>IF('Matches-Data-Inputs'!F116="","",'Matches-Data-Inputs'!F116)</f>
        <v/>
      </c>
      <c r="G116" s="172" t="str">
        <f>IF('Matches-Data-Inputs'!G116="","",'Matches-Data-Inputs'!G116)</f>
        <v/>
      </c>
      <c r="H116" s="172" t="str">
        <f t="shared" si="34"/>
        <v>Not Played Yet</v>
      </c>
      <c r="I116" s="362" t="str">
        <f>IF('Matches-Data-Inputs'!H116="","",'Matches-Data-Inputs'!H116)</f>
        <v/>
      </c>
      <c r="J116" s="149" t="str">
        <f>IF('Matches-Data-Inputs'!I116="","",'Matches-Data-Inputs'!I116)</f>
        <v/>
      </c>
      <c r="K116" s="362" t="str">
        <f t="shared" si="35"/>
        <v>Not Played Yet</v>
      </c>
      <c r="L116" s="188"/>
      <c r="M116" s="203"/>
      <c r="N116" s="123" t="str">
        <f t="shared" si="24"/>
        <v xml:space="preserve"> </v>
      </c>
      <c r="O116" s="193" t="str">
        <f t="shared" si="25"/>
        <v xml:space="preserve"> </v>
      </c>
      <c r="P116" s="57" t="str">
        <f t="shared" si="26"/>
        <v/>
      </c>
      <c r="Q116" s="58" t="str">
        <f t="shared" si="27"/>
        <v/>
      </c>
      <c r="R116" s="59">
        <f t="shared" si="28"/>
        <v>0</v>
      </c>
      <c r="S116" s="60">
        <f t="shared" si="29"/>
        <v>0</v>
      </c>
      <c r="T116" s="61">
        <f t="shared" si="30"/>
        <v>0</v>
      </c>
      <c r="U116" s="58">
        <f t="shared" si="31"/>
        <v>0</v>
      </c>
      <c r="V116" s="61">
        <f t="shared" si="32"/>
        <v>0</v>
      </c>
      <c r="W116" s="58">
        <f t="shared" si="33"/>
        <v>0</v>
      </c>
      <c r="X116" s="367"/>
      <c r="Y116" s="137"/>
      <c r="Z116" s="138"/>
      <c r="AA116" s="139"/>
      <c r="AB116" s="139"/>
      <c r="AC116" s="139"/>
      <c r="AD116" s="139"/>
    </row>
    <row r="117" spans="2:30" hidden="1">
      <c r="B117" s="65" t="str">
        <f>IF(C117&lt;&gt;"",COUNTA($C$7:C117),"")</f>
        <v/>
      </c>
      <c r="C117" s="364" t="str">
        <f>IF('Matches-Data-Inputs'!C117="","",'Matches-Data-Inputs'!C117)</f>
        <v/>
      </c>
      <c r="D117" s="73" t="str">
        <f>IF(C117="","",VLOOKUP(WEEKDAY(C117),WeekDays!$B$6:$C$12,COLUMNS(WeekDays!$B$6:$C$12)))</f>
        <v/>
      </c>
      <c r="E117" s="27" t="str">
        <f>IF('Matches-Data-Inputs'!E117="","",'Matches-Data-Inputs'!E117)</f>
        <v/>
      </c>
      <c r="F117" s="172" t="str">
        <f>IF('Matches-Data-Inputs'!F117="","",'Matches-Data-Inputs'!F117)</f>
        <v/>
      </c>
      <c r="G117" s="172" t="str">
        <f>IF('Matches-Data-Inputs'!G117="","",'Matches-Data-Inputs'!G117)</f>
        <v/>
      </c>
      <c r="H117" s="172" t="str">
        <f t="shared" si="34"/>
        <v>Not Played Yet</v>
      </c>
      <c r="I117" s="362" t="str">
        <f>IF('Matches-Data-Inputs'!H117="","",'Matches-Data-Inputs'!H117)</f>
        <v/>
      </c>
      <c r="J117" s="149" t="str">
        <f>IF('Matches-Data-Inputs'!I117="","",'Matches-Data-Inputs'!I117)</f>
        <v/>
      </c>
      <c r="K117" s="362" t="str">
        <f t="shared" si="35"/>
        <v>Not Played Yet</v>
      </c>
      <c r="L117" s="188"/>
      <c r="M117" s="203"/>
      <c r="N117" s="123" t="str">
        <f t="shared" si="24"/>
        <v xml:space="preserve"> </v>
      </c>
      <c r="O117" s="193" t="str">
        <f t="shared" si="25"/>
        <v xml:space="preserve"> </v>
      </c>
      <c r="P117" s="57" t="str">
        <f t="shared" si="26"/>
        <v/>
      </c>
      <c r="Q117" s="58" t="str">
        <f t="shared" si="27"/>
        <v/>
      </c>
      <c r="R117" s="59">
        <f t="shared" si="28"/>
        <v>0</v>
      </c>
      <c r="S117" s="60">
        <f t="shared" si="29"/>
        <v>0</v>
      </c>
      <c r="T117" s="61">
        <f t="shared" si="30"/>
        <v>0</v>
      </c>
      <c r="U117" s="58">
        <f t="shared" si="31"/>
        <v>0</v>
      </c>
      <c r="V117" s="61">
        <f t="shared" si="32"/>
        <v>0</v>
      </c>
      <c r="W117" s="58">
        <f t="shared" si="33"/>
        <v>0</v>
      </c>
      <c r="X117" s="367"/>
      <c r="Y117" s="137"/>
      <c r="Z117" s="138"/>
      <c r="AA117" s="139"/>
      <c r="AB117" s="139"/>
      <c r="AC117" s="139"/>
      <c r="AD117" s="139"/>
    </row>
    <row r="118" spans="2:30" hidden="1">
      <c r="B118" s="65" t="str">
        <f>IF(C118&lt;&gt;"",COUNTA($C$7:C118),"")</f>
        <v/>
      </c>
      <c r="C118" s="364" t="str">
        <f>IF('Matches-Data-Inputs'!C118="","",'Matches-Data-Inputs'!C118)</f>
        <v/>
      </c>
      <c r="D118" s="73" t="str">
        <f>IF(C118="","",VLOOKUP(WEEKDAY(C118),WeekDays!$B$6:$C$12,COLUMNS(WeekDays!$B$6:$C$12)))</f>
        <v/>
      </c>
      <c r="E118" s="27" t="str">
        <f>IF('Matches-Data-Inputs'!E118="","",'Matches-Data-Inputs'!E118)</f>
        <v/>
      </c>
      <c r="F118" s="172" t="str">
        <f>IF('Matches-Data-Inputs'!F118="","",'Matches-Data-Inputs'!F118)</f>
        <v/>
      </c>
      <c r="G118" s="172" t="str">
        <f>IF('Matches-Data-Inputs'!G118="","",'Matches-Data-Inputs'!G118)</f>
        <v/>
      </c>
      <c r="H118" s="172" t="str">
        <f t="shared" si="34"/>
        <v>Not Played Yet</v>
      </c>
      <c r="I118" s="362" t="str">
        <f>IF('Matches-Data-Inputs'!H118="","",'Matches-Data-Inputs'!H118)</f>
        <v/>
      </c>
      <c r="J118" s="149" t="str">
        <f>IF('Matches-Data-Inputs'!I118="","",'Matches-Data-Inputs'!I118)</f>
        <v/>
      </c>
      <c r="K118" s="362" t="str">
        <f t="shared" si="35"/>
        <v>Not Played Yet</v>
      </c>
      <c r="L118" s="188"/>
      <c r="M118" s="203"/>
      <c r="N118" s="123" t="str">
        <f t="shared" si="24"/>
        <v xml:space="preserve"> </v>
      </c>
      <c r="O118" s="193" t="str">
        <f t="shared" si="25"/>
        <v xml:space="preserve"> </v>
      </c>
      <c r="P118" s="57" t="str">
        <f t="shared" si="26"/>
        <v/>
      </c>
      <c r="Q118" s="58" t="str">
        <f t="shared" si="27"/>
        <v/>
      </c>
      <c r="R118" s="59">
        <f t="shared" si="28"/>
        <v>0</v>
      </c>
      <c r="S118" s="60">
        <f t="shared" si="29"/>
        <v>0</v>
      </c>
      <c r="T118" s="61">
        <f t="shared" si="30"/>
        <v>0</v>
      </c>
      <c r="U118" s="58">
        <f t="shared" si="31"/>
        <v>0</v>
      </c>
      <c r="V118" s="61">
        <f t="shared" si="32"/>
        <v>0</v>
      </c>
      <c r="W118" s="58">
        <f t="shared" si="33"/>
        <v>0</v>
      </c>
      <c r="X118" s="367"/>
      <c r="Y118" s="137"/>
      <c r="Z118" s="138"/>
      <c r="AA118" s="139"/>
      <c r="AB118" s="139"/>
      <c r="AC118" s="139"/>
      <c r="AD118" s="139"/>
    </row>
    <row r="119" spans="2:30" hidden="1">
      <c r="B119" s="65" t="str">
        <f>IF(C119&lt;&gt;"",COUNTA($C$7:C119),"")</f>
        <v/>
      </c>
      <c r="C119" s="364" t="str">
        <f>IF('Matches-Data-Inputs'!C119="","",'Matches-Data-Inputs'!C119)</f>
        <v/>
      </c>
      <c r="D119" s="73" t="str">
        <f>IF(C119="","",VLOOKUP(WEEKDAY(C119),WeekDays!$B$6:$C$12,COLUMNS(WeekDays!$B$6:$C$12)))</f>
        <v/>
      </c>
      <c r="E119" s="27" t="str">
        <f>IF('Matches-Data-Inputs'!E119="","",'Matches-Data-Inputs'!E119)</f>
        <v/>
      </c>
      <c r="F119" s="172" t="str">
        <f>IF('Matches-Data-Inputs'!F119="","",'Matches-Data-Inputs'!F119)</f>
        <v/>
      </c>
      <c r="G119" s="172" t="str">
        <f>IF('Matches-Data-Inputs'!G119="","",'Matches-Data-Inputs'!G119)</f>
        <v/>
      </c>
      <c r="H119" s="172" t="str">
        <f t="shared" si="34"/>
        <v>Not Played Yet</v>
      </c>
      <c r="I119" s="362" t="str">
        <f>IF('Matches-Data-Inputs'!H119="","",'Matches-Data-Inputs'!H119)</f>
        <v/>
      </c>
      <c r="J119" s="149" t="str">
        <f>IF('Matches-Data-Inputs'!I119="","",'Matches-Data-Inputs'!I119)</f>
        <v/>
      </c>
      <c r="K119" s="362" t="str">
        <f t="shared" si="35"/>
        <v>Not Played Yet</v>
      </c>
      <c r="L119" s="188"/>
      <c r="M119" s="203"/>
      <c r="N119" s="123" t="str">
        <f t="shared" si="24"/>
        <v xml:space="preserve"> </v>
      </c>
      <c r="O119" s="193" t="str">
        <f t="shared" si="25"/>
        <v xml:space="preserve"> </v>
      </c>
      <c r="P119" s="57" t="str">
        <f t="shared" si="26"/>
        <v/>
      </c>
      <c r="Q119" s="58" t="str">
        <f t="shared" si="27"/>
        <v/>
      </c>
      <c r="R119" s="59">
        <f t="shared" si="28"/>
        <v>0</v>
      </c>
      <c r="S119" s="60">
        <f t="shared" si="29"/>
        <v>0</v>
      </c>
      <c r="T119" s="61">
        <f t="shared" si="30"/>
        <v>0</v>
      </c>
      <c r="U119" s="58">
        <f t="shared" si="31"/>
        <v>0</v>
      </c>
      <c r="V119" s="61">
        <f t="shared" si="32"/>
        <v>0</v>
      </c>
      <c r="W119" s="58">
        <f t="shared" si="33"/>
        <v>0</v>
      </c>
      <c r="X119" s="367"/>
      <c r="Y119" s="137"/>
      <c r="Z119" s="138"/>
      <c r="AA119" s="139"/>
      <c r="AB119" s="139"/>
      <c r="AC119" s="139"/>
      <c r="AD119" s="139"/>
    </row>
    <row r="120" spans="2:30" hidden="1">
      <c r="B120" s="65" t="str">
        <f>IF(C120&lt;&gt;"",COUNTA($C$7:C120),"")</f>
        <v/>
      </c>
      <c r="C120" s="364" t="str">
        <f>IF('Matches-Data-Inputs'!C120="","",'Matches-Data-Inputs'!C120)</f>
        <v/>
      </c>
      <c r="D120" s="73" t="str">
        <f>IF(C120="","",VLOOKUP(WEEKDAY(C120),WeekDays!$B$6:$C$12,COLUMNS(WeekDays!$B$6:$C$12)))</f>
        <v/>
      </c>
      <c r="E120" s="27" t="str">
        <f>IF('Matches-Data-Inputs'!E120="","",'Matches-Data-Inputs'!E120)</f>
        <v/>
      </c>
      <c r="F120" s="172" t="str">
        <f>IF('Matches-Data-Inputs'!F120="","",'Matches-Data-Inputs'!F120)</f>
        <v/>
      </c>
      <c r="G120" s="172" t="str">
        <f>IF('Matches-Data-Inputs'!G120="","",'Matches-Data-Inputs'!G120)</f>
        <v/>
      </c>
      <c r="H120" s="172" t="str">
        <f t="shared" si="34"/>
        <v>Not Played Yet</v>
      </c>
      <c r="I120" s="362" t="str">
        <f>IF('Matches-Data-Inputs'!H120="","",'Matches-Data-Inputs'!H120)</f>
        <v/>
      </c>
      <c r="J120" s="149" t="str">
        <f>IF('Matches-Data-Inputs'!I120="","",'Matches-Data-Inputs'!I120)</f>
        <v/>
      </c>
      <c r="K120" s="362" t="str">
        <f t="shared" si="35"/>
        <v>Not Played Yet</v>
      </c>
      <c r="L120" s="188"/>
      <c r="M120" s="203"/>
      <c r="N120" s="123" t="str">
        <f t="shared" si="24"/>
        <v xml:space="preserve"> </v>
      </c>
      <c r="O120" s="193" t="str">
        <f t="shared" si="25"/>
        <v xml:space="preserve"> </v>
      </c>
      <c r="P120" s="57" t="str">
        <f t="shared" si="26"/>
        <v/>
      </c>
      <c r="Q120" s="58" t="str">
        <f t="shared" si="27"/>
        <v/>
      </c>
      <c r="R120" s="59">
        <f t="shared" si="28"/>
        <v>0</v>
      </c>
      <c r="S120" s="60">
        <f t="shared" si="29"/>
        <v>0</v>
      </c>
      <c r="T120" s="61">
        <f t="shared" si="30"/>
        <v>0</v>
      </c>
      <c r="U120" s="58">
        <f t="shared" si="31"/>
        <v>0</v>
      </c>
      <c r="V120" s="61">
        <f t="shared" si="32"/>
        <v>0</v>
      </c>
      <c r="W120" s="58">
        <f t="shared" si="33"/>
        <v>0</v>
      </c>
      <c r="X120" s="367"/>
      <c r="Y120" s="137"/>
      <c r="Z120" s="138"/>
      <c r="AA120" s="139"/>
      <c r="AB120" s="139"/>
      <c r="AC120" s="139"/>
      <c r="AD120" s="139"/>
    </row>
    <row r="121" spans="2:30" hidden="1">
      <c r="B121" s="65" t="str">
        <f>IF(C121&lt;&gt;"",COUNTA($C$7:C121),"")</f>
        <v/>
      </c>
      <c r="C121" s="364" t="str">
        <f>IF('Matches-Data-Inputs'!C121="","",'Matches-Data-Inputs'!C121)</f>
        <v/>
      </c>
      <c r="D121" s="73" t="str">
        <f>IF(C121="","",VLOOKUP(WEEKDAY(C121),WeekDays!$B$6:$C$12,COLUMNS(WeekDays!$B$6:$C$12)))</f>
        <v/>
      </c>
      <c r="E121" s="27" t="str">
        <f>IF('Matches-Data-Inputs'!E121="","",'Matches-Data-Inputs'!E121)</f>
        <v/>
      </c>
      <c r="F121" s="172" t="str">
        <f>IF('Matches-Data-Inputs'!F121="","",'Matches-Data-Inputs'!F121)</f>
        <v/>
      </c>
      <c r="G121" s="172" t="str">
        <f>IF('Matches-Data-Inputs'!G121="","",'Matches-Data-Inputs'!G121)</f>
        <v/>
      </c>
      <c r="H121" s="172" t="str">
        <f t="shared" si="34"/>
        <v>Not Played Yet</v>
      </c>
      <c r="I121" s="362" t="str">
        <f>IF('Matches-Data-Inputs'!H121="","",'Matches-Data-Inputs'!H121)</f>
        <v/>
      </c>
      <c r="J121" s="149" t="str">
        <f>IF('Matches-Data-Inputs'!I121="","",'Matches-Data-Inputs'!I121)</f>
        <v/>
      </c>
      <c r="K121" s="362" t="str">
        <f t="shared" si="35"/>
        <v>Not Played Yet</v>
      </c>
      <c r="L121" s="188"/>
      <c r="M121" s="203"/>
      <c r="N121" s="123" t="str">
        <f t="shared" si="24"/>
        <v xml:space="preserve"> </v>
      </c>
      <c r="O121" s="193" t="str">
        <f t="shared" si="25"/>
        <v xml:space="preserve"> </v>
      </c>
      <c r="P121" s="57" t="str">
        <f t="shared" si="26"/>
        <v/>
      </c>
      <c r="Q121" s="58" t="str">
        <f t="shared" si="27"/>
        <v/>
      </c>
      <c r="R121" s="59">
        <f t="shared" si="28"/>
        <v>0</v>
      </c>
      <c r="S121" s="60">
        <f t="shared" si="29"/>
        <v>0</v>
      </c>
      <c r="T121" s="61">
        <f t="shared" si="30"/>
        <v>0</v>
      </c>
      <c r="U121" s="58">
        <f t="shared" si="31"/>
        <v>0</v>
      </c>
      <c r="V121" s="61">
        <f t="shared" si="32"/>
        <v>0</v>
      </c>
      <c r="W121" s="58">
        <f t="shared" si="33"/>
        <v>0</v>
      </c>
      <c r="X121" s="367"/>
      <c r="Y121" s="137"/>
      <c r="Z121" s="138"/>
      <c r="AA121" s="139"/>
      <c r="AB121" s="139"/>
      <c r="AC121" s="139"/>
      <c r="AD121" s="139"/>
    </row>
    <row r="122" spans="2:30" hidden="1">
      <c r="B122" s="65" t="str">
        <f>IF(C122&lt;&gt;"",COUNTA($C$7:C122),"")</f>
        <v/>
      </c>
      <c r="C122" s="364" t="str">
        <f>IF('Matches-Data-Inputs'!C122="","",'Matches-Data-Inputs'!C122)</f>
        <v/>
      </c>
      <c r="D122" s="73" t="str">
        <f>IF(C122="","",VLOOKUP(WEEKDAY(C122),WeekDays!$B$6:$C$12,COLUMNS(WeekDays!$B$6:$C$12)))</f>
        <v/>
      </c>
      <c r="E122" s="27" t="str">
        <f>IF('Matches-Data-Inputs'!E122="","",'Matches-Data-Inputs'!E122)</f>
        <v/>
      </c>
      <c r="F122" s="172" t="str">
        <f>IF('Matches-Data-Inputs'!F122="","",'Matches-Data-Inputs'!F122)</f>
        <v/>
      </c>
      <c r="G122" s="172" t="str">
        <f>IF('Matches-Data-Inputs'!G122="","",'Matches-Data-Inputs'!G122)</f>
        <v/>
      </c>
      <c r="H122" s="172" t="str">
        <f t="shared" si="34"/>
        <v>Not Played Yet</v>
      </c>
      <c r="I122" s="362" t="str">
        <f>IF('Matches-Data-Inputs'!H122="","",'Matches-Data-Inputs'!H122)</f>
        <v/>
      </c>
      <c r="J122" s="149" t="str">
        <f>IF('Matches-Data-Inputs'!I122="","",'Matches-Data-Inputs'!I122)</f>
        <v/>
      </c>
      <c r="K122" s="362" t="str">
        <f t="shared" si="35"/>
        <v>Not Played Yet</v>
      </c>
      <c r="L122" s="188"/>
      <c r="M122" s="203"/>
      <c r="N122" s="123" t="str">
        <f t="shared" si="24"/>
        <v xml:space="preserve"> </v>
      </c>
      <c r="O122" s="193" t="str">
        <f t="shared" si="25"/>
        <v xml:space="preserve"> </v>
      </c>
      <c r="P122" s="57" t="str">
        <f t="shared" si="26"/>
        <v/>
      </c>
      <c r="Q122" s="58" t="str">
        <f t="shared" si="27"/>
        <v/>
      </c>
      <c r="R122" s="59">
        <f t="shared" si="28"/>
        <v>0</v>
      </c>
      <c r="S122" s="60">
        <f t="shared" si="29"/>
        <v>0</v>
      </c>
      <c r="T122" s="61">
        <f t="shared" si="30"/>
        <v>0</v>
      </c>
      <c r="U122" s="58">
        <f t="shared" si="31"/>
        <v>0</v>
      </c>
      <c r="V122" s="61">
        <f t="shared" si="32"/>
        <v>0</v>
      </c>
      <c r="W122" s="58">
        <f t="shared" si="33"/>
        <v>0</v>
      </c>
      <c r="X122" s="367"/>
      <c r="Y122" s="137"/>
      <c r="Z122" s="138"/>
      <c r="AA122" s="139"/>
      <c r="AB122" s="139"/>
      <c r="AC122" s="139"/>
      <c r="AD122" s="139"/>
    </row>
    <row r="123" spans="2:30" hidden="1">
      <c r="B123" s="65" t="str">
        <f>IF(C123&lt;&gt;"",COUNTA($C$7:C123),"")</f>
        <v/>
      </c>
      <c r="C123" s="364" t="str">
        <f>IF('Matches-Data-Inputs'!C123="","",'Matches-Data-Inputs'!C123)</f>
        <v/>
      </c>
      <c r="D123" s="73" t="str">
        <f>IF(C123="","",VLOOKUP(WEEKDAY(C123),WeekDays!$B$6:$C$12,COLUMNS(WeekDays!$B$6:$C$12)))</f>
        <v/>
      </c>
      <c r="E123" s="27" t="str">
        <f>IF('Matches-Data-Inputs'!E123="","",'Matches-Data-Inputs'!E123)</f>
        <v/>
      </c>
      <c r="F123" s="172" t="str">
        <f>IF('Matches-Data-Inputs'!F123="","",'Matches-Data-Inputs'!F123)</f>
        <v/>
      </c>
      <c r="G123" s="172" t="str">
        <f>IF('Matches-Data-Inputs'!G123="","",'Matches-Data-Inputs'!G123)</f>
        <v/>
      </c>
      <c r="H123" s="172" t="str">
        <f t="shared" si="34"/>
        <v>Not Played Yet</v>
      </c>
      <c r="I123" s="362" t="str">
        <f>IF('Matches-Data-Inputs'!H123="","",'Matches-Data-Inputs'!H123)</f>
        <v/>
      </c>
      <c r="J123" s="149" t="str">
        <f>IF('Matches-Data-Inputs'!I123="","",'Matches-Data-Inputs'!I123)</f>
        <v/>
      </c>
      <c r="K123" s="362" t="str">
        <f t="shared" si="35"/>
        <v>Not Played Yet</v>
      </c>
      <c r="L123" s="188"/>
      <c r="M123" s="203"/>
      <c r="N123" s="123" t="str">
        <f t="shared" si="24"/>
        <v xml:space="preserve"> </v>
      </c>
      <c r="O123" s="193" t="str">
        <f t="shared" si="25"/>
        <v xml:space="preserve"> </v>
      </c>
      <c r="P123" s="57" t="str">
        <f t="shared" si="26"/>
        <v/>
      </c>
      <c r="Q123" s="58" t="str">
        <f t="shared" si="27"/>
        <v/>
      </c>
      <c r="R123" s="59">
        <f t="shared" si="28"/>
        <v>0</v>
      </c>
      <c r="S123" s="60">
        <f t="shared" si="29"/>
        <v>0</v>
      </c>
      <c r="T123" s="61">
        <f t="shared" si="30"/>
        <v>0</v>
      </c>
      <c r="U123" s="58">
        <f t="shared" si="31"/>
        <v>0</v>
      </c>
      <c r="V123" s="61">
        <f t="shared" si="32"/>
        <v>0</v>
      </c>
      <c r="W123" s="58">
        <f t="shared" si="33"/>
        <v>0</v>
      </c>
      <c r="X123" s="367"/>
      <c r="Y123" s="137"/>
      <c r="Z123" s="138"/>
      <c r="AA123" s="139"/>
      <c r="AB123" s="139"/>
      <c r="AC123" s="139"/>
      <c r="AD123" s="139"/>
    </row>
    <row r="124" spans="2:30" hidden="1">
      <c r="B124" s="65" t="str">
        <f>IF(C124&lt;&gt;"",COUNTA($C$7:C124),"")</f>
        <v/>
      </c>
      <c r="C124" s="364" t="str">
        <f>IF('Matches-Data-Inputs'!C124="","",'Matches-Data-Inputs'!C124)</f>
        <v/>
      </c>
      <c r="D124" s="73" t="str">
        <f>IF(C124="","",VLOOKUP(WEEKDAY(C124),WeekDays!$B$6:$C$12,COLUMNS(WeekDays!$B$6:$C$12)))</f>
        <v/>
      </c>
      <c r="E124" s="27" t="str">
        <f>IF('Matches-Data-Inputs'!E124="","",'Matches-Data-Inputs'!E124)</f>
        <v/>
      </c>
      <c r="F124" s="172" t="str">
        <f>IF('Matches-Data-Inputs'!F124="","",'Matches-Data-Inputs'!F124)</f>
        <v/>
      </c>
      <c r="G124" s="172" t="str">
        <f>IF('Matches-Data-Inputs'!G124="","",'Matches-Data-Inputs'!G124)</f>
        <v/>
      </c>
      <c r="H124" s="172" t="str">
        <f t="shared" si="34"/>
        <v>Not Played Yet</v>
      </c>
      <c r="I124" s="362" t="str">
        <f>IF('Matches-Data-Inputs'!H124="","",'Matches-Data-Inputs'!H124)</f>
        <v/>
      </c>
      <c r="J124" s="149" t="str">
        <f>IF('Matches-Data-Inputs'!I124="","",'Matches-Data-Inputs'!I124)</f>
        <v/>
      </c>
      <c r="K124" s="362" t="str">
        <f t="shared" si="35"/>
        <v>Not Played Yet</v>
      </c>
      <c r="L124" s="188"/>
      <c r="M124" s="203"/>
      <c r="N124" s="123" t="str">
        <f t="shared" si="24"/>
        <v xml:space="preserve"> </v>
      </c>
      <c r="O124" s="193" t="str">
        <f t="shared" si="25"/>
        <v xml:space="preserve"> </v>
      </c>
      <c r="P124" s="57" t="str">
        <f t="shared" si="26"/>
        <v/>
      </c>
      <c r="Q124" s="58" t="str">
        <f t="shared" si="27"/>
        <v/>
      </c>
      <c r="R124" s="59">
        <f t="shared" si="28"/>
        <v>0</v>
      </c>
      <c r="S124" s="60">
        <f t="shared" si="29"/>
        <v>0</v>
      </c>
      <c r="T124" s="61">
        <f t="shared" si="30"/>
        <v>0</v>
      </c>
      <c r="U124" s="58">
        <f t="shared" si="31"/>
        <v>0</v>
      </c>
      <c r="V124" s="61">
        <f t="shared" si="32"/>
        <v>0</v>
      </c>
      <c r="W124" s="58">
        <f t="shared" si="33"/>
        <v>0</v>
      </c>
      <c r="X124" s="367"/>
      <c r="Y124" s="137"/>
      <c r="Z124" s="138"/>
      <c r="AA124" s="139"/>
      <c r="AB124" s="139"/>
      <c r="AC124" s="139"/>
      <c r="AD124" s="139"/>
    </row>
    <row r="125" spans="2:30" hidden="1">
      <c r="B125" s="65" t="str">
        <f>IF(C125&lt;&gt;"",COUNTA($C$7:C125),"")</f>
        <v/>
      </c>
      <c r="C125" s="364" t="str">
        <f>IF('Matches-Data-Inputs'!C125="","",'Matches-Data-Inputs'!C125)</f>
        <v/>
      </c>
      <c r="D125" s="73" t="str">
        <f>IF(C125="","",VLOOKUP(WEEKDAY(C125),WeekDays!$B$6:$C$12,COLUMNS(WeekDays!$B$6:$C$12)))</f>
        <v/>
      </c>
      <c r="E125" s="27" t="str">
        <f>IF('Matches-Data-Inputs'!E125="","",'Matches-Data-Inputs'!E125)</f>
        <v/>
      </c>
      <c r="F125" s="172" t="str">
        <f>IF('Matches-Data-Inputs'!F125="","",'Matches-Data-Inputs'!F125)</f>
        <v/>
      </c>
      <c r="G125" s="172" t="str">
        <f>IF('Matches-Data-Inputs'!G125="","",'Matches-Data-Inputs'!G125)</f>
        <v/>
      </c>
      <c r="H125" s="172" t="str">
        <f t="shared" si="34"/>
        <v>Not Played Yet</v>
      </c>
      <c r="I125" s="362" t="str">
        <f>IF('Matches-Data-Inputs'!H125="","",'Matches-Data-Inputs'!H125)</f>
        <v/>
      </c>
      <c r="J125" s="149" t="str">
        <f>IF('Matches-Data-Inputs'!I125="","",'Matches-Data-Inputs'!I125)</f>
        <v/>
      </c>
      <c r="K125" s="362" t="str">
        <f t="shared" si="35"/>
        <v>Not Played Yet</v>
      </c>
      <c r="L125" s="188"/>
      <c r="M125" s="203"/>
      <c r="N125" s="123" t="str">
        <f t="shared" ref="N125:N188" si="36">IF(OR(B125=0,B125&gt;COUNT($G$7:$G$868))," ",IF(G125&gt;J125,3,IF(G125&lt;J125,0,1)))</f>
        <v xml:space="preserve"> </v>
      </c>
      <c r="O125" s="193" t="str">
        <f t="shared" ref="O125:O188" si="37">IF(OR(B125=0,B125&gt;COUNT($G$7:$G$868))," ",IF(J125&gt;G125,3,IF(J125&lt;G125,0,1)))</f>
        <v xml:space="preserve"> </v>
      </c>
      <c r="P125" s="57" t="str">
        <f t="shared" ref="P125:P188" si="38">J125</f>
        <v/>
      </c>
      <c r="Q125" s="58" t="str">
        <f t="shared" ref="Q125:Q188" si="39">G125</f>
        <v/>
      </c>
      <c r="R125" s="59">
        <f t="shared" ref="R125:R188" si="40">IF(G125&gt;J125,1,0)</f>
        <v>0</v>
      </c>
      <c r="S125" s="60">
        <f t="shared" ref="S125:S188" si="41">IF(J125&gt;G125,1,0)</f>
        <v>0</v>
      </c>
      <c r="T125" s="61">
        <f t="shared" ref="T125:T188" si="42">IF(G125&lt;J125,1,0)</f>
        <v>0</v>
      </c>
      <c r="U125" s="58">
        <f t="shared" ref="U125:U188" si="43">IF(J125&lt;G125,1,0)</f>
        <v>0</v>
      </c>
      <c r="V125" s="61">
        <f t="shared" ref="V125:V188" si="44">IF(AND(G125="",J125=""),0,IF(G125=J125,1,0))</f>
        <v>0</v>
      </c>
      <c r="W125" s="58">
        <f t="shared" ref="W125:W188" si="45">IF(AND(G125="",J125=""),0,IF(J125=G125,1,0))</f>
        <v>0</v>
      </c>
      <c r="X125" s="367"/>
      <c r="Y125" s="137"/>
      <c r="Z125" s="138"/>
      <c r="AA125" s="139"/>
      <c r="AB125" s="139"/>
      <c r="AC125" s="139"/>
      <c r="AD125" s="139"/>
    </row>
    <row r="126" spans="2:30" hidden="1">
      <c r="B126" s="65" t="str">
        <f>IF(C126&lt;&gt;"",COUNTA($C$7:C126),"")</f>
        <v/>
      </c>
      <c r="C126" s="364" t="str">
        <f>IF('Matches-Data-Inputs'!C126="","",'Matches-Data-Inputs'!C126)</f>
        <v/>
      </c>
      <c r="D126" s="73" t="str">
        <f>IF(C126="","",VLOOKUP(WEEKDAY(C126),WeekDays!$B$6:$C$12,COLUMNS(WeekDays!$B$6:$C$12)))</f>
        <v/>
      </c>
      <c r="E126" s="27" t="str">
        <f>IF('Matches-Data-Inputs'!E126="","",'Matches-Data-Inputs'!E126)</f>
        <v/>
      </c>
      <c r="F126" s="172" t="str">
        <f>IF('Matches-Data-Inputs'!F126="","",'Matches-Data-Inputs'!F126)</f>
        <v/>
      </c>
      <c r="G126" s="172" t="str">
        <f>IF('Matches-Data-Inputs'!G126="","",'Matches-Data-Inputs'!G126)</f>
        <v/>
      </c>
      <c r="H126" s="172" t="str">
        <f t="shared" si="34"/>
        <v>Not Played Yet</v>
      </c>
      <c r="I126" s="362" t="str">
        <f>IF('Matches-Data-Inputs'!H126="","",'Matches-Data-Inputs'!H126)</f>
        <v/>
      </c>
      <c r="J126" s="149" t="str">
        <f>IF('Matches-Data-Inputs'!I126="","",'Matches-Data-Inputs'!I126)</f>
        <v/>
      </c>
      <c r="K126" s="362" t="str">
        <f t="shared" si="35"/>
        <v>Not Played Yet</v>
      </c>
      <c r="L126" s="188"/>
      <c r="M126" s="203"/>
      <c r="N126" s="123" t="str">
        <f t="shared" si="36"/>
        <v xml:space="preserve"> </v>
      </c>
      <c r="O126" s="193" t="str">
        <f t="shared" si="37"/>
        <v xml:space="preserve"> </v>
      </c>
      <c r="P126" s="57" t="str">
        <f t="shared" si="38"/>
        <v/>
      </c>
      <c r="Q126" s="58" t="str">
        <f t="shared" si="39"/>
        <v/>
      </c>
      <c r="R126" s="59">
        <f t="shared" si="40"/>
        <v>0</v>
      </c>
      <c r="S126" s="60">
        <f t="shared" si="41"/>
        <v>0</v>
      </c>
      <c r="T126" s="61">
        <f t="shared" si="42"/>
        <v>0</v>
      </c>
      <c r="U126" s="58">
        <f t="shared" si="43"/>
        <v>0</v>
      </c>
      <c r="V126" s="61">
        <f t="shared" si="44"/>
        <v>0</v>
      </c>
      <c r="W126" s="58">
        <f t="shared" si="45"/>
        <v>0</v>
      </c>
      <c r="X126" s="367"/>
      <c r="Y126" s="137"/>
      <c r="Z126" s="138"/>
      <c r="AA126" s="139"/>
      <c r="AB126" s="139"/>
      <c r="AC126" s="139"/>
      <c r="AD126" s="139"/>
    </row>
    <row r="127" spans="2:30" hidden="1">
      <c r="B127" s="65" t="str">
        <f>IF(C127&lt;&gt;"",COUNTA($C$7:C127),"")</f>
        <v/>
      </c>
      <c r="C127" s="364" t="str">
        <f>IF('Matches-Data-Inputs'!C127="","",'Matches-Data-Inputs'!C127)</f>
        <v/>
      </c>
      <c r="D127" s="73" t="str">
        <f>IF(C127="","",VLOOKUP(WEEKDAY(C127),WeekDays!$B$6:$C$12,COLUMNS(WeekDays!$B$6:$C$12)))</f>
        <v/>
      </c>
      <c r="E127" s="27" t="str">
        <f>IF('Matches-Data-Inputs'!E127="","",'Matches-Data-Inputs'!E127)</f>
        <v/>
      </c>
      <c r="F127" s="172" t="str">
        <f>IF('Matches-Data-Inputs'!F127="","",'Matches-Data-Inputs'!F127)</f>
        <v/>
      </c>
      <c r="G127" s="172" t="str">
        <f>IF('Matches-Data-Inputs'!G127="","",'Matches-Data-Inputs'!G127)</f>
        <v/>
      </c>
      <c r="H127" s="172" t="str">
        <f t="shared" si="34"/>
        <v>Not Played Yet</v>
      </c>
      <c r="I127" s="362" t="str">
        <f>IF('Matches-Data-Inputs'!H127="","",'Matches-Data-Inputs'!H127)</f>
        <v/>
      </c>
      <c r="J127" s="149" t="str">
        <f>IF('Matches-Data-Inputs'!I127="","",'Matches-Data-Inputs'!I127)</f>
        <v/>
      </c>
      <c r="K127" s="362" t="str">
        <f t="shared" si="35"/>
        <v>Not Played Yet</v>
      </c>
      <c r="L127" s="188"/>
      <c r="M127" s="203"/>
      <c r="N127" s="123" t="str">
        <f t="shared" si="36"/>
        <v xml:space="preserve"> </v>
      </c>
      <c r="O127" s="193" t="str">
        <f t="shared" si="37"/>
        <v xml:space="preserve"> </v>
      </c>
      <c r="P127" s="57" t="str">
        <f t="shared" si="38"/>
        <v/>
      </c>
      <c r="Q127" s="58" t="str">
        <f t="shared" si="39"/>
        <v/>
      </c>
      <c r="R127" s="59">
        <f t="shared" si="40"/>
        <v>0</v>
      </c>
      <c r="S127" s="60">
        <f t="shared" si="41"/>
        <v>0</v>
      </c>
      <c r="T127" s="61">
        <f t="shared" si="42"/>
        <v>0</v>
      </c>
      <c r="U127" s="58">
        <f t="shared" si="43"/>
        <v>0</v>
      </c>
      <c r="V127" s="61">
        <f t="shared" si="44"/>
        <v>0</v>
      </c>
      <c r="W127" s="58">
        <f t="shared" si="45"/>
        <v>0</v>
      </c>
      <c r="X127" s="367"/>
      <c r="Y127" s="137"/>
      <c r="Z127" s="138"/>
      <c r="AA127" s="139"/>
      <c r="AB127" s="139"/>
      <c r="AC127" s="139"/>
      <c r="AD127" s="139"/>
    </row>
    <row r="128" spans="2:30" hidden="1">
      <c r="B128" s="65" t="str">
        <f>IF(C128&lt;&gt;"",COUNTA($C$7:C128),"")</f>
        <v/>
      </c>
      <c r="C128" s="364" t="str">
        <f>IF('Matches-Data-Inputs'!C128="","",'Matches-Data-Inputs'!C128)</f>
        <v/>
      </c>
      <c r="D128" s="73" t="str">
        <f>IF(C128="","",VLOOKUP(WEEKDAY(C128),WeekDays!$B$6:$C$12,COLUMNS(WeekDays!$B$6:$C$12)))</f>
        <v/>
      </c>
      <c r="E128" s="27" t="str">
        <f>IF('Matches-Data-Inputs'!E128="","",'Matches-Data-Inputs'!E128)</f>
        <v/>
      </c>
      <c r="F128" s="172" t="str">
        <f>IF('Matches-Data-Inputs'!F128="","",'Matches-Data-Inputs'!F128)</f>
        <v/>
      </c>
      <c r="G128" s="172" t="str">
        <f>IF('Matches-Data-Inputs'!G128="","",'Matches-Data-Inputs'!G128)</f>
        <v/>
      </c>
      <c r="H128" s="172" t="str">
        <f t="shared" si="34"/>
        <v>Not Played Yet</v>
      </c>
      <c r="I128" s="362" t="str">
        <f>IF('Matches-Data-Inputs'!H128="","",'Matches-Data-Inputs'!H128)</f>
        <v/>
      </c>
      <c r="J128" s="149" t="str">
        <f>IF('Matches-Data-Inputs'!I128="","",'Matches-Data-Inputs'!I128)</f>
        <v/>
      </c>
      <c r="K128" s="362" t="str">
        <f t="shared" si="35"/>
        <v>Not Played Yet</v>
      </c>
      <c r="L128" s="188"/>
      <c r="M128" s="203"/>
      <c r="N128" s="123" t="str">
        <f t="shared" si="36"/>
        <v xml:space="preserve"> </v>
      </c>
      <c r="O128" s="193" t="str">
        <f t="shared" si="37"/>
        <v xml:space="preserve"> </v>
      </c>
      <c r="P128" s="57" t="str">
        <f t="shared" si="38"/>
        <v/>
      </c>
      <c r="Q128" s="58" t="str">
        <f t="shared" si="39"/>
        <v/>
      </c>
      <c r="R128" s="59">
        <f t="shared" si="40"/>
        <v>0</v>
      </c>
      <c r="S128" s="60">
        <f t="shared" si="41"/>
        <v>0</v>
      </c>
      <c r="T128" s="61">
        <f t="shared" si="42"/>
        <v>0</v>
      </c>
      <c r="U128" s="58">
        <f t="shared" si="43"/>
        <v>0</v>
      </c>
      <c r="V128" s="61">
        <f t="shared" si="44"/>
        <v>0</v>
      </c>
      <c r="W128" s="58">
        <f t="shared" si="45"/>
        <v>0</v>
      </c>
      <c r="X128" s="367"/>
      <c r="Y128" s="137"/>
      <c r="Z128" s="138"/>
      <c r="AA128" s="139"/>
      <c r="AB128" s="139"/>
      <c r="AC128" s="139"/>
      <c r="AD128" s="139"/>
    </row>
    <row r="129" spans="2:30" hidden="1">
      <c r="B129" s="65" t="str">
        <f>IF(C129&lt;&gt;"",COUNTA($C$7:C129),"")</f>
        <v/>
      </c>
      <c r="C129" s="364" t="str">
        <f>IF('Matches-Data-Inputs'!C129="","",'Matches-Data-Inputs'!C129)</f>
        <v/>
      </c>
      <c r="D129" s="73" t="str">
        <f>IF(C129="","",VLOOKUP(WEEKDAY(C129),WeekDays!$B$6:$C$12,COLUMNS(WeekDays!$B$6:$C$12)))</f>
        <v/>
      </c>
      <c r="E129" s="27" t="str">
        <f>IF('Matches-Data-Inputs'!E129="","",'Matches-Data-Inputs'!E129)</f>
        <v/>
      </c>
      <c r="F129" s="172" t="str">
        <f>IF('Matches-Data-Inputs'!F129="","",'Matches-Data-Inputs'!F129)</f>
        <v/>
      </c>
      <c r="G129" s="172" t="str">
        <f>IF('Matches-Data-Inputs'!G129="","",'Matches-Data-Inputs'!G129)</f>
        <v/>
      </c>
      <c r="H129" s="172" t="str">
        <f t="shared" si="34"/>
        <v>Not Played Yet</v>
      </c>
      <c r="I129" s="362" t="str">
        <f>IF('Matches-Data-Inputs'!H129="","",'Matches-Data-Inputs'!H129)</f>
        <v/>
      </c>
      <c r="J129" s="149" t="str">
        <f>IF('Matches-Data-Inputs'!I129="","",'Matches-Data-Inputs'!I129)</f>
        <v/>
      </c>
      <c r="K129" s="362" t="str">
        <f t="shared" si="35"/>
        <v>Not Played Yet</v>
      </c>
      <c r="L129" s="188"/>
      <c r="M129" s="203"/>
      <c r="N129" s="123" t="str">
        <f t="shared" si="36"/>
        <v xml:space="preserve"> </v>
      </c>
      <c r="O129" s="193" t="str">
        <f t="shared" si="37"/>
        <v xml:space="preserve"> </v>
      </c>
      <c r="P129" s="57" t="str">
        <f t="shared" si="38"/>
        <v/>
      </c>
      <c r="Q129" s="58" t="str">
        <f t="shared" si="39"/>
        <v/>
      </c>
      <c r="R129" s="59">
        <f t="shared" si="40"/>
        <v>0</v>
      </c>
      <c r="S129" s="60">
        <f t="shared" si="41"/>
        <v>0</v>
      </c>
      <c r="T129" s="61">
        <f t="shared" si="42"/>
        <v>0</v>
      </c>
      <c r="U129" s="58">
        <f t="shared" si="43"/>
        <v>0</v>
      </c>
      <c r="V129" s="61">
        <f t="shared" si="44"/>
        <v>0</v>
      </c>
      <c r="W129" s="58">
        <f t="shared" si="45"/>
        <v>0</v>
      </c>
      <c r="X129" s="367"/>
      <c r="Y129" s="137"/>
      <c r="Z129" s="138"/>
      <c r="AA129" s="139"/>
      <c r="AB129" s="139"/>
      <c r="AC129" s="139"/>
      <c r="AD129" s="139"/>
    </row>
    <row r="130" spans="2:30" hidden="1">
      <c r="B130" s="65" t="str">
        <f>IF(C130&lt;&gt;"",COUNTA($C$7:C130),"")</f>
        <v/>
      </c>
      <c r="C130" s="364" t="str">
        <f>IF('Matches-Data-Inputs'!C130="","",'Matches-Data-Inputs'!C130)</f>
        <v/>
      </c>
      <c r="D130" s="73" t="str">
        <f>IF(C130="","",VLOOKUP(WEEKDAY(C130),WeekDays!$B$6:$C$12,COLUMNS(WeekDays!$B$6:$C$12)))</f>
        <v/>
      </c>
      <c r="E130" s="27" t="str">
        <f>IF('Matches-Data-Inputs'!E130="","",'Matches-Data-Inputs'!E130)</f>
        <v/>
      </c>
      <c r="F130" s="172" t="str">
        <f>IF('Matches-Data-Inputs'!F130="","",'Matches-Data-Inputs'!F130)</f>
        <v/>
      </c>
      <c r="G130" s="172" t="str">
        <f>IF('Matches-Data-Inputs'!G130="","",'Matches-Data-Inputs'!G130)</f>
        <v/>
      </c>
      <c r="H130" s="172" t="str">
        <f t="shared" si="34"/>
        <v>Not Played Yet</v>
      </c>
      <c r="I130" s="362" t="str">
        <f>IF('Matches-Data-Inputs'!H130="","",'Matches-Data-Inputs'!H130)</f>
        <v/>
      </c>
      <c r="J130" s="149" t="str">
        <f>IF('Matches-Data-Inputs'!I130="","",'Matches-Data-Inputs'!I130)</f>
        <v/>
      </c>
      <c r="K130" s="362" t="str">
        <f t="shared" si="35"/>
        <v>Not Played Yet</v>
      </c>
      <c r="L130" s="188"/>
      <c r="M130" s="203"/>
      <c r="N130" s="123" t="str">
        <f t="shared" si="36"/>
        <v xml:space="preserve"> </v>
      </c>
      <c r="O130" s="193" t="str">
        <f t="shared" si="37"/>
        <v xml:space="preserve"> </v>
      </c>
      <c r="P130" s="57" t="str">
        <f t="shared" si="38"/>
        <v/>
      </c>
      <c r="Q130" s="58" t="str">
        <f t="shared" si="39"/>
        <v/>
      </c>
      <c r="R130" s="59">
        <f t="shared" si="40"/>
        <v>0</v>
      </c>
      <c r="S130" s="60">
        <f t="shared" si="41"/>
        <v>0</v>
      </c>
      <c r="T130" s="61">
        <f t="shared" si="42"/>
        <v>0</v>
      </c>
      <c r="U130" s="58">
        <f t="shared" si="43"/>
        <v>0</v>
      </c>
      <c r="V130" s="61">
        <f t="shared" si="44"/>
        <v>0</v>
      </c>
      <c r="W130" s="58">
        <f t="shared" si="45"/>
        <v>0</v>
      </c>
      <c r="X130" s="367"/>
      <c r="Y130" s="137"/>
      <c r="Z130" s="138"/>
      <c r="AA130" s="139"/>
      <c r="AB130" s="139"/>
      <c r="AC130" s="139"/>
      <c r="AD130" s="139"/>
    </row>
    <row r="131" spans="2:30" hidden="1">
      <c r="B131" s="65" t="str">
        <f>IF(C131&lt;&gt;"",COUNTA($C$7:C131),"")</f>
        <v/>
      </c>
      <c r="C131" s="364" t="str">
        <f>IF('Matches-Data-Inputs'!C131="","",'Matches-Data-Inputs'!C131)</f>
        <v/>
      </c>
      <c r="D131" s="73" t="str">
        <f>IF(C131="","",VLOOKUP(WEEKDAY(C131),WeekDays!$B$6:$C$12,COLUMNS(WeekDays!$B$6:$C$12)))</f>
        <v/>
      </c>
      <c r="E131" s="27" t="str">
        <f>IF('Matches-Data-Inputs'!E131="","",'Matches-Data-Inputs'!E131)</f>
        <v/>
      </c>
      <c r="F131" s="172" t="str">
        <f>IF('Matches-Data-Inputs'!F131="","",'Matches-Data-Inputs'!F131)</f>
        <v/>
      </c>
      <c r="G131" s="172" t="str">
        <f>IF('Matches-Data-Inputs'!G131="","",'Matches-Data-Inputs'!G131)</f>
        <v/>
      </c>
      <c r="H131" s="172" t="str">
        <f t="shared" si="34"/>
        <v>Not Played Yet</v>
      </c>
      <c r="I131" s="362" t="str">
        <f>IF('Matches-Data-Inputs'!H131="","",'Matches-Data-Inputs'!H131)</f>
        <v/>
      </c>
      <c r="J131" s="149" t="str">
        <f>IF('Matches-Data-Inputs'!I131="","",'Matches-Data-Inputs'!I131)</f>
        <v/>
      </c>
      <c r="K131" s="362" t="str">
        <f t="shared" si="35"/>
        <v>Not Played Yet</v>
      </c>
      <c r="L131" s="188"/>
      <c r="M131" s="203"/>
      <c r="N131" s="123" t="str">
        <f t="shared" si="36"/>
        <v xml:space="preserve"> </v>
      </c>
      <c r="O131" s="193" t="str">
        <f t="shared" si="37"/>
        <v xml:space="preserve"> </v>
      </c>
      <c r="P131" s="57" t="str">
        <f t="shared" si="38"/>
        <v/>
      </c>
      <c r="Q131" s="58" t="str">
        <f t="shared" si="39"/>
        <v/>
      </c>
      <c r="R131" s="59">
        <f t="shared" si="40"/>
        <v>0</v>
      </c>
      <c r="S131" s="60">
        <f t="shared" si="41"/>
        <v>0</v>
      </c>
      <c r="T131" s="61">
        <f t="shared" si="42"/>
        <v>0</v>
      </c>
      <c r="U131" s="58">
        <f t="shared" si="43"/>
        <v>0</v>
      </c>
      <c r="V131" s="61">
        <f t="shared" si="44"/>
        <v>0</v>
      </c>
      <c r="W131" s="58">
        <f t="shared" si="45"/>
        <v>0</v>
      </c>
      <c r="X131" s="367"/>
      <c r="Y131" s="137"/>
      <c r="Z131" s="138"/>
      <c r="AA131" s="139"/>
      <c r="AB131" s="139"/>
      <c r="AC131" s="139"/>
      <c r="AD131" s="139"/>
    </row>
    <row r="132" spans="2:30" hidden="1">
      <c r="B132" s="65" t="str">
        <f>IF(C132&lt;&gt;"",COUNTA($C$7:C132),"")</f>
        <v/>
      </c>
      <c r="C132" s="364" t="str">
        <f>IF('Matches-Data-Inputs'!C132="","",'Matches-Data-Inputs'!C132)</f>
        <v/>
      </c>
      <c r="D132" s="73" t="str">
        <f>IF(C132="","",VLOOKUP(WEEKDAY(C132),WeekDays!$B$6:$C$12,COLUMNS(WeekDays!$B$6:$C$12)))</f>
        <v/>
      </c>
      <c r="E132" s="27" t="str">
        <f>IF('Matches-Data-Inputs'!E132="","",'Matches-Data-Inputs'!E132)</f>
        <v/>
      </c>
      <c r="F132" s="172" t="str">
        <f>IF('Matches-Data-Inputs'!F132="","",'Matches-Data-Inputs'!F132)</f>
        <v/>
      </c>
      <c r="G132" s="172" t="str">
        <f>IF('Matches-Data-Inputs'!G132="","",'Matches-Data-Inputs'!G132)</f>
        <v/>
      </c>
      <c r="H132" s="172" t="str">
        <f t="shared" si="34"/>
        <v>Not Played Yet</v>
      </c>
      <c r="I132" s="362" t="str">
        <f>IF('Matches-Data-Inputs'!H132="","",'Matches-Data-Inputs'!H132)</f>
        <v/>
      </c>
      <c r="J132" s="149" t="str">
        <f>IF('Matches-Data-Inputs'!I132="","",'Matches-Data-Inputs'!I132)</f>
        <v/>
      </c>
      <c r="K132" s="362" t="str">
        <f t="shared" si="35"/>
        <v>Not Played Yet</v>
      </c>
      <c r="L132" s="188"/>
      <c r="M132" s="203"/>
      <c r="N132" s="123" t="str">
        <f t="shared" si="36"/>
        <v xml:space="preserve"> </v>
      </c>
      <c r="O132" s="193" t="str">
        <f t="shared" si="37"/>
        <v xml:space="preserve"> </v>
      </c>
      <c r="P132" s="57" t="str">
        <f t="shared" si="38"/>
        <v/>
      </c>
      <c r="Q132" s="58" t="str">
        <f t="shared" si="39"/>
        <v/>
      </c>
      <c r="R132" s="59">
        <f t="shared" si="40"/>
        <v>0</v>
      </c>
      <c r="S132" s="60">
        <f t="shared" si="41"/>
        <v>0</v>
      </c>
      <c r="T132" s="61">
        <f t="shared" si="42"/>
        <v>0</v>
      </c>
      <c r="U132" s="58">
        <f t="shared" si="43"/>
        <v>0</v>
      </c>
      <c r="V132" s="61">
        <f t="shared" si="44"/>
        <v>0</v>
      </c>
      <c r="W132" s="58">
        <f t="shared" si="45"/>
        <v>0</v>
      </c>
      <c r="X132" s="367"/>
      <c r="Y132" s="137"/>
      <c r="Z132" s="138"/>
      <c r="AA132" s="139"/>
      <c r="AB132" s="139"/>
      <c r="AC132" s="139"/>
      <c r="AD132" s="139"/>
    </row>
    <row r="133" spans="2:30" hidden="1">
      <c r="B133" s="65" t="str">
        <f>IF(C133&lt;&gt;"",COUNTA($C$7:C133),"")</f>
        <v/>
      </c>
      <c r="C133" s="364" t="str">
        <f>IF('Matches-Data-Inputs'!C133="","",'Matches-Data-Inputs'!C133)</f>
        <v/>
      </c>
      <c r="D133" s="73" t="str">
        <f>IF(C133="","",VLOOKUP(WEEKDAY(C133),WeekDays!$B$6:$C$12,COLUMNS(WeekDays!$B$6:$C$12)))</f>
        <v/>
      </c>
      <c r="E133" s="27" t="str">
        <f>IF('Matches-Data-Inputs'!E133="","",'Matches-Data-Inputs'!E133)</f>
        <v/>
      </c>
      <c r="F133" s="172" t="str">
        <f>IF('Matches-Data-Inputs'!F133="","",'Matches-Data-Inputs'!F133)</f>
        <v/>
      </c>
      <c r="G133" s="172" t="str">
        <f>IF('Matches-Data-Inputs'!G133="","",'Matches-Data-Inputs'!G133)</f>
        <v/>
      </c>
      <c r="H133" s="172" t="str">
        <f t="shared" si="34"/>
        <v>Not Played Yet</v>
      </c>
      <c r="I133" s="362" t="str">
        <f>IF('Matches-Data-Inputs'!H133="","",'Matches-Data-Inputs'!H133)</f>
        <v/>
      </c>
      <c r="J133" s="149" t="str">
        <f>IF('Matches-Data-Inputs'!I133="","",'Matches-Data-Inputs'!I133)</f>
        <v/>
      </c>
      <c r="K133" s="362" t="str">
        <f t="shared" si="35"/>
        <v>Not Played Yet</v>
      </c>
      <c r="L133" s="188"/>
      <c r="M133" s="203"/>
      <c r="N133" s="123" t="str">
        <f t="shared" si="36"/>
        <v xml:space="preserve"> </v>
      </c>
      <c r="O133" s="193" t="str">
        <f t="shared" si="37"/>
        <v xml:space="preserve"> </v>
      </c>
      <c r="P133" s="57" t="str">
        <f t="shared" si="38"/>
        <v/>
      </c>
      <c r="Q133" s="58" t="str">
        <f t="shared" si="39"/>
        <v/>
      </c>
      <c r="R133" s="59">
        <f t="shared" si="40"/>
        <v>0</v>
      </c>
      <c r="S133" s="60">
        <f t="shared" si="41"/>
        <v>0</v>
      </c>
      <c r="T133" s="61">
        <f t="shared" si="42"/>
        <v>0</v>
      </c>
      <c r="U133" s="58">
        <f t="shared" si="43"/>
        <v>0</v>
      </c>
      <c r="V133" s="61">
        <f t="shared" si="44"/>
        <v>0</v>
      </c>
      <c r="W133" s="58">
        <f t="shared" si="45"/>
        <v>0</v>
      </c>
      <c r="X133" s="367"/>
      <c r="Y133" s="137"/>
      <c r="Z133" s="138"/>
      <c r="AA133" s="139"/>
      <c r="AB133" s="139"/>
      <c r="AC133" s="139"/>
      <c r="AD133" s="139"/>
    </row>
    <row r="134" spans="2:30" hidden="1">
      <c r="B134" s="65" t="str">
        <f>IF(C134&lt;&gt;"",COUNTA($C$7:C134),"")</f>
        <v/>
      </c>
      <c r="C134" s="364" t="str">
        <f>IF('Matches-Data-Inputs'!C134="","",'Matches-Data-Inputs'!C134)</f>
        <v/>
      </c>
      <c r="D134" s="73" t="str">
        <f>IF(C134="","",VLOOKUP(WEEKDAY(C134),WeekDays!$B$6:$C$12,COLUMNS(WeekDays!$B$6:$C$12)))</f>
        <v/>
      </c>
      <c r="E134" s="27" t="str">
        <f>IF('Matches-Data-Inputs'!E134="","",'Matches-Data-Inputs'!E134)</f>
        <v/>
      </c>
      <c r="F134" s="172" t="str">
        <f>IF('Matches-Data-Inputs'!F134="","",'Matches-Data-Inputs'!F134)</f>
        <v/>
      </c>
      <c r="G134" s="172" t="str">
        <f>IF('Matches-Data-Inputs'!G134="","",'Matches-Data-Inputs'!G134)</f>
        <v/>
      </c>
      <c r="H134" s="172" t="str">
        <f t="shared" si="34"/>
        <v>Not Played Yet</v>
      </c>
      <c r="I134" s="362" t="str">
        <f>IF('Matches-Data-Inputs'!H134="","",'Matches-Data-Inputs'!H134)</f>
        <v/>
      </c>
      <c r="J134" s="149" t="str">
        <f>IF('Matches-Data-Inputs'!I134="","",'Matches-Data-Inputs'!I134)</f>
        <v/>
      </c>
      <c r="K134" s="362" t="str">
        <f t="shared" si="35"/>
        <v>Not Played Yet</v>
      </c>
      <c r="L134" s="188"/>
      <c r="M134" s="203"/>
      <c r="N134" s="123" t="str">
        <f t="shared" si="36"/>
        <v xml:space="preserve"> </v>
      </c>
      <c r="O134" s="193" t="str">
        <f t="shared" si="37"/>
        <v xml:space="preserve"> </v>
      </c>
      <c r="P134" s="57" t="str">
        <f t="shared" si="38"/>
        <v/>
      </c>
      <c r="Q134" s="58" t="str">
        <f t="shared" si="39"/>
        <v/>
      </c>
      <c r="R134" s="59">
        <f t="shared" si="40"/>
        <v>0</v>
      </c>
      <c r="S134" s="60">
        <f t="shared" si="41"/>
        <v>0</v>
      </c>
      <c r="T134" s="61">
        <f t="shared" si="42"/>
        <v>0</v>
      </c>
      <c r="U134" s="58">
        <f t="shared" si="43"/>
        <v>0</v>
      </c>
      <c r="V134" s="61">
        <f t="shared" si="44"/>
        <v>0</v>
      </c>
      <c r="W134" s="58">
        <f t="shared" si="45"/>
        <v>0</v>
      </c>
      <c r="X134" s="367"/>
      <c r="Y134" s="137"/>
      <c r="Z134" s="138"/>
      <c r="AA134" s="139"/>
      <c r="AB134" s="139"/>
      <c r="AC134" s="139"/>
      <c r="AD134" s="139"/>
    </row>
    <row r="135" spans="2:30" hidden="1">
      <c r="B135" s="65" t="str">
        <f>IF(C135&lt;&gt;"",COUNTA($C$7:C135),"")</f>
        <v/>
      </c>
      <c r="C135" s="364" t="str">
        <f>IF('Matches-Data-Inputs'!C135="","",'Matches-Data-Inputs'!C135)</f>
        <v/>
      </c>
      <c r="D135" s="73" t="str">
        <f>IF(C135="","",VLOOKUP(WEEKDAY(C135),WeekDays!$B$6:$C$12,COLUMNS(WeekDays!$B$6:$C$12)))</f>
        <v/>
      </c>
      <c r="E135" s="27" t="str">
        <f>IF('Matches-Data-Inputs'!E135="","",'Matches-Data-Inputs'!E135)</f>
        <v/>
      </c>
      <c r="F135" s="172" t="str">
        <f>IF('Matches-Data-Inputs'!F135="","",'Matches-Data-Inputs'!F135)</f>
        <v/>
      </c>
      <c r="G135" s="172" t="str">
        <f>IF('Matches-Data-Inputs'!G135="","",'Matches-Data-Inputs'!G135)</f>
        <v/>
      </c>
      <c r="H135" s="172" t="str">
        <f t="shared" si="34"/>
        <v>Not Played Yet</v>
      </c>
      <c r="I135" s="362" t="str">
        <f>IF('Matches-Data-Inputs'!H135="","",'Matches-Data-Inputs'!H135)</f>
        <v/>
      </c>
      <c r="J135" s="149" t="str">
        <f>IF('Matches-Data-Inputs'!I135="","",'Matches-Data-Inputs'!I135)</f>
        <v/>
      </c>
      <c r="K135" s="362" t="str">
        <f t="shared" si="35"/>
        <v>Not Played Yet</v>
      </c>
      <c r="L135" s="188"/>
      <c r="M135" s="203"/>
      <c r="N135" s="123" t="str">
        <f t="shared" si="36"/>
        <v xml:space="preserve"> </v>
      </c>
      <c r="O135" s="193" t="str">
        <f t="shared" si="37"/>
        <v xml:space="preserve"> </v>
      </c>
      <c r="P135" s="57" t="str">
        <f t="shared" si="38"/>
        <v/>
      </c>
      <c r="Q135" s="58" t="str">
        <f t="shared" si="39"/>
        <v/>
      </c>
      <c r="R135" s="59">
        <f t="shared" si="40"/>
        <v>0</v>
      </c>
      <c r="S135" s="60">
        <f t="shared" si="41"/>
        <v>0</v>
      </c>
      <c r="T135" s="61">
        <f t="shared" si="42"/>
        <v>0</v>
      </c>
      <c r="U135" s="58">
        <f t="shared" si="43"/>
        <v>0</v>
      </c>
      <c r="V135" s="61">
        <f t="shared" si="44"/>
        <v>0</v>
      </c>
      <c r="W135" s="58">
        <f t="shared" si="45"/>
        <v>0</v>
      </c>
      <c r="X135" s="367"/>
      <c r="Y135" s="137"/>
      <c r="Z135" s="138"/>
      <c r="AA135" s="139"/>
      <c r="AB135" s="139"/>
      <c r="AC135" s="139"/>
      <c r="AD135" s="139"/>
    </row>
    <row r="136" spans="2:30" hidden="1">
      <c r="B136" s="65" t="str">
        <f>IF(C136&lt;&gt;"",COUNTA($C$7:C136),"")</f>
        <v/>
      </c>
      <c r="C136" s="364" t="str">
        <f>IF('Matches-Data-Inputs'!C136="","",'Matches-Data-Inputs'!C136)</f>
        <v/>
      </c>
      <c r="D136" s="73" t="str">
        <f>IF(C136="","",VLOOKUP(WEEKDAY(C136),WeekDays!$B$6:$C$12,COLUMNS(WeekDays!$B$6:$C$12)))</f>
        <v/>
      </c>
      <c r="E136" s="27" t="str">
        <f>IF('Matches-Data-Inputs'!E136="","",'Matches-Data-Inputs'!E136)</f>
        <v/>
      </c>
      <c r="F136" s="172" t="str">
        <f>IF('Matches-Data-Inputs'!F136="","",'Matches-Data-Inputs'!F136)</f>
        <v/>
      </c>
      <c r="G136" s="172" t="str">
        <f>IF('Matches-Data-Inputs'!G136="","",'Matches-Data-Inputs'!G136)</f>
        <v/>
      </c>
      <c r="H136" s="172" t="str">
        <f t="shared" si="34"/>
        <v>Not Played Yet</v>
      </c>
      <c r="I136" s="362" t="str">
        <f>IF('Matches-Data-Inputs'!H136="","",'Matches-Data-Inputs'!H136)</f>
        <v/>
      </c>
      <c r="J136" s="149" t="str">
        <f>IF('Matches-Data-Inputs'!I136="","",'Matches-Data-Inputs'!I136)</f>
        <v/>
      </c>
      <c r="K136" s="362" t="str">
        <f t="shared" si="35"/>
        <v>Not Played Yet</v>
      </c>
      <c r="L136" s="188"/>
      <c r="M136" s="203"/>
      <c r="N136" s="123" t="str">
        <f t="shared" si="36"/>
        <v xml:space="preserve"> </v>
      </c>
      <c r="O136" s="193" t="str">
        <f t="shared" si="37"/>
        <v xml:space="preserve"> </v>
      </c>
      <c r="P136" s="57" t="str">
        <f t="shared" si="38"/>
        <v/>
      </c>
      <c r="Q136" s="58" t="str">
        <f t="shared" si="39"/>
        <v/>
      </c>
      <c r="R136" s="59">
        <f t="shared" si="40"/>
        <v>0</v>
      </c>
      <c r="S136" s="60">
        <f t="shared" si="41"/>
        <v>0</v>
      </c>
      <c r="T136" s="61">
        <f t="shared" si="42"/>
        <v>0</v>
      </c>
      <c r="U136" s="58">
        <f t="shared" si="43"/>
        <v>0</v>
      </c>
      <c r="V136" s="61">
        <f t="shared" si="44"/>
        <v>0</v>
      </c>
      <c r="W136" s="58">
        <f t="shared" si="45"/>
        <v>0</v>
      </c>
      <c r="X136" s="367"/>
      <c r="Y136" s="137"/>
      <c r="Z136" s="138"/>
      <c r="AA136" s="139"/>
      <c r="AB136" s="139"/>
      <c r="AC136" s="139"/>
      <c r="AD136" s="139"/>
    </row>
    <row r="137" spans="2:30" hidden="1">
      <c r="B137" s="65" t="str">
        <f>IF(C137&lt;&gt;"",COUNTA($C$7:C137),"")</f>
        <v/>
      </c>
      <c r="C137" s="364" t="str">
        <f>IF('Matches-Data-Inputs'!C137="","",'Matches-Data-Inputs'!C137)</f>
        <v/>
      </c>
      <c r="D137" s="73" t="str">
        <f>IF(C137="","",VLOOKUP(WEEKDAY(C137),WeekDays!$B$6:$C$12,COLUMNS(WeekDays!$B$6:$C$12)))</f>
        <v/>
      </c>
      <c r="E137" s="27" t="str">
        <f>IF('Matches-Data-Inputs'!E137="","",'Matches-Data-Inputs'!E137)</f>
        <v/>
      </c>
      <c r="F137" s="172" t="str">
        <f>IF('Matches-Data-Inputs'!F137="","",'Matches-Data-Inputs'!F137)</f>
        <v/>
      </c>
      <c r="G137" s="172" t="str">
        <f>IF('Matches-Data-Inputs'!G137="","",'Matches-Data-Inputs'!G137)</f>
        <v/>
      </c>
      <c r="H137" s="172" t="str">
        <f t="shared" ref="H137:H200" si="46">IF(G137&lt;&gt;"",F137,"Not Played Yet")</f>
        <v>Not Played Yet</v>
      </c>
      <c r="I137" s="362" t="str">
        <f>IF('Matches-Data-Inputs'!H137="","",'Matches-Data-Inputs'!H137)</f>
        <v/>
      </c>
      <c r="J137" s="149" t="str">
        <f>IF('Matches-Data-Inputs'!I137="","",'Matches-Data-Inputs'!I137)</f>
        <v/>
      </c>
      <c r="K137" s="362" t="str">
        <f t="shared" ref="K137:K200" si="47">IF(J137&lt;&gt;"",I137,"Not Played Yet")</f>
        <v>Not Played Yet</v>
      </c>
      <c r="L137" s="188"/>
      <c r="M137" s="203"/>
      <c r="N137" s="123" t="str">
        <f t="shared" si="36"/>
        <v xml:space="preserve"> </v>
      </c>
      <c r="O137" s="193" t="str">
        <f t="shared" si="37"/>
        <v xml:space="preserve"> </v>
      </c>
      <c r="P137" s="57" t="str">
        <f t="shared" si="38"/>
        <v/>
      </c>
      <c r="Q137" s="58" t="str">
        <f t="shared" si="39"/>
        <v/>
      </c>
      <c r="R137" s="59">
        <f t="shared" si="40"/>
        <v>0</v>
      </c>
      <c r="S137" s="60">
        <f t="shared" si="41"/>
        <v>0</v>
      </c>
      <c r="T137" s="61">
        <f t="shared" si="42"/>
        <v>0</v>
      </c>
      <c r="U137" s="58">
        <f t="shared" si="43"/>
        <v>0</v>
      </c>
      <c r="V137" s="61">
        <f t="shared" si="44"/>
        <v>0</v>
      </c>
      <c r="W137" s="58">
        <f t="shared" si="45"/>
        <v>0</v>
      </c>
      <c r="X137" s="367"/>
      <c r="Y137" s="137"/>
      <c r="Z137" s="138"/>
      <c r="AA137" s="139"/>
      <c r="AB137" s="139"/>
      <c r="AC137" s="139"/>
      <c r="AD137" s="139"/>
    </row>
    <row r="138" spans="2:30" hidden="1">
      <c r="B138" s="65" t="str">
        <f>IF(C138&lt;&gt;"",COUNTA($C$7:C138),"")</f>
        <v/>
      </c>
      <c r="C138" s="364" t="str">
        <f>IF('Matches-Data-Inputs'!C138="","",'Matches-Data-Inputs'!C138)</f>
        <v/>
      </c>
      <c r="D138" s="73" t="str">
        <f>IF(C138="","",VLOOKUP(WEEKDAY(C138),WeekDays!$B$6:$C$12,COLUMNS(WeekDays!$B$6:$C$12)))</f>
        <v/>
      </c>
      <c r="E138" s="27" t="str">
        <f>IF('Matches-Data-Inputs'!E138="","",'Matches-Data-Inputs'!E138)</f>
        <v/>
      </c>
      <c r="F138" s="172" t="str">
        <f>IF('Matches-Data-Inputs'!F138="","",'Matches-Data-Inputs'!F138)</f>
        <v/>
      </c>
      <c r="G138" s="172" t="str">
        <f>IF('Matches-Data-Inputs'!G138="","",'Matches-Data-Inputs'!G138)</f>
        <v/>
      </c>
      <c r="H138" s="172" t="str">
        <f t="shared" si="46"/>
        <v>Not Played Yet</v>
      </c>
      <c r="I138" s="362" t="str">
        <f>IF('Matches-Data-Inputs'!H138="","",'Matches-Data-Inputs'!H138)</f>
        <v/>
      </c>
      <c r="J138" s="149" t="str">
        <f>IF('Matches-Data-Inputs'!I138="","",'Matches-Data-Inputs'!I138)</f>
        <v/>
      </c>
      <c r="K138" s="362" t="str">
        <f t="shared" si="47"/>
        <v>Not Played Yet</v>
      </c>
      <c r="L138" s="188"/>
      <c r="M138" s="203"/>
      <c r="N138" s="123" t="str">
        <f t="shared" si="36"/>
        <v xml:space="preserve"> </v>
      </c>
      <c r="O138" s="193" t="str">
        <f t="shared" si="37"/>
        <v xml:space="preserve"> </v>
      </c>
      <c r="P138" s="57" t="str">
        <f t="shared" si="38"/>
        <v/>
      </c>
      <c r="Q138" s="58" t="str">
        <f t="shared" si="39"/>
        <v/>
      </c>
      <c r="R138" s="59">
        <f t="shared" si="40"/>
        <v>0</v>
      </c>
      <c r="S138" s="60">
        <f t="shared" si="41"/>
        <v>0</v>
      </c>
      <c r="T138" s="61">
        <f t="shared" si="42"/>
        <v>0</v>
      </c>
      <c r="U138" s="58">
        <f t="shared" si="43"/>
        <v>0</v>
      </c>
      <c r="V138" s="61">
        <f t="shared" si="44"/>
        <v>0</v>
      </c>
      <c r="W138" s="58">
        <f t="shared" si="45"/>
        <v>0</v>
      </c>
      <c r="X138" s="367"/>
      <c r="Y138" s="137"/>
      <c r="Z138" s="138"/>
      <c r="AA138" s="139"/>
      <c r="AB138" s="139"/>
      <c r="AC138" s="139"/>
      <c r="AD138" s="139"/>
    </row>
    <row r="139" spans="2:30" hidden="1">
      <c r="B139" s="65" t="str">
        <f>IF(C139&lt;&gt;"",COUNTA($C$7:C139),"")</f>
        <v/>
      </c>
      <c r="C139" s="364" t="str">
        <f>IF('Matches-Data-Inputs'!C139="","",'Matches-Data-Inputs'!C139)</f>
        <v/>
      </c>
      <c r="D139" s="73" t="str">
        <f>IF(C139="","",VLOOKUP(WEEKDAY(C139),WeekDays!$B$6:$C$12,COLUMNS(WeekDays!$B$6:$C$12)))</f>
        <v/>
      </c>
      <c r="E139" s="27" t="str">
        <f>IF('Matches-Data-Inputs'!E139="","",'Matches-Data-Inputs'!E139)</f>
        <v/>
      </c>
      <c r="F139" s="172" t="str">
        <f>IF('Matches-Data-Inputs'!F139="","",'Matches-Data-Inputs'!F139)</f>
        <v/>
      </c>
      <c r="G139" s="172" t="str">
        <f>IF('Matches-Data-Inputs'!G139="","",'Matches-Data-Inputs'!G139)</f>
        <v/>
      </c>
      <c r="H139" s="172" t="str">
        <f t="shared" si="46"/>
        <v>Not Played Yet</v>
      </c>
      <c r="I139" s="362" t="str">
        <f>IF('Matches-Data-Inputs'!H139="","",'Matches-Data-Inputs'!H139)</f>
        <v/>
      </c>
      <c r="J139" s="149" t="str">
        <f>IF('Matches-Data-Inputs'!I139="","",'Matches-Data-Inputs'!I139)</f>
        <v/>
      </c>
      <c r="K139" s="362" t="str">
        <f t="shared" si="47"/>
        <v>Not Played Yet</v>
      </c>
      <c r="L139" s="188"/>
      <c r="M139" s="203"/>
      <c r="N139" s="123" t="str">
        <f t="shared" si="36"/>
        <v xml:space="preserve"> </v>
      </c>
      <c r="O139" s="193" t="str">
        <f t="shared" si="37"/>
        <v xml:space="preserve"> </v>
      </c>
      <c r="P139" s="57" t="str">
        <f t="shared" si="38"/>
        <v/>
      </c>
      <c r="Q139" s="58" t="str">
        <f t="shared" si="39"/>
        <v/>
      </c>
      <c r="R139" s="59">
        <f t="shared" si="40"/>
        <v>0</v>
      </c>
      <c r="S139" s="60">
        <f t="shared" si="41"/>
        <v>0</v>
      </c>
      <c r="T139" s="61">
        <f t="shared" si="42"/>
        <v>0</v>
      </c>
      <c r="U139" s="58">
        <f t="shared" si="43"/>
        <v>0</v>
      </c>
      <c r="V139" s="61">
        <f t="shared" si="44"/>
        <v>0</v>
      </c>
      <c r="W139" s="58">
        <f t="shared" si="45"/>
        <v>0</v>
      </c>
      <c r="X139" s="367"/>
      <c r="Y139" s="137"/>
      <c r="Z139" s="138"/>
      <c r="AA139" s="139"/>
      <c r="AB139" s="139"/>
      <c r="AC139" s="139"/>
      <c r="AD139" s="139"/>
    </row>
    <row r="140" spans="2:30" hidden="1">
      <c r="B140" s="65" t="str">
        <f>IF(C140&lt;&gt;"",COUNTA($C$7:C140),"")</f>
        <v/>
      </c>
      <c r="C140" s="364" t="str">
        <f>IF('Matches-Data-Inputs'!C140="","",'Matches-Data-Inputs'!C140)</f>
        <v/>
      </c>
      <c r="D140" s="73" t="str">
        <f>IF(C140="","",VLOOKUP(WEEKDAY(C140),WeekDays!$B$6:$C$12,COLUMNS(WeekDays!$B$6:$C$12)))</f>
        <v/>
      </c>
      <c r="E140" s="27" t="str">
        <f>IF('Matches-Data-Inputs'!E140="","",'Matches-Data-Inputs'!E140)</f>
        <v/>
      </c>
      <c r="F140" s="172" t="str">
        <f>IF('Matches-Data-Inputs'!F140="","",'Matches-Data-Inputs'!F140)</f>
        <v/>
      </c>
      <c r="G140" s="172" t="str">
        <f>IF('Matches-Data-Inputs'!G140="","",'Matches-Data-Inputs'!G140)</f>
        <v/>
      </c>
      <c r="H140" s="172" t="str">
        <f t="shared" si="46"/>
        <v>Not Played Yet</v>
      </c>
      <c r="I140" s="362" t="str">
        <f>IF('Matches-Data-Inputs'!H140="","",'Matches-Data-Inputs'!H140)</f>
        <v/>
      </c>
      <c r="J140" s="149" t="str">
        <f>IF('Matches-Data-Inputs'!I140="","",'Matches-Data-Inputs'!I140)</f>
        <v/>
      </c>
      <c r="K140" s="362" t="str">
        <f t="shared" si="47"/>
        <v>Not Played Yet</v>
      </c>
      <c r="L140" s="188"/>
      <c r="M140" s="203"/>
      <c r="N140" s="123" t="str">
        <f t="shared" si="36"/>
        <v xml:space="preserve"> </v>
      </c>
      <c r="O140" s="193" t="str">
        <f t="shared" si="37"/>
        <v xml:space="preserve"> </v>
      </c>
      <c r="P140" s="57" t="str">
        <f t="shared" si="38"/>
        <v/>
      </c>
      <c r="Q140" s="58" t="str">
        <f t="shared" si="39"/>
        <v/>
      </c>
      <c r="R140" s="59">
        <f t="shared" si="40"/>
        <v>0</v>
      </c>
      <c r="S140" s="60">
        <f t="shared" si="41"/>
        <v>0</v>
      </c>
      <c r="T140" s="61">
        <f t="shared" si="42"/>
        <v>0</v>
      </c>
      <c r="U140" s="58">
        <f t="shared" si="43"/>
        <v>0</v>
      </c>
      <c r="V140" s="61">
        <f t="shared" si="44"/>
        <v>0</v>
      </c>
      <c r="W140" s="58">
        <f t="shared" si="45"/>
        <v>0</v>
      </c>
      <c r="X140" s="367"/>
      <c r="Y140" s="137"/>
      <c r="Z140" s="138"/>
      <c r="AA140" s="139"/>
      <c r="AB140" s="139"/>
      <c r="AC140" s="139"/>
      <c r="AD140" s="139"/>
    </row>
    <row r="141" spans="2:30" hidden="1">
      <c r="B141" s="65" t="str">
        <f>IF(C141&lt;&gt;"",COUNTA($C$7:C141),"")</f>
        <v/>
      </c>
      <c r="C141" s="364" t="str">
        <f>IF('Matches-Data-Inputs'!C141="","",'Matches-Data-Inputs'!C141)</f>
        <v/>
      </c>
      <c r="D141" s="73" t="str">
        <f>IF(C141="","",VLOOKUP(WEEKDAY(C141),WeekDays!$B$6:$C$12,COLUMNS(WeekDays!$B$6:$C$12)))</f>
        <v/>
      </c>
      <c r="E141" s="27" t="str">
        <f>IF('Matches-Data-Inputs'!E141="","",'Matches-Data-Inputs'!E141)</f>
        <v/>
      </c>
      <c r="F141" s="172" t="str">
        <f>IF('Matches-Data-Inputs'!F141="","",'Matches-Data-Inputs'!F141)</f>
        <v/>
      </c>
      <c r="G141" s="172" t="str">
        <f>IF('Matches-Data-Inputs'!G141="","",'Matches-Data-Inputs'!G141)</f>
        <v/>
      </c>
      <c r="H141" s="172" t="str">
        <f t="shared" si="46"/>
        <v>Not Played Yet</v>
      </c>
      <c r="I141" s="362" t="str">
        <f>IF('Matches-Data-Inputs'!H141="","",'Matches-Data-Inputs'!H141)</f>
        <v/>
      </c>
      <c r="J141" s="149" t="str">
        <f>IF('Matches-Data-Inputs'!I141="","",'Matches-Data-Inputs'!I141)</f>
        <v/>
      </c>
      <c r="K141" s="362" t="str">
        <f t="shared" si="47"/>
        <v>Not Played Yet</v>
      </c>
      <c r="L141" s="188"/>
      <c r="M141" s="203"/>
      <c r="N141" s="123" t="str">
        <f t="shared" si="36"/>
        <v xml:space="preserve"> </v>
      </c>
      <c r="O141" s="193" t="str">
        <f t="shared" si="37"/>
        <v xml:space="preserve"> </v>
      </c>
      <c r="P141" s="57" t="str">
        <f t="shared" si="38"/>
        <v/>
      </c>
      <c r="Q141" s="58" t="str">
        <f t="shared" si="39"/>
        <v/>
      </c>
      <c r="R141" s="59">
        <f t="shared" si="40"/>
        <v>0</v>
      </c>
      <c r="S141" s="60">
        <f t="shared" si="41"/>
        <v>0</v>
      </c>
      <c r="T141" s="61">
        <f t="shared" si="42"/>
        <v>0</v>
      </c>
      <c r="U141" s="58">
        <f t="shared" si="43"/>
        <v>0</v>
      </c>
      <c r="V141" s="61">
        <f t="shared" si="44"/>
        <v>0</v>
      </c>
      <c r="W141" s="58">
        <f t="shared" si="45"/>
        <v>0</v>
      </c>
      <c r="X141" s="367"/>
      <c r="Y141" s="137"/>
      <c r="Z141" s="138"/>
      <c r="AA141" s="139"/>
      <c r="AB141" s="139"/>
      <c r="AC141" s="139"/>
      <c r="AD141" s="139"/>
    </row>
    <row r="142" spans="2:30" hidden="1">
      <c r="B142" s="65" t="str">
        <f>IF(C142&lt;&gt;"",COUNTA($C$7:C142),"")</f>
        <v/>
      </c>
      <c r="C142" s="364" t="str">
        <f>IF('Matches-Data-Inputs'!C142="","",'Matches-Data-Inputs'!C142)</f>
        <v/>
      </c>
      <c r="D142" s="73" t="str">
        <f>IF(C142="","",VLOOKUP(WEEKDAY(C142),WeekDays!$B$6:$C$12,COLUMNS(WeekDays!$B$6:$C$12)))</f>
        <v/>
      </c>
      <c r="E142" s="27" t="str">
        <f>IF('Matches-Data-Inputs'!E142="","",'Matches-Data-Inputs'!E142)</f>
        <v/>
      </c>
      <c r="F142" s="172" t="str">
        <f>IF('Matches-Data-Inputs'!F142="","",'Matches-Data-Inputs'!F142)</f>
        <v/>
      </c>
      <c r="G142" s="172" t="str">
        <f>IF('Matches-Data-Inputs'!G142="","",'Matches-Data-Inputs'!G142)</f>
        <v/>
      </c>
      <c r="H142" s="172" t="str">
        <f t="shared" si="46"/>
        <v>Not Played Yet</v>
      </c>
      <c r="I142" s="362" t="str">
        <f>IF('Matches-Data-Inputs'!H142="","",'Matches-Data-Inputs'!H142)</f>
        <v/>
      </c>
      <c r="J142" s="149" t="str">
        <f>IF('Matches-Data-Inputs'!I142="","",'Matches-Data-Inputs'!I142)</f>
        <v/>
      </c>
      <c r="K142" s="362" t="str">
        <f t="shared" si="47"/>
        <v>Not Played Yet</v>
      </c>
      <c r="L142" s="188"/>
      <c r="M142" s="203"/>
      <c r="N142" s="123" t="str">
        <f t="shared" si="36"/>
        <v xml:space="preserve"> </v>
      </c>
      <c r="O142" s="193" t="str">
        <f t="shared" si="37"/>
        <v xml:space="preserve"> </v>
      </c>
      <c r="P142" s="57" t="str">
        <f t="shared" si="38"/>
        <v/>
      </c>
      <c r="Q142" s="58" t="str">
        <f t="shared" si="39"/>
        <v/>
      </c>
      <c r="R142" s="59">
        <f t="shared" si="40"/>
        <v>0</v>
      </c>
      <c r="S142" s="60">
        <f t="shared" si="41"/>
        <v>0</v>
      </c>
      <c r="T142" s="61">
        <f t="shared" si="42"/>
        <v>0</v>
      </c>
      <c r="U142" s="58">
        <f t="shared" si="43"/>
        <v>0</v>
      </c>
      <c r="V142" s="61">
        <f t="shared" si="44"/>
        <v>0</v>
      </c>
      <c r="W142" s="58">
        <f t="shared" si="45"/>
        <v>0</v>
      </c>
      <c r="X142" s="367"/>
      <c r="Y142" s="137"/>
      <c r="Z142" s="138"/>
      <c r="AA142" s="139"/>
      <c r="AB142" s="139"/>
      <c r="AC142" s="139"/>
      <c r="AD142" s="139"/>
    </row>
    <row r="143" spans="2:30" hidden="1">
      <c r="B143" s="65" t="str">
        <f>IF(C143&lt;&gt;"",COUNTA($C$7:C143),"")</f>
        <v/>
      </c>
      <c r="C143" s="364" t="str">
        <f>IF('Matches-Data-Inputs'!C143="","",'Matches-Data-Inputs'!C143)</f>
        <v/>
      </c>
      <c r="D143" s="73" t="str">
        <f>IF(C143="","",VLOOKUP(WEEKDAY(C143),WeekDays!$B$6:$C$12,COLUMNS(WeekDays!$B$6:$C$12)))</f>
        <v/>
      </c>
      <c r="E143" s="27" t="str">
        <f>IF('Matches-Data-Inputs'!E143="","",'Matches-Data-Inputs'!E143)</f>
        <v/>
      </c>
      <c r="F143" s="172" t="str">
        <f>IF('Matches-Data-Inputs'!F143="","",'Matches-Data-Inputs'!F143)</f>
        <v/>
      </c>
      <c r="G143" s="172" t="str">
        <f>IF('Matches-Data-Inputs'!G143="","",'Matches-Data-Inputs'!G143)</f>
        <v/>
      </c>
      <c r="H143" s="172" t="str">
        <f t="shared" si="46"/>
        <v>Not Played Yet</v>
      </c>
      <c r="I143" s="362" t="str">
        <f>IF('Matches-Data-Inputs'!H143="","",'Matches-Data-Inputs'!H143)</f>
        <v/>
      </c>
      <c r="J143" s="149" t="str">
        <f>IF('Matches-Data-Inputs'!I143="","",'Matches-Data-Inputs'!I143)</f>
        <v/>
      </c>
      <c r="K143" s="362" t="str">
        <f t="shared" si="47"/>
        <v>Not Played Yet</v>
      </c>
      <c r="L143" s="188"/>
      <c r="M143" s="203"/>
      <c r="N143" s="123" t="str">
        <f t="shared" si="36"/>
        <v xml:space="preserve"> </v>
      </c>
      <c r="O143" s="193" t="str">
        <f t="shared" si="37"/>
        <v xml:space="preserve"> </v>
      </c>
      <c r="P143" s="57" t="str">
        <f t="shared" si="38"/>
        <v/>
      </c>
      <c r="Q143" s="58" t="str">
        <f t="shared" si="39"/>
        <v/>
      </c>
      <c r="R143" s="59">
        <f t="shared" si="40"/>
        <v>0</v>
      </c>
      <c r="S143" s="60">
        <f t="shared" si="41"/>
        <v>0</v>
      </c>
      <c r="T143" s="61">
        <f t="shared" si="42"/>
        <v>0</v>
      </c>
      <c r="U143" s="58">
        <f t="shared" si="43"/>
        <v>0</v>
      </c>
      <c r="V143" s="61">
        <f t="shared" si="44"/>
        <v>0</v>
      </c>
      <c r="W143" s="58">
        <f t="shared" si="45"/>
        <v>0</v>
      </c>
      <c r="X143" s="367"/>
      <c r="Y143" s="137"/>
      <c r="Z143" s="138"/>
      <c r="AA143" s="139"/>
      <c r="AB143" s="139"/>
      <c r="AC143" s="139"/>
      <c r="AD143" s="139"/>
    </row>
    <row r="144" spans="2:30" hidden="1">
      <c r="B144" s="65" t="str">
        <f>IF(C144&lt;&gt;"",COUNTA($C$7:C144),"")</f>
        <v/>
      </c>
      <c r="C144" s="364" t="str">
        <f>IF('Matches-Data-Inputs'!C144="","",'Matches-Data-Inputs'!C144)</f>
        <v/>
      </c>
      <c r="D144" s="73" t="str">
        <f>IF(C144="","",VLOOKUP(WEEKDAY(C144),WeekDays!$B$6:$C$12,COLUMNS(WeekDays!$B$6:$C$12)))</f>
        <v/>
      </c>
      <c r="E144" s="27" t="str">
        <f>IF('Matches-Data-Inputs'!E144="","",'Matches-Data-Inputs'!E144)</f>
        <v/>
      </c>
      <c r="F144" s="172" t="str">
        <f>IF('Matches-Data-Inputs'!F144="","",'Matches-Data-Inputs'!F144)</f>
        <v/>
      </c>
      <c r="G144" s="172" t="str">
        <f>IF('Matches-Data-Inputs'!G144="","",'Matches-Data-Inputs'!G144)</f>
        <v/>
      </c>
      <c r="H144" s="172" t="str">
        <f t="shared" si="46"/>
        <v>Not Played Yet</v>
      </c>
      <c r="I144" s="362" t="str">
        <f>IF('Matches-Data-Inputs'!H144="","",'Matches-Data-Inputs'!H144)</f>
        <v/>
      </c>
      <c r="J144" s="149" t="str">
        <f>IF('Matches-Data-Inputs'!I144="","",'Matches-Data-Inputs'!I144)</f>
        <v/>
      </c>
      <c r="K144" s="362" t="str">
        <f t="shared" si="47"/>
        <v>Not Played Yet</v>
      </c>
      <c r="L144" s="188"/>
      <c r="M144" s="203"/>
      <c r="N144" s="123" t="str">
        <f t="shared" si="36"/>
        <v xml:space="preserve"> </v>
      </c>
      <c r="O144" s="193" t="str">
        <f t="shared" si="37"/>
        <v xml:space="preserve"> </v>
      </c>
      <c r="P144" s="57" t="str">
        <f t="shared" si="38"/>
        <v/>
      </c>
      <c r="Q144" s="58" t="str">
        <f t="shared" si="39"/>
        <v/>
      </c>
      <c r="R144" s="59">
        <f t="shared" si="40"/>
        <v>0</v>
      </c>
      <c r="S144" s="60">
        <f t="shared" si="41"/>
        <v>0</v>
      </c>
      <c r="T144" s="61">
        <f t="shared" si="42"/>
        <v>0</v>
      </c>
      <c r="U144" s="58">
        <f t="shared" si="43"/>
        <v>0</v>
      </c>
      <c r="V144" s="61">
        <f t="shared" si="44"/>
        <v>0</v>
      </c>
      <c r="W144" s="58">
        <f t="shared" si="45"/>
        <v>0</v>
      </c>
      <c r="X144" s="367"/>
      <c r="Y144" s="137"/>
      <c r="Z144" s="138"/>
      <c r="AA144" s="139"/>
      <c r="AB144" s="139"/>
      <c r="AC144" s="139"/>
      <c r="AD144" s="139"/>
    </row>
    <row r="145" spans="2:30" hidden="1">
      <c r="B145" s="65" t="str">
        <f>IF(C145&lt;&gt;"",COUNTA($C$7:C145),"")</f>
        <v/>
      </c>
      <c r="C145" s="364" t="str">
        <f>IF('Matches-Data-Inputs'!C145="","",'Matches-Data-Inputs'!C145)</f>
        <v/>
      </c>
      <c r="D145" s="73" t="str">
        <f>IF(C145="","",VLOOKUP(WEEKDAY(C145),WeekDays!$B$6:$C$12,COLUMNS(WeekDays!$B$6:$C$12)))</f>
        <v/>
      </c>
      <c r="E145" s="27" t="str">
        <f>IF('Matches-Data-Inputs'!E145="","",'Matches-Data-Inputs'!E145)</f>
        <v/>
      </c>
      <c r="F145" s="172" t="str">
        <f>IF('Matches-Data-Inputs'!F145="","",'Matches-Data-Inputs'!F145)</f>
        <v/>
      </c>
      <c r="G145" s="172" t="str">
        <f>IF('Matches-Data-Inputs'!G145="","",'Matches-Data-Inputs'!G145)</f>
        <v/>
      </c>
      <c r="H145" s="172" t="str">
        <f t="shared" si="46"/>
        <v>Not Played Yet</v>
      </c>
      <c r="I145" s="362" t="str">
        <f>IF('Matches-Data-Inputs'!H145="","",'Matches-Data-Inputs'!H145)</f>
        <v/>
      </c>
      <c r="J145" s="149" t="str">
        <f>IF('Matches-Data-Inputs'!I145="","",'Matches-Data-Inputs'!I145)</f>
        <v/>
      </c>
      <c r="K145" s="362" t="str">
        <f t="shared" si="47"/>
        <v>Not Played Yet</v>
      </c>
      <c r="L145" s="188"/>
      <c r="M145" s="203"/>
      <c r="N145" s="123" t="str">
        <f t="shared" si="36"/>
        <v xml:space="preserve"> </v>
      </c>
      <c r="O145" s="193" t="str">
        <f t="shared" si="37"/>
        <v xml:space="preserve"> </v>
      </c>
      <c r="P145" s="57" t="str">
        <f t="shared" si="38"/>
        <v/>
      </c>
      <c r="Q145" s="58" t="str">
        <f t="shared" si="39"/>
        <v/>
      </c>
      <c r="R145" s="59">
        <f t="shared" si="40"/>
        <v>0</v>
      </c>
      <c r="S145" s="60">
        <f t="shared" si="41"/>
        <v>0</v>
      </c>
      <c r="T145" s="61">
        <f t="shared" si="42"/>
        <v>0</v>
      </c>
      <c r="U145" s="58">
        <f t="shared" si="43"/>
        <v>0</v>
      </c>
      <c r="V145" s="61">
        <f t="shared" si="44"/>
        <v>0</v>
      </c>
      <c r="W145" s="58">
        <f t="shared" si="45"/>
        <v>0</v>
      </c>
      <c r="X145" s="367"/>
      <c r="Y145" s="137"/>
      <c r="Z145" s="138"/>
      <c r="AA145" s="139"/>
      <c r="AB145" s="139"/>
      <c r="AC145" s="139"/>
      <c r="AD145" s="139"/>
    </row>
    <row r="146" spans="2:30" hidden="1">
      <c r="B146" s="65" t="str">
        <f>IF(C146&lt;&gt;"",COUNTA($C$7:C146),"")</f>
        <v/>
      </c>
      <c r="C146" s="364" t="str">
        <f>IF('Matches-Data-Inputs'!C146="","",'Matches-Data-Inputs'!C146)</f>
        <v/>
      </c>
      <c r="D146" s="73" t="str">
        <f>IF(C146="","",VLOOKUP(WEEKDAY(C146),WeekDays!$B$6:$C$12,COLUMNS(WeekDays!$B$6:$C$12)))</f>
        <v/>
      </c>
      <c r="E146" s="27" t="str">
        <f>IF('Matches-Data-Inputs'!E146="","",'Matches-Data-Inputs'!E146)</f>
        <v/>
      </c>
      <c r="F146" s="172" t="str">
        <f>IF('Matches-Data-Inputs'!F146="","",'Matches-Data-Inputs'!F146)</f>
        <v/>
      </c>
      <c r="G146" s="172" t="str">
        <f>IF('Matches-Data-Inputs'!G146="","",'Matches-Data-Inputs'!G146)</f>
        <v/>
      </c>
      <c r="H146" s="172" t="str">
        <f t="shared" si="46"/>
        <v>Not Played Yet</v>
      </c>
      <c r="I146" s="362" t="str">
        <f>IF('Matches-Data-Inputs'!H146="","",'Matches-Data-Inputs'!H146)</f>
        <v/>
      </c>
      <c r="J146" s="149" t="str">
        <f>IF('Matches-Data-Inputs'!I146="","",'Matches-Data-Inputs'!I146)</f>
        <v/>
      </c>
      <c r="K146" s="362" t="str">
        <f t="shared" si="47"/>
        <v>Not Played Yet</v>
      </c>
      <c r="L146" s="188"/>
      <c r="M146" s="203"/>
      <c r="N146" s="123" t="str">
        <f t="shared" si="36"/>
        <v xml:space="preserve"> </v>
      </c>
      <c r="O146" s="193" t="str">
        <f t="shared" si="37"/>
        <v xml:space="preserve"> </v>
      </c>
      <c r="P146" s="57" t="str">
        <f t="shared" si="38"/>
        <v/>
      </c>
      <c r="Q146" s="58" t="str">
        <f t="shared" si="39"/>
        <v/>
      </c>
      <c r="R146" s="59">
        <f t="shared" si="40"/>
        <v>0</v>
      </c>
      <c r="S146" s="60">
        <f t="shared" si="41"/>
        <v>0</v>
      </c>
      <c r="T146" s="61">
        <f t="shared" si="42"/>
        <v>0</v>
      </c>
      <c r="U146" s="58">
        <f t="shared" si="43"/>
        <v>0</v>
      </c>
      <c r="V146" s="61">
        <f t="shared" si="44"/>
        <v>0</v>
      </c>
      <c r="W146" s="58">
        <f t="shared" si="45"/>
        <v>0</v>
      </c>
      <c r="X146" s="367"/>
      <c r="Y146" s="137"/>
      <c r="Z146" s="138"/>
      <c r="AA146" s="139"/>
      <c r="AB146" s="139"/>
      <c r="AC146" s="139"/>
      <c r="AD146" s="139"/>
    </row>
    <row r="147" spans="2:30" hidden="1">
      <c r="B147" s="65" t="str">
        <f>IF(C147&lt;&gt;"",COUNTA($C$7:C147),"")</f>
        <v/>
      </c>
      <c r="C147" s="364" t="str">
        <f>IF('Matches-Data-Inputs'!C147="","",'Matches-Data-Inputs'!C147)</f>
        <v/>
      </c>
      <c r="D147" s="73" t="str">
        <f>IF(C147="","",VLOOKUP(WEEKDAY(C147),WeekDays!$B$6:$C$12,COLUMNS(WeekDays!$B$6:$C$12)))</f>
        <v/>
      </c>
      <c r="E147" s="27" t="str">
        <f>IF('Matches-Data-Inputs'!E147="","",'Matches-Data-Inputs'!E147)</f>
        <v/>
      </c>
      <c r="F147" s="172" t="str">
        <f>IF('Matches-Data-Inputs'!F147="","",'Matches-Data-Inputs'!F147)</f>
        <v/>
      </c>
      <c r="G147" s="172" t="str">
        <f>IF('Matches-Data-Inputs'!G147="","",'Matches-Data-Inputs'!G147)</f>
        <v/>
      </c>
      <c r="H147" s="172" t="str">
        <f t="shared" si="46"/>
        <v>Not Played Yet</v>
      </c>
      <c r="I147" s="362" t="str">
        <f>IF('Matches-Data-Inputs'!H147="","",'Matches-Data-Inputs'!H147)</f>
        <v/>
      </c>
      <c r="J147" s="149" t="str">
        <f>IF('Matches-Data-Inputs'!I147="","",'Matches-Data-Inputs'!I147)</f>
        <v/>
      </c>
      <c r="K147" s="362" t="str">
        <f t="shared" si="47"/>
        <v>Not Played Yet</v>
      </c>
      <c r="L147" s="188"/>
      <c r="M147" s="203"/>
      <c r="N147" s="123" t="str">
        <f t="shared" si="36"/>
        <v xml:space="preserve"> </v>
      </c>
      <c r="O147" s="193" t="str">
        <f t="shared" si="37"/>
        <v xml:space="preserve"> </v>
      </c>
      <c r="P147" s="57" t="str">
        <f t="shared" si="38"/>
        <v/>
      </c>
      <c r="Q147" s="58" t="str">
        <f t="shared" si="39"/>
        <v/>
      </c>
      <c r="R147" s="59">
        <f t="shared" si="40"/>
        <v>0</v>
      </c>
      <c r="S147" s="60">
        <f t="shared" si="41"/>
        <v>0</v>
      </c>
      <c r="T147" s="61">
        <f t="shared" si="42"/>
        <v>0</v>
      </c>
      <c r="U147" s="58">
        <f t="shared" si="43"/>
        <v>0</v>
      </c>
      <c r="V147" s="61">
        <f t="shared" si="44"/>
        <v>0</v>
      </c>
      <c r="W147" s="58">
        <f t="shared" si="45"/>
        <v>0</v>
      </c>
      <c r="X147" s="367"/>
      <c r="Y147" s="137"/>
      <c r="Z147" s="138"/>
      <c r="AA147" s="139"/>
      <c r="AB147" s="139"/>
      <c r="AC147" s="139"/>
      <c r="AD147" s="139"/>
    </row>
    <row r="148" spans="2:30" hidden="1">
      <c r="B148" s="65" t="str">
        <f>IF(C148&lt;&gt;"",COUNTA($C$7:C148),"")</f>
        <v/>
      </c>
      <c r="C148" s="364" t="str">
        <f>IF('Matches-Data-Inputs'!C148="","",'Matches-Data-Inputs'!C148)</f>
        <v/>
      </c>
      <c r="D148" s="73" t="str">
        <f>IF(C148="","",VLOOKUP(WEEKDAY(C148),WeekDays!$B$6:$C$12,COLUMNS(WeekDays!$B$6:$C$12)))</f>
        <v/>
      </c>
      <c r="E148" s="27" t="str">
        <f>IF('Matches-Data-Inputs'!E148="","",'Matches-Data-Inputs'!E148)</f>
        <v/>
      </c>
      <c r="F148" s="172" t="str">
        <f>IF('Matches-Data-Inputs'!F148="","",'Matches-Data-Inputs'!F148)</f>
        <v/>
      </c>
      <c r="G148" s="172" t="str">
        <f>IF('Matches-Data-Inputs'!G148="","",'Matches-Data-Inputs'!G148)</f>
        <v/>
      </c>
      <c r="H148" s="172" t="str">
        <f t="shared" si="46"/>
        <v>Not Played Yet</v>
      </c>
      <c r="I148" s="362" t="str">
        <f>IF('Matches-Data-Inputs'!H148="","",'Matches-Data-Inputs'!H148)</f>
        <v/>
      </c>
      <c r="J148" s="149" t="str">
        <f>IF('Matches-Data-Inputs'!I148="","",'Matches-Data-Inputs'!I148)</f>
        <v/>
      </c>
      <c r="K148" s="362" t="str">
        <f t="shared" si="47"/>
        <v>Not Played Yet</v>
      </c>
      <c r="L148" s="188"/>
      <c r="M148" s="203"/>
      <c r="N148" s="123" t="str">
        <f t="shared" si="36"/>
        <v xml:space="preserve"> </v>
      </c>
      <c r="O148" s="193" t="str">
        <f t="shared" si="37"/>
        <v xml:space="preserve"> </v>
      </c>
      <c r="P148" s="57" t="str">
        <f t="shared" si="38"/>
        <v/>
      </c>
      <c r="Q148" s="58" t="str">
        <f t="shared" si="39"/>
        <v/>
      </c>
      <c r="R148" s="59">
        <f t="shared" si="40"/>
        <v>0</v>
      </c>
      <c r="S148" s="60">
        <f t="shared" si="41"/>
        <v>0</v>
      </c>
      <c r="T148" s="61">
        <f t="shared" si="42"/>
        <v>0</v>
      </c>
      <c r="U148" s="58">
        <f t="shared" si="43"/>
        <v>0</v>
      </c>
      <c r="V148" s="61">
        <f t="shared" si="44"/>
        <v>0</v>
      </c>
      <c r="W148" s="58">
        <f t="shared" si="45"/>
        <v>0</v>
      </c>
      <c r="X148" s="367"/>
      <c r="Y148" s="137"/>
      <c r="Z148" s="138"/>
      <c r="AA148" s="139"/>
      <c r="AB148" s="139"/>
      <c r="AC148" s="139"/>
      <c r="AD148" s="139"/>
    </row>
    <row r="149" spans="2:30" hidden="1">
      <c r="B149" s="65" t="str">
        <f>IF(C149&lt;&gt;"",COUNTA($C$7:C149),"")</f>
        <v/>
      </c>
      <c r="C149" s="364" t="str">
        <f>IF('Matches-Data-Inputs'!C149="","",'Matches-Data-Inputs'!C149)</f>
        <v/>
      </c>
      <c r="D149" s="73" t="str">
        <f>IF(C149="","",VLOOKUP(WEEKDAY(C149),WeekDays!$B$6:$C$12,COLUMNS(WeekDays!$B$6:$C$12)))</f>
        <v/>
      </c>
      <c r="E149" s="27" t="str">
        <f>IF('Matches-Data-Inputs'!E149="","",'Matches-Data-Inputs'!E149)</f>
        <v/>
      </c>
      <c r="F149" s="172" t="str">
        <f>IF('Matches-Data-Inputs'!F149="","",'Matches-Data-Inputs'!F149)</f>
        <v/>
      </c>
      <c r="G149" s="172" t="str">
        <f>IF('Matches-Data-Inputs'!G149="","",'Matches-Data-Inputs'!G149)</f>
        <v/>
      </c>
      <c r="H149" s="172" t="str">
        <f t="shared" si="46"/>
        <v>Not Played Yet</v>
      </c>
      <c r="I149" s="362" t="str">
        <f>IF('Matches-Data-Inputs'!H149="","",'Matches-Data-Inputs'!H149)</f>
        <v/>
      </c>
      <c r="J149" s="149" t="str">
        <f>IF('Matches-Data-Inputs'!I149="","",'Matches-Data-Inputs'!I149)</f>
        <v/>
      </c>
      <c r="K149" s="362" t="str">
        <f t="shared" si="47"/>
        <v>Not Played Yet</v>
      </c>
      <c r="L149" s="188"/>
      <c r="M149" s="203"/>
      <c r="N149" s="123" t="str">
        <f t="shared" si="36"/>
        <v xml:space="preserve"> </v>
      </c>
      <c r="O149" s="193" t="str">
        <f t="shared" si="37"/>
        <v xml:space="preserve"> </v>
      </c>
      <c r="P149" s="57" t="str">
        <f t="shared" si="38"/>
        <v/>
      </c>
      <c r="Q149" s="58" t="str">
        <f t="shared" si="39"/>
        <v/>
      </c>
      <c r="R149" s="59">
        <f t="shared" si="40"/>
        <v>0</v>
      </c>
      <c r="S149" s="60">
        <f t="shared" si="41"/>
        <v>0</v>
      </c>
      <c r="T149" s="61">
        <f t="shared" si="42"/>
        <v>0</v>
      </c>
      <c r="U149" s="58">
        <f t="shared" si="43"/>
        <v>0</v>
      </c>
      <c r="V149" s="61">
        <f t="shared" si="44"/>
        <v>0</v>
      </c>
      <c r="W149" s="58">
        <f t="shared" si="45"/>
        <v>0</v>
      </c>
      <c r="X149" s="367"/>
      <c r="Y149" s="137"/>
      <c r="Z149" s="138"/>
      <c r="AA149" s="139"/>
      <c r="AB149" s="139"/>
      <c r="AC149" s="139"/>
      <c r="AD149" s="139"/>
    </row>
    <row r="150" spans="2:30" hidden="1">
      <c r="B150" s="65" t="str">
        <f>IF(C150&lt;&gt;"",COUNTA($C$7:C150),"")</f>
        <v/>
      </c>
      <c r="C150" s="364" t="str">
        <f>IF('Matches-Data-Inputs'!C150="","",'Matches-Data-Inputs'!C150)</f>
        <v/>
      </c>
      <c r="D150" s="73" t="str">
        <f>IF(C150="","",VLOOKUP(WEEKDAY(C150),WeekDays!$B$6:$C$12,COLUMNS(WeekDays!$B$6:$C$12)))</f>
        <v/>
      </c>
      <c r="E150" s="27" t="str">
        <f>IF('Matches-Data-Inputs'!E150="","",'Matches-Data-Inputs'!E150)</f>
        <v/>
      </c>
      <c r="F150" s="172" t="str">
        <f>IF('Matches-Data-Inputs'!F150="","",'Matches-Data-Inputs'!F150)</f>
        <v/>
      </c>
      <c r="G150" s="172" t="str">
        <f>IF('Matches-Data-Inputs'!G150="","",'Matches-Data-Inputs'!G150)</f>
        <v/>
      </c>
      <c r="H150" s="172" t="str">
        <f t="shared" si="46"/>
        <v>Not Played Yet</v>
      </c>
      <c r="I150" s="362" t="str">
        <f>IF('Matches-Data-Inputs'!H150="","",'Matches-Data-Inputs'!H150)</f>
        <v/>
      </c>
      <c r="J150" s="149" t="str">
        <f>IF('Matches-Data-Inputs'!I150="","",'Matches-Data-Inputs'!I150)</f>
        <v/>
      </c>
      <c r="K150" s="362" t="str">
        <f t="shared" si="47"/>
        <v>Not Played Yet</v>
      </c>
      <c r="L150" s="188"/>
      <c r="M150" s="203"/>
      <c r="N150" s="123" t="str">
        <f t="shared" si="36"/>
        <v xml:space="preserve"> </v>
      </c>
      <c r="O150" s="193" t="str">
        <f t="shared" si="37"/>
        <v xml:space="preserve"> </v>
      </c>
      <c r="P150" s="57" t="str">
        <f t="shared" si="38"/>
        <v/>
      </c>
      <c r="Q150" s="58" t="str">
        <f t="shared" si="39"/>
        <v/>
      </c>
      <c r="R150" s="59">
        <f t="shared" si="40"/>
        <v>0</v>
      </c>
      <c r="S150" s="60">
        <f t="shared" si="41"/>
        <v>0</v>
      </c>
      <c r="T150" s="61">
        <f t="shared" si="42"/>
        <v>0</v>
      </c>
      <c r="U150" s="58">
        <f t="shared" si="43"/>
        <v>0</v>
      </c>
      <c r="V150" s="61">
        <f t="shared" si="44"/>
        <v>0</v>
      </c>
      <c r="W150" s="58">
        <f t="shared" si="45"/>
        <v>0</v>
      </c>
      <c r="X150" s="367"/>
      <c r="Y150" s="137"/>
      <c r="Z150" s="138"/>
      <c r="AA150" s="139"/>
      <c r="AB150" s="139"/>
      <c r="AC150" s="139"/>
      <c r="AD150" s="139"/>
    </row>
    <row r="151" spans="2:30" hidden="1">
      <c r="B151" s="65" t="str">
        <f>IF(C151&lt;&gt;"",COUNTA($C$7:C151),"")</f>
        <v/>
      </c>
      <c r="C151" s="364" t="str">
        <f>IF('Matches-Data-Inputs'!C151="","",'Matches-Data-Inputs'!C151)</f>
        <v/>
      </c>
      <c r="D151" s="73" t="str">
        <f>IF(C151="","",VLOOKUP(WEEKDAY(C151),WeekDays!$B$6:$C$12,COLUMNS(WeekDays!$B$6:$C$12)))</f>
        <v/>
      </c>
      <c r="E151" s="27" t="str">
        <f>IF('Matches-Data-Inputs'!E151="","",'Matches-Data-Inputs'!E151)</f>
        <v/>
      </c>
      <c r="F151" s="172" t="str">
        <f>IF('Matches-Data-Inputs'!F151="","",'Matches-Data-Inputs'!F151)</f>
        <v/>
      </c>
      <c r="G151" s="172" t="str">
        <f>IF('Matches-Data-Inputs'!G151="","",'Matches-Data-Inputs'!G151)</f>
        <v/>
      </c>
      <c r="H151" s="172" t="str">
        <f t="shared" si="46"/>
        <v>Not Played Yet</v>
      </c>
      <c r="I151" s="362" t="str">
        <f>IF('Matches-Data-Inputs'!H151="","",'Matches-Data-Inputs'!H151)</f>
        <v/>
      </c>
      <c r="J151" s="149" t="str">
        <f>IF('Matches-Data-Inputs'!I151="","",'Matches-Data-Inputs'!I151)</f>
        <v/>
      </c>
      <c r="K151" s="362" t="str">
        <f t="shared" si="47"/>
        <v>Not Played Yet</v>
      </c>
      <c r="L151" s="188"/>
      <c r="M151" s="203"/>
      <c r="N151" s="123" t="str">
        <f t="shared" si="36"/>
        <v xml:space="preserve"> </v>
      </c>
      <c r="O151" s="193" t="str">
        <f t="shared" si="37"/>
        <v xml:space="preserve"> </v>
      </c>
      <c r="P151" s="57" t="str">
        <f t="shared" si="38"/>
        <v/>
      </c>
      <c r="Q151" s="58" t="str">
        <f t="shared" si="39"/>
        <v/>
      </c>
      <c r="R151" s="59">
        <f t="shared" si="40"/>
        <v>0</v>
      </c>
      <c r="S151" s="60">
        <f t="shared" si="41"/>
        <v>0</v>
      </c>
      <c r="T151" s="61">
        <f t="shared" si="42"/>
        <v>0</v>
      </c>
      <c r="U151" s="58">
        <f t="shared" si="43"/>
        <v>0</v>
      </c>
      <c r="V151" s="61">
        <f t="shared" si="44"/>
        <v>0</v>
      </c>
      <c r="W151" s="58">
        <f t="shared" si="45"/>
        <v>0</v>
      </c>
      <c r="X151" s="367"/>
      <c r="Y151" s="137"/>
      <c r="Z151" s="138"/>
      <c r="AA151" s="139"/>
      <c r="AB151" s="139"/>
      <c r="AC151" s="139"/>
      <c r="AD151" s="139"/>
    </row>
    <row r="152" spans="2:30" hidden="1">
      <c r="B152" s="65" t="str">
        <f>IF(C152&lt;&gt;"",COUNTA($C$7:C152),"")</f>
        <v/>
      </c>
      <c r="C152" s="364" t="str">
        <f>IF('Matches-Data-Inputs'!C152="","",'Matches-Data-Inputs'!C152)</f>
        <v/>
      </c>
      <c r="D152" s="73" t="str">
        <f>IF(C152="","",VLOOKUP(WEEKDAY(C152),WeekDays!$B$6:$C$12,COLUMNS(WeekDays!$B$6:$C$12)))</f>
        <v/>
      </c>
      <c r="E152" s="27" t="str">
        <f>IF('Matches-Data-Inputs'!E152="","",'Matches-Data-Inputs'!E152)</f>
        <v/>
      </c>
      <c r="F152" s="172" t="str">
        <f>IF('Matches-Data-Inputs'!F152="","",'Matches-Data-Inputs'!F152)</f>
        <v/>
      </c>
      <c r="G152" s="172" t="str">
        <f>IF('Matches-Data-Inputs'!G152="","",'Matches-Data-Inputs'!G152)</f>
        <v/>
      </c>
      <c r="H152" s="172" t="str">
        <f t="shared" si="46"/>
        <v>Not Played Yet</v>
      </c>
      <c r="I152" s="362" t="str">
        <f>IF('Matches-Data-Inputs'!H152="","",'Matches-Data-Inputs'!H152)</f>
        <v/>
      </c>
      <c r="J152" s="149" t="str">
        <f>IF('Matches-Data-Inputs'!I152="","",'Matches-Data-Inputs'!I152)</f>
        <v/>
      </c>
      <c r="K152" s="362" t="str">
        <f t="shared" si="47"/>
        <v>Not Played Yet</v>
      </c>
      <c r="L152" s="188"/>
      <c r="M152" s="203"/>
      <c r="N152" s="123" t="str">
        <f t="shared" si="36"/>
        <v xml:space="preserve"> </v>
      </c>
      <c r="O152" s="193" t="str">
        <f t="shared" si="37"/>
        <v xml:space="preserve"> </v>
      </c>
      <c r="P152" s="57" t="str">
        <f t="shared" si="38"/>
        <v/>
      </c>
      <c r="Q152" s="58" t="str">
        <f t="shared" si="39"/>
        <v/>
      </c>
      <c r="R152" s="59">
        <f t="shared" si="40"/>
        <v>0</v>
      </c>
      <c r="S152" s="60">
        <f t="shared" si="41"/>
        <v>0</v>
      </c>
      <c r="T152" s="61">
        <f t="shared" si="42"/>
        <v>0</v>
      </c>
      <c r="U152" s="58">
        <f t="shared" si="43"/>
        <v>0</v>
      </c>
      <c r="V152" s="61">
        <f t="shared" si="44"/>
        <v>0</v>
      </c>
      <c r="W152" s="58">
        <f t="shared" si="45"/>
        <v>0</v>
      </c>
      <c r="X152" s="367"/>
      <c r="Y152" s="137"/>
      <c r="Z152" s="138"/>
      <c r="AA152" s="139"/>
      <c r="AB152" s="139"/>
      <c r="AC152" s="139"/>
      <c r="AD152" s="139"/>
    </row>
    <row r="153" spans="2:30" hidden="1">
      <c r="B153" s="65" t="str">
        <f>IF(C153&lt;&gt;"",COUNTA($C$7:C153),"")</f>
        <v/>
      </c>
      <c r="C153" s="364" t="str">
        <f>IF('Matches-Data-Inputs'!C153="","",'Matches-Data-Inputs'!C153)</f>
        <v/>
      </c>
      <c r="D153" s="73" t="str">
        <f>IF(C153="","",VLOOKUP(WEEKDAY(C153),WeekDays!$B$6:$C$12,COLUMNS(WeekDays!$B$6:$C$12)))</f>
        <v/>
      </c>
      <c r="E153" s="27" t="str">
        <f>IF('Matches-Data-Inputs'!E153="","",'Matches-Data-Inputs'!E153)</f>
        <v/>
      </c>
      <c r="F153" s="172" t="str">
        <f>IF('Matches-Data-Inputs'!F153="","",'Matches-Data-Inputs'!F153)</f>
        <v/>
      </c>
      <c r="G153" s="172" t="str">
        <f>IF('Matches-Data-Inputs'!G153="","",'Matches-Data-Inputs'!G153)</f>
        <v/>
      </c>
      <c r="H153" s="172" t="str">
        <f t="shared" si="46"/>
        <v>Not Played Yet</v>
      </c>
      <c r="I153" s="362" t="str">
        <f>IF('Matches-Data-Inputs'!H153="","",'Matches-Data-Inputs'!H153)</f>
        <v/>
      </c>
      <c r="J153" s="149" t="str">
        <f>IF('Matches-Data-Inputs'!I153="","",'Matches-Data-Inputs'!I153)</f>
        <v/>
      </c>
      <c r="K153" s="362" t="str">
        <f t="shared" si="47"/>
        <v>Not Played Yet</v>
      </c>
      <c r="L153" s="188"/>
      <c r="M153" s="203"/>
      <c r="N153" s="123" t="str">
        <f t="shared" si="36"/>
        <v xml:space="preserve"> </v>
      </c>
      <c r="O153" s="193" t="str">
        <f t="shared" si="37"/>
        <v xml:space="preserve"> </v>
      </c>
      <c r="P153" s="57" t="str">
        <f t="shared" si="38"/>
        <v/>
      </c>
      <c r="Q153" s="58" t="str">
        <f t="shared" si="39"/>
        <v/>
      </c>
      <c r="R153" s="59">
        <f t="shared" si="40"/>
        <v>0</v>
      </c>
      <c r="S153" s="60">
        <f t="shared" si="41"/>
        <v>0</v>
      </c>
      <c r="T153" s="61">
        <f t="shared" si="42"/>
        <v>0</v>
      </c>
      <c r="U153" s="58">
        <f t="shared" si="43"/>
        <v>0</v>
      </c>
      <c r="V153" s="61">
        <f t="shared" si="44"/>
        <v>0</v>
      </c>
      <c r="W153" s="58">
        <f t="shared" si="45"/>
        <v>0</v>
      </c>
      <c r="X153" s="367"/>
      <c r="Y153" s="137"/>
      <c r="Z153" s="138"/>
      <c r="AA153" s="139"/>
      <c r="AB153" s="139"/>
      <c r="AC153" s="139"/>
      <c r="AD153" s="139"/>
    </row>
    <row r="154" spans="2:30" hidden="1">
      <c r="B154" s="65" t="str">
        <f>IF(C154&lt;&gt;"",COUNTA($C$7:C154),"")</f>
        <v/>
      </c>
      <c r="C154" s="364" t="str">
        <f>IF('Matches-Data-Inputs'!C154="","",'Matches-Data-Inputs'!C154)</f>
        <v/>
      </c>
      <c r="D154" s="73" t="str">
        <f>IF(C154="","",VLOOKUP(WEEKDAY(C154),WeekDays!$B$6:$C$12,COLUMNS(WeekDays!$B$6:$C$12)))</f>
        <v/>
      </c>
      <c r="E154" s="27" t="str">
        <f>IF('Matches-Data-Inputs'!E154="","",'Matches-Data-Inputs'!E154)</f>
        <v/>
      </c>
      <c r="F154" s="172" t="str">
        <f>IF('Matches-Data-Inputs'!F154="","",'Matches-Data-Inputs'!F154)</f>
        <v/>
      </c>
      <c r="G154" s="172" t="str">
        <f>IF('Matches-Data-Inputs'!G154="","",'Matches-Data-Inputs'!G154)</f>
        <v/>
      </c>
      <c r="H154" s="172" t="str">
        <f t="shared" si="46"/>
        <v>Not Played Yet</v>
      </c>
      <c r="I154" s="362" t="str">
        <f>IF('Matches-Data-Inputs'!H154="","",'Matches-Data-Inputs'!H154)</f>
        <v/>
      </c>
      <c r="J154" s="149" t="str">
        <f>IF('Matches-Data-Inputs'!I154="","",'Matches-Data-Inputs'!I154)</f>
        <v/>
      </c>
      <c r="K154" s="362" t="str">
        <f t="shared" si="47"/>
        <v>Not Played Yet</v>
      </c>
      <c r="L154" s="188"/>
      <c r="M154" s="203"/>
      <c r="N154" s="123" t="str">
        <f t="shared" si="36"/>
        <v xml:space="preserve"> </v>
      </c>
      <c r="O154" s="193" t="str">
        <f t="shared" si="37"/>
        <v xml:space="preserve"> </v>
      </c>
      <c r="P154" s="57" t="str">
        <f t="shared" si="38"/>
        <v/>
      </c>
      <c r="Q154" s="58" t="str">
        <f t="shared" si="39"/>
        <v/>
      </c>
      <c r="R154" s="59">
        <f t="shared" si="40"/>
        <v>0</v>
      </c>
      <c r="S154" s="60">
        <f t="shared" si="41"/>
        <v>0</v>
      </c>
      <c r="T154" s="61">
        <f t="shared" si="42"/>
        <v>0</v>
      </c>
      <c r="U154" s="58">
        <f t="shared" si="43"/>
        <v>0</v>
      </c>
      <c r="V154" s="61">
        <f t="shared" si="44"/>
        <v>0</v>
      </c>
      <c r="W154" s="58">
        <f t="shared" si="45"/>
        <v>0</v>
      </c>
      <c r="X154" s="367"/>
      <c r="Y154" s="137"/>
      <c r="Z154" s="138"/>
      <c r="AA154" s="139"/>
      <c r="AB154" s="139"/>
      <c r="AC154" s="139"/>
      <c r="AD154" s="139"/>
    </row>
    <row r="155" spans="2:30" hidden="1">
      <c r="B155" s="65" t="str">
        <f>IF(C155&lt;&gt;"",COUNTA($C$7:C155),"")</f>
        <v/>
      </c>
      <c r="C155" s="364" t="str">
        <f>IF('Matches-Data-Inputs'!C155="","",'Matches-Data-Inputs'!C155)</f>
        <v/>
      </c>
      <c r="D155" s="73" t="str">
        <f>IF(C155="","",VLOOKUP(WEEKDAY(C155),WeekDays!$B$6:$C$12,COLUMNS(WeekDays!$B$6:$C$12)))</f>
        <v/>
      </c>
      <c r="E155" s="27" t="str">
        <f>IF('Matches-Data-Inputs'!E155="","",'Matches-Data-Inputs'!E155)</f>
        <v/>
      </c>
      <c r="F155" s="172" t="str">
        <f>IF('Matches-Data-Inputs'!F155="","",'Matches-Data-Inputs'!F155)</f>
        <v/>
      </c>
      <c r="G155" s="172" t="str">
        <f>IF('Matches-Data-Inputs'!G155="","",'Matches-Data-Inputs'!G155)</f>
        <v/>
      </c>
      <c r="H155" s="172" t="str">
        <f t="shared" si="46"/>
        <v>Not Played Yet</v>
      </c>
      <c r="I155" s="362" t="str">
        <f>IF('Matches-Data-Inputs'!H155="","",'Matches-Data-Inputs'!H155)</f>
        <v/>
      </c>
      <c r="J155" s="149" t="str">
        <f>IF('Matches-Data-Inputs'!I155="","",'Matches-Data-Inputs'!I155)</f>
        <v/>
      </c>
      <c r="K155" s="362" t="str">
        <f t="shared" si="47"/>
        <v>Not Played Yet</v>
      </c>
      <c r="L155" s="188"/>
      <c r="M155" s="203"/>
      <c r="N155" s="123" t="str">
        <f t="shared" si="36"/>
        <v xml:space="preserve"> </v>
      </c>
      <c r="O155" s="193" t="str">
        <f t="shared" si="37"/>
        <v xml:space="preserve"> </v>
      </c>
      <c r="P155" s="57" t="str">
        <f t="shared" si="38"/>
        <v/>
      </c>
      <c r="Q155" s="58" t="str">
        <f t="shared" si="39"/>
        <v/>
      </c>
      <c r="R155" s="59">
        <f t="shared" si="40"/>
        <v>0</v>
      </c>
      <c r="S155" s="60">
        <f t="shared" si="41"/>
        <v>0</v>
      </c>
      <c r="T155" s="61">
        <f t="shared" si="42"/>
        <v>0</v>
      </c>
      <c r="U155" s="58">
        <f t="shared" si="43"/>
        <v>0</v>
      </c>
      <c r="V155" s="61">
        <f t="shared" si="44"/>
        <v>0</v>
      </c>
      <c r="W155" s="58">
        <f t="shared" si="45"/>
        <v>0</v>
      </c>
      <c r="X155" s="367"/>
      <c r="Y155" s="137"/>
      <c r="Z155" s="138"/>
      <c r="AA155" s="139"/>
      <c r="AB155" s="139"/>
      <c r="AC155" s="139"/>
      <c r="AD155" s="139"/>
    </row>
    <row r="156" spans="2:30" hidden="1">
      <c r="B156" s="65" t="str">
        <f>IF(C156&lt;&gt;"",COUNTA($C$7:C156),"")</f>
        <v/>
      </c>
      <c r="C156" s="364" t="str">
        <f>IF('Matches-Data-Inputs'!C156="","",'Matches-Data-Inputs'!C156)</f>
        <v/>
      </c>
      <c r="D156" s="73" t="str">
        <f>IF(C156="","",VLOOKUP(WEEKDAY(C156),WeekDays!$B$6:$C$12,COLUMNS(WeekDays!$B$6:$C$12)))</f>
        <v/>
      </c>
      <c r="E156" s="27" t="str">
        <f>IF('Matches-Data-Inputs'!E156="","",'Matches-Data-Inputs'!E156)</f>
        <v/>
      </c>
      <c r="F156" s="172" t="str">
        <f>IF('Matches-Data-Inputs'!F156="","",'Matches-Data-Inputs'!F156)</f>
        <v/>
      </c>
      <c r="G156" s="172" t="str">
        <f>IF('Matches-Data-Inputs'!G156="","",'Matches-Data-Inputs'!G156)</f>
        <v/>
      </c>
      <c r="H156" s="172" t="str">
        <f t="shared" si="46"/>
        <v>Not Played Yet</v>
      </c>
      <c r="I156" s="362" t="str">
        <f>IF('Matches-Data-Inputs'!H156="","",'Matches-Data-Inputs'!H156)</f>
        <v/>
      </c>
      <c r="J156" s="149" t="str">
        <f>IF('Matches-Data-Inputs'!I156="","",'Matches-Data-Inputs'!I156)</f>
        <v/>
      </c>
      <c r="K156" s="362" t="str">
        <f t="shared" si="47"/>
        <v>Not Played Yet</v>
      </c>
      <c r="L156" s="188"/>
      <c r="M156" s="203"/>
      <c r="N156" s="123" t="str">
        <f t="shared" si="36"/>
        <v xml:space="preserve"> </v>
      </c>
      <c r="O156" s="193" t="str">
        <f t="shared" si="37"/>
        <v xml:space="preserve"> </v>
      </c>
      <c r="P156" s="57" t="str">
        <f t="shared" si="38"/>
        <v/>
      </c>
      <c r="Q156" s="58" t="str">
        <f t="shared" si="39"/>
        <v/>
      </c>
      <c r="R156" s="59">
        <f t="shared" si="40"/>
        <v>0</v>
      </c>
      <c r="S156" s="60">
        <f t="shared" si="41"/>
        <v>0</v>
      </c>
      <c r="T156" s="61">
        <f t="shared" si="42"/>
        <v>0</v>
      </c>
      <c r="U156" s="58">
        <f t="shared" si="43"/>
        <v>0</v>
      </c>
      <c r="V156" s="61">
        <f t="shared" si="44"/>
        <v>0</v>
      </c>
      <c r="W156" s="58">
        <f t="shared" si="45"/>
        <v>0</v>
      </c>
      <c r="X156" s="367"/>
      <c r="Y156" s="137"/>
      <c r="Z156" s="138"/>
      <c r="AA156" s="139"/>
      <c r="AB156" s="139"/>
      <c r="AC156" s="139"/>
      <c r="AD156" s="139"/>
    </row>
    <row r="157" spans="2:30" hidden="1">
      <c r="B157" s="65" t="str">
        <f>IF(C157&lt;&gt;"",COUNTA($C$7:C157),"")</f>
        <v/>
      </c>
      <c r="C157" s="364" t="str">
        <f>IF('Matches-Data-Inputs'!C157="","",'Matches-Data-Inputs'!C157)</f>
        <v/>
      </c>
      <c r="D157" s="73" t="str">
        <f>IF(C157="","",VLOOKUP(WEEKDAY(C157),WeekDays!$B$6:$C$12,COLUMNS(WeekDays!$B$6:$C$12)))</f>
        <v/>
      </c>
      <c r="E157" s="27" t="str">
        <f>IF('Matches-Data-Inputs'!E157="","",'Matches-Data-Inputs'!E157)</f>
        <v/>
      </c>
      <c r="F157" s="172" t="str">
        <f>IF('Matches-Data-Inputs'!F157="","",'Matches-Data-Inputs'!F157)</f>
        <v/>
      </c>
      <c r="G157" s="172" t="str">
        <f>IF('Matches-Data-Inputs'!G157="","",'Matches-Data-Inputs'!G157)</f>
        <v/>
      </c>
      <c r="H157" s="172" t="str">
        <f t="shared" si="46"/>
        <v>Not Played Yet</v>
      </c>
      <c r="I157" s="362" t="str">
        <f>IF('Matches-Data-Inputs'!H157="","",'Matches-Data-Inputs'!H157)</f>
        <v/>
      </c>
      <c r="J157" s="149" t="str">
        <f>IF('Matches-Data-Inputs'!I157="","",'Matches-Data-Inputs'!I157)</f>
        <v/>
      </c>
      <c r="K157" s="362" t="str">
        <f t="shared" si="47"/>
        <v>Not Played Yet</v>
      </c>
      <c r="L157" s="188"/>
      <c r="M157" s="203"/>
      <c r="N157" s="123" t="str">
        <f t="shared" si="36"/>
        <v xml:space="preserve"> </v>
      </c>
      <c r="O157" s="193" t="str">
        <f t="shared" si="37"/>
        <v xml:space="preserve"> </v>
      </c>
      <c r="P157" s="57" t="str">
        <f t="shared" si="38"/>
        <v/>
      </c>
      <c r="Q157" s="58" t="str">
        <f t="shared" si="39"/>
        <v/>
      </c>
      <c r="R157" s="59">
        <f t="shared" si="40"/>
        <v>0</v>
      </c>
      <c r="S157" s="60">
        <f t="shared" si="41"/>
        <v>0</v>
      </c>
      <c r="T157" s="61">
        <f t="shared" si="42"/>
        <v>0</v>
      </c>
      <c r="U157" s="58">
        <f t="shared" si="43"/>
        <v>0</v>
      </c>
      <c r="V157" s="61">
        <f t="shared" si="44"/>
        <v>0</v>
      </c>
      <c r="W157" s="58">
        <f t="shared" si="45"/>
        <v>0</v>
      </c>
      <c r="X157" s="367"/>
      <c r="Y157" s="137"/>
      <c r="Z157" s="138"/>
      <c r="AA157" s="139"/>
      <c r="AB157" s="139"/>
      <c r="AC157" s="139"/>
      <c r="AD157" s="139"/>
    </row>
    <row r="158" spans="2:30" hidden="1">
      <c r="B158" s="65" t="str">
        <f>IF(C158&lt;&gt;"",COUNTA($C$7:C158),"")</f>
        <v/>
      </c>
      <c r="C158" s="364" t="str">
        <f>IF('Matches-Data-Inputs'!C158="","",'Matches-Data-Inputs'!C158)</f>
        <v/>
      </c>
      <c r="D158" s="73" t="str">
        <f>IF(C158="","",VLOOKUP(WEEKDAY(C158),WeekDays!$B$6:$C$12,COLUMNS(WeekDays!$B$6:$C$12)))</f>
        <v/>
      </c>
      <c r="E158" s="27" t="str">
        <f>IF('Matches-Data-Inputs'!E158="","",'Matches-Data-Inputs'!E158)</f>
        <v/>
      </c>
      <c r="F158" s="172" t="str">
        <f>IF('Matches-Data-Inputs'!F158="","",'Matches-Data-Inputs'!F158)</f>
        <v/>
      </c>
      <c r="G158" s="172" t="str">
        <f>IF('Matches-Data-Inputs'!G158="","",'Matches-Data-Inputs'!G158)</f>
        <v/>
      </c>
      <c r="H158" s="172" t="str">
        <f t="shared" si="46"/>
        <v>Not Played Yet</v>
      </c>
      <c r="I158" s="362" t="str">
        <f>IF('Matches-Data-Inputs'!H158="","",'Matches-Data-Inputs'!H158)</f>
        <v/>
      </c>
      <c r="J158" s="149" t="str">
        <f>IF('Matches-Data-Inputs'!I158="","",'Matches-Data-Inputs'!I158)</f>
        <v/>
      </c>
      <c r="K158" s="362" t="str">
        <f t="shared" si="47"/>
        <v>Not Played Yet</v>
      </c>
      <c r="L158" s="188"/>
      <c r="M158" s="203"/>
      <c r="N158" s="123" t="str">
        <f t="shared" si="36"/>
        <v xml:space="preserve"> </v>
      </c>
      <c r="O158" s="193" t="str">
        <f t="shared" si="37"/>
        <v xml:space="preserve"> </v>
      </c>
      <c r="P158" s="57" t="str">
        <f t="shared" si="38"/>
        <v/>
      </c>
      <c r="Q158" s="58" t="str">
        <f t="shared" si="39"/>
        <v/>
      </c>
      <c r="R158" s="59">
        <f t="shared" si="40"/>
        <v>0</v>
      </c>
      <c r="S158" s="60">
        <f t="shared" si="41"/>
        <v>0</v>
      </c>
      <c r="T158" s="61">
        <f t="shared" si="42"/>
        <v>0</v>
      </c>
      <c r="U158" s="58">
        <f t="shared" si="43"/>
        <v>0</v>
      </c>
      <c r="V158" s="61">
        <f t="shared" si="44"/>
        <v>0</v>
      </c>
      <c r="W158" s="58">
        <f t="shared" si="45"/>
        <v>0</v>
      </c>
      <c r="X158" s="367"/>
      <c r="Y158" s="137"/>
      <c r="Z158" s="138"/>
      <c r="AA158" s="139"/>
      <c r="AB158" s="139"/>
      <c r="AC158" s="139"/>
      <c r="AD158" s="139"/>
    </row>
    <row r="159" spans="2:30" hidden="1">
      <c r="B159" s="65" t="str">
        <f>IF(C159&lt;&gt;"",COUNTA($C$7:C159),"")</f>
        <v/>
      </c>
      <c r="C159" s="364" t="str">
        <f>IF('Matches-Data-Inputs'!C159="","",'Matches-Data-Inputs'!C159)</f>
        <v/>
      </c>
      <c r="D159" s="73" t="str">
        <f>IF(C159="","",VLOOKUP(WEEKDAY(C159),WeekDays!$B$6:$C$12,COLUMNS(WeekDays!$B$6:$C$12)))</f>
        <v/>
      </c>
      <c r="E159" s="27" t="str">
        <f>IF('Matches-Data-Inputs'!E159="","",'Matches-Data-Inputs'!E159)</f>
        <v/>
      </c>
      <c r="F159" s="172" t="str">
        <f>IF('Matches-Data-Inputs'!F159="","",'Matches-Data-Inputs'!F159)</f>
        <v/>
      </c>
      <c r="G159" s="172" t="str">
        <f>IF('Matches-Data-Inputs'!G159="","",'Matches-Data-Inputs'!G159)</f>
        <v/>
      </c>
      <c r="H159" s="172" t="str">
        <f t="shared" si="46"/>
        <v>Not Played Yet</v>
      </c>
      <c r="I159" s="362" t="str">
        <f>IF('Matches-Data-Inputs'!H159="","",'Matches-Data-Inputs'!H159)</f>
        <v/>
      </c>
      <c r="J159" s="149" t="str">
        <f>IF('Matches-Data-Inputs'!I159="","",'Matches-Data-Inputs'!I159)</f>
        <v/>
      </c>
      <c r="K159" s="362" t="str">
        <f t="shared" si="47"/>
        <v>Not Played Yet</v>
      </c>
      <c r="L159" s="188"/>
      <c r="M159" s="203"/>
      <c r="N159" s="123" t="str">
        <f t="shared" si="36"/>
        <v xml:space="preserve"> </v>
      </c>
      <c r="O159" s="193" t="str">
        <f t="shared" si="37"/>
        <v xml:space="preserve"> </v>
      </c>
      <c r="P159" s="57" t="str">
        <f t="shared" si="38"/>
        <v/>
      </c>
      <c r="Q159" s="58" t="str">
        <f t="shared" si="39"/>
        <v/>
      </c>
      <c r="R159" s="59">
        <f t="shared" si="40"/>
        <v>0</v>
      </c>
      <c r="S159" s="60">
        <f t="shared" si="41"/>
        <v>0</v>
      </c>
      <c r="T159" s="61">
        <f t="shared" si="42"/>
        <v>0</v>
      </c>
      <c r="U159" s="58">
        <f t="shared" si="43"/>
        <v>0</v>
      </c>
      <c r="V159" s="61">
        <f t="shared" si="44"/>
        <v>0</v>
      </c>
      <c r="W159" s="58">
        <f t="shared" si="45"/>
        <v>0</v>
      </c>
      <c r="X159" s="367"/>
      <c r="Y159" s="137"/>
      <c r="Z159" s="138"/>
      <c r="AA159" s="139"/>
      <c r="AB159" s="139"/>
      <c r="AC159" s="139"/>
      <c r="AD159" s="139"/>
    </row>
    <row r="160" spans="2:30" hidden="1">
      <c r="B160" s="65" t="str">
        <f>IF(C160&lt;&gt;"",COUNTA($C$7:C160),"")</f>
        <v/>
      </c>
      <c r="C160" s="364" t="str">
        <f>IF('Matches-Data-Inputs'!C160="","",'Matches-Data-Inputs'!C160)</f>
        <v/>
      </c>
      <c r="D160" s="73" t="str">
        <f>IF(C160="","",VLOOKUP(WEEKDAY(C160),WeekDays!$B$6:$C$12,COLUMNS(WeekDays!$B$6:$C$12)))</f>
        <v/>
      </c>
      <c r="E160" s="27" t="str">
        <f>IF('Matches-Data-Inputs'!E160="","",'Matches-Data-Inputs'!E160)</f>
        <v/>
      </c>
      <c r="F160" s="172" t="str">
        <f>IF('Matches-Data-Inputs'!F160="","",'Matches-Data-Inputs'!F160)</f>
        <v/>
      </c>
      <c r="G160" s="172" t="str">
        <f>IF('Matches-Data-Inputs'!G160="","",'Matches-Data-Inputs'!G160)</f>
        <v/>
      </c>
      <c r="H160" s="172" t="str">
        <f t="shared" si="46"/>
        <v>Not Played Yet</v>
      </c>
      <c r="I160" s="362" t="str">
        <f>IF('Matches-Data-Inputs'!H160="","",'Matches-Data-Inputs'!H160)</f>
        <v/>
      </c>
      <c r="J160" s="149" t="str">
        <f>IF('Matches-Data-Inputs'!I160="","",'Matches-Data-Inputs'!I160)</f>
        <v/>
      </c>
      <c r="K160" s="362" t="str">
        <f t="shared" si="47"/>
        <v>Not Played Yet</v>
      </c>
      <c r="L160" s="188"/>
      <c r="M160" s="203"/>
      <c r="N160" s="123" t="str">
        <f t="shared" si="36"/>
        <v xml:space="preserve"> </v>
      </c>
      <c r="O160" s="193" t="str">
        <f t="shared" si="37"/>
        <v xml:space="preserve"> </v>
      </c>
      <c r="P160" s="57" t="str">
        <f t="shared" si="38"/>
        <v/>
      </c>
      <c r="Q160" s="58" t="str">
        <f t="shared" si="39"/>
        <v/>
      </c>
      <c r="R160" s="59">
        <f t="shared" si="40"/>
        <v>0</v>
      </c>
      <c r="S160" s="60">
        <f t="shared" si="41"/>
        <v>0</v>
      </c>
      <c r="T160" s="61">
        <f t="shared" si="42"/>
        <v>0</v>
      </c>
      <c r="U160" s="58">
        <f t="shared" si="43"/>
        <v>0</v>
      </c>
      <c r="V160" s="61">
        <f t="shared" si="44"/>
        <v>0</v>
      </c>
      <c r="W160" s="58">
        <f t="shared" si="45"/>
        <v>0</v>
      </c>
      <c r="X160" s="367"/>
      <c r="Y160" s="137"/>
      <c r="Z160" s="138"/>
      <c r="AA160" s="139"/>
      <c r="AB160" s="139"/>
      <c r="AC160" s="139"/>
      <c r="AD160" s="139"/>
    </row>
    <row r="161" spans="2:30" hidden="1">
      <c r="B161" s="65" t="str">
        <f>IF(C161&lt;&gt;"",COUNTA($C$7:C161),"")</f>
        <v/>
      </c>
      <c r="C161" s="364" t="str">
        <f>IF('Matches-Data-Inputs'!C161="","",'Matches-Data-Inputs'!C161)</f>
        <v/>
      </c>
      <c r="D161" s="73" t="str">
        <f>IF(C161="","",VLOOKUP(WEEKDAY(C161),WeekDays!$B$6:$C$12,COLUMNS(WeekDays!$B$6:$C$12)))</f>
        <v/>
      </c>
      <c r="E161" s="27" t="str">
        <f>IF('Matches-Data-Inputs'!E161="","",'Matches-Data-Inputs'!E161)</f>
        <v/>
      </c>
      <c r="F161" s="172" t="str">
        <f>IF('Matches-Data-Inputs'!F161="","",'Matches-Data-Inputs'!F161)</f>
        <v/>
      </c>
      <c r="G161" s="172" t="str">
        <f>IF('Matches-Data-Inputs'!G161="","",'Matches-Data-Inputs'!G161)</f>
        <v/>
      </c>
      <c r="H161" s="172" t="str">
        <f t="shared" si="46"/>
        <v>Not Played Yet</v>
      </c>
      <c r="I161" s="362" t="str">
        <f>IF('Matches-Data-Inputs'!H161="","",'Matches-Data-Inputs'!H161)</f>
        <v/>
      </c>
      <c r="J161" s="149" t="str">
        <f>IF('Matches-Data-Inputs'!I161="","",'Matches-Data-Inputs'!I161)</f>
        <v/>
      </c>
      <c r="K161" s="362" t="str">
        <f t="shared" si="47"/>
        <v>Not Played Yet</v>
      </c>
      <c r="L161" s="188"/>
      <c r="M161" s="203"/>
      <c r="N161" s="123" t="str">
        <f t="shared" si="36"/>
        <v xml:space="preserve"> </v>
      </c>
      <c r="O161" s="193" t="str">
        <f t="shared" si="37"/>
        <v xml:space="preserve"> </v>
      </c>
      <c r="P161" s="57" t="str">
        <f t="shared" si="38"/>
        <v/>
      </c>
      <c r="Q161" s="58" t="str">
        <f t="shared" si="39"/>
        <v/>
      </c>
      <c r="R161" s="59">
        <f t="shared" si="40"/>
        <v>0</v>
      </c>
      <c r="S161" s="60">
        <f t="shared" si="41"/>
        <v>0</v>
      </c>
      <c r="T161" s="61">
        <f t="shared" si="42"/>
        <v>0</v>
      </c>
      <c r="U161" s="58">
        <f t="shared" si="43"/>
        <v>0</v>
      </c>
      <c r="V161" s="61">
        <f t="shared" si="44"/>
        <v>0</v>
      </c>
      <c r="W161" s="58">
        <f t="shared" si="45"/>
        <v>0</v>
      </c>
      <c r="X161" s="367"/>
      <c r="Y161" s="137"/>
      <c r="Z161" s="138"/>
      <c r="AA161" s="139"/>
      <c r="AB161" s="139"/>
      <c r="AC161" s="139"/>
      <c r="AD161" s="139"/>
    </row>
    <row r="162" spans="2:30" hidden="1">
      <c r="B162" s="65" t="str">
        <f>IF(C162&lt;&gt;"",COUNTA($C$7:C162),"")</f>
        <v/>
      </c>
      <c r="C162" s="364" t="str">
        <f>IF('Matches-Data-Inputs'!C162="","",'Matches-Data-Inputs'!C162)</f>
        <v/>
      </c>
      <c r="D162" s="73" t="str">
        <f>IF(C162="","",VLOOKUP(WEEKDAY(C162),WeekDays!$B$6:$C$12,COLUMNS(WeekDays!$B$6:$C$12)))</f>
        <v/>
      </c>
      <c r="E162" s="27" t="str">
        <f>IF('Matches-Data-Inputs'!E162="","",'Matches-Data-Inputs'!E162)</f>
        <v/>
      </c>
      <c r="F162" s="172" t="str">
        <f>IF('Matches-Data-Inputs'!F162="","",'Matches-Data-Inputs'!F162)</f>
        <v/>
      </c>
      <c r="G162" s="172" t="str">
        <f>IF('Matches-Data-Inputs'!G162="","",'Matches-Data-Inputs'!G162)</f>
        <v/>
      </c>
      <c r="H162" s="172" t="str">
        <f t="shared" si="46"/>
        <v>Not Played Yet</v>
      </c>
      <c r="I162" s="362" t="str">
        <f>IF('Matches-Data-Inputs'!H162="","",'Matches-Data-Inputs'!H162)</f>
        <v/>
      </c>
      <c r="J162" s="149" t="str">
        <f>IF('Matches-Data-Inputs'!I162="","",'Matches-Data-Inputs'!I162)</f>
        <v/>
      </c>
      <c r="K162" s="362" t="str">
        <f t="shared" si="47"/>
        <v>Not Played Yet</v>
      </c>
      <c r="L162" s="188"/>
      <c r="M162" s="203"/>
      <c r="N162" s="123" t="str">
        <f t="shared" si="36"/>
        <v xml:space="preserve"> </v>
      </c>
      <c r="O162" s="193" t="str">
        <f t="shared" si="37"/>
        <v xml:space="preserve"> </v>
      </c>
      <c r="P162" s="57" t="str">
        <f t="shared" si="38"/>
        <v/>
      </c>
      <c r="Q162" s="58" t="str">
        <f t="shared" si="39"/>
        <v/>
      </c>
      <c r="R162" s="59">
        <f t="shared" si="40"/>
        <v>0</v>
      </c>
      <c r="S162" s="60">
        <f t="shared" si="41"/>
        <v>0</v>
      </c>
      <c r="T162" s="61">
        <f t="shared" si="42"/>
        <v>0</v>
      </c>
      <c r="U162" s="58">
        <f t="shared" si="43"/>
        <v>0</v>
      </c>
      <c r="V162" s="61">
        <f t="shared" si="44"/>
        <v>0</v>
      </c>
      <c r="W162" s="58">
        <f t="shared" si="45"/>
        <v>0</v>
      </c>
      <c r="X162" s="367"/>
      <c r="Y162" s="137"/>
      <c r="Z162" s="138"/>
      <c r="AA162" s="139"/>
      <c r="AB162" s="139"/>
      <c r="AC162" s="139"/>
      <c r="AD162" s="139"/>
    </row>
    <row r="163" spans="2:30" hidden="1">
      <c r="B163" s="65" t="str">
        <f>IF(C163&lt;&gt;"",COUNTA($C$7:C163),"")</f>
        <v/>
      </c>
      <c r="C163" s="364" t="str">
        <f>IF('Matches-Data-Inputs'!C163="","",'Matches-Data-Inputs'!C163)</f>
        <v/>
      </c>
      <c r="D163" s="73" t="str">
        <f>IF(C163="","",VLOOKUP(WEEKDAY(C163),WeekDays!$B$6:$C$12,COLUMNS(WeekDays!$B$6:$C$12)))</f>
        <v/>
      </c>
      <c r="E163" s="27" t="str">
        <f>IF('Matches-Data-Inputs'!E163="","",'Matches-Data-Inputs'!E163)</f>
        <v/>
      </c>
      <c r="F163" s="172" t="str">
        <f>IF('Matches-Data-Inputs'!F163="","",'Matches-Data-Inputs'!F163)</f>
        <v/>
      </c>
      <c r="G163" s="172" t="str">
        <f>IF('Matches-Data-Inputs'!G163="","",'Matches-Data-Inputs'!G163)</f>
        <v/>
      </c>
      <c r="H163" s="172" t="str">
        <f t="shared" si="46"/>
        <v>Not Played Yet</v>
      </c>
      <c r="I163" s="362" t="str">
        <f>IF('Matches-Data-Inputs'!H163="","",'Matches-Data-Inputs'!H163)</f>
        <v/>
      </c>
      <c r="J163" s="149" t="str">
        <f>IF('Matches-Data-Inputs'!I163="","",'Matches-Data-Inputs'!I163)</f>
        <v/>
      </c>
      <c r="K163" s="362" t="str">
        <f t="shared" si="47"/>
        <v>Not Played Yet</v>
      </c>
      <c r="L163" s="188"/>
      <c r="M163" s="203"/>
      <c r="N163" s="123" t="str">
        <f t="shared" si="36"/>
        <v xml:space="preserve"> </v>
      </c>
      <c r="O163" s="193" t="str">
        <f t="shared" si="37"/>
        <v xml:space="preserve"> </v>
      </c>
      <c r="P163" s="57" t="str">
        <f t="shared" si="38"/>
        <v/>
      </c>
      <c r="Q163" s="58" t="str">
        <f t="shared" si="39"/>
        <v/>
      </c>
      <c r="R163" s="59">
        <f t="shared" si="40"/>
        <v>0</v>
      </c>
      <c r="S163" s="60">
        <f t="shared" si="41"/>
        <v>0</v>
      </c>
      <c r="T163" s="61">
        <f t="shared" si="42"/>
        <v>0</v>
      </c>
      <c r="U163" s="58">
        <f t="shared" si="43"/>
        <v>0</v>
      </c>
      <c r="V163" s="61">
        <f t="shared" si="44"/>
        <v>0</v>
      </c>
      <c r="W163" s="58">
        <f t="shared" si="45"/>
        <v>0</v>
      </c>
      <c r="X163" s="367"/>
      <c r="Y163" s="137"/>
      <c r="Z163" s="138"/>
      <c r="AA163" s="139"/>
      <c r="AB163" s="139"/>
      <c r="AC163" s="139"/>
      <c r="AD163" s="139"/>
    </row>
    <row r="164" spans="2:30" hidden="1">
      <c r="B164" s="65" t="str">
        <f>IF(C164&lt;&gt;"",COUNTA($C$7:C164),"")</f>
        <v/>
      </c>
      <c r="C164" s="364" t="str">
        <f>IF('Matches-Data-Inputs'!C164="","",'Matches-Data-Inputs'!C164)</f>
        <v/>
      </c>
      <c r="D164" s="73" t="str">
        <f>IF(C164="","",VLOOKUP(WEEKDAY(C164),WeekDays!$B$6:$C$12,COLUMNS(WeekDays!$B$6:$C$12)))</f>
        <v/>
      </c>
      <c r="E164" s="27" t="str">
        <f>IF('Matches-Data-Inputs'!E164="","",'Matches-Data-Inputs'!E164)</f>
        <v/>
      </c>
      <c r="F164" s="172" t="str">
        <f>IF('Matches-Data-Inputs'!F164="","",'Matches-Data-Inputs'!F164)</f>
        <v/>
      </c>
      <c r="G164" s="172" t="str">
        <f>IF('Matches-Data-Inputs'!G164="","",'Matches-Data-Inputs'!G164)</f>
        <v/>
      </c>
      <c r="H164" s="172" t="str">
        <f t="shared" si="46"/>
        <v>Not Played Yet</v>
      </c>
      <c r="I164" s="362" t="str">
        <f>IF('Matches-Data-Inputs'!H164="","",'Matches-Data-Inputs'!H164)</f>
        <v/>
      </c>
      <c r="J164" s="149" t="str">
        <f>IF('Matches-Data-Inputs'!I164="","",'Matches-Data-Inputs'!I164)</f>
        <v/>
      </c>
      <c r="K164" s="362" t="str">
        <f t="shared" si="47"/>
        <v>Not Played Yet</v>
      </c>
      <c r="L164" s="188"/>
      <c r="M164" s="203"/>
      <c r="N164" s="123" t="str">
        <f t="shared" si="36"/>
        <v xml:space="preserve"> </v>
      </c>
      <c r="O164" s="193" t="str">
        <f t="shared" si="37"/>
        <v xml:space="preserve"> </v>
      </c>
      <c r="P164" s="57" t="str">
        <f t="shared" si="38"/>
        <v/>
      </c>
      <c r="Q164" s="58" t="str">
        <f t="shared" si="39"/>
        <v/>
      </c>
      <c r="R164" s="59">
        <f t="shared" si="40"/>
        <v>0</v>
      </c>
      <c r="S164" s="60">
        <f t="shared" si="41"/>
        <v>0</v>
      </c>
      <c r="T164" s="61">
        <f t="shared" si="42"/>
        <v>0</v>
      </c>
      <c r="U164" s="58">
        <f t="shared" si="43"/>
        <v>0</v>
      </c>
      <c r="V164" s="61">
        <f t="shared" si="44"/>
        <v>0</v>
      </c>
      <c r="W164" s="58">
        <f t="shared" si="45"/>
        <v>0</v>
      </c>
      <c r="X164" s="367"/>
      <c r="Y164" s="137"/>
      <c r="Z164" s="138"/>
      <c r="AA164" s="139"/>
      <c r="AB164" s="139"/>
      <c r="AC164" s="139"/>
      <c r="AD164" s="139"/>
    </row>
    <row r="165" spans="2:30" hidden="1">
      <c r="B165" s="65" t="str">
        <f>IF(C165&lt;&gt;"",COUNTA($C$7:C165),"")</f>
        <v/>
      </c>
      <c r="C165" s="364" t="str">
        <f>IF('Matches-Data-Inputs'!C165="","",'Matches-Data-Inputs'!C165)</f>
        <v/>
      </c>
      <c r="D165" s="73" t="str">
        <f>IF(C165="","",VLOOKUP(WEEKDAY(C165),WeekDays!$B$6:$C$12,COLUMNS(WeekDays!$B$6:$C$12)))</f>
        <v/>
      </c>
      <c r="E165" s="27" t="str">
        <f>IF('Matches-Data-Inputs'!E165="","",'Matches-Data-Inputs'!E165)</f>
        <v/>
      </c>
      <c r="F165" s="172" t="str">
        <f>IF('Matches-Data-Inputs'!F165="","",'Matches-Data-Inputs'!F165)</f>
        <v/>
      </c>
      <c r="G165" s="172" t="str">
        <f>IF('Matches-Data-Inputs'!G165="","",'Matches-Data-Inputs'!G165)</f>
        <v/>
      </c>
      <c r="H165" s="172" t="str">
        <f t="shared" si="46"/>
        <v>Not Played Yet</v>
      </c>
      <c r="I165" s="362" t="str">
        <f>IF('Matches-Data-Inputs'!H165="","",'Matches-Data-Inputs'!H165)</f>
        <v/>
      </c>
      <c r="J165" s="149" t="str">
        <f>IF('Matches-Data-Inputs'!I165="","",'Matches-Data-Inputs'!I165)</f>
        <v/>
      </c>
      <c r="K165" s="362" t="str">
        <f t="shared" si="47"/>
        <v>Not Played Yet</v>
      </c>
      <c r="L165" s="188"/>
      <c r="M165" s="203"/>
      <c r="N165" s="123" t="str">
        <f t="shared" si="36"/>
        <v xml:space="preserve"> </v>
      </c>
      <c r="O165" s="193" t="str">
        <f t="shared" si="37"/>
        <v xml:space="preserve"> </v>
      </c>
      <c r="P165" s="57" t="str">
        <f t="shared" si="38"/>
        <v/>
      </c>
      <c r="Q165" s="58" t="str">
        <f t="shared" si="39"/>
        <v/>
      </c>
      <c r="R165" s="59">
        <f t="shared" si="40"/>
        <v>0</v>
      </c>
      <c r="S165" s="60">
        <f t="shared" si="41"/>
        <v>0</v>
      </c>
      <c r="T165" s="61">
        <f t="shared" si="42"/>
        <v>0</v>
      </c>
      <c r="U165" s="58">
        <f t="shared" si="43"/>
        <v>0</v>
      </c>
      <c r="V165" s="61">
        <f t="shared" si="44"/>
        <v>0</v>
      </c>
      <c r="W165" s="58">
        <f t="shared" si="45"/>
        <v>0</v>
      </c>
      <c r="X165" s="367"/>
      <c r="Y165" s="137"/>
      <c r="Z165" s="138"/>
      <c r="AA165" s="139"/>
      <c r="AB165" s="139"/>
      <c r="AC165" s="139"/>
      <c r="AD165" s="139"/>
    </row>
    <row r="166" spans="2:30" hidden="1">
      <c r="B166" s="65" t="str">
        <f>IF(C166&lt;&gt;"",COUNTA($C$7:C166),"")</f>
        <v/>
      </c>
      <c r="C166" s="364" t="str">
        <f>IF('Matches-Data-Inputs'!C166="","",'Matches-Data-Inputs'!C166)</f>
        <v/>
      </c>
      <c r="D166" s="73" t="str">
        <f>IF(C166="","",VLOOKUP(WEEKDAY(C166),WeekDays!$B$6:$C$12,COLUMNS(WeekDays!$B$6:$C$12)))</f>
        <v/>
      </c>
      <c r="E166" s="27" t="str">
        <f>IF('Matches-Data-Inputs'!E166="","",'Matches-Data-Inputs'!E166)</f>
        <v/>
      </c>
      <c r="F166" s="172" t="str">
        <f>IF('Matches-Data-Inputs'!F166="","",'Matches-Data-Inputs'!F166)</f>
        <v/>
      </c>
      <c r="G166" s="172" t="str">
        <f>IF('Matches-Data-Inputs'!G166="","",'Matches-Data-Inputs'!G166)</f>
        <v/>
      </c>
      <c r="H166" s="172" t="str">
        <f t="shared" si="46"/>
        <v>Not Played Yet</v>
      </c>
      <c r="I166" s="362" t="str">
        <f>IF('Matches-Data-Inputs'!H166="","",'Matches-Data-Inputs'!H166)</f>
        <v/>
      </c>
      <c r="J166" s="149" t="str">
        <f>IF('Matches-Data-Inputs'!I166="","",'Matches-Data-Inputs'!I166)</f>
        <v/>
      </c>
      <c r="K166" s="362" t="str">
        <f t="shared" si="47"/>
        <v>Not Played Yet</v>
      </c>
      <c r="L166" s="188"/>
      <c r="M166" s="203"/>
      <c r="N166" s="123" t="str">
        <f t="shared" si="36"/>
        <v xml:space="preserve"> </v>
      </c>
      <c r="O166" s="193" t="str">
        <f t="shared" si="37"/>
        <v xml:space="preserve"> </v>
      </c>
      <c r="P166" s="57" t="str">
        <f t="shared" si="38"/>
        <v/>
      </c>
      <c r="Q166" s="58" t="str">
        <f t="shared" si="39"/>
        <v/>
      </c>
      <c r="R166" s="59">
        <f t="shared" si="40"/>
        <v>0</v>
      </c>
      <c r="S166" s="60">
        <f t="shared" si="41"/>
        <v>0</v>
      </c>
      <c r="T166" s="61">
        <f t="shared" si="42"/>
        <v>0</v>
      </c>
      <c r="U166" s="58">
        <f t="shared" si="43"/>
        <v>0</v>
      </c>
      <c r="V166" s="61">
        <f t="shared" si="44"/>
        <v>0</v>
      </c>
      <c r="W166" s="58">
        <f t="shared" si="45"/>
        <v>0</v>
      </c>
      <c r="X166" s="367"/>
      <c r="Y166" s="137"/>
      <c r="Z166" s="138"/>
      <c r="AA166" s="139"/>
      <c r="AB166" s="139"/>
      <c r="AC166" s="139"/>
      <c r="AD166" s="139"/>
    </row>
    <row r="167" spans="2:30" hidden="1">
      <c r="B167" s="65" t="str">
        <f>IF(C167&lt;&gt;"",COUNTA($C$7:C167),"")</f>
        <v/>
      </c>
      <c r="C167" s="364" t="str">
        <f>IF('Matches-Data-Inputs'!C167="","",'Matches-Data-Inputs'!C167)</f>
        <v/>
      </c>
      <c r="D167" s="73" t="str">
        <f>IF(C167="","",VLOOKUP(WEEKDAY(C167),WeekDays!$B$6:$C$12,COLUMNS(WeekDays!$B$6:$C$12)))</f>
        <v/>
      </c>
      <c r="E167" s="27" t="str">
        <f>IF('Matches-Data-Inputs'!E167="","",'Matches-Data-Inputs'!E167)</f>
        <v/>
      </c>
      <c r="F167" s="172" t="str">
        <f>IF('Matches-Data-Inputs'!F167="","",'Matches-Data-Inputs'!F167)</f>
        <v/>
      </c>
      <c r="G167" s="172" t="str">
        <f>IF('Matches-Data-Inputs'!G167="","",'Matches-Data-Inputs'!G167)</f>
        <v/>
      </c>
      <c r="H167" s="172" t="str">
        <f t="shared" si="46"/>
        <v>Not Played Yet</v>
      </c>
      <c r="I167" s="362" t="str">
        <f>IF('Matches-Data-Inputs'!H167="","",'Matches-Data-Inputs'!H167)</f>
        <v/>
      </c>
      <c r="J167" s="149" t="str">
        <f>IF('Matches-Data-Inputs'!I167="","",'Matches-Data-Inputs'!I167)</f>
        <v/>
      </c>
      <c r="K167" s="362" t="str">
        <f t="shared" si="47"/>
        <v>Not Played Yet</v>
      </c>
      <c r="L167" s="188"/>
      <c r="M167" s="203"/>
      <c r="N167" s="123" t="str">
        <f t="shared" si="36"/>
        <v xml:space="preserve"> </v>
      </c>
      <c r="O167" s="193" t="str">
        <f t="shared" si="37"/>
        <v xml:space="preserve"> </v>
      </c>
      <c r="P167" s="57" t="str">
        <f t="shared" si="38"/>
        <v/>
      </c>
      <c r="Q167" s="58" t="str">
        <f t="shared" si="39"/>
        <v/>
      </c>
      <c r="R167" s="59">
        <f t="shared" si="40"/>
        <v>0</v>
      </c>
      <c r="S167" s="60">
        <f t="shared" si="41"/>
        <v>0</v>
      </c>
      <c r="T167" s="61">
        <f t="shared" si="42"/>
        <v>0</v>
      </c>
      <c r="U167" s="58">
        <f t="shared" si="43"/>
        <v>0</v>
      </c>
      <c r="V167" s="61">
        <f t="shared" si="44"/>
        <v>0</v>
      </c>
      <c r="W167" s="58">
        <f t="shared" si="45"/>
        <v>0</v>
      </c>
      <c r="X167" s="367"/>
      <c r="Y167" s="137"/>
      <c r="Z167" s="138"/>
      <c r="AA167" s="139"/>
      <c r="AB167" s="139"/>
      <c r="AC167" s="139"/>
      <c r="AD167" s="139"/>
    </row>
    <row r="168" spans="2:30" hidden="1">
      <c r="B168" s="65" t="str">
        <f>IF(C168&lt;&gt;"",COUNTA($C$7:C168),"")</f>
        <v/>
      </c>
      <c r="C168" s="364" t="str">
        <f>IF('Matches-Data-Inputs'!C168="","",'Matches-Data-Inputs'!C168)</f>
        <v/>
      </c>
      <c r="D168" s="73" t="str">
        <f>IF(C168="","",VLOOKUP(WEEKDAY(C168),WeekDays!$B$6:$C$12,COLUMNS(WeekDays!$B$6:$C$12)))</f>
        <v/>
      </c>
      <c r="E168" s="27" t="str">
        <f>IF('Matches-Data-Inputs'!E168="","",'Matches-Data-Inputs'!E168)</f>
        <v/>
      </c>
      <c r="F168" s="172" t="str">
        <f>IF('Matches-Data-Inputs'!F168="","",'Matches-Data-Inputs'!F168)</f>
        <v/>
      </c>
      <c r="G168" s="172" t="str">
        <f>IF('Matches-Data-Inputs'!G168="","",'Matches-Data-Inputs'!G168)</f>
        <v/>
      </c>
      <c r="H168" s="172" t="str">
        <f t="shared" si="46"/>
        <v>Not Played Yet</v>
      </c>
      <c r="I168" s="362" t="str">
        <f>IF('Matches-Data-Inputs'!H168="","",'Matches-Data-Inputs'!H168)</f>
        <v/>
      </c>
      <c r="J168" s="149" t="str">
        <f>IF('Matches-Data-Inputs'!I168="","",'Matches-Data-Inputs'!I168)</f>
        <v/>
      </c>
      <c r="K168" s="362" t="str">
        <f t="shared" si="47"/>
        <v>Not Played Yet</v>
      </c>
      <c r="L168" s="188"/>
      <c r="M168" s="203"/>
      <c r="N168" s="123" t="str">
        <f t="shared" si="36"/>
        <v xml:space="preserve"> </v>
      </c>
      <c r="O168" s="193" t="str">
        <f t="shared" si="37"/>
        <v xml:space="preserve"> </v>
      </c>
      <c r="P168" s="57" t="str">
        <f t="shared" si="38"/>
        <v/>
      </c>
      <c r="Q168" s="58" t="str">
        <f t="shared" si="39"/>
        <v/>
      </c>
      <c r="R168" s="59">
        <f t="shared" si="40"/>
        <v>0</v>
      </c>
      <c r="S168" s="60">
        <f t="shared" si="41"/>
        <v>0</v>
      </c>
      <c r="T168" s="61">
        <f t="shared" si="42"/>
        <v>0</v>
      </c>
      <c r="U168" s="58">
        <f t="shared" si="43"/>
        <v>0</v>
      </c>
      <c r="V168" s="61">
        <f t="shared" si="44"/>
        <v>0</v>
      </c>
      <c r="W168" s="58">
        <f t="shared" si="45"/>
        <v>0</v>
      </c>
      <c r="X168" s="367"/>
      <c r="Y168" s="137"/>
      <c r="Z168" s="138"/>
      <c r="AA168" s="139"/>
      <c r="AB168" s="139"/>
      <c r="AC168" s="139"/>
      <c r="AD168" s="139"/>
    </row>
    <row r="169" spans="2:30" hidden="1">
      <c r="B169" s="65" t="str">
        <f>IF(C169&lt;&gt;"",COUNTA($C$7:C169),"")</f>
        <v/>
      </c>
      <c r="C169" s="364" t="str">
        <f>IF('Matches-Data-Inputs'!C169="","",'Matches-Data-Inputs'!C169)</f>
        <v/>
      </c>
      <c r="D169" s="73" t="str">
        <f>IF(C169="","",VLOOKUP(WEEKDAY(C169),WeekDays!$B$6:$C$12,COLUMNS(WeekDays!$B$6:$C$12)))</f>
        <v/>
      </c>
      <c r="E169" s="27" t="str">
        <f>IF('Matches-Data-Inputs'!E169="","",'Matches-Data-Inputs'!E169)</f>
        <v/>
      </c>
      <c r="F169" s="172" t="str">
        <f>IF('Matches-Data-Inputs'!F169="","",'Matches-Data-Inputs'!F169)</f>
        <v/>
      </c>
      <c r="G169" s="172" t="str">
        <f>IF('Matches-Data-Inputs'!G169="","",'Matches-Data-Inputs'!G169)</f>
        <v/>
      </c>
      <c r="H169" s="172" t="str">
        <f t="shared" si="46"/>
        <v>Not Played Yet</v>
      </c>
      <c r="I169" s="362" t="str">
        <f>IF('Matches-Data-Inputs'!H169="","",'Matches-Data-Inputs'!H169)</f>
        <v/>
      </c>
      <c r="J169" s="149" t="str">
        <f>IF('Matches-Data-Inputs'!I169="","",'Matches-Data-Inputs'!I169)</f>
        <v/>
      </c>
      <c r="K169" s="362" t="str">
        <f t="shared" si="47"/>
        <v>Not Played Yet</v>
      </c>
      <c r="L169" s="188"/>
      <c r="M169" s="203"/>
      <c r="N169" s="123" t="str">
        <f t="shared" si="36"/>
        <v xml:space="preserve"> </v>
      </c>
      <c r="O169" s="193" t="str">
        <f t="shared" si="37"/>
        <v xml:space="preserve"> </v>
      </c>
      <c r="P169" s="57" t="str">
        <f t="shared" si="38"/>
        <v/>
      </c>
      <c r="Q169" s="58" t="str">
        <f t="shared" si="39"/>
        <v/>
      </c>
      <c r="R169" s="59">
        <f t="shared" si="40"/>
        <v>0</v>
      </c>
      <c r="S169" s="60">
        <f t="shared" si="41"/>
        <v>0</v>
      </c>
      <c r="T169" s="61">
        <f t="shared" si="42"/>
        <v>0</v>
      </c>
      <c r="U169" s="58">
        <f t="shared" si="43"/>
        <v>0</v>
      </c>
      <c r="V169" s="61">
        <f t="shared" si="44"/>
        <v>0</v>
      </c>
      <c r="W169" s="58">
        <f t="shared" si="45"/>
        <v>0</v>
      </c>
      <c r="X169" s="367"/>
      <c r="Y169" s="137"/>
      <c r="Z169" s="138"/>
      <c r="AA169" s="139"/>
      <c r="AB169" s="139"/>
      <c r="AC169" s="139"/>
      <c r="AD169" s="139"/>
    </row>
    <row r="170" spans="2:30" hidden="1">
      <c r="B170" s="65" t="str">
        <f>IF(C170&lt;&gt;"",COUNTA($C$7:C170),"")</f>
        <v/>
      </c>
      <c r="C170" s="364" t="str">
        <f>IF('Matches-Data-Inputs'!C170="","",'Matches-Data-Inputs'!C170)</f>
        <v/>
      </c>
      <c r="D170" s="73" t="str">
        <f>IF(C170="","",VLOOKUP(WEEKDAY(C170),WeekDays!$B$6:$C$12,COLUMNS(WeekDays!$B$6:$C$12)))</f>
        <v/>
      </c>
      <c r="E170" s="27" t="str">
        <f>IF('Matches-Data-Inputs'!E170="","",'Matches-Data-Inputs'!E170)</f>
        <v/>
      </c>
      <c r="F170" s="172" t="str">
        <f>IF('Matches-Data-Inputs'!F170="","",'Matches-Data-Inputs'!F170)</f>
        <v/>
      </c>
      <c r="G170" s="172" t="str">
        <f>IF('Matches-Data-Inputs'!G170="","",'Matches-Data-Inputs'!G170)</f>
        <v/>
      </c>
      <c r="H170" s="172" t="str">
        <f t="shared" si="46"/>
        <v>Not Played Yet</v>
      </c>
      <c r="I170" s="362" t="str">
        <f>IF('Matches-Data-Inputs'!H170="","",'Matches-Data-Inputs'!H170)</f>
        <v/>
      </c>
      <c r="J170" s="149" t="str">
        <f>IF('Matches-Data-Inputs'!I170="","",'Matches-Data-Inputs'!I170)</f>
        <v/>
      </c>
      <c r="K170" s="362" t="str">
        <f t="shared" si="47"/>
        <v>Not Played Yet</v>
      </c>
      <c r="L170" s="188"/>
      <c r="M170" s="203"/>
      <c r="N170" s="123" t="str">
        <f t="shared" si="36"/>
        <v xml:space="preserve"> </v>
      </c>
      <c r="O170" s="193" t="str">
        <f t="shared" si="37"/>
        <v xml:space="preserve"> </v>
      </c>
      <c r="P170" s="57" t="str">
        <f t="shared" si="38"/>
        <v/>
      </c>
      <c r="Q170" s="58" t="str">
        <f t="shared" si="39"/>
        <v/>
      </c>
      <c r="R170" s="59">
        <f t="shared" si="40"/>
        <v>0</v>
      </c>
      <c r="S170" s="60">
        <f t="shared" si="41"/>
        <v>0</v>
      </c>
      <c r="T170" s="61">
        <f t="shared" si="42"/>
        <v>0</v>
      </c>
      <c r="U170" s="58">
        <f t="shared" si="43"/>
        <v>0</v>
      </c>
      <c r="V170" s="61">
        <f t="shared" si="44"/>
        <v>0</v>
      </c>
      <c r="W170" s="58">
        <f t="shared" si="45"/>
        <v>0</v>
      </c>
      <c r="X170" s="367"/>
      <c r="Y170" s="137"/>
      <c r="Z170" s="138"/>
      <c r="AA170" s="139"/>
      <c r="AB170" s="139"/>
      <c r="AC170" s="139"/>
      <c r="AD170" s="139"/>
    </row>
    <row r="171" spans="2:30" hidden="1">
      <c r="B171" s="65" t="str">
        <f>IF(C171&lt;&gt;"",COUNTA($C$7:C171),"")</f>
        <v/>
      </c>
      <c r="C171" s="364" t="str">
        <f>IF('Matches-Data-Inputs'!C171="","",'Matches-Data-Inputs'!C171)</f>
        <v/>
      </c>
      <c r="D171" s="73" t="str">
        <f>IF(C171="","",VLOOKUP(WEEKDAY(C171),WeekDays!$B$6:$C$12,COLUMNS(WeekDays!$B$6:$C$12)))</f>
        <v/>
      </c>
      <c r="E171" s="27" t="str">
        <f>IF('Matches-Data-Inputs'!E171="","",'Matches-Data-Inputs'!E171)</f>
        <v/>
      </c>
      <c r="F171" s="172" t="str">
        <f>IF('Matches-Data-Inputs'!F171="","",'Matches-Data-Inputs'!F171)</f>
        <v/>
      </c>
      <c r="G171" s="172" t="str">
        <f>IF('Matches-Data-Inputs'!G171="","",'Matches-Data-Inputs'!G171)</f>
        <v/>
      </c>
      <c r="H171" s="172" t="str">
        <f t="shared" si="46"/>
        <v>Not Played Yet</v>
      </c>
      <c r="I171" s="362" t="str">
        <f>IF('Matches-Data-Inputs'!H171="","",'Matches-Data-Inputs'!H171)</f>
        <v/>
      </c>
      <c r="J171" s="149" t="str">
        <f>IF('Matches-Data-Inputs'!I171="","",'Matches-Data-Inputs'!I171)</f>
        <v/>
      </c>
      <c r="K171" s="362" t="str">
        <f t="shared" si="47"/>
        <v>Not Played Yet</v>
      </c>
      <c r="L171" s="188"/>
      <c r="M171" s="203"/>
      <c r="N171" s="123" t="str">
        <f t="shared" si="36"/>
        <v xml:space="preserve"> </v>
      </c>
      <c r="O171" s="193" t="str">
        <f t="shared" si="37"/>
        <v xml:space="preserve"> </v>
      </c>
      <c r="P171" s="57" t="str">
        <f t="shared" si="38"/>
        <v/>
      </c>
      <c r="Q171" s="58" t="str">
        <f t="shared" si="39"/>
        <v/>
      </c>
      <c r="R171" s="59">
        <f t="shared" si="40"/>
        <v>0</v>
      </c>
      <c r="S171" s="60">
        <f t="shared" si="41"/>
        <v>0</v>
      </c>
      <c r="T171" s="61">
        <f t="shared" si="42"/>
        <v>0</v>
      </c>
      <c r="U171" s="58">
        <f t="shared" si="43"/>
        <v>0</v>
      </c>
      <c r="V171" s="61">
        <f t="shared" si="44"/>
        <v>0</v>
      </c>
      <c r="W171" s="58">
        <f t="shared" si="45"/>
        <v>0</v>
      </c>
      <c r="X171" s="367"/>
      <c r="Y171" s="137"/>
      <c r="Z171" s="138"/>
      <c r="AA171" s="139"/>
      <c r="AB171" s="139"/>
      <c r="AC171" s="139"/>
      <c r="AD171" s="139"/>
    </row>
    <row r="172" spans="2:30" hidden="1">
      <c r="B172" s="65" t="str">
        <f>IF(C172&lt;&gt;"",COUNTA($C$7:C172),"")</f>
        <v/>
      </c>
      <c r="C172" s="364" t="str">
        <f>IF('Matches-Data-Inputs'!C172="","",'Matches-Data-Inputs'!C172)</f>
        <v/>
      </c>
      <c r="D172" s="73" t="str">
        <f>IF(C172="","",VLOOKUP(WEEKDAY(C172),WeekDays!$B$6:$C$12,COLUMNS(WeekDays!$B$6:$C$12)))</f>
        <v/>
      </c>
      <c r="E172" s="27" t="str">
        <f>IF('Matches-Data-Inputs'!E172="","",'Matches-Data-Inputs'!E172)</f>
        <v/>
      </c>
      <c r="F172" s="172" t="str">
        <f>IF('Matches-Data-Inputs'!F172="","",'Matches-Data-Inputs'!F172)</f>
        <v/>
      </c>
      <c r="G172" s="172" t="str">
        <f>IF('Matches-Data-Inputs'!G172="","",'Matches-Data-Inputs'!G172)</f>
        <v/>
      </c>
      <c r="H172" s="172" t="str">
        <f t="shared" si="46"/>
        <v>Not Played Yet</v>
      </c>
      <c r="I172" s="362" t="str">
        <f>IF('Matches-Data-Inputs'!H172="","",'Matches-Data-Inputs'!H172)</f>
        <v/>
      </c>
      <c r="J172" s="149" t="str">
        <f>IF('Matches-Data-Inputs'!I172="","",'Matches-Data-Inputs'!I172)</f>
        <v/>
      </c>
      <c r="K172" s="362" t="str">
        <f t="shared" si="47"/>
        <v>Not Played Yet</v>
      </c>
      <c r="L172" s="188"/>
      <c r="M172" s="203"/>
      <c r="N172" s="123" t="str">
        <f t="shared" si="36"/>
        <v xml:space="preserve"> </v>
      </c>
      <c r="O172" s="193" t="str">
        <f t="shared" si="37"/>
        <v xml:space="preserve"> </v>
      </c>
      <c r="P172" s="57" t="str">
        <f t="shared" si="38"/>
        <v/>
      </c>
      <c r="Q172" s="58" t="str">
        <f t="shared" si="39"/>
        <v/>
      </c>
      <c r="R172" s="59">
        <f t="shared" si="40"/>
        <v>0</v>
      </c>
      <c r="S172" s="60">
        <f t="shared" si="41"/>
        <v>0</v>
      </c>
      <c r="T172" s="61">
        <f t="shared" si="42"/>
        <v>0</v>
      </c>
      <c r="U172" s="58">
        <f t="shared" si="43"/>
        <v>0</v>
      </c>
      <c r="V172" s="61">
        <f t="shared" si="44"/>
        <v>0</v>
      </c>
      <c r="W172" s="58">
        <f t="shared" si="45"/>
        <v>0</v>
      </c>
      <c r="X172" s="367"/>
      <c r="Y172" s="137"/>
      <c r="Z172" s="138"/>
      <c r="AA172" s="139"/>
      <c r="AB172" s="139"/>
      <c r="AC172" s="139"/>
      <c r="AD172" s="139"/>
    </row>
    <row r="173" spans="2:30" hidden="1">
      <c r="B173" s="65" t="str">
        <f>IF(C173&lt;&gt;"",COUNTA($C$7:C173),"")</f>
        <v/>
      </c>
      <c r="C173" s="364" t="str">
        <f>IF('Matches-Data-Inputs'!C173="","",'Matches-Data-Inputs'!C173)</f>
        <v/>
      </c>
      <c r="D173" s="73" t="str">
        <f>IF(C173="","",VLOOKUP(WEEKDAY(C173),WeekDays!$B$6:$C$12,COLUMNS(WeekDays!$B$6:$C$12)))</f>
        <v/>
      </c>
      <c r="E173" s="27" t="str">
        <f>IF('Matches-Data-Inputs'!E173="","",'Matches-Data-Inputs'!E173)</f>
        <v/>
      </c>
      <c r="F173" s="172" t="str">
        <f>IF('Matches-Data-Inputs'!F173="","",'Matches-Data-Inputs'!F173)</f>
        <v/>
      </c>
      <c r="G173" s="172" t="str">
        <f>IF('Matches-Data-Inputs'!G173="","",'Matches-Data-Inputs'!G173)</f>
        <v/>
      </c>
      <c r="H173" s="172" t="str">
        <f t="shared" si="46"/>
        <v>Not Played Yet</v>
      </c>
      <c r="I173" s="362" t="str">
        <f>IF('Matches-Data-Inputs'!H173="","",'Matches-Data-Inputs'!H173)</f>
        <v/>
      </c>
      <c r="J173" s="149" t="str">
        <f>IF('Matches-Data-Inputs'!I173="","",'Matches-Data-Inputs'!I173)</f>
        <v/>
      </c>
      <c r="K173" s="362" t="str">
        <f t="shared" si="47"/>
        <v>Not Played Yet</v>
      </c>
      <c r="L173" s="188"/>
      <c r="M173" s="203"/>
      <c r="N173" s="123" t="str">
        <f t="shared" si="36"/>
        <v xml:space="preserve"> </v>
      </c>
      <c r="O173" s="193" t="str">
        <f t="shared" si="37"/>
        <v xml:space="preserve"> </v>
      </c>
      <c r="P173" s="57" t="str">
        <f t="shared" si="38"/>
        <v/>
      </c>
      <c r="Q173" s="58" t="str">
        <f t="shared" si="39"/>
        <v/>
      </c>
      <c r="R173" s="59">
        <f t="shared" si="40"/>
        <v>0</v>
      </c>
      <c r="S173" s="60">
        <f t="shared" si="41"/>
        <v>0</v>
      </c>
      <c r="T173" s="61">
        <f t="shared" si="42"/>
        <v>0</v>
      </c>
      <c r="U173" s="58">
        <f t="shared" si="43"/>
        <v>0</v>
      </c>
      <c r="V173" s="61">
        <f t="shared" si="44"/>
        <v>0</v>
      </c>
      <c r="W173" s="58">
        <f t="shared" si="45"/>
        <v>0</v>
      </c>
      <c r="X173" s="367"/>
      <c r="Y173" s="137"/>
      <c r="Z173" s="138"/>
      <c r="AA173" s="139"/>
      <c r="AB173" s="139"/>
      <c r="AC173" s="139"/>
      <c r="AD173" s="139"/>
    </row>
    <row r="174" spans="2:30" hidden="1">
      <c r="B174" s="65" t="str">
        <f>IF(C174&lt;&gt;"",COUNTA($C$7:C174),"")</f>
        <v/>
      </c>
      <c r="C174" s="364" t="str">
        <f>IF('Matches-Data-Inputs'!C174="","",'Matches-Data-Inputs'!C174)</f>
        <v/>
      </c>
      <c r="D174" s="73" t="str">
        <f>IF(C174="","",VLOOKUP(WEEKDAY(C174),WeekDays!$B$6:$C$12,COLUMNS(WeekDays!$B$6:$C$12)))</f>
        <v/>
      </c>
      <c r="E174" s="27" t="str">
        <f>IF('Matches-Data-Inputs'!E174="","",'Matches-Data-Inputs'!E174)</f>
        <v/>
      </c>
      <c r="F174" s="172" t="str">
        <f>IF('Matches-Data-Inputs'!F174="","",'Matches-Data-Inputs'!F174)</f>
        <v/>
      </c>
      <c r="G174" s="172" t="str">
        <f>IF('Matches-Data-Inputs'!G174="","",'Matches-Data-Inputs'!G174)</f>
        <v/>
      </c>
      <c r="H174" s="172" t="str">
        <f t="shared" si="46"/>
        <v>Not Played Yet</v>
      </c>
      <c r="I174" s="362" t="str">
        <f>IF('Matches-Data-Inputs'!H174="","",'Matches-Data-Inputs'!H174)</f>
        <v/>
      </c>
      <c r="J174" s="149" t="str">
        <f>IF('Matches-Data-Inputs'!I174="","",'Matches-Data-Inputs'!I174)</f>
        <v/>
      </c>
      <c r="K174" s="362" t="str">
        <f t="shared" si="47"/>
        <v>Not Played Yet</v>
      </c>
      <c r="L174" s="188"/>
      <c r="M174" s="203"/>
      <c r="N174" s="123" t="str">
        <f t="shared" si="36"/>
        <v xml:space="preserve"> </v>
      </c>
      <c r="O174" s="193" t="str">
        <f t="shared" si="37"/>
        <v xml:space="preserve"> </v>
      </c>
      <c r="P174" s="57" t="str">
        <f t="shared" si="38"/>
        <v/>
      </c>
      <c r="Q174" s="58" t="str">
        <f t="shared" si="39"/>
        <v/>
      </c>
      <c r="R174" s="59">
        <f t="shared" si="40"/>
        <v>0</v>
      </c>
      <c r="S174" s="60">
        <f t="shared" si="41"/>
        <v>0</v>
      </c>
      <c r="T174" s="61">
        <f t="shared" si="42"/>
        <v>0</v>
      </c>
      <c r="U174" s="58">
        <f t="shared" si="43"/>
        <v>0</v>
      </c>
      <c r="V174" s="61">
        <f t="shared" si="44"/>
        <v>0</v>
      </c>
      <c r="W174" s="58">
        <f t="shared" si="45"/>
        <v>0</v>
      </c>
      <c r="X174" s="367"/>
      <c r="Y174" s="137"/>
      <c r="Z174" s="138"/>
      <c r="AA174" s="139"/>
      <c r="AB174" s="139"/>
      <c r="AC174" s="139"/>
      <c r="AD174" s="139"/>
    </row>
    <row r="175" spans="2:30" hidden="1">
      <c r="B175" s="65" t="str">
        <f>IF(C175&lt;&gt;"",COUNTA($C$7:C175),"")</f>
        <v/>
      </c>
      <c r="C175" s="364" t="str">
        <f>IF('Matches-Data-Inputs'!C175="","",'Matches-Data-Inputs'!C175)</f>
        <v/>
      </c>
      <c r="D175" s="73" t="str">
        <f>IF(C175="","",VLOOKUP(WEEKDAY(C175),WeekDays!$B$6:$C$12,COLUMNS(WeekDays!$B$6:$C$12)))</f>
        <v/>
      </c>
      <c r="E175" s="27" t="str">
        <f>IF('Matches-Data-Inputs'!E175="","",'Matches-Data-Inputs'!E175)</f>
        <v/>
      </c>
      <c r="F175" s="172" t="str">
        <f>IF('Matches-Data-Inputs'!F175="","",'Matches-Data-Inputs'!F175)</f>
        <v/>
      </c>
      <c r="G175" s="172" t="str">
        <f>IF('Matches-Data-Inputs'!G175="","",'Matches-Data-Inputs'!G175)</f>
        <v/>
      </c>
      <c r="H175" s="172" t="str">
        <f t="shared" si="46"/>
        <v>Not Played Yet</v>
      </c>
      <c r="I175" s="362" t="str">
        <f>IF('Matches-Data-Inputs'!H175="","",'Matches-Data-Inputs'!H175)</f>
        <v/>
      </c>
      <c r="J175" s="149" t="str">
        <f>IF('Matches-Data-Inputs'!I175="","",'Matches-Data-Inputs'!I175)</f>
        <v/>
      </c>
      <c r="K175" s="362" t="str">
        <f t="shared" si="47"/>
        <v>Not Played Yet</v>
      </c>
      <c r="L175" s="188"/>
      <c r="M175" s="203"/>
      <c r="N175" s="123" t="str">
        <f t="shared" si="36"/>
        <v xml:space="preserve"> </v>
      </c>
      <c r="O175" s="193" t="str">
        <f t="shared" si="37"/>
        <v xml:space="preserve"> </v>
      </c>
      <c r="P175" s="57" t="str">
        <f t="shared" si="38"/>
        <v/>
      </c>
      <c r="Q175" s="58" t="str">
        <f t="shared" si="39"/>
        <v/>
      </c>
      <c r="R175" s="59">
        <f t="shared" si="40"/>
        <v>0</v>
      </c>
      <c r="S175" s="60">
        <f t="shared" si="41"/>
        <v>0</v>
      </c>
      <c r="T175" s="61">
        <f t="shared" si="42"/>
        <v>0</v>
      </c>
      <c r="U175" s="58">
        <f t="shared" si="43"/>
        <v>0</v>
      </c>
      <c r="V175" s="61">
        <f t="shared" si="44"/>
        <v>0</v>
      </c>
      <c r="W175" s="58">
        <f t="shared" si="45"/>
        <v>0</v>
      </c>
      <c r="X175" s="367"/>
      <c r="Y175" s="137"/>
      <c r="Z175" s="138"/>
      <c r="AA175" s="139"/>
      <c r="AB175" s="139"/>
      <c r="AC175" s="139"/>
      <c r="AD175" s="139"/>
    </row>
    <row r="176" spans="2:30" hidden="1">
      <c r="B176" s="65" t="str">
        <f>IF(C176&lt;&gt;"",COUNTA($C$7:C176),"")</f>
        <v/>
      </c>
      <c r="C176" s="364" t="str">
        <f>IF('Matches-Data-Inputs'!C176="","",'Matches-Data-Inputs'!C176)</f>
        <v/>
      </c>
      <c r="D176" s="73" t="str">
        <f>IF(C176="","",VLOOKUP(WEEKDAY(C176),WeekDays!$B$6:$C$12,COLUMNS(WeekDays!$B$6:$C$12)))</f>
        <v/>
      </c>
      <c r="E176" s="27" t="str">
        <f>IF('Matches-Data-Inputs'!E176="","",'Matches-Data-Inputs'!E176)</f>
        <v/>
      </c>
      <c r="F176" s="172" t="str">
        <f>IF('Matches-Data-Inputs'!F176="","",'Matches-Data-Inputs'!F176)</f>
        <v/>
      </c>
      <c r="G176" s="172" t="str">
        <f>IF('Matches-Data-Inputs'!G176="","",'Matches-Data-Inputs'!G176)</f>
        <v/>
      </c>
      <c r="H176" s="172" t="str">
        <f t="shared" si="46"/>
        <v>Not Played Yet</v>
      </c>
      <c r="I176" s="362" t="str">
        <f>IF('Matches-Data-Inputs'!H176="","",'Matches-Data-Inputs'!H176)</f>
        <v/>
      </c>
      <c r="J176" s="149" t="str">
        <f>IF('Matches-Data-Inputs'!I176="","",'Matches-Data-Inputs'!I176)</f>
        <v/>
      </c>
      <c r="K176" s="362" t="str">
        <f t="shared" si="47"/>
        <v>Not Played Yet</v>
      </c>
      <c r="L176" s="188"/>
      <c r="M176" s="203"/>
      <c r="N176" s="123" t="str">
        <f t="shared" si="36"/>
        <v xml:space="preserve"> </v>
      </c>
      <c r="O176" s="193" t="str">
        <f t="shared" si="37"/>
        <v xml:space="preserve"> </v>
      </c>
      <c r="P176" s="57" t="str">
        <f t="shared" si="38"/>
        <v/>
      </c>
      <c r="Q176" s="58" t="str">
        <f t="shared" si="39"/>
        <v/>
      </c>
      <c r="R176" s="59">
        <f t="shared" si="40"/>
        <v>0</v>
      </c>
      <c r="S176" s="60">
        <f t="shared" si="41"/>
        <v>0</v>
      </c>
      <c r="T176" s="61">
        <f t="shared" si="42"/>
        <v>0</v>
      </c>
      <c r="U176" s="58">
        <f t="shared" si="43"/>
        <v>0</v>
      </c>
      <c r="V176" s="61">
        <f t="shared" si="44"/>
        <v>0</v>
      </c>
      <c r="W176" s="58">
        <f t="shared" si="45"/>
        <v>0</v>
      </c>
      <c r="X176" s="367"/>
      <c r="Y176" s="137"/>
      <c r="Z176" s="138"/>
      <c r="AA176" s="139"/>
      <c r="AB176" s="139"/>
      <c r="AC176" s="139"/>
      <c r="AD176" s="139"/>
    </row>
    <row r="177" spans="2:30" hidden="1">
      <c r="B177" s="65" t="str">
        <f>IF(C177&lt;&gt;"",COUNTA($C$7:C177),"")</f>
        <v/>
      </c>
      <c r="C177" s="364" t="str">
        <f>IF('Matches-Data-Inputs'!C177="","",'Matches-Data-Inputs'!C177)</f>
        <v/>
      </c>
      <c r="D177" s="73" t="str">
        <f>IF(C177="","",VLOOKUP(WEEKDAY(C177),WeekDays!$B$6:$C$12,COLUMNS(WeekDays!$B$6:$C$12)))</f>
        <v/>
      </c>
      <c r="E177" s="27" t="str">
        <f>IF('Matches-Data-Inputs'!E177="","",'Matches-Data-Inputs'!E177)</f>
        <v/>
      </c>
      <c r="F177" s="172" t="str">
        <f>IF('Matches-Data-Inputs'!F177="","",'Matches-Data-Inputs'!F177)</f>
        <v/>
      </c>
      <c r="G177" s="172" t="str">
        <f>IF('Matches-Data-Inputs'!G177="","",'Matches-Data-Inputs'!G177)</f>
        <v/>
      </c>
      <c r="H177" s="172" t="str">
        <f t="shared" si="46"/>
        <v>Not Played Yet</v>
      </c>
      <c r="I177" s="362" t="str">
        <f>IF('Matches-Data-Inputs'!H177="","",'Matches-Data-Inputs'!H177)</f>
        <v/>
      </c>
      <c r="J177" s="149" t="str">
        <f>IF('Matches-Data-Inputs'!I177="","",'Matches-Data-Inputs'!I177)</f>
        <v/>
      </c>
      <c r="K177" s="362" t="str">
        <f t="shared" si="47"/>
        <v>Not Played Yet</v>
      </c>
      <c r="L177" s="188"/>
      <c r="M177" s="203"/>
      <c r="N177" s="123" t="str">
        <f t="shared" si="36"/>
        <v xml:space="preserve"> </v>
      </c>
      <c r="O177" s="193" t="str">
        <f t="shared" si="37"/>
        <v xml:space="preserve"> </v>
      </c>
      <c r="P177" s="57" t="str">
        <f t="shared" si="38"/>
        <v/>
      </c>
      <c r="Q177" s="58" t="str">
        <f t="shared" si="39"/>
        <v/>
      </c>
      <c r="R177" s="59">
        <f t="shared" si="40"/>
        <v>0</v>
      </c>
      <c r="S177" s="60">
        <f t="shared" si="41"/>
        <v>0</v>
      </c>
      <c r="T177" s="61">
        <f t="shared" si="42"/>
        <v>0</v>
      </c>
      <c r="U177" s="58">
        <f t="shared" si="43"/>
        <v>0</v>
      </c>
      <c r="V177" s="61">
        <f t="shared" si="44"/>
        <v>0</v>
      </c>
      <c r="W177" s="58">
        <f t="shared" si="45"/>
        <v>0</v>
      </c>
      <c r="X177" s="367"/>
      <c r="Y177" s="137"/>
      <c r="Z177" s="138"/>
      <c r="AA177" s="139"/>
      <c r="AB177" s="139"/>
      <c r="AC177" s="139"/>
      <c r="AD177" s="139"/>
    </row>
    <row r="178" spans="2:30" hidden="1">
      <c r="B178" s="65" t="str">
        <f>IF(C178&lt;&gt;"",COUNTA($C$7:C178),"")</f>
        <v/>
      </c>
      <c r="C178" s="364" t="str">
        <f>IF('Matches-Data-Inputs'!C178="","",'Matches-Data-Inputs'!C178)</f>
        <v/>
      </c>
      <c r="D178" s="73" t="str">
        <f>IF(C178="","",VLOOKUP(WEEKDAY(C178),WeekDays!$B$6:$C$12,COLUMNS(WeekDays!$B$6:$C$12)))</f>
        <v/>
      </c>
      <c r="E178" s="27" t="str">
        <f>IF('Matches-Data-Inputs'!E178="","",'Matches-Data-Inputs'!E178)</f>
        <v/>
      </c>
      <c r="F178" s="172" t="str">
        <f>IF('Matches-Data-Inputs'!F178="","",'Matches-Data-Inputs'!F178)</f>
        <v/>
      </c>
      <c r="G178" s="172" t="str">
        <f>IF('Matches-Data-Inputs'!G178="","",'Matches-Data-Inputs'!G178)</f>
        <v/>
      </c>
      <c r="H178" s="172" t="str">
        <f t="shared" si="46"/>
        <v>Not Played Yet</v>
      </c>
      <c r="I178" s="362" t="str">
        <f>IF('Matches-Data-Inputs'!H178="","",'Matches-Data-Inputs'!H178)</f>
        <v/>
      </c>
      <c r="J178" s="149" t="str">
        <f>IF('Matches-Data-Inputs'!I178="","",'Matches-Data-Inputs'!I178)</f>
        <v/>
      </c>
      <c r="K178" s="362" t="str">
        <f t="shared" si="47"/>
        <v>Not Played Yet</v>
      </c>
      <c r="L178" s="188"/>
      <c r="M178" s="203"/>
      <c r="N178" s="123" t="str">
        <f t="shared" si="36"/>
        <v xml:space="preserve"> </v>
      </c>
      <c r="O178" s="193" t="str">
        <f t="shared" si="37"/>
        <v xml:space="preserve"> </v>
      </c>
      <c r="P178" s="57" t="str">
        <f t="shared" si="38"/>
        <v/>
      </c>
      <c r="Q178" s="58" t="str">
        <f t="shared" si="39"/>
        <v/>
      </c>
      <c r="R178" s="59">
        <f t="shared" si="40"/>
        <v>0</v>
      </c>
      <c r="S178" s="60">
        <f t="shared" si="41"/>
        <v>0</v>
      </c>
      <c r="T178" s="61">
        <f t="shared" si="42"/>
        <v>0</v>
      </c>
      <c r="U178" s="58">
        <f t="shared" si="43"/>
        <v>0</v>
      </c>
      <c r="V178" s="61">
        <f t="shared" si="44"/>
        <v>0</v>
      </c>
      <c r="W178" s="58">
        <f t="shared" si="45"/>
        <v>0</v>
      </c>
      <c r="X178" s="367"/>
      <c r="Y178" s="137"/>
      <c r="Z178" s="138"/>
      <c r="AA178" s="139"/>
      <c r="AB178" s="139"/>
      <c r="AC178" s="139"/>
      <c r="AD178" s="139"/>
    </row>
    <row r="179" spans="2:30" hidden="1">
      <c r="B179" s="65" t="str">
        <f>IF(C179&lt;&gt;"",COUNTA($C$7:C179),"")</f>
        <v/>
      </c>
      <c r="C179" s="364" t="str">
        <f>IF('Matches-Data-Inputs'!C179="","",'Matches-Data-Inputs'!C179)</f>
        <v/>
      </c>
      <c r="D179" s="73" t="str">
        <f>IF(C179="","",VLOOKUP(WEEKDAY(C179),WeekDays!$B$6:$C$12,COLUMNS(WeekDays!$B$6:$C$12)))</f>
        <v/>
      </c>
      <c r="E179" s="27" t="str">
        <f>IF('Matches-Data-Inputs'!E179="","",'Matches-Data-Inputs'!E179)</f>
        <v/>
      </c>
      <c r="F179" s="172" t="str">
        <f>IF('Matches-Data-Inputs'!F179="","",'Matches-Data-Inputs'!F179)</f>
        <v/>
      </c>
      <c r="G179" s="172" t="str">
        <f>IF('Matches-Data-Inputs'!G179="","",'Matches-Data-Inputs'!G179)</f>
        <v/>
      </c>
      <c r="H179" s="172" t="str">
        <f t="shared" si="46"/>
        <v>Not Played Yet</v>
      </c>
      <c r="I179" s="362" t="str">
        <f>IF('Matches-Data-Inputs'!H179="","",'Matches-Data-Inputs'!H179)</f>
        <v/>
      </c>
      <c r="J179" s="149" t="str">
        <f>IF('Matches-Data-Inputs'!I179="","",'Matches-Data-Inputs'!I179)</f>
        <v/>
      </c>
      <c r="K179" s="362" t="str">
        <f t="shared" si="47"/>
        <v>Not Played Yet</v>
      </c>
      <c r="L179" s="188"/>
      <c r="M179" s="203"/>
      <c r="N179" s="123" t="str">
        <f t="shared" si="36"/>
        <v xml:space="preserve"> </v>
      </c>
      <c r="O179" s="193" t="str">
        <f t="shared" si="37"/>
        <v xml:space="preserve"> </v>
      </c>
      <c r="P179" s="57" t="str">
        <f t="shared" si="38"/>
        <v/>
      </c>
      <c r="Q179" s="58" t="str">
        <f t="shared" si="39"/>
        <v/>
      </c>
      <c r="R179" s="59">
        <f t="shared" si="40"/>
        <v>0</v>
      </c>
      <c r="S179" s="60">
        <f t="shared" si="41"/>
        <v>0</v>
      </c>
      <c r="T179" s="61">
        <f t="shared" si="42"/>
        <v>0</v>
      </c>
      <c r="U179" s="58">
        <f t="shared" si="43"/>
        <v>0</v>
      </c>
      <c r="V179" s="61">
        <f t="shared" si="44"/>
        <v>0</v>
      </c>
      <c r="W179" s="58">
        <f t="shared" si="45"/>
        <v>0</v>
      </c>
      <c r="X179" s="367"/>
      <c r="Y179" s="137"/>
      <c r="Z179" s="138"/>
      <c r="AA179" s="139"/>
      <c r="AB179" s="139"/>
      <c r="AC179" s="139"/>
      <c r="AD179" s="139"/>
    </row>
    <row r="180" spans="2:30" hidden="1">
      <c r="B180" s="65" t="str">
        <f>IF(C180&lt;&gt;"",COUNTA($C$7:C180),"")</f>
        <v/>
      </c>
      <c r="C180" s="364" t="str">
        <f>IF('Matches-Data-Inputs'!C180="","",'Matches-Data-Inputs'!C180)</f>
        <v/>
      </c>
      <c r="D180" s="73" t="str">
        <f>IF(C180="","",VLOOKUP(WEEKDAY(C180),WeekDays!$B$6:$C$12,COLUMNS(WeekDays!$B$6:$C$12)))</f>
        <v/>
      </c>
      <c r="E180" s="27" t="str">
        <f>IF('Matches-Data-Inputs'!E180="","",'Matches-Data-Inputs'!E180)</f>
        <v/>
      </c>
      <c r="F180" s="172" t="str">
        <f>IF('Matches-Data-Inputs'!F180="","",'Matches-Data-Inputs'!F180)</f>
        <v/>
      </c>
      <c r="G180" s="172" t="str">
        <f>IF('Matches-Data-Inputs'!G180="","",'Matches-Data-Inputs'!G180)</f>
        <v/>
      </c>
      <c r="H180" s="172" t="str">
        <f t="shared" si="46"/>
        <v>Not Played Yet</v>
      </c>
      <c r="I180" s="362" t="str">
        <f>IF('Matches-Data-Inputs'!H180="","",'Matches-Data-Inputs'!H180)</f>
        <v/>
      </c>
      <c r="J180" s="149" t="str">
        <f>IF('Matches-Data-Inputs'!I180="","",'Matches-Data-Inputs'!I180)</f>
        <v/>
      </c>
      <c r="K180" s="362" t="str">
        <f t="shared" si="47"/>
        <v>Not Played Yet</v>
      </c>
      <c r="L180" s="188"/>
      <c r="M180" s="203"/>
      <c r="N180" s="123" t="str">
        <f t="shared" si="36"/>
        <v xml:space="preserve"> </v>
      </c>
      <c r="O180" s="193" t="str">
        <f t="shared" si="37"/>
        <v xml:space="preserve"> </v>
      </c>
      <c r="P180" s="57" t="str">
        <f t="shared" si="38"/>
        <v/>
      </c>
      <c r="Q180" s="58" t="str">
        <f t="shared" si="39"/>
        <v/>
      </c>
      <c r="R180" s="59">
        <f t="shared" si="40"/>
        <v>0</v>
      </c>
      <c r="S180" s="60">
        <f t="shared" si="41"/>
        <v>0</v>
      </c>
      <c r="T180" s="61">
        <f t="shared" si="42"/>
        <v>0</v>
      </c>
      <c r="U180" s="58">
        <f t="shared" si="43"/>
        <v>0</v>
      </c>
      <c r="V180" s="61">
        <f t="shared" si="44"/>
        <v>0</v>
      </c>
      <c r="W180" s="58">
        <f t="shared" si="45"/>
        <v>0</v>
      </c>
      <c r="X180" s="367"/>
      <c r="Y180" s="137"/>
      <c r="Z180" s="138"/>
      <c r="AA180" s="139"/>
      <c r="AB180" s="139"/>
      <c r="AC180" s="139"/>
      <c r="AD180" s="139"/>
    </row>
    <row r="181" spans="2:30" hidden="1">
      <c r="B181" s="65" t="str">
        <f>IF(C181&lt;&gt;"",COUNTA($C$7:C181),"")</f>
        <v/>
      </c>
      <c r="C181" s="364" t="str">
        <f>IF('Matches-Data-Inputs'!C181="","",'Matches-Data-Inputs'!C181)</f>
        <v/>
      </c>
      <c r="D181" s="73" t="str">
        <f>IF(C181="","",VLOOKUP(WEEKDAY(C181),WeekDays!$B$6:$C$12,COLUMNS(WeekDays!$B$6:$C$12)))</f>
        <v/>
      </c>
      <c r="E181" s="27" t="str">
        <f>IF('Matches-Data-Inputs'!E181="","",'Matches-Data-Inputs'!E181)</f>
        <v/>
      </c>
      <c r="F181" s="172" t="str">
        <f>IF('Matches-Data-Inputs'!F181="","",'Matches-Data-Inputs'!F181)</f>
        <v/>
      </c>
      <c r="G181" s="172" t="str">
        <f>IF('Matches-Data-Inputs'!G181="","",'Matches-Data-Inputs'!G181)</f>
        <v/>
      </c>
      <c r="H181" s="172" t="str">
        <f t="shared" si="46"/>
        <v>Not Played Yet</v>
      </c>
      <c r="I181" s="362" t="str">
        <f>IF('Matches-Data-Inputs'!H181="","",'Matches-Data-Inputs'!H181)</f>
        <v/>
      </c>
      <c r="J181" s="149" t="str">
        <f>IF('Matches-Data-Inputs'!I181="","",'Matches-Data-Inputs'!I181)</f>
        <v/>
      </c>
      <c r="K181" s="362" t="str">
        <f t="shared" si="47"/>
        <v>Not Played Yet</v>
      </c>
      <c r="L181" s="188"/>
      <c r="M181" s="203"/>
      <c r="N181" s="123" t="str">
        <f t="shared" si="36"/>
        <v xml:space="preserve"> </v>
      </c>
      <c r="O181" s="193" t="str">
        <f t="shared" si="37"/>
        <v xml:space="preserve"> </v>
      </c>
      <c r="P181" s="57" t="str">
        <f t="shared" si="38"/>
        <v/>
      </c>
      <c r="Q181" s="58" t="str">
        <f t="shared" si="39"/>
        <v/>
      </c>
      <c r="R181" s="59">
        <f t="shared" si="40"/>
        <v>0</v>
      </c>
      <c r="S181" s="60">
        <f t="shared" si="41"/>
        <v>0</v>
      </c>
      <c r="T181" s="61">
        <f t="shared" si="42"/>
        <v>0</v>
      </c>
      <c r="U181" s="58">
        <f t="shared" si="43"/>
        <v>0</v>
      </c>
      <c r="V181" s="61">
        <f t="shared" si="44"/>
        <v>0</v>
      </c>
      <c r="W181" s="58">
        <f t="shared" si="45"/>
        <v>0</v>
      </c>
      <c r="X181" s="367"/>
      <c r="Y181" s="137"/>
      <c r="Z181" s="138"/>
      <c r="AA181" s="139"/>
      <c r="AB181" s="139"/>
      <c r="AC181" s="139"/>
      <c r="AD181" s="139"/>
    </row>
    <row r="182" spans="2:30" hidden="1">
      <c r="B182" s="65" t="str">
        <f>IF(C182&lt;&gt;"",COUNTA($C$7:C182),"")</f>
        <v/>
      </c>
      <c r="C182" s="364" t="str">
        <f>IF('Matches-Data-Inputs'!C182="","",'Matches-Data-Inputs'!C182)</f>
        <v/>
      </c>
      <c r="D182" s="73" t="str">
        <f>IF(C182="","",VLOOKUP(WEEKDAY(C182),WeekDays!$B$6:$C$12,COLUMNS(WeekDays!$B$6:$C$12)))</f>
        <v/>
      </c>
      <c r="E182" s="27" t="str">
        <f>IF('Matches-Data-Inputs'!E182="","",'Matches-Data-Inputs'!E182)</f>
        <v/>
      </c>
      <c r="F182" s="172" t="str">
        <f>IF('Matches-Data-Inputs'!F182="","",'Matches-Data-Inputs'!F182)</f>
        <v/>
      </c>
      <c r="G182" s="172" t="str">
        <f>IF('Matches-Data-Inputs'!G182="","",'Matches-Data-Inputs'!G182)</f>
        <v/>
      </c>
      <c r="H182" s="172" t="str">
        <f t="shared" si="46"/>
        <v>Not Played Yet</v>
      </c>
      <c r="I182" s="362" t="str">
        <f>IF('Matches-Data-Inputs'!H182="","",'Matches-Data-Inputs'!H182)</f>
        <v/>
      </c>
      <c r="J182" s="149" t="str">
        <f>IF('Matches-Data-Inputs'!I182="","",'Matches-Data-Inputs'!I182)</f>
        <v/>
      </c>
      <c r="K182" s="362" t="str">
        <f t="shared" si="47"/>
        <v>Not Played Yet</v>
      </c>
      <c r="L182" s="188"/>
      <c r="M182" s="203"/>
      <c r="N182" s="123" t="str">
        <f t="shared" si="36"/>
        <v xml:space="preserve"> </v>
      </c>
      <c r="O182" s="193" t="str">
        <f t="shared" si="37"/>
        <v xml:space="preserve"> </v>
      </c>
      <c r="P182" s="57" t="str">
        <f t="shared" si="38"/>
        <v/>
      </c>
      <c r="Q182" s="58" t="str">
        <f t="shared" si="39"/>
        <v/>
      </c>
      <c r="R182" s="59">
        <f t="shared" si="40"/>
        <v>0</v>
      </c>
      <c r="S182" s="60">
        <f t="shared" si="41"/>
        <v>0</v>
      </c>
      <c r="T182" s="61">
        <f t="shared" si="42"/>
        <v>0</v>
      </c>
      <c r="U182" s="58">
        <f t="shared" si="43"/>
        <v>0</v>
      </c>
      <c r="V182" s="61">
        <f t="shared" si="44"/>
        <v>0</v>
      </c>
      <c r="W182" s="58">
        <f t="shared" si="45"/>
        <v>0</v>
      </c>
      <c r="X182" s="367"/>
      <c r="Y182" s="137"/>
      <c r="Z182" s="138"/>
      <c r="AA182" s="139"/>
      <c r="AB182" s="139"/>
      <c r="AC182" s="139"/>
      <c r="AD182" s="139"/>
    </row>
    <row r="183" spans="2:30" hidden="1">
      <c r="B183" s="65" t="str">
        <f>IF(C183&lt;&gt;"",COUNTA($C$7:C183),"")</f>
        <v/>
      </c>
      <c r="C183" s="364" t="str">
        <f>IF('Matches-Data-Inputs'!C183="","",'Matches-Data-Inputs'!C183)</f>
        <v/>
      </c>
      <c r="D183" s="73" t="str">
        <f>IF(C183="","",VLOOKUP(WEEKDAY(C183),WeekDays!$B$6:$C$12,COLUMNS(WeekDays!$B$6:$C$12)))</f>
        <v/>
      </c>
      <c r="E183" s="27" t="str">
        <f>IF('Matches-Data-Inputs'!E183="","",'Matches-Data-Inputs'!E183)</f>
        <v/>
      </c>
      <c r="F183" s="172" t="str">
        <f>IF('Matches-Data-Inputs'!F183="","",'Matches-Data-Inputs'!F183)</f>
        <v/>
      </c>
      <c r="G183" s="172" t="str">
        <f>IF('Matches-Data-Inputs'!G183="","",'Matches-Data-Inputs'!G183)</f>
        <v/>
      </c>
      <c r="H183" s="172" t="str">
        <f t="shared" si="46"/>
        <v>Not Played Yet</v>
      </c>
      <c r="I183" s="362" t="str">
        <f>IF('Matches-Data-Inputs'!H183="","",'Matches-Data-Inputs'!H183)</f>
        <v/>
      </c>
      <c r="J183" s="149" t="str">
        <f>IF('Matches-Data-Inputs'!I183="","",'Matches-Data-Inputs'!I183)</f>
        <v/>
      </c>
      <c r="K183" s="362" t="str">
        <f t="shared" si="47"/>
        <v>Not Played Yet</v>
      </c>
      <c r="L183" s="188"/>
      <c r="M183" s="203"/>
      <c r="N183" s="123" t="str">
        <f t="shared" si="36"/>
        <v xml:space="preserve"> </v>
      </c>
      <c r="O183" s="193" t="str">
        <f t="shared" si="37"/>
        <v xml:space="preserve"> </v>
      </c>
      <c r="P183" s="57" t="str">
        <f t="shared" si="38"/>
        <v/>
      </c>
      <c r="Q183" s="58" t="str">
        <f t="shared" si="39"/>
        <v/>
      </c>
      <c r="R183" s="59">
        <f t="shared" si="40"/>
        <v>0</v>
      </c>
      <c r="S183" s="60">
        <f t="shared" si="41"/>
        <v>0</v>
      </c>
      <c r="T183" s="61">
        <f t="shared" si="42"/>
        <v>0</v>
      </c>
      <c r="U183" s="58">
        <f t="shared" si="43"/>
        <v>0</v>
      </c>
      <c r="V183" s="61">
        <f t="shared" si="44"/>
        <v>0</v>
      </c>
      <c r="W183" s="58">
        <f t="shared" si="45"/>
        <v>0</v>
      </c>
      <c r="X183" s="367"/>
      <c r="Y183" s="137"/>
      <c r="Z183" s="138"/>
      <c r="AA183" s="139"/>
      <c r="AB183" s="139"/>
      <c r="AC183" s="139"/>
      <c r="AD183" s="139"/>
    </row>
    <row r="184" spans="2:30" hidden="1">
      <c r="B184" s="65" t="str">
        <f>IF(C184&lt;&gt;"",COUNTA($C$7:C184),"")</f>
        <v/>
      </c>
      <c r="C184" s="364" t="str">
        <f>IF('Matches-Data-Inputs'!C184="","",'Matches-Data-Inputs'!C184)</f>
        <v/>
      </c>
      <c r="D184" s="73" t="str">
        <f>IF(C184="","",VLOOKUP(WEEKDAY(C184),WeekDays!$B$6:$C$12,COLUMNS(WeekDays!$B$6:$C$12)))</f>
        <v/>
      </c>
      <c r="E184" s="27" t="str">
        <f>IF('Matches-Data-Inputs'!E184="","",'Matches-Data-Inputs'!E184)</f>
        <v/>
      </c>
      <c r="F184" s="172" t="str">
        <f>IF('Matches-Data-Inputs'!F184="","",'Matches-Data-Inputs'!F184)</f>
        <v/>
      </c>
      <c r="G184" s="172" t="str">
        <f>IF('Matches-Data-Inputs'!G184="","",'Matches-Data-Inputs'!G184)</f>
        <v/>
      </c>
      <c r="H184" s="172" t="str">
        <f t="shared" si="46"/>
        <v>Not Played Yet</v>
      </c>
      <c r="I184" s="362" t="str">
        <f>IF('Matches-Data-Inputs'!H184="","",'Matches-Data-Inputs'!H184)</f>
        <v/>
      </c>
      <c r="J184" s="149" t="str">
        <f>IF('Matches-Data-Inputs'!I184="","",'Matches-Data-Inputs'!I184)</f>
        <v/>
      </c>
      <c r="K184" s="362" t="str">
        <f t="shared" si="47"/>
        <v>Not Played Yet</v>
      </c>
      <c r="L184" s="188"/>
      <c r="M184" s="203"/>
      <c r="N184" s="123" t="str">
        <f t="shared" si="36"/>
        <v xml:space="preserve"> </v>
      </c>
      <c r="O184" s="193" t="str">
        <f t="shared" si="37"/>
        <v xml:space="preserve"> </v>
      </c>
      <c r="P184" s="57" t="str">
        <f t="shared" si="38"/>
        <v/>
      </c>
      <c r="Q184" s="58" t="str">
        <f t="shared" si="39"/>
        <v/>
      </c>
      <c r="R184" s="59">
        <f t="shared" si="40"/>
        <v>0</v>
      </c>
      <c r="S184" s="60">
        <f t="shared" si="41"/>
        <v>0</v>
      </c>
      <c r="T184" s="61">
        <f t="shared" si="42"/>
        <v>0</v>
      </c>
      <c r="U184" s="58">
        <f t="shared" si="43"/>
        <v>0</v>
      </c>
      <c r="V184" s="61">
        <f t="shared" si="44"/>
        <v>0</v>
      </c>
      <c r="W184" s="58">
        <f t="shared" si="45"/>
        <v>0</v>
      </c>
      <c r="X184" s="367"/>
      <c r="Y184" s="137"/>
      <c r="Z184" s="138"/>
      <c r="AA184" s="139"/>
      <c r="AB184" s="139"/>
      <c r="AC184" s="139"/>
      <c r="AD184" s="139"/>
    </row>
    <row r="185" spans="2:30" hidden="1">
      <c r="B185" s="65" t="str">
        <f>IF(C185&lt;&gt;"",COUNTA($C$7:C185),"")</f>
        <v/>
      </c>
      <c r="C185" s="364" t="str">
        <f>IF('Matches-Data-Inputs'!C185="","",'Matches-Data-Inputs'!C185)</f>
        <v/>
      </c>
      <c r="D185" s="73" t="str">
        <f>IF(C185="","",VLOOKUP(WEEKDAY(C185),WeekDays!$B$6:$C$12,COLUMNS(WeekDays!$B$6:$C$12)))</f>
        <v/>
      </c>
      <c r="E185" s="27" t="str">
        <f>IF('Matches-Data-Inputs'!E185="","",'Matches-Data-Inputs'!E185)</f>
        <v/>
      </c>
      <c r="F185" s="172" t="str">
        <f>IF('Matches-Data-Inputs'!F185="","",'Matches-Data-Inputs'!F185)</f>
        <v/>
      </c>
      <c r="G185" s="172" t="str">
        <f>IF('Matches-Data-Inputs'!G185="","",'Matches-Data-Inputs'!G185)</f>
        <v/>
      </c>
      <c r="H185" s="172" t="str">
        <f t="shared" si="46"/>
        <v>Not Played Yet</v>
      </c>
      <c r="I185" s="362" t="str">
        <f>IF('Matches-Data-Inputs'!H185="","",'Matches-Data-Inputs'!H185)</f>
        <v/>
      </c>
      <c r="J185" s="149" t="str">
        <f>IF('Matches-Data-Inputs'!I185="","",'Matches-Data-Inputs'!I185)</f>
        <v/>
      </c>
      <c r="K185" s="362" t="str">
        <f t="shared" si="47"/>
        <v>Not Played Yet</v>
      </c>
      <c r="L185" s="188"/>
      <c r="M185" s="203"/>
      <c r="N185" s="123" t="str">
        <f t="shared" si="36"/>
        <v xml:space="preserve"> </v>
      </c>
      <c r="O185" s="193" t="str">
        <f t="shared" si="37"/>
        <v xml:space="preserve"> </v>
      </c>
      <c r="P185" s="57" t="str">
        <f t="shared" si="38"/>
        <v/>
      </c>
      <c r="Q185" s="58" t="str">
        <f t="shared" si="39"/>
        <v/>
      </c>
      <c r="R185" s="59">
        <f t="shared" si="40"/>
        <v>0</v>
      </c>
      <c r="S185" s="60">
        <f t="shared" si="41"/>
        <v>0</v>
      </c>
      <c r="T185" s="61">
        <f t="shared" si="42"/>
        <v>0</v>
      </c>
      <c r="U185" s="58">
        <f t="shared" si="43"/>
        <v>0</v>
      </c>
      <c r="V185" s="61">
        <f t="shared" si="44"/>
        <v>0</v>
      </c>
      <c r="W185" s="58">
        <f t="shared" si="45"/>
        <v>0</v>
      </c>
      <c r="X185" s="367"/>
      <c r="Y185" s="137"/>
      <c r="Z185" s="138"/>
      <c r="AA185" s="139"/>
      <c r="AB185" s="139"/>
      <c r="AC185" s="139"/>
      <c r="AD185" s="139"/>
    </row>
    <row r="186" spans="2:30" hidden="1">
      <c r="B186" s="65" t="str">
        <f>IF(C186&lt;&gt;"",COUNTA($C$7:C186),"")</f>
        <v/>
      </c>
      <c r="C186" s="364" t="str">
        <f>IF('Matches-Data-Inputs'!C186="","",'Matches-Data-Inputs'!C186)</f>
        <v/>
      </c>
      <c r="D186" s="73" t="str">
        <f>IF(C186="","",VLOOKUP(WEEKDAY(C186),WeekDays!$B$6:$C$12,COLUMNS(WeekDays!$B$6:$C$12)))</f>
        <v/>
      </c>
      <c r="E186" s="27" t="str">
        <f>IF('Matches-Data-Inputs'!E186="","",'Matches-Data-Inputs'!E186)</f>
        <v/>
      </c>
      <c r="F186" s="172" t="str">
        <f>IF('Matches-Data-Inputs'!F186="","",'Matches-Data-Inputs'!F186)</f>
        <v/>
      </c>
      <c r="G186" s="172" t="str">
        <f>IF('Matches-Data-Inputs'!G186="","",'Matches-Data-Inputs'!G186)</f>
        <v/>
      </c>
      <c r="H186" s="172" t="str">
        <f t="shared" si="46"/>
        <v>Not Played Yet</v>
      </c>
      <c r="I186" s="362" t="str">
        <f>IF('Matches-Data-Inputs'!H186="","",'Matches-Data-Inputs'!H186)</f>
        <v/>
      </c>
      <c r="J186" s="149" t="str">
        <f>IF('Matches-Data-Inputs'!I186="","",'Matches-Data-Inputs'!I186)</f>
        <v/>
      </c>
      <c r="K186" s="362" t="str">
        <f t="shared" si="47"/>
        <v>Not Played Yet</v>
      </c>
      <c r="L186" s="188"/>
      <c r="M186" s="203"/>
      <c r="N186" s="123" t="str">
        <f t="shared" si="36"/>
        <v xml:space="preserve"> </v>
      </c>
      <c r="O186" s="193" t="str">
        <f t="shared" si="37"/>
        <v xml:space="preserve"> </v>
      </c>
      <c r="P186" s="57" t="str">
        <f t="shared" si="38"/>
        <v/>
      </c>
      <c r="Q186" s="58" t="str">
        <f t="shared" si="39"/>
        <v/>
      </c>
      <c r="R186" s="59">
        <f t="shared" si="40"/>
        <v>0</v>
      </c>
      <c r="S186" s="60">
        <f t="shared" si="41"/>
        <v>0</v>
      </c>
      <c r="T186" s="61">
        <f t="shared" si="42"/>
        <v>0</v>
      </c>
      <c r="U186" s="58">
        <f t="shared" si="43"/>
        <v>0</v>
      </c>
      <c r="V186" s="61">
        <f t="shared" si="44"/>
        <v>0</v>
      </c>
      <c r="W186" s="58">
        <f t="shared" si="45"/>
        <v>0</v>
      </c>
      <c r="X186" s="367"/>
      <c r="Y186" s="137"/>
      <c r="Z186" s="138"/>
      <c r="AA186" s="139"/>
      <c r="AB186" s="139"/>
      <c r="AC186" s="139"/>
      <c r="AD186" s="139"/>
    </row>
    <row r="187" spans="2:30" hidden="1">
      <c r="B187" s="65" t="str">
        <f>IF(C187&lt;&gt;"",COUNTA($C$7:C187),"")</f>
        <v/>
      </c>
      <c r="C187" s="364" t="str">
        <f>IF('Matches-Data-Inputs'!C187="","",'Matches-Data-Inputs'!C187)</f>
        <v/>
      </c>
      <c r="D187" s="73" t="str">
        <f>IF(C187="","",VLOOKUP(WEEKDAY(C187),WeekDays!$B$6:$C$12,COLUMNS(WeekDays!$B$6:$C$12)))</f>
        <v/>
      </c>
      <c r="E187" s="27" t="str">
        <f>IF('Matches-Data-Inputs'!E187="","",'Matches-Data-Inputs'!E187)</f>
        <v/>
      </c>
      <c r="F187" s="172" t="str">
        <f>IF('Matches-Data-Inputs'!F187="","",'Matches-Data-Inputs'!F187)</f>
        <v/>
      </c>
      <c r="G187" s="172" t="str">
        <f>IF('Matches-Data-Inputs'!G187="","",'Matches-Data-Inputs'!G187)</f>
        <v/>
      </c>
      <c r="H187" s="172" t="str">
        <f t="shared" si="46"/>
        <v>Not Played Yet</v>
      </c>
      <c r="I187" s="362" t="str">
        <f>IF('Matches-Data-Inputs'!H187="","",'Matches-Data-Inputs'!H187)</f>
        <v/>
      </c>
      <c r="J187" s="149" t="str">
        <f>IF('Matches-Data-Inputs'!I187="","",'Matches-Data-Inputs'!I187)</f>
        <v/>
      </c>
      <c r="K187" s="362" t="str">
        <f t="shared" si="47"/>
        <v>Not Played Yet</v>
      </c>
      <c r="L187" s="188"/>
      <c r="M187" s="203"/>
      <c r="N187" s="123" t="str">
        <f t="shared" si="36"/>
        <v xml:space="preserve"> </v>
      </c>
      <c r="O187" s="193" t="str">
        <f t="shared" si="37"/>
        <v xml:space="preserve"> </v>
      </c>
      <c r="P187" s="57" t="str">
        <f t="shared" si="38"/>
        <v/>
      </c>
      <c r="Q187" s="58" t="str">
        <f t="shared" si="39"/>
        <v/>
      </c>
      <c r="R187" s="59">
        <f t="shared" si="40"/>
        <v>0</v>
      </c>
      <c r="S187" s="60">
        <f t="shared" si="41"/>
        <v>0</v>
      </c>
      <c r="T187" s="61">
        <f t="shared" si="42"/>
        <v>0</v>
      </c>
      <c r="U187" s="58">
        <f t="shared" si="43"/>
        <v>0</v>
      </c>
      <c r="V187" s="61">
        <f t="shared" si="44"/>
        <v>0</v>
      </c>
      <c r="W187" s="58">
        <f t="shared" si="45"/>
        <v>0</v>
      </c>
      <c r="X187" s="367"/>
      <c r="Y187" s="137"/>
      <c r="Z187" s="138"/>
      <c r="AA187" s="139"/>
      <c r="AB187" s="139"/>
      <c r="AC187" s="139"/>
      <c r="AD187" s="139"/>
    </row>
    <row r="188" spans="2:30" hidden="1">
      <c r="B188" s="65" t="str">
        <f>IF(C188&lt;&gt;"",COUNTA($C$7:C188),"")</f>
        <v/>
      </c>
      <c r="C188" s="364" t="str">
        <f>IF('Matches-Data-Inputs'!C188="","",'Matches-Data-Inputs'!C188)</f>
        <v/>
      </c>
      <c r="D188" s="73" t="str">
        <f>IF(C188="","",VLOOKUP(WEEKDAY(C188),WeekDays!$B$6:$C$12,COLUMNS(WeekDays!$B$6:$C$12)))</f>
        <v/>
      </c>
      <c r="E188" s="27" t="str">
        <f>IF('Matches-Data-Inputs'!E188="","",'Matches-Data-Inputs'!E188)</f>
        <v/>
      </c>
      <c r="F188" s="172" t="str">
        <f>IF('Matches-Data-Inputs'!F188="","",'Matches-Data-Inputs'!F188)</f>
        <v/>
      </c>
      <c r="G188" s="172" t="str">
        <f>IF('Matches-Data-Inputs'!G188="","",'Matches-Data-Inputs'!G188)</f>
        <v/>
      </c>
      <c r="H188" s="172" t="str">
        <f t="shared" si="46"/>
        <v>Not Played Yet</v>
      </c>
      <c r="I188" s="362" t="str">
        <f>IF('Matches-Data-Inputs'!H188="","",'Matches-Data-Inputs'!H188)</f>
        <v/>
      </c>
      <c r="J188" s="149" t="str">
        <f>IF('Matches-Data-Inputs'!I188="","",'Matches-Data-Inputs'!I188)</f>
        <v/>
      </c>
      <c r="K188" s="362" t="str">
        <f t="shared" si="47"/>
        <v>Not Played Yet</v>
      </c>
      <c r="L188" s="188"/>
      <c r="M188" s="203"/>
      <c r="N188" s="123" t="str">
        <f t="shared" si="36"/>
        <v xml:space="preserve"> </v>
      </c>
      <c r="O188" s="193" t="str">
        <f t="shared" si="37"/>
        <v xml:space="preserve"> </v>
      </c>
      <c r="P188" s="57" t="str">
        <f t="shared" si="38"/>
        <v/>
      </c>
      <c r="Q188" s="58" t="str">
        <f t="shared" si="39"/>
        <v/>
      </c>
      <c r="R188" s="59">
        <f t="shared" si="40"/>
        <v>0</v>
      </c>
      <c r="S188" s="60">
        <f t="shared" si="41"/>
        <v>0</v>
      </c>
      <c r="T188" s="61">
        <f t="shared" si="42"/>
        <v>0</v>
      </c>
      <c r="U188" s="58">
        <f t="shared" si="43"/>
        <v>0</v>
      </c>
      <c r="V188" s="61">
        <f t="shared" si="44"/>
        <v>0</v>
      </c>
      <c r="W188" s="58">
        <f t="shared" si="45"/>
        <v>0</v>
      </c>
      <c r="X188" s="367"/>
      <c r="Y188" s="137"/>
      <c r="Z188" s="138"/>
      <c r="AA188" s="139"/>
      <c r="AB188" s="139"/>
      <c r="AC188" s="139"/>
      <c r="AD188" s="139"/>
    </row>
    <row r="189" spans="2:30" hidden="1">
      <c r="B189" s="65" t="str">
        <f>IF(C189&lt;&gt;"",COUNTA($C$7:C189),"")</f>
        <v/>
      </c>
      <c r="C189" s="364" t="str">
        <f>IF('Matches-Data-Inputs'!C189="","",'Matches-Data-Inputs'!C189)</f>
        <v/>
      </c>
      <c r="D189" s="73" t="str">
        <f>IF(C189="","",VLOOKUP(WEEKDAY(C189),WeekDays!$B$6:$C$12,COLUMNS(WeekDays!$B$6:$C$12)))</f>
        <v/>
      </c>
      <c r="E189" s="27" t="str">
        <f>IF('Matches-Data-Inputs'!E189="","",'Matches-Data-Inputs'!E189)</f>
        <v/>
      </c>
      <c r="F189" s="172" t="str">
        <f>IF('Matches-Data-Inputs'!F189="","",'Matches-Data-Inputs'!F189)</f>
        <v/>
      </c>
      <c r="G189" s="172" t="str">
        <f>IF('Matches-Data-Inputs'!G189="","",'Matches-Data-Inputs'!G189)</f>
        <v/>
      </c>
      <c r="H189" s="172" t="str">
        <f t="shared" si="46"/>
        <v>Not Played Yet</v>
      </c>
      <c r="I189" s="362" t="str">
        <f>IF('Matches-Data-Inputs'!H189="","",'Matches-Data-Inputs'!H189)</f>
        <v/>
      </c>
      <c r="J189" s="149" t="str">
        <f>IF('Matches-Data-Inputs'!I189="","",'Matches-Data-Inputs'!I189)</f>
        <v/>
      </c>
      <c r="K189" s="362" t="str">
        <f t="shared" si="47"/>
        <v>Not Played Yet</v>
      </c>
      <c r="L189" s="188"/>
      <c r="M189" s="203"/>
      <c r="N189" s="123" t="str">
        <f t="shared" ref="N189:N252" si="48">IF(OR(B189=0,B189&gt;COUNT($G$7:$G$868))," ",IF(G189&gt;J189,3,IF(G189&lt;J189,0,1)))</f>
        <v xml:space="preserve"> </v>
      </c>
      <c r="O189" s="193" t="str">
        <f t="shared" ref="O189:O252" si="49">IF(OR(B189=0,B189&gt;COUNT($G$7:$G$868))," ",IF(J189&gt;G189,3,IF(J189&lt;G189,0,1)))</f>
        <v xml:space="preserve"> </v>
      </c>
      <c r="P189" s="57" t="str">
        <f t="shared" ref="P189:P252" si="50">J189</f>
        <v/>
      </c>
      <c r="Q189" s="58" t="str">
        <f t="shared" ref="Q189:Q252" si="51">G189</f>
        <v/>
      </c>
      <c r="R189" s="59">
        <f t="shared" ref="R189:R252" si="52">IF(G189&gt;J189,1,0)</f>
        <v>0</v>
      </c>
      <c r="S189" s="60">
        <f t="shared" ref="S189:S252" si="53">IF(J189&gt;G189,1,0)</f>
        <v>0</v>
      </c>
      <c r="T189" s="61">
        <f t="shared" ref="T189:T252" si="54">IF(G189&lt;J189,1,0)</f>
        <v>0</v>
      </c>
      <c r="U189" s="58">
        <f t="shared" ref="U189:U252" si="55">IF(J189&lt;G189,1,0)</f>
        <v>0</v>
      </c>
      <c r="V189" s="61">
        <f t="shared" ref="V189:V252" si="56">IF(AND(G189="",J189=""),0,IF(G189=J189,1,0))</f>
        <v>0</v>
      </c>
      <c r="W189" s="58">
        <f t="shared" ref="W189:W252" si="57">IF(AND(G189="",J189=""),0,IF(J189=G189,1,0))</f>
        <v>0</v>
      </c>
      <c r="X189" s="367"/>
      <c r="Y189" s="137"/>
      <c r="Z189" s="138"/>
      <c r="AA189" s="139"/>
      <c r="AB189" s="139"/>
      <c r="AC189" s="139"/>
      <c r="AD189" s="139"/>
    </row>
    <row r="190" spans="2:30" hidden="1">
      <c r="B190" s="65" t="str">
        <f>IF(C190&lt;&gt;"",COUNTA($C$7:C190),"")</f>
        <v/>
      </c>
      <c r="C190" s="364" t="str">
        <f>IF('Matches-Data-Inputs'!C190="","",'Matches-Data-Inputs'!C190)</f>
        <v/>
      </c>
      <c r="D190" s="73" t="str">
        <f>IF(C190="","",VLOOKUP(WEEKDAY(C190),WeekDays!$B$6:$C$12,COLUMNS(WeekDays!$B$6:$C$12)))</f>
        <v/>
      </c>
      <c r="E190" s="27" t="str">
        <f>IF('Matches-Data-Inputs'!E190="","",'Matches-Data-Inputs'!E190)</f>
        <v/>
      </c>
      <c r="F190" s="172" t="str">
        <f>IF('Matches-Data-Inputs'!F190="","",'Matches-Data-Inputs'!F190)</f>
        <v/>
      </c>
      <c r="G190" s="172" t="str">
        <f>IF('Matches-Data-Inputs'!G190="","",'Matches-Data-Inputs'!G190)</f>
        <v/>
      </c>
      <c r="H190" s="172" t="str">
        <f t="shared" si="46"/>
        <v>Not Played Yet</v>
      </c>
      <c r="I190" s="362" t="str">
        <f>IF('Matches-Data-Inputs'!H190="","",'Matches-Data-Inputs'!H190)</f>
        <v/>
      </c>
      <c r="J190" s="149" t="str">
        <f>IF('Matches-Data-Inputs'!I190="","",'Matches-Data-Inputs'!I190)</f>
        <v/>
      </c>
      <c r="K190" s="362" t="str">
        <f t="shared" si="47"/>
        <v>Not Played Yet</v>
      </c>
      <c r="L190" s="188"/>
      <c r="M190" s="203"/>
      <c r="N190" s="123" t="str">
        <f t="shared" si="48"/>
        <v xml:space="preserve"> </v>
      </c>
      <c r="O190" s="193" t="str">
        <f t="shared" si="49"/>
        <v xml:space="preserve"> </v>
      </c>
      <c r="P190" s="57" t="str">
        <f t="shared" si="50"/>
        <v/>
      </c>
      <c r="Q190" s="58" t="str">
        <f t="shared" si="51"/>
        <v/>
      </c>
      <c r="R190" s="59">
        <f t="shared" si="52"/>
        <v>0</v>
      </c>
      <c r="S190" s="60">
        <f t="shared" si="53"/>
        <v>0</v>
      </c>
      <c r="T190" s="61">
        <f t="shared" si="54"/>
        <v>0</v>
      </c>
      <c r="U190" s="58">
        <f t="shared" si="55"/>
        <v>0</v>
      </c>
      <c r="V190" s="61">
        <f t="shared" si="56"/>
        <v>0</v>
      </c>
      <c r="W190" s="58">
        <f t="shared" si="57"/>
        <v>0</v>
      </c>
      <c r="X190" s="367"/>
      <c r="Y190" s="137"/>
      <c r="Z190" s="138"/>
      <c r="AA190" s="139"/>
      <c r="AB190" s="139"/>
      <c r="AC190" s="139"/>
      <c r="AD190" s="139"/>
    </row>
    <row r="191" spans="2:30" hidden="1">
      <c r="B191" s="65" t="str">
        <f>IF(C191&lt;&gt;"",COUNTA($C$7:C191),"")</f>
        <v/>
      </c>
      <c r="C191" s="364" t="str">
        <f>IF('Matches-Data-Inputs'!C191="","",'Matches-Data-Inputs'!C191)</f>
        <v/>
      </c>
      <c r="D191" s="73" t="str">
        <f>IF(C191="","",VLOOKUP(WEEKDAY(C191),WeekDays!$B$6:$C$12,COLUMNS(WeekDays!$B$6:$C$12)))</f>
        <v/>
      </c>
      <c r="E191" s="27" t="str">
        <f>IF('Matches-Data-Inputs'!E191="","",'Matches-Data-Inputs'!E191)</f>
        <v/>
      </c>
      <c r="F191" s="172" t="str">
        <f>IF('Matches-Data-Inputs'!F191="","",'Matches-Data-Inputs'!F191)</f>
        <v/>
      </c>
      <c r="G191" s="172" t="str">
        <f>IF('Matches-Data-Inputs'!G191="","",'Matches-Data-Inputs'!G191)</f>
        <v/>
      </c>
      <c r="H191" s="172" t="str">
        <f t="shared" si="46"/>
        <v>Not Played Yet</v>
      </c>
      <c r="I191" s="362" t="str">
        <f>IF('Matches-Data-Inputs'!H191="","",'Matches-Data-Inputs'!H191)</f>
        <v/>
      </c>
      <c r="J191" s="149" t="str">
        <f>IF('Matches-Data-Inputs'!I191="","",'Matches-Data-Inputs'!I191)</f>
        <v/>
      </c>
      <c r="K191" s="362" t="str">
        <f t="shared" si="47"/>
        <v>Not Played Yet</v>
      </c>
      <c r="L191" s="188"/>
      <c r="M191" s="203"/>
      <c r="N191" s="123" t="str">
        <f t="shared" si="48"/>
        <v xml:space="preserve"> </v>
      </c>
      <c r="O191" s="193" t="str">
        <f t="shared" si="49"/>
        <v xml:space="preserve"> </v>
      </c>
      <c r="P191" s="57" t="str">
        <f t="shared" si="50"/>
        <v/>
      </c>
      <c r="Q191" s="58" t="str">
        <f t="shared" si="51"/>
        <v/>
      </c>
      <c r="R191" s="59">
        <f t="shared" si="52"/>
        <v>0</v>
      </c>
      <c r="S191" s="60">
        <f t="shared" si="53"/>
        <v>0</v>
      </c>
      <c r="T191" s="61">
        <f t="shared" si="54"/>
        <v>0</v>
      </c>
      <c r="U191" s="58">
        <f t="shared" si="55"/>
        <v>0</v>
      </c>
      <c r="V191" s="61">
        <f t="shared" si="56"/>
        <v>0</v>
      </c>
      <c r="W191" s="58">
        <f t="shared" si="57"/>
        <v>0</v>
      </c>
      <c r="X191" s="367"/>
      <c r="Y191" s="137"/>
      <c r="Z191" s="138"/>
      <c r="AA191" s="139"/>
      <c r="AB191" s="139"/>
      <c r="AC191" s="139"/>
      <c r="AD191" s="139"/>
    </row>
    <row r="192" spans="2:30" hidden="1">
      <c r="B192" s="65" t="str">
        <f>IF(C192&lt;&gt;"",COUNTA($C$7:C192),"")</f>
        <v/>
      </c>
      <c r="C192" s="364" t="str">
        <f>IF('Matches-Data-Inputs'!C192="","",'Matches-Data-Inputs'!C192)</f>
        <v/>
      </c>
      <c r="D192" s="73" t="str">
        <f>IF(C192="","",VLOOKUP(WEEKDAY(C192),WeekDays!$B$6:$C$12,COLUMNS(WeekDays!$B$6:$C$12)))</f>
        <v/>
      </c>
      <c r="E192" s="27" t="str">
        <f>IF('Matches-Data-Inputs'!E192="","",'Matches-Data-Inputs'!E192)</f>
        <v/>
      </c>
      <c r="F192" s="172" t="str">
        <f>IF('Matches-Data-Inputs'!F192="","",'Matches-Data-Inputs'!F192)</f>
        <v/>
      </c>
      <c r="G192" s="172" t="str">
        <f>IF('Matches-Data-Inputs'!G192="","",'Matches-Data-Inputs'!G192)</f>
        <v/>
      </c>
      <c r="H192" s="172" t="str">
        <f t="shared" si="46"/>
        <v>Not Played Yet</v>
      </c>
      <c r="I192" s="362" t="str">
        <f>IF('Matches-Data-Inputs'!H192="","",'Matches-Data-Inputs'!H192)</f>
        <v/>
      </c>
      <c r="J192" s="149" t="str">
        <f>IF('Matches-Data-Inputs'!I192="","",'Matches-Data-Inputs'!I192)</f>
        <v/>
      </c>
      <c r="K192" s="362" t="str">
        <f t="shared" si="47"/>
        <v>Not Played Yet</v>
      </c>
      <c r="L192" s="188"/>
      <c r="M192" s="203"/>
      <c r="N192" s="123" t="str">
        <f t="shared" si="48"/>
        <v xml:space="preserve"> </v>
      </c>
      <c r="O192" s="193" t="str">
        <f t="shared" si="49"/>
        <v xml:space="preserve"> </v>
      </c>
      <c r="P192" s="57" t="str">
        <f t="shared" si="50"/>
        <v/>
      </c>
      <c r="Q192" s="58" t="str">
        <f t="shared" si="51"/>
        <v/>
      </c>
      <c r="R192" s="59">
        <f t="shared" si="52"/>
        <v>0</v>
      </c>
      <c r="S192" s="60">
        <f t="shared" si="53"/>
        <v>0</v>
      </c>
      <c r="T192" s="61">
        <f t="shared" si="54"/>
        <v>0</v>
      </c>
      <c r="U192" s="58">
        <f t="shared" si="55"/>
        <v>0</v>
      </c>
      <c r="V192" s="61">
        <f t="shared" si="56"/>
        <v>0</v>
      </c>
      <c r="W192" s="58">
        <f t="shared" si="57"/>
        <v>0</v>
      </c>
      <c r="X192" s="367"/>
      <c r="Y192" s="137"/>
      <c r="Z192" s="138"/>
      <c r="AA192" s="139"/>
      <c r="AB192" s="139"/>
      <c r="AC192" s="139"/>
      <c r="AD192" s="139"/>
    </row>
    <row r="193" spans="2:30" hidden="1">
      <c r="B193" s="65" t="str">
        <f>IF(C193&lt;&gt;"",COUNTA($C$7:C193),"")</f>
        <v/>
      </c>
      <c r="C193" s="364" t="str">
        <f>IF('Matches-Data-Inputs'!C193="","",'Matches-Data-Inputs'!C193)</f>
        <v/>
      </c>
      <c r="D193" s="73" t="str">
        <f>IF(C193="","",VLOOKUP(WEEKDAY(C193),WeekDays!$B$6:$C$12,COLUMNS(WeekDays!$B$6:$C$12)))</f>
        <v/>
      </c>
      <c r="E193" s="27" t="str">
        <f>IF('Matches-Data-Inputs'!E193="","",'Matches-Data-Inputs'!E193)</f>
        <v/>
      </c>
      <c r="F193" s="172" t="str">
        <f>IF('Matches-Data-Inputs'!F193="","",'Matches-Data-Inputs'!F193)</f>
        <v/>
      </c>
      <c r="G193" s="172" t="str">
        <f>IF('Matches-Data-Inputs'!G193="","",'Matches-Data-Inputs'!G193)</f>
        <v/>
      </c>
      <c r="H193" s="172" t="str">
        <f t="shared" si="46"/>
        <v>Not Played Yet</v>
      </c>
      <c r="I193" s="362" t="str">
        <f>IF('Matches-Data-Inputs'!H193="","",'Matches-Data-Inputs'!H193)</f>
        <v/>
      </c>
      <c r="J193" s="149" t="str">
        <f>IF('Matches-Data-Inputs'!I193="","",'Matches-Data-Inputs'!I193)</f>
        <v/>
      </c>
      <c r="K193" s="362" t="str">
        <f t="shared" si="47"/>
        <v>Not Played Yet</v>
      </c>
      <c r="L193" s="188"/>
      <c r="M193" s="203"/>
      <c r="N193" s="123" t="str">
        <f t="shared" si="48"/>
        <v xml:space="preserve"> </v>
      </c>
      <c r="O193" s="193" t="str">
        <f t="shared" si="49"/>
        <v xml:space="preserve"> </v>
      </c>
      <c r="P193" s="57" t="str">
        <f t="shared" si="50"/>
        <v/>
      </c>
      <c r="Q193" s="58" t="str">
        <f t="shared" si="51"/>
        <v/>
      </c>
      <c r="R193" s="59">
        <f t="shared" si="52"/>
        <v>0</v>
      </c>
      <c r="S193" s="60">
        <f t="shared" si="53"/>
        <v>0</v>
      </c>
      <c r="T193" s="61">
        <f t="shared" si="54"/>
        <v>0</v>
      </c>
      <c r="U193" s="58">
        <f t="shared" si="55"/>
        <v>0</v>
      </c>
      <c r="V193" s="61">
        <f t="shared" si="56"/>
        <v>0</v>
      </c>
      <c r="W193" s="58">
        <f t="shared" si="57"/>
        <v>0</v>
      </c>
      <c r="X193" s="367"/>
      <c r="Y193" s="137"/>
      <c r="Z193" s="138"/>
      <c r="AA193" s="139"/>
      <c r="AB193" s="139"/>
      <c r="AC193" s="139"/>
      <c r="AD193" s="139"/>
    </row>
    <row r="194" spans="2:30" hidden="1">
      <c r="B194" s="65" t="str">
        <f>IF(C194&lt;&gt;"",COUNTA($C$7:C194),"")</f>
        <v/>
      </c>
      <c r="C194" s="364" t="str">
        <f>IF('Matches-Data-Inputs'!C194="","",'Matches-Data-Inputs'!C194)</f>
        <v/>
      </c>
      <c r="D194" s="73" t="str">
        <f>IF(C194="","",VLOOKUP(WEEKDAY(C194),WeekDays!$B$6:$C$12,COLUMNS(WeekDays!$B$6:$C$12)))</f>
        <v/>
      </c>
      <c r="E194" s="27" t="str">
        <f>IF('Matches-Data-Inputs'!E194="","",'Matches-Data-Inputs'!E194)</f>
        <v/>
      </c>
      <c r="F194" s="172" t="str">
        <f>IF('Matches-Data-Inputs'!F194="","",'Matches-Data-Inputs'!F194)</f>
        <v/>
      </c>
      <c r="G194" s="172" t="str">
        <f>IF('Matches-Data-Inputs'!G194="","",'Matches-Data-Inputs'!G194)</f>
        <v/>
      </c>
      <c r="H194" s="172" t="str">
        <f t="shared" si="46"/>
        <v>Not Played Yet</v>
      </c>
      <c r="I194" s="362" t="str">
        <f>IF('Matches-Data-Inputs'!H194="","",'Matches-Data-Inputs'!H194)</f>
        <v/>
      </c>
      <c r="J194" s="149" t="str">
        <f>IF('Matches-Data-Inputs'!I194="","",'Matches-Data-Inputs'!I194)</f>
        <v/>
      </c>
      <c r="K194" s="362" t="str">
        <f t="shared" si="47"/>
        <v>Not Played Yet</v>
      </c>
      <c r="L194" s="188"/>
      <c r="M194" s="203"/>
      <c r="N194" s="123" t="str">
        <f t="shared" si="48"/>
        <v xml:space="preserve"> </v>
      </c>
      <c r="O194" s="193" t="str">
        <f t="shared" si="49"/>
        <v xml:space="preserve"> </v>
      </c>
      <c r="P194" s="57" t="str">
        <f t="shared" si="50"/>
        <v/>
      </c>
      <c r="Q194" s="58" t="str">
        <f t="shared" si="51"/>
        <v/>
      </c>
      <c r="R194" s="59">
        <f t="shared" si="52"/>
        <v>0</v>
      </c>
      <c r="S194" s="60">
        <f t="shared" si="53"/>
        <v>0</v>
      </c>
      <c r="T194" s="61">
        <f t="shared" si="54"/>
        <v>0</v>
      </c>
      <c r="U194" s="58">
        <f t="shared" si="55"/>
        <v>0</v>
      </c>
      <c r="V194" s="61">
        <f t="shared" si="56"/>
        <v>0</v>
      </c>
      <c r="W194" s="58">
        <f t="shared" si="57"/>
        <v>0</v>
      </c>
      <c r="X194" s="367"/>
      <c r="Y194" s="137"/>
      <c r="Z194" s="138"/>
      <c r="AA194" s="139"/>
      <c r="AB194" s="139"/>
      <c r="AC194" s="139"/>
      <c r="AD194" s="139"/>
    </row>
    <row r="195" spans="2:30" hidden="1">
      <c r="B195" s="65" t="str">
        <f>IF(C195&lt;&gt;"",COUNTA($C$7:C195),"")</f>
        <v/>
      </c>
      <c r="C195" s="364" t="str">
        <f>IF('Matches-Data-Inputs'!C195="","",'Matches-Data-Inputs'!C195)</f>
        <v/>
      </c>
      <c r="D195" s="73" t="str">
        <f>IF(C195="","",VLOOKUP(WEEKDAY(C195),WeekDays!$B$6:$C$12,COLUMNS(WeekDays!$B$6:$C$12)))</f>
        <v/>
      </c>
      <c r="E195" s="27" t="str">
        <f>IF('Matches-Data-Inputs'!E195="","",'Matches-Data-Inputs'!E195)</f>
        <v/>
      </c>
      <c r="F195" s="172" t="str">
        <f>IF('Matches-Data-Inputs'!F195="","",'Matches-Data-Inputs'!F195)</f>
        <v/>
      </c>
      <c r="G195" s="172" t="str">
        <f>IF('Matches-Data-Inputs'!G195="","",'Matches-Data-Inputs'!G195)</f>
        <v/>
      </c>
      <c r="H195" s="172" t="str">
        <f t="shared" si="46"/>
        <v>Not Played Yet</v>
      </c>
      <c r="I195" s="362" t="str">
        <f>IF('Matches-Data-Inputs'!H195="","",'Matches-Data-Inputs'!H195)</f>
        <v/>
      </c>
      <c r="J195" s="149" t="str">
        <f>IF('Matches-Data-Inputs'!I195="","",'Matches-Data-Inputs'!I195)</f>
        <v/>
      </c>
      <c r="K195" s="362" t="str">
        <f t="shared" si="47"/>
        <v>Not Played Yet</v>
      </c>
      <c r="L195" s="188"/>
      <c r="M195" s="203"/>
      <c r="N195" s="123" t="str">
        <f t="shared" si="48"/>
        <v xml:space="preserve"> </v>
      </c>
      <c r="O195" s="193" t="str">
        <f t="shared" si="49"/>
        <v xml:space="preserve"> </v>
      </c>
      <c r="P195" s="57" t="str">
        <f t="shared" si="50"/>
        <v/>
      </c>
      <c r="Q195" s="58" t="str">
        <f t="shared" si="51"/>
        <v/>
      </c>
      <c r="R195" s="59">
        <f t="shared" si="52"/>
        <v>0</v>
      </c>
      <c r="S195" s="60">
        <f t="shared" si="53"/>
        <v>0</v>
      </c>
      <c r="T195" s="61">
        <f t="shared" si="54"/>
        <v>0</v>
      </c>
      <c r="U195" s="58">
        <f t="shared" si="55"/>
        <v>0</v>
      </c>
      <c r="V195" s="61">
        <f t="shared" si="56"/>
        <v>0</v>
      </c>
      <c r="W195" s="58">
        <f t="shared" si="57"/>
        <v>0</v>
      </c>
      <c r="X195" s="367"/>
      <c r="Y195" s="137"/>
      <c r="Z195" s="138"/>
      <c r="AA195" s="139"/>
      <c r="AB195" s="139"/>
      <c r="AC195" s="139"/>
      <c r="AD195" s="139"/>
    </row>
    <row r="196" spans="2:30" hidden="1">
      <c r="B196" s="65" t="str">
        <f>IF(C196&lt;&gt;"",COUNTA($C$7:C196),"")</f>
        <v/>
      </c>
      <c r="C196" s="364" t="str">
        <f>IF('Matches-Data-Inputs'!C196="","",'Matches-Data-Inputs'!C196)</f>
        <v/>
      </c>
      <c r="D196" s="73" t="str">
        <f>IF(C196="","",VLOOKUP(WEEKDAY(C196),WeekDays!$B$6:$C$12,COLUMNS(WeekDays!$B$6:$C$12)))</f>
        <v/>
      </c>
      <c r="E196" s="27" t="str">
        <f>IF('Matches-Data-Inputs'!E196="","",'Matches-Data-Inputs'!E196)</f>
        <v/>
      </c>
      <c r="F196" s="172" t="str">
        <f>IF('Matches-Data-Inputs'!F196="","",'Matches-Data-Inputs'!F196)</f>
        <v/>
      </c>
      <c r="G196" s="172" t="str">
        <f>IF('Matches-Data-Inputs'!G196="","",'Matches-Data-Inputs'!G196)</f>
        <v/>
      </c>
      <c r="H196" s="172" t="str">
        <f t="shared" si="46"/>
        <v>Not Played Yet</v>
      </c>
      <c r="I196" s="362" t="str">
        <f>IF('Matches-Data-Inputs'!H196="","",'Matches-Data-Inputs'!H196)</f>
        <v/>
      </c>
      <c r="J196" s="149" t="str">
        <f>IF('Matches-Data-Inputs'!I196="","",'Matches-Data-Inputs'!I196)</f>
        <v/>
      </c>
      <c r="K196" s="362" t="str">
        <f t="shared" si="47"/>
        <v>Not Played Yet</v>
      </c>
      <c r="L196" s="188"/>
      <c r="M196" s="203"/>
      <c r="N196" s="123" t="str">
        <f t="shared" si="48"/>
        <v xml:space="preserve"> </v>
      </c>
      <c r="O196" s="193" t="str">
        <f t="shared" si="49"/>
        <v xml:space="preserve"> </v>
      </c>
      <c r="P196" s="57" t="str">
        <f t="shared" si="50"/>
        <v/>
      </c>
      <c r="Q196" s="58" t="str">
        <f t="shared" si="51"/>
        <v/>
      </c>
      <c r="R196" s="59">
        <f t="shared" si="52"/>
        <v>0</v>
      </c>
      <c r="S196" s="60">
        <f t="shared" si="53"/>
        <v>0</v>
      </c>
      <c r="T196" s="61">
        <f t="shared" si="54"/>
        <v>0</v>
      </c>
      <c r="U196" s="58">
        <f t="shared" si="55"/>
        <v>0</v>
      </c>
      <c r="V196" s="61">
        <f t="shared" si="56"/>
        <v>0</v>
      </c>
      <c r="W196" s="58">
        <f t="shared" si="57"/>
        <v>0</v>
      </c>
      <c r="X196" s="367"/>
      <c r="Y196" s="137"/>
      <c r="Z196" s="138"/>
      <c r="AA196" s="139"/>
      <c r="AB196" s="139"/>
      <c r="AC196" s="139"/>
      <c r="AD196" s="139"/>
    </row>
    <row r="197" spans="2:30" hidden="1">
      <c r="B197" s="65" t="str">
        <f>IF(C197&lt;&gt;"",COUNTA($C$7:C197),"")</f>
        <v/>
      </c>
      <c r="C197" s="364" t="str">
        <f>IF('Matches-Data-Inputs'!C197="","",'Matches-Data-Inputs'!C197)</f>
        <v/>
      </c>
      <c r="D197" s="73" t="str">
        <f>IF(C197="","",VLOOKUP(WEEKDAY(C197),WeekDays!$B$6:$C$12,COLUMNS(WeekDays!$B$6:$C$12)))</f>
        <v/>
      </c>
      <c r="E197" s="27" t="str">
        <f>IF('Matches-Data-Inputs'!E197="","",'Matches-Data-Inputs'!E197)</f>
        <v/>
      </c>
      <c r="F197" s="172" t="str">
        <f>IF('Matches-Data-Inputs'!F197="","",'Matches-Data-Inputs'!F197)</f>
        <v/>
      </c>
      <c r="G197" s="172" t="str">
        <f>IF('Matches-Data-Inputs'!G197="","",'Matches-Data-Inputs'!G197)</f>
        <v/>
      </c>
      <c r="H197" s="172" t="str">
        <f t="shared" si="46"/>
        <v>Not Played Yet</v>
      </c>
      <c r="I197" s="362" t="str">
        <f>IF('Matches-Data-Inputs'!H197="","",'Matches-Data-Inputs'!H197)</f>
        <v/>
      </c>
      <c r="J197" s="149" t="str">
        <f>IF('Matches-Data-Inputs'!I197="","",'Matches-Data-Inputs'!I197)</f>
        <v/>
      </c>
      <c r="K197" s="362" t="str">
        <f t="shared" si="47"/>
        <v>Not Played Yet</v>
      </c>
      <c r="L197" s="188"/>
      <c r="M197" s="203"/>
      <c r="N197" s="123" t="str">
        <f t="shared" si="48"/>
        <v xml:space="preserve"> </v>
      </c>
      <c r="O197" s="193" t="str">
        <f t="shared" si="49"/>
        <v xml:space="preserve"> </v>
      </c>
      <c r="P197" s="57" t="str">
        <f t="shared" si="50"/>
        <v/>
      </c>
      <c r="Q197" s="58" t="str">
        <f t="shared" si="51"/>
        <v/>
      </c>
      <c r="R197" s="59">
        <f t="shared" si="52"/>
        <v>0</v>
      </c>
      <c r="S197" s="60">
        <f t="shared" si="53"/>
        <v>0</v>
      </c>
      <c r="T197" s="61">
        <f t="shared" si="54"/>
        <v>0</v>
      </c>
      <c r="U197" s="58">
        <f t="shared" si="55"/>
        <v>0</v>
      </c>
      <c r="V197" s="61">
        <f t="shared" si="56"/>
        <v>0</v>
      </c>
      <c r="W197" s="58">
        <f t="shared" si="57"/>
        <v>0</v>
      </c>
      <c r="X197" s="367"/>
      <c r="Y197" s="137"/>
      <c r="Z197" s="138"/>
      <c r="AA197" s="139"/>
      <c r="AB197" s="139"/>
      <c r="AC197" s="139"/>
      <c r="AD197" s="139"/>
    </row>
    <row r="198" spans="2:30" hidden="1">
      <c r="B198" s="65" t="str">
        <f>IF(C198&lt;&gt;"",COUNTA($C$7:C198),"")</f>
        <v/>
      </c>
      <c r="C198" s="364" t="str">
        <f>IF('Matches-Data-Inputs'!C198="","",'Matches-Data-Inputs'!C198)</f>
        <v/>
      </c>
      <c r="D198" s="73" t="str">
        <f>IF(C198="","",VLOOKUP(WEEKDAY(C198),WeekDays!$B$6:$C$12,COLUMNS(WeekDays!$B$6:$C$12)))</f>
        <v/>
      </c>
      <c r="E198" s="27" t="str">
        <f>IF('Matches-Data-Inputs'!E198="","",'Matches-Data-Inputs'!E198)</f>
        <v/>
      </c>
      <c r="F198" s="172" t="str">
        <f>IF('Matches-Data-Inputs'!F198="","",'Matches-Data-Inputs'!F198)</f>
        <v/>
      </c>
      <c r="G198" s="172" t="str">
        <f>IF('Matches-Data-Inputs'!G198="","",'Matches-Data-Inputs'!G198)</f>
        <v/>
      </c>
      <c r="H198" s="172" t="str">
        <f t="shared" si="46"/>
        <v>Not Played Yet</v>
      </c>
      <c r="I198" s="362" t="str">
        <f>IF('Matches-Data-Inputs'!H198="","",'Matches-Data-Inputs'!H198)</f>
        <v/>
      </c>
      <c r="J198" s="149" t="str">
        <f>IF('Matches-Data-Inputs'!I198="","",'Matches-Data-Inputs'!I198)</f>
        <v/>
      </c>
      <c r="K198" s="362" t="str">
        <f t="shared" si="47"/>
        <v>Not Played Yet</v>
      </c>
      <c r="L198" s="188"/>
      <c r="M198" s="203"/>
      <c r="N198" s="123" t="str">
        <f t="shared" si="48"/>
        <v xml:space="preserve"> </v>
      </c>
      <c r="O198" s="193" t="str">
        <f t="shared" si="49"/>
        <v xml:space="preserve"> </v>
      </c>
      <c r="P198" s="57" t="str">
        <f t="shared" si="50"/>
        <v/>
      </c>
      <c r="Q198" s="58" t="str">
        <f t="shared" si="51"/>
        <v/>
      </c>
      <c r="R198" s="59">
        <f t="shared" si="52"/>
        <v>0</v>
      </c>
      <c r="S198" s="60">
        <f t="shared" si="53"/>
        <v>0</v>
      </c>
      <c r="T198" s="61">
        <f t="shared" si="54"/>
        <v>0</v>
      </c>
      <c r="U198" s="58">
        <f t="shared" si="55"/>
        <v>0</v>
      </c>
      <c r="V198" s="61">
        <f t="shared" si="56"/>
        <v>0</v>
      </c>
      <c r="W198" s="58">
        <f t="shared" si="57"/>
        <v>0</v>
      </c>
      <c r="X198" s="367"/>
      <c r="Y198" s="137"/>
      <c r="Z198" s="138"/>
      <c r="AA198" s="139"/>
      <c r="AB198" s="139"/>
      <c r="AC198" s="139"/>
      <c r="AD198" s="139"/>
    </row>
    <row r="199" spans="2:30" hidden="1">
      <c r="B199" s="65" t="str">
        <f>IF(C199&lt;&gt;"",COUNTA($C$7:C199),"")</f>
        <v/>
      </c>
      <c r="C199" s="364" t="str">
        <f>IF('Matches-Data-Inputs'!C199="","",'Matches-Data-Inputs'!C199)</f>
        <v/>
      </c>
      <c r="D199" s="73" t="str">
        <f>IF(C199="","",VLOOKUP(WEEKDAY(C199),WeekDays!$B$6:$C$12,COLUMNS(WeekDays!$B$6:$C$12)))</f>
        <v/>
      </c>
      <c r="E199" s="27" t="str">
        <f>IF('Matches-Data-Inputs'!E199="","",'Matches-Data-Inputs'!E199)</f>
        <v/>
      </c>
      <c r="F199" s="172" t="str">
        <f>IF('Matches-Data-Inputs'!F199="","",'Matches-Data-Inputs'!F199)</f>
        <v/>
      </c>
      <c r="G199" s="172" t="str">
        <f>IF('Matches-Data-Inputs'!G199="","",'Matches-Data-Inputs'!G199)</f>
        <v/>
      </c>
      <c r="H199" s="172" t="str">
        <f t="shared" si="46"/>
        <v>Not Played Yet</v>
      </c>
      <c r="I199" s="362" t="str">
        <f>IF('Matches-Data-Inputs'!H199="","",'Matches-Data-Inputs'!H199)</f>
        <v/>
      </c>
      <c r="J199" s="149" t="str">
        <f>IF('Matches-Data-Inputs'!I199="","",'Matches-Data-Inputs'!I199)</f>
        <v/>
      </c>
      <c r="K199" s="362" t="str">
        <f t="shared" si="47"/>
        <v>Not Played Yet</v>
      </c>
      <c r="L199" s="188"/>
      <c r="M199" s="203"/>
      <c r="N199" s="123" t="str">
        <f t="shared" si="48"/>
        <v xml:space="preserve"> </v>
      </c>
      <c r="O199" s="193" t="str">
        <f t="shared" si="49"/>
        <v xml:space="preserve"> </v>
      </c>
      <c r="P199" s="57" t="str">
        <f t="shared" si="50"/>
        <v/>
      </c>
      <c r="Q199" s="58" t="str">
        <f t="shared" si="51"/>
        <v/>
      </c>
      <c r="R199" s="59">
        <f t="shared" si="52"/>
        <v>0</v>
      </c>
      <c r="S199" s="60">
        <f t="shared" si="53"/>
        <v>0</v>
      </c>
      <c r="T199" s="61">
        <f t="shared" si="54"/>
        <v>0</v>
      </c>
      <c r="U199" s="58">
        <f t="shared" si="55"/>
        <v>0</v>
      </c>
      <c r="V199" s="61">
        <f t="shared" si="56"/>
        <v>0</v>
      </c>
      <c r="W199" s="58">
        <f t="shared" si="57"/>
        <v>0</v>
      </c>
      <c r="X199" s="367"/>
      <c r="Y199" s="137"/>
      <c r="Z199" s="138"/>
      <c r="AA199" s="139"/>
      <c r="AB199" s="139"/>
      <c r="AC199" s="139"/>
      <c r="AD199" s="139"/>
    </row>
    <row r="200" spans="2:30" hidden="1">
      <c r="B200" s="65" t="str">
        <f>IF(C200&lt;&gt;"",COUNTA($C$7:C200),"")</f>
        <v/>
      </c>
      <c r="C200" s="364" t="str">
        <f>IF('Matches-Data-Inputs'!C200="","",'Matches-Data-Inputs'!C200)</f>
        <v/>
      </c>
      <c r="D200" s="73" t="str">
        <f>IF(C200="","",VLOOKUP(WEEKDAY(C200),WeekDays!$B$6:$C$12,COLUMNS(WeekDays!$B$6:$C$12)))</f>
        <v/>
      </c>
      <c r="E200" s="27" t="str">
        <f>IF('Matches-Data-Inputs'!E200="","",'Matches-Data-Inputs'!E200)</f>
        <v/>
      </c>
      <c r="F200" s="172" t="str">
        <f>IF('Matches-Data-Inputs'!F200="","",'Matches-Data-Inputs'!F200)</f>
        <v/>
      </c>
      <c r="G200" s="172" t="str">
        <f>IF('Matches-Data-Inputs'!G200="","",'Matches-Data-Inputs'!G200)</f>
        <v/>
      </c>
      <c r="H200" s="172" t="str">
        <f t="shared" si="46"/>
        <v>Not Played Yet</v>
      </c>
      <c r="I200" s="362" t="str">
        <f>IF('Matches-Data-Inputs'!H200="","",'Matches-Data-Inputs'!H200)</f>
        <v/>
      </c>
      <c r="J200" s="149" t="str">
        <f>IF('Matches-Data-Inputs'!I200="","",'Matches-Data-Inputs'!I200)</f>
        <v/>
      </c>
      <c r="K200" s="362" t="str">
        <f t="shared" si="47"/>
        <v>Not Played Yet</v>
      </c>
      <c r="L200" s="188"/>
      <c r="M200" s="203"/>
      <c r="N200" s="123" t="str">
        <f t="shared" si="48"/>
        <v xml:space="preserve"> </v>
      </c>
      <c r="O200" s="193" t="str">
        <f t="shared" si="49"/>
        <v xml:space="preserve"> </v>
      </c>
      <c r="P200" s="57" t="str">
        <f t="shared" si="50"/>
        <v/>
      </c>
      <c r="Q200" s="58" t="str">
        <f t="shared" si="51"/>
        <v/>
      </c>
      <c r="R200" s="59">
        <f t="shared" si="52"/>
        <v>0</v>
      </c>
      <c r="S200" s="60">
        <f t="shared" si="53"/>
        <v>0</v>
      </c>
      <c r="T200" s="61">
        <f t="shared" si="54"/>
        <v>0</v>
      </c>
      <c r="U200" s="58">
        <f t="shared" si="55"/>
        <v>0</v>
      </c>
      <c r="V200" s="61">
        <f t="shared" si="56"/>
        <v>0</v>
      </c>
      <c r="W200" s="58">
        <f t="shared" si="57"/>
        <v>0</v>
      </c>
      <c r="X200" s="367"/>
      <c r="Y200" s="137"/>
      <c r="Z200" s="138"/>
      <c r="AA200" s="139"/>
      <c r="AB200" s="139"/>
      <c r="AC200" s="139"/>
      <c r="AD200" s="139"/>
    </row>
    <row r="201" spans="2:30" hidden="1">
      <c r="B201" s="65" t="str">
        <f>IF(C201&lt;&gt;"",COUNTA($C$7:C201),"")</f>
        <v/>
      </c>
      <c r="C201" s="364" t="str">
        <f>IF('Matches-Data-Inputs'!C201="","",'Matches-Data-Inputs'!C201)</f>
        <v/>
      </c>
      <c r="D201" s="73" t="str">
        <f>IF(C201="","",VLOOKUP(WEEKDAY(C201),WeekDays!$B$6:$C$12,COLUMNS(WeekDays!$B$6:$C$12)))</f>
        <v/>
      </c>
      <c r="E201" s="27" t="str">
        <f>IF('Matches-Data-Inputs'!E201="","",'Matches-Data-Inputs'!E201)</f>
        <v/>
      </c>
      <c r="F201" s="172" t="str">
        <f>IF('Matches-Data-Inputs'!F201="","",'Matches-Data-Inputs'!F201)</f>
        <v/>
      </c>
      <c r="G201" s="172" t="str">
        <f>IF('Matches-Data-Inputs'!G201="","",'Matches-Data-Inputs'!G201)</f>
        <v/>
      </c>
      <c r="H201" s="172" t="str">
        <f t="shared" ref="H201:H264" si="58">IF(G201&lt;&gt;"",F201,"Not Played Yet")</f>
        <v>Not Played Yet</v>
      </c>
      <c r="I201" s="362" t="str">
        <f>IF('Matches-Data-Inputs'!H201="","",'Matches-Data-Inputs'!H201)</f>
        <v/>
      </c>
      <c r="J201" s="149" t="str">
        <f>IF('Matches-Data-Inputs'!I201="","",'Matches-Data-Inputs'!I201)</f>
        <v/>
      </c>
      <c r="K201" s="362" t="str">
        <f t="shared" ref="K201:K264" si="59">IF(J201&lt;&gt;"",I201,"Not Played Yet")</f>
        <v>Not Played Yet</v>
      </c>
      <c r="L201" s="188"/>
      <c r="M201" s="203"/>
      <c r="N201" s="123" t="str">
        <f t="shared" si="48"/>
        <v xml:space="preserve"> </v>
      </c>
      <c r="O201" s="193" t="str">
        <f t="shared" si="49"/>
        <v xml:space="preserve"> </v>
      </c>
      <c r="P201" s="57" t="str">
        <f t="shared" si="50"/>
        <v/>
      </c>
      <c r="Q201" s="58" t="str">
        <f t="shared" si="51"/>
        <v/>
      </c>
      <c r="R201" s="59">
        <f t="shared" si="52"/>
        <v>0</v>
      </c>
      <c r="S201" s="60">
        <f t="shared" si="53"/>
        <v>0</v>
      </c>
      <c r="T201" s="61">
        <f t="shared" si="54"/>
        <v>0</v>
      </c>
      <c r="U201" s="58">
        <f t="shared" si="55"/>
        <v>0</v>
      </c>
      <c r="V201" s="61">
        <f t="shared" si="56"/>
        <v>0</v>
      </c>
      <c r="W201" s="58">
        <f t="shared" si="57"/>
        <v>0</v>
      </c>
      <c r="X201" s="367"/>
      <c r="Y201" s="137"/>
      <c r="Z201" s="138"/>
      <c r="AA201" s="139"/>
      <c r="AB201" s="139"/>
      <c r="AC201" s="139"/>
      <c r="AD201" s="139"/>
    </row>
    <row r="202" spans="2:30" hidden="1">
      <c r="B202" s="65" t="str">
        <f>IF(C202&lt;&gt;"",COUNTA($C$7:C202),"")</f>
        <v/>
      </c>
      <c r="C202" s="364" t="str">
        <f>IF('Matches-Data-Inputs'!C202="","",'Matches-Data-Inputs'!C202)</f>
        <v/>
      </c>
      <c r="D202" s="73" t="str">
        <f>IF(C202="","",VLOOKUP(WEEKDAY(C202),WeekDays!$B$6:$C$12,COLUMNS(WeekDays!$B$6:$C$12)))</f>
        <v/>
      </c>
      <c r="E202" s="27" t="str">
        <f>IF('Matches-Data-Inputs'!E202="","",'Matches-Data-Inputs'!E202)</f>
        <v/>
      </c>
      <c r="F202" s="172" t="str">
        <f>IF('Matches-Data-Inputs'!F202="","",'Matches-Data-Inputs'!F202)</f>
        <v/>
      </c>
      <c r="G202" s="172" t="str">
        <f>IF('Matches-Data-Inputs'!G202="","",'Matches-Data-Inputs'!G202)</f>
        <v/>
      </c>
      <c r="H202" s="172" t="str">
        <f t="shared" si="58"/>
        <v>Not Played Yet</v>
      </c>
      <c r="I202" s="362" t="str">
        <f>IF('Matches-Data-Inputs'!H202="","",'Matches-Data-Inputs'!H202)</f>
        <v/>
      </c>
      <c r="J202" s="149" t="str">
        <f>IF('Matches-Data-Inputs'!I202="","",'Matches-Data-Inputs'!I202)</f>
        <v/>
      </c>
      <c r="K202" s="362" t="str">
        <f t="shared" si="59"/>
        <v>Not Played Yet</v>
      </c>
      <c r="L202" s="188"/>
      <c r="M202" s="203"/>
      <c r="N202" s="123" t="str">
        <f t="shared" si="48"/>
        <v xml:space="preserve"> </v>
      </c>
      <c r="O202" s="193" t="str">
        <f t="shared" si="49"/>
        <v xml:space="preserve"> </v>
      </c>
      <c r="P202" s="57" t="str">
        <f t="shared" si="50"/>
        <v/>
      </c>
      <c r="Q202" s="58" t="str">
        <f t="shared" si="51"/>
        <v/>
      </c>
      <c r="R202" s="59">
        <f t="shared" si="52"/>
        <v>0</v>
      </c>
      <c r="S202" s="60">
        <f t="shared" si="53"/>
        <v>0</v>
      </c>
      <c r="T202" s="61">
        <f t="shared" si="54"/>
        <v>0</v>
      </c>
      <c r="U202" s="58">
        <f t="shared" si="55"/>
        <v>0</v>
      </c>
      <c r="V202" s="61">
        <f t="shared" si="56"/>
        <v>0</v>
      </c>
      <c r="W202" s="58">
        <f t="shared" si="57"/>
        <v>0</v>
      </c>
      <c r="X202" s="367"/>
      <c r="Y202" s="137"/>
      <c r="Z202" s="138"/>
      <c r="AA202" s="139"/>
      <c r="AB202" s="139"/>
      <c r="AC202" s="139"/>
      <c r="AD202" s="139"/>
    </row>
    <row r="203" spans="2:30" hidden="1">
      <c r="B203" s="65" t="str">
        <f>IF(C203&lt;&gt;"",COUNTA($C$7:C203),"")</f>
        <v/>
      </c>
      <c r="C203" s="364" t="str">
        <f>IF('Matches-Data-Inputs'!C203="","",'Matches-Data-Inputs'!C203)</f>
        <v/>
      </c>
      <c r="D203" s="73" t="str">
        <f>IF(C203="","",VLOOKUP(WEEKDAY(C203),WeekDays!$B$6:$C$12,COLUMNS(WeekDays!$B$6:$C$12)))</f>
        <v/>
      </c>
      <c r="E203" s="27" t="str">
        <f>IF('Matches-Data-Inputs'!E203="","",'Matches-Data-Inputs'!E203)</f>
        <v/>
      </c>
      <c r="F203" s="172" t="str">
        <f>IF('Matches-Data-Inputs'!F203="","",'Matches-Data-Inputs'!F203)</f>
        <v/>
      </c>
      <c r="G203" s="172" t="str">
        <f>IF('Matches-Data-Inputs'!G203="","",'Matches-Data-Inputs'!G203)</f>
        <v/>
      </c>
      <c r="H203" s="172" t="str">
        <f t="shared" si="58"/>
        <v>Not Played Yet</v>
      </c>
      <c r="I203" s="362" t="str">
        <f>IF('Matches-Data-Inputs'!H203="","",'Matches-Data-Inputs'!H203)</f>
        <v/>
      </c>
      <c r="J203" s="149" t="str">
        <f>IF('Matches-Data-Inputs'!I203="","",'Matches-Data-Inputs'!I203)</f>
        <v/>
      </c>
      <c r="K203" s="362" t="str">
        <f t="shared" si="59"/>
        <v>Not Played Yet</v>
      </c>
      <c r="L203" s="188"/>
      <c r="M203" s="203"/>
      <c r="N203" s="123" t="str">
        <f t="shared" si="48"/>
        <v xml:space="preserve"> </v>
      </c>
      <c r="O203" s="193" t="str">
        <f t="shared" si="49"/>
        <v xml:space="preserve"> </v>
      </c>
      <c r="P203" s="57" t="str">
        <f t="shared" si="50"/>
        <v/>
      </c>
      <c r="Q203" s="58" t="str">
        <f t="shared" si="51"/>
        <v/>
      </c>
      <c r="R203" s="59">
        <f t="shared" si="52"/>
        <v>0</v>
      </c>
      <c r="S203" s="60">
        <f t="shared" si="53"/>
        <v>0</v>
      </c>
      <c r="T203" s="61">
        <f t="shared" si="54"/>
        <v>0</v>
      </c>
      <c r="U203" s="58">
        <f t="shared" si="55"/>
        <v>0</v>
      </c>
      <c r="V203" s="61">
        <f t="shared" si="56"/>
        <v>0</v>
      </c>
      <c r="W203" s="58">
        <f t="shared" si="57"/>
        <v>0</v>
      </c>
      <c r="X203" s="367"/>
      <c r="Y203" s="137"/>
      <c r="Z203" s="138"/>
      <c r="AA203" s="139"/>
      <c r="AB203" s="139"/>
      <c r="AC203" s="139"/>
      <c r="AD203" s="139"/>
    </row>
    <row r="204" spans="2:30" hidden="1">
      <c r="B204" s="65" t="str">
        <f>IF(C204&lt;&gt;"",COUNTA($C$7:C204),"")</f>
        <v/>
      </c>
      <c r="C204" s="364" t="str">
        <f>IF('Matches-Data-Inputs'!C204="","",'Matches-Data-Inputs'!C204)</f>
        <v/>
      </c>
      <c r="D204" s="73" t="str">
        <f>IF(C204="","",VLOOKUP(WEEKDAY(C204),WeekDays!$B$6:$C$12,COLUMNS(WeekDays!$B$6:$C$12)))</f>
        <v/>
      </c>
      <c r="E204" s="27" t="str">
        <f>IF('Matches-Data-Inputs'!E204="","",'Matches-Data-Inputs'!E204)</f>
        <v/>
      </c>
      <c r="F204" s="172" t="str">
        <f>IF('Matches-Data-Inputs'!F204="","",'Matches-Data-Inputs'!F204)</f>
        <v/>
      </c>
      <c r="G204" s="172" t="str">
        <f>IF('Matches-Data-Inputs'!G204="","",'Matches-Data-Inputs'!G204)</f>
        <v/>
      </c>
      <c r="H204" s="172" t="str">
        <f t="shared" si="58"/>
        <v>Not Played Yet</v>
      </c>
      <c r="I204" s="362" t="str">
        <f>IF('Matches-Data-Inputs'!H204="","",'Matches-Data-Inputs'!H204)</f>
        <v/>
      </c>
      <c r="J204" s="149" t="str">
        <f>IF('Matches-Data-Inputs'!I204="","",'Matches-Data-Inputs'!I204)</f>
        <v/>
      </c>
      <c r="K204" s="362" t="str">
        <f t="shared" si="59"/>
        <v>Not Played Yet</v>
      </c>
      <c r="L204" s="188"/>
      <c r="M204" s="203"/>
      <c r="N204" s="123" t="str">
        <f t="shared" si="48"/>
        <v xml:space="preserve"> </v>
      </c>
      <c r="O204" s="193" t="str">
        <f t="shared" si="49"/>
        <v xml:space="preserve"> </v>
      </c>
      <c r="P204" s="57" t="str">
        <f t="shared" si="50"/>
        <v/>
      </c>
      <c r="Q204" s="58" t="str">
        <f t="shared" si="51"/>
        <v/>
      </c>
      <c r="R204" s="59">
        <f t="shared" si="52"/>
        <v>0</v>
      </c>
      <c r="S204" s="60">
        <f t="shared" si="53"/>
        <v>0</v>
      </c>
      <c r="T204" s="61">
        <f t="shared" si="54"/>
        <v>0</v>
      </c>
      <c r="U204" s="58">
        <f t="shared" si="55"/>
        <v>0</v>
      </c>
      <c r="V204" s="61">
        <f t="shared" si="56"/>
        <v>0</v>
      </c>
      <c r="W204" s="58">
        <f t="shared" si="57"/>
        <v>0</v>
      </c>
      <c r="X204" s="367"/>
      <c r="Y204" s="137"/>
      <c r="Z204" s="138"/>
      <c r="AA204" s="139"/>
      <c r="AB204" s="139"/>
      <c r="AC204" s="139"/>
      <c r="AD204" s="139"/>
    </row>
    <row r="205" spans="2:30" hidden="1">
      <c r="B205" s="65" t="str">
        <f>IF(C205&lt;&gt;"",COUNTA($C$7:C205),"")</f>
        <v/>
      </c>
      <c r="C205" s="364" t="str">
        <f>IF('Matches-Data-Inputs'!C205="","",'Matches-Data-Inputs'!C205)</f>
        <v/>
      </c>
      <c r="D205" s="73" t="str">
        <f>IF(C205="","",VLOOKUP(WEEKDAY(C205),WeekDays!$B$6:$C$12,COLUMNS(WeekDays!$B$6:$C$12)))</f>
        <v/>
      </c>
      <c r="E205" s="27" t="str">
        <f>IF('Matches-Data-Inputs'!E205="","",'Matches-Data-Inputs'!E205)</f>
        <v/>
      </c>
      <c r="F205" s="172" t="str">
        <f>IF('Matches-Data-Inputs'!F205="","",'Matches-Data-Inputs'!F205)</f>
        <v/>
      </c>
      <c r="G205" s="172" t="str">
        <f>IF('Matches-Data-Inputs'!G205="","",'Matches-Data-Inputs'!G205)</f>
        <v/>
      </c>
      <c r="H205" s="172" t="str">
        <f t="shared" si="58"/>
        <v>Not Played Yet</v>
      </c>
      <c r="I205" s="362" t="str">
        <f>IF('Matches-Data-Inputs'!H205="","",'Matches-Data-Inputs'!H205)</f>
        <v/>
      </c>
      <c r="J205" s="149" t="str">
        <f>IF('Matches-Data-Inputs'!I205="","",'Matches-Data-Inputs'!I205)</f>
        <v/>
      </c>
      <c r="K205" s="362" t="str">
        <f t="shared" si="59"/>
        <v>Not Played Yet</v>
      </c>
      <c r="L205" s="188"/>
      <c r="M205" s="203"/>
      <c r="N205" s="123" t="str">
        <f t="shared" si="48"/>
        <v xml:space="preserve"> </v>
      </c>
      <c r="O205" s="193" t="str">
        <f t="shared" si="49"/>
        <v xml:space="preserve"> </v>
      </c>
      <c r="P205" s="57" t="str">
        <f t="shared" si="50"/>
        <v/>
      </c>
      <c r="Q205" s="58" t="str">
        <f t="shared" si="51"/>
        <v/>
      </c>
      <c r="R205" s="59">
        <f t="shared" si="52"/>
        <v>0</v>
      </c>
      <c r="S205" s="60">
        <f t="shared" si="53"/>
        <v>0</v>
      </c>
      <c r="T205" s="61">
        <f t="shared" si="54"/>
        <v>0</v>
      </c>
      <c r="U205" s="58">
        <f t="shared" si="55"/>
        <v>0</v>
      </c>
      <c r="V205" s="61">
        <f t="shared" si="56"/>
        <v>0</v>
      </c>
      <c r="W205" s="58">
        <f t="shared" si="57"/>
        <v>0</v>
      </c>
      <c r="X205" s="367"/>
      <c r="Y205" s="137"/>
      <c r="Z205" s="138"/>
      <c r="AA205" s="139"/>
      <c r="AB205" s="139"/>
      <c r="AC205" s="139"/>
      <c r="AD205" s="139"/>
    </row>
    <row r="206" spans="2:30" hidden="1">
      <c r="B206" s="65" t="str">
        <f>IF(C206&lt;&gt;"",COUNTA($C$7:C206),"")</f>
        <v/>
      </c>
      <c r="C206" s="364" t="str">
        <f>IF('Matches-Data-Inputs'!C206="","",'Matches-Data-Inputs'!C206)</f>
        <v/>
      </c>
      <c r="D206" s="73" t="str">
        <f>IF(C206="","",VLOOKUP(WEEKDAY(C206),WeekDays!$B$6:$C$12,COLUMNS(WeekDays!$B$6:$C$12)))</f>
        <v/>
      </c>
      <c r="E206" s="27" t="str">
        <f>IF('Matches-Data-Inputs'!E206="","",'Matches-Data-Inputs'!E206)</f>
        <v/>
      </c>
      <c r="F206" s="172" t="str">
        <f>IF('Matches-Data-Inputs'!F206="","",'Matches-Data-Inputs'!F206)</f>
        <v/>
      </c>
      <c r="G206" s="172" t="str">
        <f>IF('Matches-Data-Inputs'!G206="","",'Matches-Data-Inputs'!G206)</f>
        <v/>
      </c>
      <c r="H206" s="172" t="str">
        <f t="shared" si="58"/>
        <v>Not Played Yet</v>
      </c>
      <c r="I206" s="362" t="str">
        <f>IF('Matches-Data-Inputs'!H206="","",'Matches-Data-Inputs'!H206)</f>
        <v/>
      </c>
      <c r="J206" s="149" t="str">
        <f>IF('Matches-Data-Inputs'!I206="","",'Matches-Data-Inputs'!I206)</f>
        <v/>
      </c>
      <c r="K206" s="362" t="str">
        <f t="shared" si="59"/>
        <v>Not Played Yet</v>
      </c>
      <c r="L206" s="188"/>
      <c r="M206" s="203"/>
      <c r="N206" s="123" t="str">
        <f t="shared" si="48"/>
        <v xml:space="preserve"> </v>
      </c>
      <c r="O206" s="193" t="str">
        <f t="shared" si="49"/>
        <v xml:space="preserve"> </v>
      </c>
      <c r="P206" s="57" t="str">
        <f t="shared" si="50"/>
        <v/>
      </c>
      <c r="Q206" s="58" t="str">
        <f t="shared" si="51"/>
        <v/>
      </c>
      <c r="R206" s="59">
        <f t="shared" si="52"/>
        <v>0</v>
      </c>
      <c r="S206" s="60">
        <f t="shared" si="53"/>
        <v>0</v>
      </c>
      <c r="T206" s="61">
        <f t="shared" si="54"/>
        <v>0</v>
      </c>
      <c r="U206" s="58">
        <f t="shared" si="55"/>
        <v>0</v>
      </c>
      <c r="V206" s="61">
        <f t="shared" si="56"/>
        <v>0</v>
      </c>
      <c r="W206" s="58">
        <f t="shared" si="57"/>
        <v>0</v>
      </c>
      <c r="X206" s="367"/>
      <c r="Y206" s="137"/>
      <c r="Z206" s="138"/>
      <c r="AA206" s="139"/>
      <c r="AB206" s="139"/>
      <c r="AC206" s="139"/>
      <c r="AD206" s="139"/>
    </row>
    <row r="207" spans="2:30" hidden="1">
      <c r="B207" s="65" t="str">
        <f>IF(C207&lt;&gt;"",COUNTA($C$7:C207),"")</f>
        <v/>
      </c>
      <c r="C207" s="364" t="str">
        <f>IF('Matches-Data-Inputs'!C207="","",'Matches-Data-Inputs'!C207)</f>
        <v/>
      </c>
      <c r="D207" s="73" t="str">
        <f>IF(C207="","",VLOOKUP(WEEKDAY(C207),WeekDays!$B$6:$C$12,COLUMNS(WeekDays!$B$6:$C$12)))</f>
        <v/>
      </c>
      <c r="E207" s="27" t="str">
        <f>IF('Matches-Data-Inputs'!E207="","",'Matches-Data-Inputs'!E207)</f>
        <v/>
      </c>
      <c r="F207" s="172" t="str">
        <f>IF('Matches-Data-Inputs'!F207="","",'Matches-Data-Inputs'!F207)</f>
        <v/>
      </c>
      <c r="G207" s="172" t="str">
        <f>IF('Matches-Data-Inputs'!G207="","",'Matches-Data-Inputs'!G207)</f>
        <v/>
      </c>
      <c r="H207" s="172" t="str">
        <f t="shared" si="58"/>
        <v>Not Played Yet</v>
      </c>
      <c r="I207" s="362" t="str">
        <f>IF('Matches-Data-Inputs'!H207="","",'Matches-Data-Inputs'!H207)</f>
        <v/>
      </c>
      <c r="J207" s="149" t="str">
        <f>IF('Matches-Data-Inputs'!I207="","",'Matches-Data-Inputs'!I207)</f>
        <v/>
      </c>
      <c r="K207" s="362" t="str">
        <f t="shared" si="59"/>
        <v>Not Played Yet</v>
      </c>
      <c r="L207" s="188"/>
      <c r="M207" s="203"/>
      <c r="N207" s="123" t="str">
        <f t="shared" si="48"/>
        <v xml:space="preserve"> </v>
      </c>
      <c r="O207" s="193" t="str">
        <f t="shared" si="49"/>
        <v xml:space="preserve"> </v>
      </c>
      <c r="P207" s="57" t="str">
        <f t="shared" si="50"/>
        <v/>
      </c>
      <c r="Q207" s="58" t="str">
        <f t="shared" si="51"/>
        <v/>
      </c>
      <c r="R207" s="59">
        <f t="shared" si="52"/>
        <v>0</v>
      </c>
      <c r="S207" s="60">
        <f t="shared" si="53"/>
        <v>0</v>
      </c>
      <c r="T207" s="61">
        <f t="shared" si="54"/>
        <v>0</v>
      </c>
      <c r="U207" s="58">
        <f t="shared" si="55"/>
        <v>0</v>
      </c>
      <c r="V207" s="61">
        <f t="shared" si="56"/>
        <v>0</v>
      </c>
      <c r="W207" s="58">
        <f t="shared" si="57"/>
        <v>0</v>
      </c>
      <c r="X207" s="367"/>
      <c r="Y207" s="137"/>
      <c r="Z207" s="138"/>
      <c r="AA207" s="139"/>
      <c r="AB207" s="139"/>
      <c r="AC207" s="139"/>
      <c r="AD207" s="139"/>
    </row>
    <row r="208" spans="2:30" hidden="1">
      <c r="B208" s="65" t="str">
        <f>IF(C208&lt;&gt;"",COUNTA($C$7:C208),"")</f>
        <v/>
      </c>
      <c r="C208" s="364" t="str">
        <f>IF('Matches-Data-Inputs'!C208="","",'Matches-Data-Inputs'!C208)</f>
        <v/>
      </c>
      <c r="D208" s="73" t="str">
        <f>IF(C208="","",VLOOKUP(WEEKDAY(C208),WeekDays!$B$6:$C$12,COLUMNS(WeekDays!$B$6:$C$12)))</f>
        <v/>
      </c>
      <c r="E208" s="27" t="str">
        <f>IF('Matches-Data-Inputs'!E208="","",'Matches-Data-Inputs'!E208)</f>
        <v/>
      </c>
      <c r="F208" s="172" t="str">
        <f>IF('Matches-Data-Inputs'!F208="","",'Matches-Data-Inputs'!F208)</f>
        <v/>
      </c>
      <c r="G208" s="172" t="str">
        <f>IF('Matches-Data-Inputs'!G208="","",'Matches-Data-Inputs'!G208)</f>
        <v/>
      </c>
      <c r="H208" s="172" t="str">
        <f t="shared" si="58"/>
        <v>Not Played Yet</v>
      </c>
      <c r="I208" s="362" t="str">
        <f>IF('Matches-Data-Inputs'!H208="","",'Matches-Data-Inputs'!H208)</f>
        <v/>
      </c>
      <c r="J208" s="149" t="str">
        <f>IF('Matches-Data-Inputs'!I208="","",'Matches-Data-Inputs'!I208)</f>
        <v/>
      </c>
      <c r="K208" s="362" t="str">
        <f t="shared" si="59"/>
        <v>Not Played Yet</v>
      </c>
      <c r="L208" s="188"/>
      <c r="M208" s="203"/>
      <c r="N208" s="123" t="str">
        <f t="shared" si="48"/>
        <v xml:space="preserve"> </v>
      </c>
      <c r="O208" s="193" t="str">
        <f t="shared" si="49"/>
        <v xml:space="preserve"> </v>
      </c>
      <c r="P208" s="57" t="str">
        <f t="shared" si="50"/>
        <v/>
      </c>
      <c r="Q208" s="58" t="str">
        <f t="shared" si="51"/>
        <v/>
      </c>
      <c r="R208" s="59">
        <f t="shared" si="52"/>
        <v>0</v>
      </c>
      <c r="S208" s="60">
        <f t="shared" si="53"/>
        <v>0</v>
      </c>
      <c r="T208" s="61">
        <f t="shared" si="54"/>
        <v>0</v>
      </c>
      <c r="U208" s="58">
        <f t="shared" si="55"/>
        <v>0</v>
      </c>
      <c r="V208" s="61">
        <f t="shared" si="56"/>
        <v>0</v>
      </c>
      <c r="W208" s="58">
        <f t="shared" si="57"/>
        <v>0</v>
      </c>
      <c r="X208" s="367"/>
      <c r="Y208" s="137"/>
      <c r="Z208" s="138"/>
      <c r="AA208" s="139"/>
      <c r="AB208" s="139"/>
      <c r="AC208" s="139"/>
      <c r="AD208" s="139"/>
    </row>
    <row r="209" spans="2:30" hidden="1">
      <c r="B209" s="65" t="str">
        <f>IF(C209&lt;&gt;"",COUNTA($C$7:C209),"")</f>
        <v/>
      </c>
      <c r="C209" s="364" t="str">
        <f>IF('Matches-Data-Inputs'!C209="","",'Matches-Data-Inputs'!C209)</f>
        <v/>
      </c>
      <c r="D209" s="73" t="str">
        <f>IF(C209="","",VLOOKUP(WEEKDAY(C209),WeekDays!$B$6:$C$12,COLUMNS(WeekDays!$B$6:$C$12)))</f>
        <v/>
      </c>
      <c r="E209" s="27" t="str">
        <f>IF('Matches-Data-Inputs'!E209="","",'Matches-Data-Inputs'!E209)</f>
        <v/>
      </c>
      <c r="F209" s="172" t="str">
        <f>IF('Matches-Data-Inputs'!F209="","",'Matches-Data-Inputs'!F209)</f>
        <v/>
      </c>
      <c r="G209" s="172" t="str">
        <f>IF('Matches-Data-Inputs'!G209="","",'Matches-Data-Inputs'!G209)</f>
        <v/>
      </c>
      <c r="H209" s="172" t="str">
        <f t="shared" si="58"/>
        <v>Not Played Yet</v>
      </c>
      <c r="I209" s="362" t="str">
        <f>IF('Matches-Data-Inputs'!H209="","",'Matches-Data-Inputs'!H209)</f>
        <v/>
      </c>
      <c r="J209" s="149" t="str">
        <f>IF('Matches-Data-Inputs'!I209="","",'Matches-Data-Inputs'!I209)</f>
        <v/>
      </c>
      <c r="K209" s="362" t="str">
        <f t="shared" si="59"/>
        <v>Not Played Yet</v>
      </c>
      <c r="L209" s="188"/>
      <c r="M209" s="203"/>
      <c r="N209" s="123" t="str">
        <f t="shared" si="48"/>
        <v xml:space="preserve"> </v>
      </c>
      <c r="O209" s="193" t="str">
        <f t="shared" si="49"/>
        <v xml:space="preserve"> </v>
      </c>
      <c r="P209" s="57" t="str">
        <f t="shared" si="50"/>
        <v/>
      </c>
      <c r="Q209" s="58" t="str">
        <f t="shared" si="51"/>
        <v/>
      </c>
      <c r="R209" s="59">
        <f t="shared" si="52"/>
        <v>0</v>
      </c>
      <c r="S209" s="60">
        <f t="shared" si="53"/>
        <v>0</v>
      </c>
      <c r="T209" s="61">
        <f t="shared" si="54"/>
        <v>0</v>
      </c>
      <c r="U209" s="58">
        <f t="shared" si="55"/>
        <v>0</v>
      </c>
      <c r="V209" s="61">
        <f t="shared" si="56"/>
        <v>0</v>
      </c>
      <c r="W209" s="58">
        <f t="shared" si="57"/>
        <v>0</v>
      </c>
      <c r="X209" s="367"/>
      <c r="Y209" s="137"/>
      <c r="Z209" s="138"/>
      <c r="AA209" s="139"/>
      <c r="AB209" s="139"/>
      <c r="AC209" s="139"/>
      <c r="AD209" s="139"/>
    </row>
    <row r="210" spans="2:30" hidden="1">
      <c r="B210" s="65" t="str">
        <f>IF(C210&lt;&gt;"",COUNTA($C$7:C210),"")</f>
        <v/>
      </c>
      <c r="C210" s="364" t="str">
        <f>IF('Matches-Data-Inputs'!C210="","",'Matches-Data-Inputs'!C210)</f>
        <v/>
      </c>
      <c r="D210" s="73" t="str">
        <f>IF(C210="","",VLOOKUP(WEEKDAY(C210),WeekDays!$B$6:$C$12,COLUMNS(WeekDays!$B$6:$C$12)))</f>
        <v/>
      </c>
      <c r="E210" s="27" t="str">
        <f>IF('Matches-Data-Inputs'!E210="","",'Matches-Data-Inputs'!E210)</f>
        <v/>
      </c>
      <c r="F210" s="172" t="str">
        <f>IF('Matches-Data-Inputs'!F210="","",'Matches-Data-Inputs'!F210)</f>
        <v/>
      </c>
      <c r="G210" s="172" t="str">
        <f>IF('Matches-Data-Inputs'!G210="","",'Matches-Data-Inputs'!G210)</f>
        <v/>
      </c>
      <c r="H210" s="172" t="str">
        <f t="shared" si="58"/>
        <v>Not Played Yet</v>
      </c>
      <c r="I210" s="362" t="str">
        <f>IF('Matches-Data-Inputs'!H210="","",'Matches-Data-Inputs'!H210)</f>
        <v/>
      </c>
      <c r="J210" s="149" t="str">
        <f>IF('Matches-Data-Inputs'!I210="","",'Matches-Data-Inputs'!I210)</f>
        <v/>
      </c>
      <c r="K210" s="362" t="str">
        <f t="shared" si="59"/>
        <v>Not Played Yet</v>
      </c>
      <c r="L210" s="188"/>
      <c r="M210" s="203"/>
      <c r="N210" s="123" t="str">
        <f t="shared" si="48"/>
        <v xml:space="preserve"> </v>
      </c>
      <c r="O210" s="193" t="str">
        <f t="shared" si="49"/>
        <v xml:space="preserve"> </v>
      </c>
      <c r="P210" s="57" t="str">
        <f t="shared" si="50"/>
        <v/>
      </c>
      <c r="Q210" s="58" t="str">
        <f t="shared" si="51"/>
        <v/>
      </c>
      <c r="R210" s="59">
        <f t="shared" si="52"/>
        <v>0</v>
      </c>
      <c r="S210" s="60">
        <f t="shared" si="53"/>
        <v>0</v>
      </c>
      <c r="T210" s="61">
        <f t="shared" si="54"/>
        <v>0</v>
      </c>
      <c r="U210" s="58">
        <f t="shared" si="55"/>
        <v>0</v>
      </c>
      <c r="V210" s="61">
        <f t="shared" si="56"/>
        <v>0</v>
      </c>
      <c r="W210" s="58">
        <f t="shared" si="57"/>
        <v>0</v>
      </c>
      <c r="X210" s="367"/>
      <c r="Y210" s="137"/>
      <c r="Z210" s="138"/>
      <c r="AA210" s="139"/>
      <c r="AB210" s="139"/>
      <c r="AC210" s="139"/>
      <c r="AD210" s="139"/>
    </row>
    <row r="211" spans="2:30" hidden="1">
      <c r="B211" s="65" t="str">
        <f>IF(C211&lt;&gt;"",COUNTA($C$7:C211),"")</f>
        <v/>
      </c>
      <c r="C211" s="364" t="str">
        <f>IF('Matches-Data-Inputs'!C211="","",'Matches-Data-Inputs'!C211)</f>
        <v/>
      </c>
      <c r="D211" s="73" t="str">
        <f>IF(C211="","",VLOOKUP(WEEKDAY(C211),WeekDays!$B$6:$C$12,COLUMNS(WeekDays!$B$6:$C$12)))</f>
        <v/>
      </c>
      <c r="E211" s="27" t="str">
        <f>IF('Matches-Data-Inputs'!E211="","",'Matches-Data-Inputs'!E211)</f>
        <v/>
      </c>
      <c r="F211" s="172" t="str">
        <f>IF('Matches-Data-Inputs'!F211="","",'Matches-Data-Inputs'!F211)</f>
        <v/>
      </c>
      <c r="G211" s="172" t="str">
        <f>IF('Matches-Data-Inputs'!G211="","",'Matches-Data-Inputs'!G211)</f>
        <v/>
      </c>
      <c r="H211" s="172" t="str">
        <f t="shared" si="58"/>
        <v>Not Played Yet</v>
      </c>
      <c r="I211" s="362" t="str">
        <f>IF('Matches-Data-Inputs'!H211="","",'Matches-Data-Inputs'!H211)</f>
        <v/>
      </c>
      <c r="J211" s="149" t="str">
        <f>IF('Matches-Data-Inputs'!I211="","",'Matches-Data-Inputs'!I211)</f>
        <v/>
      </c>
      <c r="K211" s="362" t="str">
        <f t="shared" si="59"/>
        <v>Not Played Yet</v>
      </c>
      <c r="L211" s="188"/>
      <c r="M211" s="203"/>
      <c r="N211" s="123" t="str">
        <f t="shared" si="48"/>
        <v xml:space="preserve"> </v>
      </c>
      <c r="O211" s="193" t="str">
        <f t="shared" si="49"/>
        <v xml:space="preserve"> </v>
      </c>
      <c r="P211" s="57" t="str">
        <f t="shared" si="50"/>
        <v/>
      </c>
      <c r="Q211" s="58" t="str">
        <f t="shared" si="51"/>
        <v/>
      </c>
      <c r="R211" s="59">
        <f t="shared" si="52"/>
        <v>0</v>
      </c>
      <c r="S211" s="60">
        <f t="shared" si="53"/>
        <v>0</v>
      </c>
      <c r="T211" s="61">
        <f t="shared" si="54"/>
        <v>0</v>
      </c>
      <c r="U211" s="58">
        <f t="shared" si="55"/>
        <v>0</v>
      </c>
      <c r="V211" s="61">
        <f t="shared" si="56"/>
        <v>0</v>
      </c>
      <c r="W211" s="58">
        <f t="shared" si="57"/>
        <v>0</v>
      </c>
      <c r="X211" s="367"/>
      <c r="Y211" s="137"/>
      <c r="Z211" s="138"/>
      <c r="AA211" s="139"/>
      <c r="AB211" s="139"/>
      <c r="AC211" s="139"/>
      <c r="AD211" s="139"/>
    </row>
    <row r="212" spans="2:30" hidden="1">
      <c r="B212" s="65" t="str">
        <f>IF(C212&lt;&gt;"",COUNTA($C$7:C212),"")</f>
        <v/>
      </c>
      <c r="C212" s="364" t="str">
        <f>IF('Matches-Data-Inputs'!C212="","",'Matches-Data-Inputs'!C212)</f>
        <v/>
      </c>
      <c r="D212" s="73" t="str">
        <f>IF(C212="","",VLOOKUP(WEEKDAY(C212),WeekDays!$B$6:$C$12,COLUMNS(WeekDays!$B$6:$C$12)))</f>
        <v/>
      </c>
      <c r="E212" s="27" t="str">
        <f>IF('Matches-Data-Inputs'!E212="","",'Matches-Data-Inputs'!E212)</f>
        <v/>
      </c>
      <c r="F212" s="172" t="str">
        <f>IF('Matches-Data-Inputs'!F212="","",'Matches-Data-Inputs'!F212)</f>
        <v/>
      </c>
      <c r="G212" s="172" t="str">
        <f>IF('Matches-Data-Inputs'!G212="","",'Matches-Data-Inputs'!G212)</f>
        <v/>
      </c>
      <c r="H212" s="172" t="str">
        <f t="shared" si="58"/>
        <v>Not Played Yet</v>
      </c>
      <c r="I212" s="362" t="str">
        <f>IF('Matches-Data-Inputs'!H212="","",'Matches-Data-Inputs'!H212)</f>
        <v/>
      </c>
      <c r="J212" s="149" t="str">
        <f>IF('Matches-Data-Inputs'!I212="","",'Matches-Data-Inputs'!I212)</f>
        <v/>
      </c>
      <c r="K212" s="362" t="str">
        <f t="shared" si="59"/>
        <v>Not Played Yet</v>
      </c>
      <c r="L212" s="188"/>
      <c r="M212" s="203"/>
      <c r="N212" s="123" t="str">
        <f t="shared" si="48"/>
        <v xml:space="preserve"> </v>
      </c>
      <c r="O212" s="193" t="str">
        <f t="shared" si="49"/>
        <v xml:space="preserve"> </v>
      </c>
      <c r="P212" s="57" t="str">
        <f t="shared" si="50"/>
        <v/>
      </c>
      <c r="Q212" s="58" t="str">
        <f t="shared" si="51"/>
        <v/>
      </c>
      <c r="R212" s="59">
        <f t="shared" si="52"/>
        <v>0</v>
      </c>
      <c r="S212" s="60">
        <f t="shared" si="53"/>
        <v>0</v>
      </c>
      <c r="T212" s="61">
        <f t="shared" si="54"/>
        <v>0</v>
      </c>
      <c r="U212" s="58">
        <f t="shared" si="55"/>
        <v>0</v>
      </c>
      <c r="V212" s="61">
        <f t="shared" si="56"/>
        <v>0</v>
      </c>
      <c r="W212" s="58">
        <f t="shared" si="57"/>
        <v>0</v>
      </c>
      <c r="X212" s="367"/>
      <c r="Y212" s="137"/>
      <c r="Z212" s="138"/>
      <c r="AA212" s="139"/>
      <c r="AB212" s="139"/>
      <c r="AC212" s="139"/>
      <c r="AD212" s="139"/>
    </row>
    <row r="213" spans="2:30" hidden="1">
      <c r="B213" s="65" t="str">
        <f>IF(C213&lt;&gt;"",COUNTA($C$7:C213),"")</f>
        <v/>
      </c>
      <c r="C213" s="364" t="str">
        <f>IF('Matches-Data-Inputs'!C213="","",'Matches-Data-Inputs'!C213)</f>
        <v/>
      </c>
      <c r="D213" s="73" t="str">
        <f>IF(C213="","",VLOOKUP(WEEKDAY(C213),WeekDays!$B$6:$C$12,COLUMNS(WeekDays!$B$6:$C$12)))</f>
        <v/>
      </c>
      <c r="E213" s="27" t="str">
        <f>IF('Matches-Data-Inputs'!E213="","",'Matches-Data-Inputs'!E213)</f>
        <v/>
      </c>
      <c r="F213" s="172" t="str">
        <f>IF('Matches-Data-Inputs'!F213="","",'Matches-Data-Inputs'!F213)</f>
        <v/>
      </c>
      <c r="G213" s="172" t="str">
        <f>IF('Matches-Data-Inputs'!G213="","",'Matches-Data-Inputs'!G213)</f>
        <v/>
      </c>
      <c r="H213" s="172" t="str">
        <f t="shared" si="58"/>
        <v>Not Played Yet</v>
      </c>
      <c r="I213" s="362" t="str">
        <f>IF('Matches-Data-Inputs'!H213="","",'Matches-Data-Inputs'!H213)</f>
        <v/>
      </c>
      <c r="J213" s="149" t="str">
        <f>IF('Matches-Data-Inputs'!I213="","",'Matches-Data-Inputs'!I213)</f>
        <v/>
      </c>
      <c r="K213" s="362" t="str">
        <f t="shared" si="59"/>
        <v>Not Played Yet</v>
      </c>
      <c r="L213" s="188"/>
      <c r="M213" s="203"/>
      <c r="N213" s="123" t="str">
        <f t="shared" si="48"/>
        <v xml:space="preserve"> </v>
      </c>
      <c r="O213" s="193" t="str">
        <f t="shared" si="49"/>
        <v xml:space="preserve"> </v>
      </c>
      <c r="P213" s="57" t="str">
        <f t="shared" si="50"/>
        <v/>
      </c>
      <c r="Q213" s="58" t="str">
        <f t="shared" si="51"/>
        <v/>
      </c>
      <c r="R213" s="59">
        <f t="shared" si="52"/>
        <v>0</v>
      </c>
      <c r="S213" s="60">
        <f t="shared" si="53"/>
        <v>0</v>
      </c>
      <c r="T213" s="61">
        <f t="shared" si="54"/>
        <v>0</v>
      </c>
      <c r="U213" s="58">
        <f t="shared" si="55"/>
        <v>0</v>
      </c>
      <c r="V213" s="61">
        <f t="shared" si="56"/>
        <v>0</v>
      </c>
      <c r="W213" s="58">
        <f t="shared" si="57"/>
        <v>0</v>
      </c>
      <c r="X213" s="367"/>
      <c r="Y213" s="137"/>
      <c r="Z213" s="138"/>
      <c r="AA213" s="139"/>
      <c r="AB213" s="139"/>
      <c r="AC213" s="139"/>
      <c r="AD213" s="139"/>
    </row>
    <row r="214" spans="2:30" hidden="1">
      <c r="B214" s="65" t="str">
        <f>IF(C214&lt;&gt;"",COUNTA($C$7:C214),"")</f>
        <v/>
      </c>
      <c r="C214" s="364" t="str">
        <f>IF('Matches-Data-Inputs'!C214="","",'Matches-Data-Inputs'!C214)</f>
        <v/>
      </c>
      <c r="D214" s="73" t="str">
        <f>IF(C214="","",VLOOKUP(WEEKDAY(C214),WeekDays!$B$6:$C$12,COLUMNS(WeekDays!$B$6:$C$12)))</f>
        <v/>
      </c>
      <c r="E214" s="27" t="str">
        <f>IF('Matches-Data-Inputs'!E214="","",'Matches-Data-Inputs'!E214)</f>
        <v/>
      </c>
      <c r="F214" s="172" t="str">
        <f>IF('Matches-Data-Inputs'!F214="","",'Matches-Data-Inputs'!F214)</f>
        <v/>
      </c>
      <c r="G214" s="172" t="str">
        <f>IF('Matches-Data-Inputs'!G214="","",'Matches-Data-Inputs'!G214)</f>
        <v/>
      </c>
      <c r="H214" s="172" t="str">
        <f t="shared" si="58"/>
        <v>Not Played Yet</v>
      </c>
      <c r="I214" s="362" t="str">
        <f>IF('Matches-Data-Inputs'!H214="","",'Matches-Data-Inputs'!H214)</f>
        <v/>
      </c>
      <c r="J214" s="149" t="str">
        <f>IF('Matches-Data-Inputs'!I214="","",'Matches-Data-Inputs'!I214)</f>
        <v/>
      </c>
      <c r="K214" s="362" t="str">
        <f t="shared" si="59"/>
        <v>Not Played Yet</v>
      </c>
      <c r="L214" s="188"/>
      <c r="M214" s="203"/>
      <c r="N214" s="123" t="str">
        <f t="shared" si="48"/>
        <v xml:space="preserve"> </v>
      </c>
      <c r="O214" s="193" t="str">
        <f t="shared" si="49"/>
        <v xml:space="preserve"> </v>
      </c>
      <c r="P214" s="57" t="str">
        <f t="shared" si="50"/>
        <v/>
      </c>
      <c r="Q214" s="58" t="str">
        <f t="shared" si="51"/>
        <v/>
      </c>
      <c r="R214" s="59">
        <f t="shared" si="52"/>
        <v>0</v>
      </c>
      <c r="S214" s="60">
        <f t="shared" si="53"/>
        <v>0</v>
      </c>
      <c r="T214" s="61">
        <f t="shared" si="54"/>
        <v>0</v>
      </c>
      <c r="U214" s="58">
        <f t="shared" si="55"/>
        <v>0</v>
      </c>
      <c r="V214" s="61">
        <f t="shared" si="56"/>
        <v>0</v>
      </c>
      <c r="W214" s="58">
        <f t="shared" si="57"/>
        <v>0</v>
      </c>
      <c r="X214" s="367"/>
      <c r="Y214" s="137"/>
      <c r="Z214" s="138"/>
      <c r="AA214" s="139"/>
      <c r="AB214" s="139"/>
      <c r="AC214" s="139"/>
      <c r="AD214" s="139"/>
    </row>
    <row r="215" spans="2:30" hidden="1">
      <c r="B215" s="65" t="str">
        <f>IF(C215&lt;&gt;"",COUNTA($C$7:C215),"")</f>
        <v/>
      </c>
      <c r="C215" s="364" t="str">
        <f>IF('Matches-Data-Inputs'!C215="","",'Matches-Data-Inputs'!C215)</f>
        <v/>
      </c>
      <c r="D215" s="73" t="str">
        <f>IF(C215="","",VLOOKUP(WEEKDAY(C215),WeekDays!$B$6:$C$12,COLUMNS(WeekDays!$B$6:$C$12)))</f>
        <v/>
      </c>
      <c r="E215" s="27" t="str">
        <f>IF('Matches-Data-Inputs'!E215="","",'Matches-Data-Inputs'!E215)</f>
        <v/>
      </c>
      <c r="F215" s="172" t="str">
        <f>IF('Matches-Data-Inputs'!F215="","",'Matches-Data-Inputs'!F215)</f>
        <v/>
      </c>
      <c r="G215" s="172" t="str">
        <f>IF('Matches-Data-Inputs'!G215="","",'Matches-Data-Inputs'!G215)</f>
        <v/>
      </c>
      <c r="H215" s="172" t="str">
        <f t="shared" si="58"/>
        <v>Not Played Yet</v>
      </c>
      <c r="I215" s="362" t="str">
        <f>IF('Matches-Data-Inputs'!H215="","",'Matches-Data-Inputs'!H215)</f>
        <v/>
      </c>
      <c r="J215" s="149" t="str">
        <f>IF('Matches-Data-Inputs'!I215="","",'Matches-Data-Inputs'!I215)</f>
        <v/>
      </c>
      <c r="K215" s="362" t="str">
        <f t="shared" si="59"/>
        <v>Not Played Yet</v>
      </c>
      <c r="L215" s="188"/>
      <c r="M215" s="203"/>
      <c r="N215" s="123" t="str">
        <f t="shared" si="48"/>
        <v xml:space="preserve"> </v>
      </c>
      <c r="O215" s="193" t="str">
        <f t="shared" si="49"/>
        <v xml:space="preserve"> </v>
      </c>
      <c r="P215" s="57" t="str">
        <f t="shared" si="50"/>
        <v/>
      </c>
      <c r="Q215" s="58" t="str">
        <f t="shared" si="51"/>
        <v/>
      </c>
      <c r="R215" s="59">
        <f t="shared" si="52"/>
        <v>0</v>
      </c>
      <c r="S215" s="60">
        <f t="shared" si="53"/>
        <v>0</v>
      </c>
      <c r="T215" s="61">
        <f t="shared" si="54"/>
        <v>0</v>
      </c>
      <c r="U215" s="58">
        <f t="shared" si="55"/>
        <v>0</v>
      </c>
      <c r="V215" s="61">
        <f t="shared" si="56"/>
        <v>0</v>
      </c>
      <c r="W215" s="58">
        <f t="shared" si="57"/>
        <v>0</v>
      </c>
      <c r="X215" s="367"/>
      <c r="Y215" s="137"/>
      <c r="Z215" s="138"/>
      <c r="AA215" s="139"/>
      <c r="AB215" s="139"/>
      <c r="AC215" s="139"/>
      <c r="AD215" s="139"/>
    </row>
    <row r="216" spans="2:30" hidden="1">
      <c r="B216" s="65" t="str">
        <f>IF(C216&lt;&gt;"",COUNTA($C$7:C216),"")</f>
        <v/>
      </c>
      <c r="C216" s="364" t="str">
        <f>IF('Matches-Data-Inputs'!C216="","",'Matches-Data-Inputs'!C216)</f>
        <v/>
      </c>
      <c r="D216" s="73" t="str">
        <f>IF(C216="","",VLOOKUP(WEEKDAY(C216),WeekDays!$B$6:$C$12,COLUMNS(WeekDays!$B$6:$C$12)))</f>
        <v/>
      </c>
      <c r="E216" s="27" t="str">
        <f>IF('Matches-Data-Inputs'!E216="","",'Matches-Data-Inputs'!E216)</f>
        <v/>
      </c>
      <c r="F216" s="172" t="str">
        <f>IF('Matches-Data-Inputs'!F216="","",'Matches-Data-Inputs'!F216)</f>
        <v/>
      </c>
      <c r="G216" s="172" t="str">
        <f>IF('Matches-Data-Inputs'!G216="","",'Matches-Data-Inputs'!G216)</f>
        <v/>
      </c>
      <c r="H216" s="172" t="str">
        <f t="shared" si="58"/>
        <v>Not Played Yet</v>
      </c>
      <c r="I216" s="362" t="str">
        <f>IF('Matches-Data-Inputs'!H216="","",'Matches-Data-Inputs'!H216)</f>
        <v/>
      </c>
      <c r="J216" s="149" t="str">
        <f>IF('Matches-Data-Inputs'!I216="","",'Matches-Data-Inputs'!I216)</f>
        <v/>
      </c>
      <c r="K216" s="362" t="str">
        <f t="shared" si="59"/>
        <v>Not Played Yet</v>
      </c>
      <c r="L216" s="188"/>
      <c r="M216" s="203"/>
      <c r="N216" s="123" t="str">
        <f t="shared" si="48"/>
        <v xml:space="preserve"> </v>
      </c>
      <c r="O216" s="193" t="str">
        <f t="shared" si="49"/>
        <v xml:space="preserve"> </v>
      </c>
      <c r="P216" s="57" t="str">
        <f t="shared" si="50"/>
        <v/>
      </c>
      <c r="Q216" s="58" t="str">
        <f t="shared" si="51"/>
        <v/>
      </c>
      <c r="R216" s="59">
        <f t="shared" si="52"/>
        <v>0</v>
      </c>
      <c r="S216" s="60">
        <f t="shared" si="53"/>
        <v>0</v>
      </c>
      <c r="T216" s="61">
        <f t="shared" si="54"/>
        <v>0</v>
      </c>
      <c r="U216" s="58">
        <f t="shared" si="55"/>
        <v>0</v>
      </c>
      <c r="V216" s="61">
        <f t="shared" si="56"/>
        <v>0</v>
      </c>
      <c r="W216" s="58">
        <f t="shared" si="57"/>
        <v>0</v>
      </c>
      <c r="X216" s="367"/>
      <c r="Y216" s="137"/>
      <c r="Z216" s="138"/>
      <c r="AA216" s="139"/>
      <c r="AB216" s="139"/>
      <c r="AC216" s="139"/>
      <c r="AD216" s="139"/>
    </row>
    <row r="217" spans="2:30" hidden="1">
      <c r="B217" s="65" t="str">
        <f>IF(C217&lt;&gt;"",COUNTA($C$7:C217),"")</f>
        <v/>
      </c>
      <c r="C217" s="364" t="str">
        <f>IF('Matches-Data-Inputs'!C217="","",'Matches-Data-Inputs'!C217)</f>
        <v/>
      </c>
      <c r="D217" s="73" t="str">
        <f>IF(C217="","",VLOOKUP(WEEKDAY(C217),WeekDays!$B$6:$C$12,COLUMNS(WeekDays!$B$6:$C$12)))</f>
        <v/>
      </c>
      <c r="E217" s="27" t="str">
        <f>IF('Matches-Data-Inputs'!E217="","",'Matches-Data-Inputs'!E217)</f>
        <v/>
      </c>
      <c r="F217" s="172" t="str">
        <f>IF('Matches-Data-Inputs'!F217="","",'Matches-Data-Inputs'!F217)</f>
        <v/>
      </c>
      <c r="G217" s="172" t="str">
        <f>IF('Matches-Data-Inputs'!G217="","",'Matches-Data-Inputs'!G217)</f>
        <v/>
      </c>
      <c r="H217" s="172" t="str">
        <f t="shared" si="58"/>
        <v>Not Played Yet</v>
      </c>
      <c r="I217" s="362" t="str">
        <f>IF('Matches-Data-Inputs'!H217="","",'Matches-Data-Inputs'!H217)</f>
        <v/>
      </c>
      <c r="J217" s="149" t="str">
        <f>IF('Matches-Data-Inputs'!I217="","",'Matches-Data-Inputs'!I217)</f>
        <v/>
      </c>
      <c r="K217" s="362" t="str">
        <f t="shared" si="59"/>
        <v>Not Played Yet</v>
      </c>
      <c r="L217" s="188"/>
      <c r="M217" s="203"/>
      <c r="N217" s="123" t="str">
        <f t="shared" si="48"/>
        <v xml:space="preserve"> </v>
      </c>
      <c r="O217" s="193" t="str">
        <f t="shared" si="49"/>
        <v xml:space="preserve"> </v>
      </c>
      <c r="P217" s="57" t="str">
        <f t="shared" si="50"/>
        <v/>
      </c>
      <c r="Q217" s="58" t="str">
        <f t="shared" si="51"/>
        <v/>
      </c>
      <c r="R217" s="59">
        <f t="shared" si="52"/>
        <v>0</v>
      </c>
      <c r="S217" s="60">
        <f t="shared" si="53"/>
        <v>0</v>
      </c>
      <c r="T217" s="61">
        <f t="shared" si="54"/>
        <v>0</v>
      </c>
      <c r="U217" s="58">
        <f t="shared" si="55"/>
        <v>0</v>
      </c>
      <c r="V217" s="61">
        <f t="shared" si="56"/>
        <v>0</v>
      </c>
      <c r="W217" s="58">
        <f t="shared" si="57"/>
        <v>0</v>
      </c>
      <c r="X217" s="367"/>
      <c r="Y217" s="137"/>
      <c r="Z217" s="138"/>
      <c r="AA217" s="139"/>
      <c r="AB217" s="139"/>
      <c r="AC217" s="139"/>
      <c r="AD217" s="139"/>
    </row>
    <row r="218" spans="2:30" hidden="1">
      <c r="B218" s="65" t="str">
        <f>IF(C218&lt;&gt;"",COUNTA($C$7:C218),"")</f>
        <v/>
      </c>
      <c r="C218" s="364" t="str">
        <f>IF('Matches-Data-Inputs'!C218="","",'Matches-Data-Inputs'!C218)</f>
        <v/>
      </c>
      <c r="D218" s="73" t="str">
        <f>IF(C218="","",VLOOKUP(WEEKDAY(C218),WeekDays!$B$6:$C$12,COLUMNS(WeekDays!$B$6:$C$12)))</f>
        <v/>
      </c>
      <c r="E218" s="27" t="str">
        <f>IF('Matches-Data-Inputs'!E218="","",'Matches-Data-Inputs'!E218)</f>
        <v/>
      </c>
      <c r="F218" s="172" t="str">
        <f>IF('Matches-Data-Inputs'!F218="","",'Matches-Data-Inputs'!F218)</f>
        <v/>
      </c>
      <c r="G218" s="172" t="str">
        <f>IF('Matches-Data-Inputs'!G218="","",'Matches-Data-Inputs'!G218)</f>
        <v/>
      </c>
      <c r="H218" s="172" t="str">
        <f t="shared" si="58"/>
        <v>Not Played Yet</v>
      </c>
      <c r="I218" s="362" t="str">
        <f>IF('Matches-Data-Inputs'!H218="","",'Matches-Data-Inputs'!H218)</f>
        <v/>
      </c>
      <c r="J218" s="149" t="str">
        <f>IF('Matches-Data-Inputs'!I218="","",'Matches-Data-Inputs'!I218)</f>
        <v/>
      </c>
      <c r="K218" s="362" t="str">
        <f t="shared" si="59"/>
        <v>Not Played Yet</v>
      </c>
      <c r="L218" s="188"/>
      <c r="M218" s="203"/>
      <c r="N218" s="123" t="str">
        <f t="shared" si="48"/>
        <v xml:space="preserve"> </v>
      </c>
      <c r="O218" s="193" t="str">
        <f t="shared" si="49"/>
        <v xml:space="preserve"> </v>
      </c>
      <c r="P218" s="57" t="str">
        <f t="shared" si="50"/>
        <v/>
      </c>
      <c r="Q218" s="58" t="str">
        <f t="shared" si="51"/>
        <v/>
      </c>
      <c r="R218" s="59">
        <f t="shared" si="52"/>
        <v>0</v>
      </c>
      <c r="S218" s="60">
        <f t="shared" si="53"/>
        <v>0</v>
      </c>
      <c r="T218" s="61">
        <f t="shared" si="54"/>
        <v>0</v>
      </c>
      <c r="U218" s="58">
        <f t="shared" si="55"/>
        <v>0</v>
      </c>
      <c r="V218" s="61">
        <f t="shared" si="56"/>
        <v>0</v>
      </c>
      <c r="W218" s="58">
        <f t="shared" si="57"/>
        <v>0</v>
      </c>
      <c r="X218" s="367"/>
      <c r="Y218" s="137"/>
      <c r="Z218" s="138"/>
      <c r="AA218" s="139"/>
      <c r="AB218" s="139"/>
      <c r="AC218" s="139"/>
      <c r="AD218" s="139"/>
    </row>
    <row r="219" spans="2:30" hidden="1">
      <c r="B219" s="65" t="str">
        <f>IF(C219&lt;&gt;"",COUNTA($C$7:C219),"")</f>
        <v/>
      </c>
      <c r="C219" s="364" t="str">
        <f>IF('Matches-Data-Inputs'!C219="","",'Matches-Data-Inputs'!C219)</f>
        <v/>
      </c>
      <c r="D219" s="73" t="str">
        <f>IF(C219="","",VLOOKUP(WEEKDAY(C219),WeekDays!$B$6:$C$12,COLUMNS(WeekDays!$B$6:$C$12)))</f>
        <v/>
      </c>
      <c r="E219" s="27" t="str">
        <f>IF('Matches-Data-Inputs'!E219="","",'Matches-Data-Inputs'!E219)</f>
        <v/>
      </c>
      <c r="F219" s="172" t="str">
        <f>IF('Matches-Data-Inputs'!F219="","",'Matches-Data-Inputs'!F219)</f>
        <v/>
      </c>
      <c r="G219" s="172" t="str">
        <f>IF('Matches-Data-Inputs'!G219="","",'Matches-Data-Inputs'!G219)</f>
        <v/>
      </c>
      <c r="H219" s="172" t="str">
        <f t="shared" si="58"/>
        <v>Not Played Yet</v>
      </c>
      <c r="I219" s="362" t="str">
        <f>IF('Matches-Data-Inputs'!H219="","",'Matches-Data-Inputs'!H219)</f>
        <v/>
      </c>
      <c r="J219" s="149" t="str">
        <f>IF('Matches-Data-Inputs'!I219="","",'Matches-Data-Inputs'!I219)</f>
        <v/>
      </c>
      <c r="K219" s="362" t="str">
        <f t="shared" si="59"/>
        <v>Not Played Yet</v>
      </c>
      <c r="L219" s="188"/>
      <c r="M219" s="203"/>
      <c r="N219" s="123" t="str">
        <f t="shared" si="48"/>
        <v xml:space="preserve"> </v>
      </c>
      <c r="O219" s="193" t="str">
        <f t="shared" si="49"/>
        <v xml:space="preserve"> </v>
      </c>
      <c r="P219" s="57" t="str">
        <f t="shared" si="50"/>
        <v/>
      </c>
      <c r="Q219" s="58" t="str">
        <f t="shared" si="51"/>
        <v/>
      </c>
      <c r="R219" s="59">
        <f t="shared" si="52"/>
        <v>0</v>
      </c>
      <c r="S219" s="60">
        <f t="shared" si="53"/>
        <v>0</v>
      </c>
      <c r="T219" s="61">
        <f t="shared" si="54"/>
        <v>0</v>
      </c>
      <c r="U219" s="58">
        <f t="shared" si="55"/>
        <v>0</v>
      </c>
      <c r="V219" s="61">
        <f t="shared" si="56"/>
        <v>0</v>
      </c>
      <c r="W219" s="58">
        <f t="shared" si="57"/>
        <v>0</v>
      </c>
      <c r="X219" s="367"/>
      <c r="Y219" s="137"/>
      <c r="Z219" s="138"/>
      <c r="AA219" s="139"/>
      <c r="AB219" s="139"/>
      <c r="AC219" s="139"/>
      <c r="AD219" s="139"/>
    </row>
    <row r="220" spans="2:30" hidden="1">
      <c r="B220" s="65" t="str">
        <f>IF(C220&lt;&gt;"",COUNTA($C$7:C220),"")</f>
        <v/>
      </c>
      <c r="C220" s="364" t="str">
        <f>IF('Matches-Data-Inputs'!C220="","",'Matches-Data-Inputs'!C220)</f>
        <v/>
      </c>
      <c r="D220" s="73" t="str">
        <f>IF(C220="","",VLOOKUP(WEEKDAY(C220),WeekDays!$B$6:$C$12,COLUMNS(WeekDays!$B$6:$C$12)))</f>
        <v/>
      </c>
      <c r="E220" s="27" t="str">
        <f>IF('Matches-Data-Inputs'!E220="","",'Matches-Data-Inputs'!E220)</f>
        <v/>
      </c>
      <c r="F220" s="172" t="str">
        <f>IF('Matches-Data-Inputs'!F220="","",'Matches-Data-Inputs'!F220)</f>
        <v/>
      </c>
      <c r="G220" s="172" t="str">
        <f>IF('Matches-Data-Inputs'!G220="","",'Matches-Data-Inputs'!G220)</f>
        <v/>
      </c>
      <c r="H220" s="172" t="str">
        <f t="shared" si="58"/>
        <v>Not Played Yet</v>
      </c>
      <c r="I220" s="362" t="str">
        <f>IF('Matches-Data-Inputs'!H220="","",'Matches-Data-Inputs'!H220)</f>
        <v/>
      </c>
      <c r="J220" s="149" t="str">
        <f>IF('Matches-Data-Inputs'!I220="","",'Matches-Data-Inputs'!I220)</f>
        <v/>
      </c>
      <c r="K220" s="362" t="str">
        <f t="shared" si="59"/>
        <v>Not Played Yet</v>
      </c>
      <c r="L220" s="188"/>
      <c r="M220" s="203"/>
      <c r="N220" s="123" t="str">
        <f t="shared" si="48"/>
        <v xml:space="preserve"> </v>
      </c>
      <c r="O220" s="193" t="str">
        <f t="shared" si="49"/>
        <v xml:space="preserve"> </v>
      </c>
      <c r="P220" s="57" t="str">
        <f t="shared" si="50"/>
        <v/>
      </c>
      <c r="Q220" s="58" t="str">
        <f t="shared" si="51"/>
        <v/>
      </c>
      <c r="R220" s="59">
        <f t="shared" si="52"/>
        <v>0</v>
      </c>
      <c r="S220" s="60">
        <f t="shared" si="53"/>
        <v>0</v>
      </c>
      <c r="T220" s="61">
        <f t="shared" si="54"/>
        <v>0</v>
      </c>
      <c r="U220" s="58">
        <f t="shared" si="55"/>
        <v>0</v>
      </c>
      <c r="V220" s="61">
        <f t="shared" si="56"/>
        <v>0</v>
      </c>
      <c r="W220" s="58">
        <f t="shared" si="57"/>
        <v>0</v>
      </c>
      <c r="X220" s="367"/>
      <c r="Y220" s="137"/>
      <c r="Z220" s="138"/>
      <c r="AA220" s="139"/>
      <c r="AB220" s="139"/>
      <c r="AC220" s="139"/>
      <c r="AD220" s="139"/>
    </row>
    <row r="221" spans="2:30" hidden="1">
      <c r="B221" s="65" t="str">
        <f>IF(C221&lt;&gt;"",COUNTA($C$7:C221),"")</f>
        <v/>
      </c>
      <c r="C221" s="364" t="str">
        <f>IF('Matches-Data-Inputs'!C221="","",'Matches-Data-Inputs'!C221)</f>
        <v/>
      </c>
      <c r="D221" s="73" t="str">
        <f>IF(C221="","",VLOOKUP(WEEKDAY(C221),WeekDays!$B$6:$C$12,COLUMNS(WeekDays!$B$6:$C$12)))</f>
        <v/>
      </c>
      <c r="E221" s="27" t="str">
        <f>IF('Matches-Data-Inputs'!E221="","",'Matches-Data-Inputs'!E221)</f>
        <v/>
      </c>
      <c r="F221" s="172" t="str">
        <f>IF('Matches-Data-Inputs'!F221="","",'Matches-Data-Inputs'!F221)</f>
        <v/>
      </c>
      <c r="G221" s="172" t="str">
        <f>IF('Matches-Data-Inputs'!G221="","",'Matches-Data-Inputs'!G221)</f>
        <v/>
      </c>
      <c r="H221" s="172" t="str">
        <f t="shared" si="58"/>
        <v>Not Played Yet</v>
      </c>
      <c r="I221" s="362" t="str">
        <f>IF('Matches-Data-Inputs'!H221="","",'Matches-Data-Inputs'!H221)</f>
        <v/>
      </c>
      <c r="J221" s="149" t="str">
        <f>IF('Matches-Data-Inputs'!I221="","",'Matches-Data-Inputs'!I221)</f>
        <v/>
      </c>
      <c r="K221" s="362" t="str">
        <f t="shared" si="59"/>
        <v>Not Played Yet</v>
      </c>
      <c r="L221" s="188"/>
      <c r="M221" s="203"/>
      <c r="N221" s="123" t="str">
        <f t="shared" si="48"/>
        <v xml:space="preserve"> </v>
      </c>
      <c r="O221" s="193" t="str">
        <f t="shared" si="49"/>
        <v xml:space="preserve"> </v>
      </c>
      <c r="P221" s="57" t="str">
        <f t="shared" si="50"/>
        <v/>
      </c>
      <c r="Q221" s="58" t="str">
        <f t="shared" si="51"/>
        <v/>
      </c>
      <c r="R221" s="59">
        <f t="shared" si="52"/>
        <v>0</v>
      </c>
      <c r="S221" s="60">
        <f t="shared" si="53"/>
        <v>0</v>
      </c>
      <c r="T221" s="61">
        <f t="shared" si="54"/>
        <v>0</v>
      </c>
      <c r="U221" s="58">
        <f t="shared" si="55"/>
        <v>0</v>
      </c>
      <c r="V221" s="61">
        <f t="shared" si="56"/>
        <v>0</v>
      </c>
      <c r="W221" s="58">
        <f t="shared" si="57"/>
        <v>0</v>
      </c>
      <c r="X221" s="367"/>
      <c r="Y221" s="137"/>
      <c r="Z221" s="138"/>
      <c r="AA221" s="139"/>
      <c r="AB221" s="139"/>
      <c r="AC221" s="139"/>
      <c r="AD221" s="139"/>
    </row>
    <row r="222" spans="2:30" hidden="1">
      <c r="B222" s="65" t="str">
        <f>IF(C222&lt;&gt;"",COUNTA($C$7:C222),"")</f>
        <v/>
      </c>
      <c r="C222" s="364" t="str">
        <f>IF('Matches-Data-Inputs'!C222="","",'Matches-Data-Inputs'!C222)</f>
        <v/>
      </c>
      <c r="D222" s="73" t="str">
        <f>IF(C222="","",VLOOKUP(WEEKDAY(C222),WeekDays!$B$6:$C$12,COLUMNS(WeekDays!$B$6:$C$12)))</f>
        <v/>
      </c>
      <c r="E222" s="27" t="str">
        <f>IF('Matches-Data-Inputs'!E222="","",'Matches-Data-Inputs'!E222)</f>
        <v/>
      </c>
      <c r="F222" s="172" t="str">
        <f>IF('Matches-Data-Inputs'!F222="","",'Matches-Data-Inputs'!F222)</f>
        <v/>
      </c>
      <c r="G222" s="172" t="str">
        <f>IF('Matches-Data-Inputs'!G222="","",'Matches-Data-Inputs'!G222)</f>
        <v/>
      </c>
      <c r="H222" s="172" t="str">
        <f t="shared" si="58"/>
        <v>Not Played Yet</v>
      </c>
      <c r="I222" s="362" t="str">
        <f>IF('Matches-Data-Inputs'!H222="","",'Matches-Data-Inputs'!H222)</f>
        <v/>
      </c>
      <c r="J222" s="149" t="str">
        <f>IF('Matches-Data-Inputs'!I222="","",'Matches-Data-Inputs'!I222)</f>
        <v/>
      </c>
      <c r="K222" s="362" t="str">
        <f t="shared" si="59"/>
        <v>Not Played Yet</v>
      </c>
      <c r="L222" s="188"/>
      <c r="M222" s="203"/>
      <c r="N222" s="123" t="str">
        <f t="shared" si="48"/>
        <v xml:space="preserve"> </v>
      </c>
      <c r="O222" s="193" t="str">
        <f t="shared" si="49"/>
        <v xml:space="preserve"> </v>
      </c>
      <c r="P222" s="57" t="str">
        <f t="shared" si="50"/>
        <v/>
      </c>
      <c r="Q222" s="58" t="str">
        <f t="shared" si="51"/>
        <v/>
      </c>
      <c r="R222" s="59">
        <f t="shared" si="52"/>
        <v>0</v>
      </c>
      <c r="S222" s="60">
        <f t="shared" si="53"/>
        <v>0</v>
      </c>
      <c r="T222" s="61">
        <f t="shared" si="54"/>
        <v>0</v>
      </c>
      <c r="U222" s="58">
        <f t="shared" si="55"/>
        <v>0</v>
      </c>
      <c r="V222" s="61">
        <f t="shared" si="56"/>
        <v>0</v>
      </c>
      <c r="W222" s="58">
        <f t="shared" si="57"/>
        <v>0</v>
      </c>
      <c r="X222" s="367"/>
      <c r="Y222" s="137"/>
      <c r="Z222" s="138"/>
      <c r="AA222" s="139"/>
      <c r="AB222" s="139"/>
      <c r="AC222" s="139"/>
      <c r="AD222" s="139"/>
    </row>
    <row r="223" spans="2:30" hidden="1">
      <c r="B223" s="65" t="str">
        <f>IF(C223&lt;&gt;"",COUNTA($C$7:C223),"")</f>
        <v/>
      </c>
      <c r="C223" s="364" t="str">
        <f>IF('Matches-Data-Inputs'!C223="","",'Matches-Data-Inputs'!C223)</f>
        <v/>
      </c>
      <c r="D223" s="73" t="str">
        <f>IF(C223="","",VLOOKUP(WEEKDAY(C223),WeekDays!$B$6:$C$12,COLUMNS(WeekDays!$B$6:$C$12)))</f>
        <v/>
      </c>
      <c r="E223" s="27" t="str">
        <f>IF('Matches-Data-Inputs'!E223="","",'Matches-Data-Inputs'!E223)</f>
        <v/>
      </c>
      <c r="F223" s="172" t="str">
        <f>IF('Matches-Data-Inputs'!F223="","",'Matches-Data-Inputs'!F223)</f>
        <v/>
      </c>
      <c r="G223" s="172" t="str">
        <f>IF('Matches-Data-Inputs'!G223="","",'Matches-Data-Inputs'!G223)</f>
        <v/>
      </c>
      <c r="H223" s="172" t="str">
        <f t="shared" si="58"/>
        <v>Not Played Yet</v>
      </c>
      <c r="I223" s="362" t="str">
        <f>IF('Matches-Data-Inputs'!H223="","",'Matches-Data-Inputs'!H223)</f>
        <v/>
      </c>
      <c r="J223" s="149" t="str">
        <f>IF('Matches-Data-Inputs'!I223="","",'Matches-Data-Inputs'!I223)</f>
        <v/>
      </c>
      <c r="K223" s="362" t="str">
        <f t="shared" si="59"/>
        <v>Not Played Yet</v>
      </c>
      <c r="L223" s="188"/>
      <c r="M223" s="203"/>
      <c r="N223" s="123" t="str">
        <f t="shared" si="48"/>
        <v xml:space="preserve"> </v>
      </c>
      <c r="O223" s="193" t="str">
        <f t="shared" si="49"/>
        <v xml:space="preserve"> </v>
      </c>
      <c r="P223" s="57" t="str">
        <f t="shared" si="50"/>
        <v/>
      </c>
      <c r="Q223" s="58" t="str">
        <f t="shared" si="51"/>
        <v/>
      </c>
      <c r="R223" s="59">
        <f t="shared" si="52"/>
        <v>0</v>
      </c>
      <c r="S223" s="60">
        <f t="shared" si="53"/>
        <v>0</v>
      </c>
      <c r="T223" s="61">
        <f t="shared" si="54"/>
        <v>0</v>
      </c>
      <c r="U223" s="58">
        <f t="shared" si="55"/>
        <v>0</v>
      </c>
      <c r="V223" s="61">
        <f t="shared" si="56"/>
        <v>0</v>
      </c>
      <c r="W223" s="58">
        <f t="shared" si="57"/>
        <v>0</v>
      </c>
      <c r="X223" s="367"/>
      <c r="Y223" s="137"/>
      <c r="Z223" s="138"/>
      <c r="AA223" s="139"/>
      <c r="AB223" s="139"/>
      <c r="AC223" s="139"/>
      <c r="AD223" s="139"/>
    </row>
    <row r="224" spans="2:30" hidden="1">
      <c r="B224" s="65" t="str">
        <f>IF(C224&lt;&gt;"",COUNTA($C$7:C224),"")</f>
        <v/>
      </c>
      <c r="C224" s="364" t="str">
        <f>IF('Matches-Data-Inputs'!C224="","",'Matches-Data-Inputs'!C224)</f>
        <v/>
      </c>
      <c r="D224" s="73" t="str">
        <f>IF(C224="","",VLOOKUP(WEEKDAY(C224),WeekDays!$B$6:$C$12,COLUMNS(WeekDays!$B$6:$C$12)))</f>
        <v/>
      </c>
      <c r="E224" s="27" t="str">
        <f>IF('Matches-Data-Inputs'!E224="","",'Matches-Data-Inputs'!E224)</f>
        <v/>
      </c>
      <c r="F224" s="172" t="str">
        <f>IF('Matches-Data-Inputs'!F224="","",'Matches-Data-Inputs'!F224)</f>
        <v/>
      </c>
      <c r="G224" s="172" t="str">
        <f>IF('Matches-Data-Inputs'!G224="","",'Matches-Data-Inputs'!G224)</f>
        <v/>
      </c>
      <c r="H224" s="172" t="str">
        <f t="shared" si="58"/>
        <v>Not Played Yet</v>
      </c>
      <c r="I224" s="362" t="str">
        <f>IF('Matches-Data-Inputs'!H224="","",'Matches-Data-Inputs'!H224)</f>
        <v/>
      </c>
      <c r="J224" s="149" t="str">
        <f>IF('Matches-Data-Inputs'!I224="","",'Matches-Data-Inputs'!I224)</f>
        <v/>
      </c>
      <c r="K224" s="362" t="str">
        <f t="shared" si="59"/>
        <v>Not Played Yet</v>
      </c>
      <c r="L224" s="188"/>
      <c r="M224" s="203"/>
      <c r="N224" s="123" t="str">
        <f t="shared" si="48"/>
        <v xml:space="preserve"> </v>
      </c>
      <c r="O224" s="193" t="str">
        <f t="shared" si="49"/>
        <v xml:space="preserve"> </v>
      </c>
      <c r="P224" s="57" t="str">
        <f t="shared" si="50"/>
        <v/>
      </c>
      <c r="Q224" s="58" t="str">
        <f t="shared" si="51"/>
        <v/>
      </c>
      <c r="R224" s="59">
        <f t="shared" si="52"/>
        <v>0</v>
      </c>
      <c r="S224" s="60">
        <f t="shared" si="53"/>
        <v>0</v>
      </c>
      <c r="T224" s="61">
        <f t="shared" si="54"/>
        <v>0</v>
      </c>
      <c r="U224" s="58">
        <f t="shared" si="55"/>
        <v>0</v>
      </c>
      <c r="V224" s="61">
        <f t="shared" si="56"/>
        <v>0</v>
      </c>
      <c r="W224" s="58">
        <f t="shared" si="57"/>
        <v>0</v>
      </c>
      <c r="X224" s="367"/>
      <c r="Y224" s="137"/>
      <c r="Z224" s="138"/>
      <c r="AA224" s="139"/>
      <c r="AB224" s="139"/>
      <c r="AC224" s="139"/>
      <c r="AD224" s="139"/>
    </row>
    <row r="225" spans="2:30" hidden="1">
      <c r="B225" s="65" t="str">
        <f>IF(C225&lt;&gt;"",COUNTA($C$7:C225),"")</f>
        <v/>
      </c>
      <c r="C225" s="364" t="str">
        <f>IF('Matches-Data-Inputs'!C225="","",'Matches-Data-Inputs'!C225)</f>
        <v/>
      </c>
      <c r="D225" s="73" t="str">
        <f>IF(C225="","",VLOOKUP(WEEKDAY(C225),WeekDays!$B$6:$C$12,COLUMNS(WeekDays!$B$6:$C$12)))</f>
        <v/>
      </c>
      <c r="E225" s="27" t="str">
        <f>IF('Matches-Data-Inputs'!E225="","",'Matches-Data-Inputs'!E225)</f>
        <v/>
      </c>
      <c r="F225" s="172" t="str">
        <f>IF('Matches-Data-Inputs'!F225="","",'Matches-Data-Inputs'!F225)</f>
        <v/>
      </c>
      <c r="G225" s="172" t="str">
        <f>IF('Matches-Data-Inputs'!G225="","",'Matches-Data-Inputs'!G225)</f>
        <v/>
      </c>
      <c r="H225" s="172" t="str">
        <f t="shared" si="58"/>
        <v>Not Played Yet</v>
      </c>
      <c r="I225" s="362" t="str">
        <f>IF('Matches-Data-Inputs'!H225="","",'Matches-Data-Inputs'!H225)</f>
        <v/>
      </c>
      <c r="J225" s="149" t="str">
        <f>IF('Matches-Data-Inputs'!I225="","",'Matches-Data-Inputs'!I225)</f>
        <v/>
      </c>
      <c r="K225" s="362" t="str">
        <f t="shared" si="59"/>
        <v>Not Played Yet</v>
      </c>
      <c r="L225" s="188"/>
      <c r="M225" s="203"/>
      <c r="N225" s="123" t="str">
        <f t="shared" si="48"/>
        <v xml:space="preserve"> </v>
      </c>
      <c r="O225" s="193" t="str">
        <f t="shared" si="49"/>
        <v xml:space="preserve"> </v>
      </c>
      <c r="P225" s="57" t="str">
        <f t="shared" si="50"/>
        <v/>
      </c>
      <c r="Q225" s="58" t="str">
        <f t="shared" si="51"/>
        <v/>
      </c>
      <c r="R225" s="59">
        <f t="shared" si="52"/>
        <v>0</v>
      </c>
      <c r="S225" s="60">
        <f t="shared" si="53"/>
        <v>0</v>
      </c>
      <c r="T225" s="61">
        <f t="shared" si="54"/>
        <v>0</v>
      </c>
      <c r="U225" s="58">
        <f t="shared" si="55"/>
        <v>0</v>
      </c>
      <c r="V225" s="61">
        <f t="shared" si="56"/>
        <v>0</v>
      </c>
      <c r="W225" s="58">
        <f t="shared" si="57"/>
        <v>0</v>
      </c>
      <c r="X225" s="367"/>
      <c r="Y225" s="137"/>
      <c r="Z225" s="138"/>
      <c r="AA225" s="139"/>
      <c r="AB225" s="139"/>
      <c r="AC225" s="139"/>
      <c r="AD225" s="139"/>
    </row>
    <row r="226" spans="2:30" hidden="1">
      <c r="B226" s="65" t="str">
        <f>IF(C226&lt;&gt;"",COUNTA($C$7:C226),"")</f>
        <v/>
      </c>
      <c r="C226" s="364" t="str">
        <f>IF('Matches-Data-Inputs'!C226="","",'Matches-Data-Inputs'!C226)</f>
        <v/>
      </c>
      <c r="D226" s="73" t="str">
        <f>IF(C226="","",VLOOKUP(WEEKDAY(C226),WeekDays!$B$6:$C$12,COLUMNS(WeekDays!$B$6:$C$12)))</f>
        <v/>
      </c>
      <c r="E226" s="27" t="str">
        <f>IF('Matches-Data-Inputs'!E226="","",'Matches-Data-Inputs'!E226)</f>
        <v/>
      </c>
      <c r="F226" s="172" t="str">
        <f>IF('Matches-Data-Inputs'!F226="","",'Matches-Data-Inputs'!F226)</f>
        <v/>
      </c>
      <c r="G226" s="172" t="str">
        <f>IF('Matches-Data-Inputs'!G226="","",'Matches-Data-Inputs'!G226)</f>
        <v/>
      </c>
      <c r="H226" s="172" t="str">
        <f t="shared" si="58"/>
        <v>Not Played Yet</v>
      </c>
      <c r="I226" s="362" t="str">
        <f>IF('Matches-Data-Inputs'!H226="","",'Matches-Data-Inputs'!H226)</f>
        <v/>
      </c>
      <c r="J226" s="149" t="str">
        <f>IF('Matches-Data-Inputs'!I226="","",'Matches-Data-Inputs'!I226)</f>
        <v/>
      </c>
      <c r="K226" s="362" t="str">
        <f t="shared" si="59"/>
        <v>Not Played Yet</v>
      </c>
      <c r="L226" s="188"/>
      <c r="M226" s="203"/>
      <c r="N226" s="123" t="str">
        <f t="shared" si="48"/>
        <v xml:space="preserve"> </v>
      </c>
      <c r="O226" s="193" t="str">
        <f t="shared" si="49"/>
        <v xml:space="preserve"> </v>
      </c>
      <c r="P226" s="57" t="str">
        <f t="shared" si="50"/>
        <v/>
      </c>
      <c r="Q226" s="58" t="str">
        <f t="shared" si="51"/>
        <v/>
      </c>
      <c r="R226" s="59">
        <f t="shared" si="52"/>
        <v>0</v>
      </c>
      <c r="S226" s="60">
        <f t="shared" si="53"/>
        <v>0</v>
      </c>
      <c r="T226" s="61">
        <f t="shared" si="54"/>
        <v>0</v>
      </c>
      <c r="U226" s="58">
        <f t="shared" si="55"/>
        <v>0</v>
      </c>
      <c r="V226" s="61">
        <f t="shared" si="56"/>
        <v>0</v>
      </c>
      <c r="W226" s="58">
        <f t="shared" si="57"/>
        <v>0</v>
      </c>
      <c r="X226" s="367"/>
      <c r="Y226" s="137"/>
      <c r="Z226" s="138"/>
      <c r="AA226" s="139"/>
      <c r="AB226" s="139"/>
      <c r="AC226" s="139"/>
      <c r="AD226" s="139"/>
    </row>
    <row r="227" spans="2:30" hidden="1">
      <c r="B227" s="65" t="str">
        <f>IF(C227&lt;&gt;"",COUNTA($C$7:C227),"")</f>
        <v/>
      </c>
      <c r="C227" s="364" t="str">
        <f>IF('Matches-Data-Inputs'!C227="","",'Matches-Data-Inputs'!C227)</f>
        <v/>
      </c>
      <c r="D227" s="73" t="str">
        <f>IF(C227="","",VLOOKUP(WEEKDAY(C227),WeekDays!$B$6:$C$12,COLUMNS(WeekDays!$B$6:$C$12)))</f>
        <v/>
      </c>
      <c r="E227" s="27" t="str">
        <f>IF('Matches-Data-Inputs'!E227="","",'Matches-Data-Inputs'!E227)</f>
        <v/>
      </c>
      <c r="F227" s="172" t="str">
        <f>IF('Matches-Data-Inputs'!F227="","",'Matches-Data-Inputs'!F227)</f>
        <v/>
      </c>
      <c r="G227" s="172" t="str">
        <f>IF('Matches-Data-Inputs'!G227="","",'Matches-Data-Inputs'!G227)</f>
        <v/>
      </c>
      <c r="H227" s="172" t="str">
        <f t="shared" si="58"/>
        <v>Not Played Yet</v>
      </c>
      <c r="I227" s="362" t="str">
        <f>IF('Matches-Data-Inputs'!H227="","",'Matches-Data-Inputs'!H227)</f>
        <v/>
      </c>
      <c r="J227" s="149" t="str">
        <f>IF('Matches-Data-Inputs'!I227="","",'Matches-Data-Inputs'!I227)</f>
        <v/>
      </c>
      <c r="K227" s="362" t="str">
        <f t="shared" si="59"/>
        <v>Not Played Yet</v>
      </c>
      <c r="L227" s="188"/>
      <c r="M227" s="203"/>
      <c r="N227" s="123" t="str">
        <f t="shared" si="48"/>
        <v xml:space="preserve"> </v>
      </c>
      <c r="O227" s="193" t="str">
        <f t="shared" si="49"/>
        <v xml:space="preserve"> </v>
      </c>
      <c r="P227" s="57" t="str">
        <f t="shared" si="50"/>
        <v/>
      </c>
      <c r="Q227" s="58" t="str">
        <f t="shared" si="51"/>
        <v/>
      </c>
      <c r="R227" s="59">
        <f t="shared" si="52"/>
        <v>0</v>
      </c>
      <c r="S227" s="60">
        <f t="shared" si="53"/>
        <v>0</v>
      </c>
      <c r="T227" s="61">
        <f t="shared" si="54"/>
        <v>0</v>
      </c>
      <c r="U227" s="58">
        <f t="shared" si="55"/>
        <v>0</v>
      </c>
      <c r="V227" s="61">
        <f t="shared" si="56"/>
        <v>0</v>
      </c>
      <c r="W227" s="58">
        <f t="shared" si="57"/>
        <v>0</v>
      </c>
      <c r="X227" s="367"/>
      <c r="Y227" s="137"/>
      <c r="Z227" s="138"/>
      <c r="AA227" s="139"/>
      <c r="AB227" s="139"/>
      <c r="AC227" s="139"/>
      <c r="AD227" s="139"/>
    </row>
    <row r="228" spans="2:30" hidden="1">
      <c r="B228" s="65" t="str">
        <f>IF(C228&lt;&gt;"",COUNTA($C$7:C228),"")</f>
        <v/>
      </c>
      <c r="C228" s="364" t="str">
        <f>IF('Matches-Data-Inputs'!C228="","",'Matches-Data-Inputs'!C228)</f>
        <v/>
      </c>
      <c r="D228" s="73" t="str">
        <f>IF(C228="","",VLOOKUP(WEEKDAY(C228),WeekDays!$B$6:$C$12,COLUMNS(WeekDays!$B$6:$C$12)))</f>
        <v/>
      </c>
      <c r="E228" s="27" t="str">
        <f>IF('Matches-Data-Inputs'!E228="","",'Matches-Data-Inputs'!E228)</f>
        <v/>
      </c>
      <c r="F228" s="172" t="str">
        <f>IF('Matches-Data-Inputs'!F228="","",'Matches-Data-Inputs'!F228)</f>
        <v/>
      </c>
      <c r="G228" s="172" t="str">
        <f>IF('Matches-Data-Inputs'!G228="","",'Matches-Data-Inputs'!G228)</f>
        <v/>
      </c>
      <c r="H228" s="172" t="str">
        <f t="shared" si="58"/>
        <v>Not Played Yet</v>
      </c>
      <c r="I228" s="362" t="str">
        <f>IF('Matches-Data-Inputs'!H228="","",'Matches-Data-Inputs'!H228)</f>
        <v/>
      </c>
      <c r="J228" s="149" t="str">
        <f>IF('Matches-Data-Inputs'!I228="","",'Matches-Data-Inputs'!I228)</f>
        <v/>
      </c>
      <c r="K228" s="362" t="str">
        <f t="shared" si="59"/>
        <v>Not Played Yet</v>
      </c>
      <c r="L228" s="188"/>
      <c r="M228" s="203"/>
      <c r="N228" s="123" t="str">
        <f t="shared" si="48"/>
        <v xml:space="preserve"> </v>
      </c>
      <c r="O228" s="193" t="str">
        <f t="shared" si="49"/>
        <v xml:space="preserve"> </v>
      </c>
      <c r="P228" s="57" t="str">
        <f t="shared" si="50"/>
        <v/>
      </c>
      <c r="Q228" s="58" t="str">
        <f t="shared" si="51"/>
        <v/>
      </c>
      <c r="R228" s="59">
        <f t="shared" si="52"/>
        <v>0</v>
      </c>
      <c r="S228" s="60">
        <f t="shared" si="53"/>
        <v>0</v>
      </c>
      <c r="T228" s="61">
        <f t="shared" si="54"/>
        <v>0</v>
      </c>
      <c r="U228" s="58">
        <f t="shared" si="55"/>
        <v>0</v>
      </c>
      <c r="V228" s="61">
        <f t="shared" si="56"/>
        <v>0</v>
      </c>
      <c r="W228" s="58">
        <f t="shared" si="57"/>
        <v>0</v>
      </c>
      <c r="X228" s="367"/>
      <c r="Y228" s="137"/>
      <c r="Z228" s="138"/>
      <c r="AA228" s="139"/>
      <c r="AB228" s="139"/>
      <c r="AC228" s="139"/>
      <c r="AD228" s="139"/>
    </row>
    <row r="229" spans="2:30" hidden="1">
      <c r="B229" s="65" t="str">
        <f>IF(C229&lt;&gt;"",COUNTA($C$7:C229),"")</f>
        <v/>
      </c>
      <c r="C229" s="364" t="str">
        <f>IF('Matches-Data-Inputs'!C229="","",'Matches-Data-Inputs'!C229)</f>
        <v/>
      </c>
      <c r="D229" s="73" t="str">
        <f>IF(C229="","",VLOOKUP(WEEKDAY(C229),WeekDays!$B$6:$C$12,COLUMNS(WeekDays!$B$6:$C$12)))</f>
        <v/>
      </c>
      <c r="E229" s="27" t="str">
        <f>IF('Matches-Data-Inputs'!E229="","",'Matches-Data-Inputs'!E229)</f>
        <v/>
      </c>
      <c r="F229" s="172" t="str">
        <f>IF('Matches-Data-Inputs'!F229="","",'Matches-Data-Inputs'!F229)</f>
        <v/>
      </c>
      <c r="G229" s="172" t="str">
        <f>IF('Matches-Data-Inputs'!G229="","",'Matches-Data-Inputs'!G229)</f>
        <v/>
      </c>
      <c r="H229" s="172" t="str">
        <f t="shared" si="58"/>
        <v>Not Played Yet</v>
      </c>
      <c r="I229" s="362" t="str">
        <f>IF('Matches-Data-Inputs'!H229="","",'Matches-Data-Inputs'!H229)</f>
        <v/>
      </c>
      <c r="J229" s="149" t="str">
        <f>IF('Matches-Data-Inputs'!I229="","",'Matches-Data-Inputs'!I229)</f>
        <v/>
      </c>
      <c r="K229" s="362" t="str">
        <f t="shared" si="59"/>
        <v>Not Played Yet</v>
      </c>
      <c r="L229" s="188"/>
      <c r="M229" s="203"/>
      <c r="N229" s="123" t="str">
        <f t="shared" si="48"/>
        <v xml:space="preserve"> </v>
      </c>
      <c r="O229" s="193" t="str">
        <f t="shared" si="49"/>
        <v xml:space="preserve"> </v>
      </c>
      <c r="P229" s="57" t="str">
        <f t="shared" si="50"/>
        <v/>
      </c>
      <c r="Q229" s="58" t="str">
        <f t="shared" si="51"/>
        <v/>
      </c>
      <c r="R229" s="59">
        <f t="shared" si="52"/>
        <v>0</v>
      </c>
      <c r="S229" s="60">
        <f t="shared" si="53"/>
        <v>0</v>
      </c>
      <c r="T229" s="61">
        <f t="shared" si="54"/>
        <v>0</v>
      </c>
      <c r="U229" s="58">
        <f t="shared" si="55"/>
        <v>0</v>
      </c>
      <c r="V229" s="61">
        <f t="shared" si="56"/>
        <v>0</v>
      </c>
      <c r="W229" s="58">
        <f t="shared" si="57"/>
        <v>0</v>
      </c>
      <c r="X229" s="367"/>
      <c r="Y229" s="137"/>
      <c r="Z229" s="138"/>
      <c r="AA229" s="139"/>
      <c r="AB229" s="139"/>
      <c r="AC229" s="139"/>
      <c r="AD229" s="139"/>
    </row>
    <row r="230" spans="2:30" hidden="1">
      <c r="B230" s="65" t="str">
        <f>IF(C230&lt;&gt;"",COUNTA($C$7:C230),"")</f>
        <v/>
      </c>
      <c r="C230" s="364" t="str">
        <f>IF('Matches-Data-Inputs'!C230="","",'Matches-Data-Inputs'!C230)</f>
        <v/>
      </c>
      <c r="D230" s="73" t="str">
        <f>IF(C230="","",VLOOKUP(WEEKDAY(C230),WeekDays!$B$6:$C$12,COLUMNS(WeekDays!$B$6:$C$12)))</f>
        <v/>
      </c>
      <c r="E230" s="27" t="str">
        <f>IF('Matches-Data-Inputs'!E230="","",'Matches-Data-Inputs'!E230)</f>
        <v/>
      </c>
      <c r="F230" s="172" t="str">
        <f>IF('Matches-Data-Inputs'!F230="","",'Matches-Data-Inputs'!F230)</f>
        <v/>
      </c>
      <c r="G230" s="172" t="str">
        <f>IF('Matches-Data-Inputs'!G230="","",'Matches-Data-Inputs'!G230)</f>
        <v/>
      </c>
      <c r="H230" s="172" t="str">
        <f t="shared" si="58"/>
        <v>Not Played Yet</v>
      </c>
      <c r="I230" s="362" t="str">
        <f>IF('Matches-Data-Inputs'!H230="","",'Matches-Data-Inputs'!H230)</f>
        <v/>
      </c>
      <c r="J230" s="149" t="str">
        <f>IF('Matches-Data-Inputs'!I230="","",'Matches-Data-Inputs'!I230)</f>
        <v/>
      </c>
      <c r="K230" s="362" t="str">
        <f t="shared" si="59"/>
        <v>Not Played Yet</v>
      </c>
      <c r="L230" s="188"/>
      <c r="M230" s="203"/>
      <c r="N230" s="123" t="str">
        <f t="shared" si="48"/>
        <v xml:space="preserve"> </v>
      </c>
      <c r="O230" s="193" t="str">
        <f t="shared" si="49"/>
        <v xml:space="preserve"> </v>
      </c>
      <c r="P230" s="57" t="str">
        <f t="shared" si="50"/>
        <v/>
      </c>
      <c r="Q230" s="58" t="str">
        <f t="shared" si="51"/>
        <v/>
      </c>
      <c r="R230" s="59">
        <f t="shared" si="52"/>
        <v>0</v>
      </c>
      <c r="S230" s="60">
        <f t="shared" si="53"/>
        <v>0</v>
      </c>
      <c r="T230" s="61">
        <f t="shared" si="54"/>
        <v>0</v>
      </c>
      <c r="U230" s="58">
        <f t="shared" si="55"/>
        <v>0</v>
      </c>
      <c r="V230" s="61">
        <f t="shared" si="56"/>
        <v>0</v>
      </c>
      <c r="W230" s="58">
        <f t="shared" si="57"/>
        <v>0</v>
      </c>
      <c r="X230" s="367"/>
      <c r="Y230" s="137"/>
      <c r="Z230" s="138"/>
      <c r="AA230" s="139"/>
      <c r="AB230" s="139"/>
      <c r="AC230" s="139"/>
      <c r="AD230" s="139"/>
    </row>
    <row r="231" spans="2:30" hidden="1">
      <c r="B231" s="65" t="str">
        <f>IF(C231&lt;&gt;"",COUNTA($C$7:C231),"")</f>
        <v/>
      </c>
      <c r="C231" s="364" t="str">
        <f>IF('Matches-Data-Inputs'!C231="","",'Matches-Data-Inputs'!C231)</f>
        <v/>
      </c>
      <c r="D231" s="73" t="str">
        <f>IF(C231="","",VLOOKUP(WEEKDAY(C231),WeekDays!$B$6:$C$12,COLUMNS(WeekDays!$B$6:$C$12)))</f>
        <v/>
      </c>
      <c r="E231" s="27" t="str">
        <f>IF('Matches-Data-Inputs'!E231="","",'Matches-Data-Inputs'!E231)</f>
        <v/>
      </c>
      <c r="F231" s="172" t="str">
        <f>IF('Matches-Data-Inputs'!F231="","",'Matches-Data-Inputs'!F231)</f>
        <v/>
      </c>
      <c r="G231" s="172" t="str">
        <f>IF('Matches-Data-Inputs'!G231="","",'Matches-Data-Inputs'!G231)</f>
        <v/>
      </c>
      <c r="H231" s="172" t="str">
        <f t="shared" si="58"/>
        <v>Not Played Yet</v>
      </c>
      <c r="I231" s="362" t="str">
        <f>IF('Matches-Data-Inputs'!H231="","",'Matches-Data-Inputs'!H231)</f>
        <v/>
      </c>
      <c r="J231" s="149" t="str">
        <f>IF('Matches-Data-Inputs'!I231="","",'Matches-Data-Inputs'!I231)</f>
        <v/>
      </c>
      <c r="K231" s="362" t="str">
        <f t="shared" si="59"/>
        <v>Not Played Yet</v>
      </c>
      <c r="L231" s="188"/>
      <c r="M231" s="203"/>
      <c r="N231" s="123" t="str">
        <f t="shared" si="48"/>
        <v xml:space="preserve"> </v>
      </c>
      <c r="O231" s="193" t="str">
        <f t="shared" si="49"/>
        <v xml:space="preserve"> </v>
      </c>
      <c r="P231" s="57" t="str">
        <f t="shared" si="50"/>
        <v/>
      </c>
      <c r="Q231" s="58" t="str">
        <f t="shared" si="51"/>
        <v/>
      </c>
      <c r="R231" s="59">
        <f t="shared" si="52"/>
        <v>0</v>
      </c>
      <c r="S231" s="60">
        <f t="shared" si="53"/>
        <v>0</v>
      </c>
      <c r="T231" s="61">
        <f t="shared" si="54"/>
        <v>0</v>
      </c>
      <c r="U231" s="58">
        <f t="shared" si="55"/>
        <v>0</v>
      </c>
      <c r="V231" s="61">
        <f t="shared" si="56"/>
        <v>0</v>
      </c>
      <c r="W231" s="58">
        <f t="shared" si="57"/>
        <v>0</v>
      </c>
      <c r="X231" s="367"/>
      <c r="Y231" s="137"/>
      <c r="Z231" s="138"/>
      <c r="AA231" s="139"/>
      <c r="AB231" s="139"/>
      <c r="AC231" s="139"/>
      <c r="AD231" s="139"/>
    </row>
    <row r="232" spans="2:30" hidden="1">
      <c r="B232" s="65" t="str">
        <f>IF(C232&lt;&gt;"",COUNTA($C$7:C232),"")</f>
        <v/>
      </c>
      <c r="C232" s="364" t="str">
        <f>IF('Matches-Data-Inputs'!C232="","",'Matches-Data-Inputs'!C232)</f>
        <v/>
      </c>
      <c r="D232" s="73" t="str">
        <f>IF(C232="","",VLOOKUP(WEEKDAY(C232),WeekDays!$B$6:$C$12,COLUMNS(WeekDays!$B$6:$C$12)))</f>
        <v/>
      </c>
      <c r="E232" s="27" t="str">
        <f>IF('Matches-Data-Inputs'!E232="","",'Matches-Data-Inputs'!E232)</f>
        <v/>
      </c>
      <c r="F232" s="172" t="str">
        <f>IF('Matches-Data-Inputs'!F232="","",'Matches-Data-Inputs'!F232)</f>
        <v/>
      </c>
      <c r="G232" s="172" t="str">
        <f>IF('Matches-Data-Inputs'!G232="","",'Matches-Data-Inputs'!G232)</f>
        <v/>
      </c>
      <c r="H232" s="172" t="str">
        <f t="shared" si="58"/>
        <v>Not Played Yet</v>
      </c>
      <c r="I232" s="362" t="str">
        <f>IF('Matches-Data-Inputs'!H232="","",'Matches-Data-Inputs'!H232)</f>
        <v/>
      </c>
      <c r="J232" s="149" t="str">
        <f>IF('Matches-Data-Inputs'!I232="","",'Matches-Data-Inputs'!I232)</f>
        <v/>
      </c>
      <c r="K232" s="362" t="str">
        <f t="shared" si="59"/>
        <v>Not Played Yet</v>
      </c>
      <c r="L232" s="188"/>
      <c r="M232" s="203"/>
      <c r="N232" s="123" t="str">
        <f t="shared" si="48"/>
        <v xml:space="preserve"> </v>
      </c>
      <c r="O232" s="193" t="str">
        <f t="shared" si="49"/>
        <v xml:space="preserve"> </v>
      </c>
      <c r="P232" s="57" t="str">
        <f t="shared" si="50"/>
        <v/>
      </c>
      <c r="Q232" s="58" t="str">
        <f t="shared" si="51"/>
        <v/>
      </c>
      <c r="R232" s="59">
        <f t="shared" si="52"/>
        <v>0</v>
      </c>
      <c r="S232" s="60">
        <f t="shared" si="53"/>
        <v>0</v>
      </c>
      <c r="T232" s="61">
        <f t="shared" si="54"/>
        <v>0</v>
      </c>
      <c r="U232" s="58">
        <f t="shared" si="55"/>
        <v>0</v>
      </c>
      <c r="V232" s="61">
        <f t="shared" si="56"/>
        <v>0</v>
      </c>
      <c r="W232" s="58">
        <f t="shared" si="57"/>
        <v>0</v>
      </c>
      <c r="X232" s="367"/>
      <c r="Y232" s="137"/>
      <c r="Z232" s="138"/>
      <c r="AA232" s="139"/>
      <c r="AB232" s="139"/>
      <c r="AC232" s="139"/>
      <c r="AD232" s="139"/>
    </row>
    <row r="233" spans="2:30" hidden="1">
      <c r="B233" s="65" t="str">
        <f>IF(C233&lt;&gt;"",COUNTA($C$7:C233),"")</f>
        <v/>
      </c>
      <c r="C233" s="364" t="str">
        <f>IF('Matches-Data-Inputs'!C233="","",'Matches-Data-Inputs'!C233)</f>
        <v/>
      </c>
      <c r="D233" s="73" t="str">
        <f>IF(C233="","",VLOOKUP(WEEKDAY(C233),WeekDays!$B$6:$C$12,COLUMNS(WeekDays!$B$6:$C$12)))</f>
        <v/>
      </c>
      <c r="E233" s="27" t="str">
        <f>IF('Matches-Data-Inputs'!E233="","",'Matches-Data-Inputs'!E233)</f>
        <v/>
      </c>
      <c r="F233" s="172" t="str">
        <f>IF('Matches-Data-Inputs'!F233="","",'Matches-Data-Inputs'!F233)</f>
        <v/>
      </c>
      <c r="G233" s="172" t="str">
        <f>IF('Matches-Data-Inputs'!G233="","",'Matches-Data-Inputs'!G233)</f>
        <v/>
      </c>
      <c r="H233" s="172" t="str">
        <f t="shared" si="58"/>
        <v>Not Played Yet</v>
      </c>
      <c r="I233" s="362" t="str">
        <f>IF('Matches-Data-Inputs'!H233="","",'Matches-Data-Inputs'!H233)</f>
        <v/>
      </c>
      <c r="J233" s="149" t="str">
        <f>IF('Matches-Data-Inputs'!I233="","",'Matches-Data-Inputs'!I233)</f>
        <v/>
      </c>
      <c r="K233" s="362" t="str">
        <f t="shared" si="59"/>
        <v>Not Played Yet</v>
      </c>
      <c r="L233" s="188"/>
      <c r="M233" s="203"/>
      <c r="N233" s="123" t="str">
        <f t="shared" si="48"/>
        <v xml:space="preserve"> </v>
      </c>
      <c r="O233" s="193" t="str">
        <f t="shared" si="49"/>
        <v xml:space="preserve"> </v>
      </c>
      <c r="P233" s="57" t="str">
        <f t="shared" si="50"/>
        <v/>
      </c>
      <c r="Q233" s="58" t="str">
        <f t="shared" si="51"/>
        <v/>
      </c>
      <c r="R233" s="59">
        <f t="shared" si="52"/>
        <v>0</v>
      </c>
      <c r="S233" s="60">
        <f t="shared" si="53"/>
        <v>0</v>
      </c>
      <c r="T233" s="61">
        <f t="shared" si="54"/>
        <v>0</v>
      </c>
      <c r="U233" s="58">
        <f t="shared" si="55"/>
        <v>0</v>
      </c>
      <c r="V233" s="61">
        <f t="shared" si="56"/>
        <v>0</v>
      </c>
      <c r="W233" s="58">
        <f t="shared" si="57"/>
        <v>0</v>
      </c>
      <c r="X233" s="367"/>
      <c r="Y233" s="137"/>
      <c r="Z233" s="138"/>
      <c r="AA233" s="139"/>
      <c r="AB233" s="139"/>
      <c r="AC233" s="139"/>
      <c r="AD233" s="139"/>
    </row>
    <row r="234" spans="2:30" hidden="1">
      <c r="B234" s="65" t="str">
        <f>IF(C234&lt;&gt;"",COUNTA($C$7:C234),"")</f>
        <v/>
      </c>
      <c r="C234" s="364" t="str">
        <f>IF('Matches-Data-Inputs'!C234="","",'Matches-Data-Inputs'!C234)</f>
        <v/>
      </c>
      <c r="D234" s="73" t="str">
        <f>IF(C234="","",VLOOKUP(WEEKDAY(C234),WeekDays!$B$6:$C$12,COLUMNS(WeekDays!$B$6:$C$12)))</f>
        <v/>
      </c>
      <c r="E234" s="27" t="str">
        <f>IF('Matches-Data-Inputs'!E234="","",'Matches-Data-Inputs'!E234)</f>
        <v/>
      </c>
      <c r="F234" s="172" t="str">
        <f>IF('Matches-Data-Inputs'!F234="","",'Matches-Data-Inputs'!F234)</f>
        <v/>
      </c>
      <c r="G234" s="172" t="str">
        <f>IF('Matches-Data-Inputs'!G234="","",'Matches-Data-Inputs'!G234)</f>
        <v/>
      </c>
      <c r="H234" s="172" t="str">
        <f t="shared" si="58"/>
        <v>Not Played Yet</v>
      </c>
      <c r="I234" s="362" t="str">
        <f>IF('Matches-Data-Inputs'!H234="","",'Matches-Data-Inputs'!H234)</f>
        <v/>
      </c>
      <c r="J234" s="149" t="str">
        <f>IF('Matches-Data-Inputs'!I234="","",'Matches-Data-Inputs'!I234)</f>
        <v/>
      </c>
      <c r="K234" s="362" t="str">
        <f t="shared" si="59"/>
        <v>Not Played Yet</v>
      </c>
      <c r="L234" s="188"/>
      <c r="M234" s="203"/>
      <c r="N234" s="123" t="str">
        <f t="shared" si="48"/>
        <v xml:space="preserve"> </v>
      </c>
      <c r="O234" s="193" t="str">
        <f t="shared" si="49"/>
        <v xml:space="preserve"> </v>
      </c>
      <c r="P234" s="57" t="str">
        <f t="shared" si="50"/>
        <v/>
      </c>
      <c r="Q234" s="58" t="str">
        <f t="shared" si="51"/>
        <v/>
      </c>
      <c r="R234" s="59">
        <f t="shared" si="52"/>
        <v>0</v>
      </c>
      <c r="S234" s="60">
        <f t="shared" si="53"/>
        <v>0</v>
      </c>
      <c r="T234" s="61">
        <f t="shared" si="54"/>
        <v>0</v>
      </c>
      <c r="U234" s="58">
        <f t="shared" si="55"/>
        <v>0</v>
      </c>
      <c r="V234" s="61">
        <f t="shared" si="56"/>
        <v>0</v>
      </c>
      <c r="W234" s="58">
        <f t="shared" si="57"/>
        <v>0</v>
      </c>
      <c r="X234" s="367"/>
      <c r="Y234" s="137"/>
      <c r="Z234" s="138"/>
      <c r="AA234" s="139"/>
      <c r="AB234" s="139"/>
      <c r="AC234" s="139"/>
      <c r="AD234" s="139"/>
    </row>
    <row r="235" spans="2:30" hidden="1">
      <c r="B235" s="65" t="str">
        <f>IF(C235&lt;&gt;"",COUNTA($C$7:C235),"")</f>
        <v/>
      </c>
      <c r="C235" s="364" t="str">
        <f>IF('Matches-Data-Inputs'!C235="","",'Matches-Data-Inputs'!C235)</f>
        <v/>
      </c>
      <c r="D235" s="73" t="str">
        <f>IF(C235="","",VLOOKUP(WEEKDAY(C235),WeekDays!$B$6:$C$12,COLUMNS(WeekDays!$B$6:$C$12)))</f>
        <v/>
      </c>
      <c r="E235" s="27" t="str">
        <f>IF('Matches-Data-Inputs'!E235="","",'Matches-Data-Inputs'!E235)</f>
        <v/>
      </c>
      <c r="F235" s="172" t="str">
        <f>IF('Matches-Data-Inputs'!F235="","",'Matches-Data-Inputs'!F235)</f>
        <v/>
      </c>
      <c r="G235" s="172" t="str">
        <f>IF('Matches-Data-Inputs'!G235="","",'Matches-Data-Inputs'!G235)</f>
        <v/>
      </c>
      <c r="H235" s="172" t="str">
        <f t="shared" si="58"/>
        <v>Not Played Yet</v>
      </c>
      <c r="I235" s="362" t="str">
        <f>IF('Matches-Data-Inputs'!H235="","",'Matches-Data-Inputs'!H235)</f>
        <v/>
      </c>
      <c r="J235" s="149" t="str">
        <f>IF('Matches-Data-Inputs'!I235="","",'Matches-Data-Inputs'!I235)</f>
        <v/>
      </c>
      <c r="K235" s="362" t="str">
        <f t="shared" si="59"/>
        <v>Not Played Yet</v>
      </c>
      <c r="L235" s="188"/>
      <c r="M235" s="203"/>
      <c r="N235" s="123" t="str">
        <f t="shared" si="48"/>
        <v xml:space="preserve"> </v>
      </c>
      <c r="O235" s="193" t="str">
        <f t="shared" si="49"/>
        <v xml:space="preserve"> </v>
      </c>
      <c r="P235" s="57" t="str">
        <f t="shared" si="50"/>
        <v/>
      </c>
      <c r="Q235" s="58" t="str">
        <f t="shared" si="51"/>
        <v/>
      </c>
      <c r="R235" s="59">
        <f t="shared" si="52"/>
        <v>0</v>
      </c>
      <c r="S235" s="60">
        <f t="shared" si="53"/>
        <v>0</v>
      </c>
      <c r="T235" s="61">
        <f t="shared" si="54"/>
        <v>0</v>
      </c>
      <c r="U235" s="58">
        <f t="shared" si="55"/>
        <v>0</v>
      </c>
      <c r="V235" s="61">
        <f t="shared" si="56"/>
        <v>0</v>
      </c>
      <c r="W235" s="58">
        <f t="shared" si="57"/>
        <v>0</v>
      </c>
      <c r="X235" s="367"/>
      <c r="Y235" s="137"/>
      <c r="Z235" s="138"/>
      <c r="AA235" s="139"/>
      <c r="AB235" s="139"/>
      <c r="AC235" s="139"/>
      <c r="AD235" s="139"/>
    </row>
    <row r="236" spans="2:30" hidden="1">
      <c r="B236" s="65" t="str">
        <f>IF(C236&lt;&gt;"",COUNTA($C$7:C236),"")</f>
        <v/>
      </c>
      <c r="C236" s="364" t="str">
        <f>IF('Matches-Data-Inputs'!C236="","",'Matches-Data-Inputs'!C236)</f>
        <v/>
      </c>
      <c r="D236" s="73" t="str">
        <f>IF(C236="","",VLOOKUP(WEEKDAY(C236),WeekDays!$B$6:$C$12,COLUMNS(WeekDays!$B$6:$C$12)))</f>
        <v/>
      </c>
      <c r="E236" s="27" t="str">
        <f>IF('Matches-Data-Inputs'!E236="","",'Matches-Data-Inputs'!E236)</f>
        <v/>
      </c>
      <c r="F236" s="172" t="str">
        <f>IF('Matches-Data-Inputs'!F236="","",'Matches-Data-Inputs'!F236)</f>
        <v/>
      </c>
      <c r="G236" s="172" t="str">
        <f>IF('Matches-Data-Inputs'!G236="","",'Matches-Data-Inputs'!G236)</f>
        <v/>
      </c>
      <c r="H236" s="172" t="str">
        <f t="shared" si="58"/>
        <v>Not Played Yet</v>
      </c>
      <c r="I236" s="362" t="str">
        <f>IF('Matches-Data-Inputs'!H236="","",'Matches-Data-Inputs'!H236)</f>
        <v/>
      </c>
      <c r="J236" s="149" t="str">
        <f>IF('Matches-Data-Inputs'!I236="","",'Matches-Data-Inputs'!I236)</f>
        <v/>
      </c>
      <c r="K236" s="362" t="str">
        <f t="shared" si="59"/>
        <v>Not Played Yet</v>
      </c>
      <c r="L236" s="188"/>
      <c r="M236" s="203"/>
      <c r="N236" s="123" t="str">
        <f t="shared" si="48"/>
        <v xml:space="preserve"> </v>
      </c>
      <c r="O236" s="193" t="str">
        <f t="shared" si="49"/>
        <v xml:space="preserve"> </v>
      </c>
      <c r="P236" s="57" t="str">
        <f t="shared" si="50"/>
        <v/>
      </c>
      <c r="Q236" s="58" t="str">
        <f t="shared" si="51"/>
        <v/>
      </c>
      <c r="R236" s="59">
        <f t="shared" si="52"/>
        <v>0</v>
      </c>
      <c r="S236" s="60">
        <f t="shared" si="53"/>
        <v>0</v>
      </c>
      <c r="T236" s="61">
        <f t="shared" si="54"/>
        <v>0</v>
      </c>
      <c r="U236" s="58">
        <f t="shared" si="55"/>
        <v>0</v>
      </c>
      <c r="V236" s="61">
        <f t="shared" si="56"/>
        <v>0</v>
      </c>
      <c r="W236" s="58">
        <f t="shared" si="57"/>
        <v>0</v>
      </c>
      <c r="X236" s="367"/>
      <c r="Y236" s="137"/>
      <c r="Z236" s="138"/>
      <c r="AA236" s="139"/>
      <c r="AB236" s="139"/>
      <c r="AC236" s="139"/>
      <c r="AD236" s="139"/>
    </row>
    <row r="237" spans="2:30" hidden="1">
      <c r="B237" s="65" t="str">
        <f>IF(C237&lt;&gt;"",COUNTA($C$7:C237),"")</f>
        <v/>
      </c>
      <c r="C237" s="364" t="str">
        <f>IF('Matches-Data-Inputs'!C237="","",'Matches-Data-Inputs'!C237)</f>
        <v/>
      </c>
      <c r="D237" s="73" t="str">
        <f>IF(C237="","",VLOOKUP(WEEKDAY(C237),WeekDays!$B$6:$C$12,COLUMNS(WeekDays!$B$6:$C$12)))</f>
        <v/>
      </c>
      <c r="E237" s="27" t="str">
        <f>IF('Matches-Data-Inputs'!E237="","",'Matches-Data-Inputs'!E237)</f>
        <v/>
      </c>
      <c r="F237" s="172" t="str">
        <f>IF('Matches-Data-Inputs'!F237="","",'Matches-Data-Inputs'!F237)</f>
        <v/>
      </c>
      <c r="G237" s="172" t="str">
        <f>IF('Matches-Data-Inputs'!G237="","",'Matches-Data-Inputs'!G237)</f>
        <v/>
      </c>
      <c r="H237" s="172" t="str">
        <f t="shared" si="58"/>
        <v>Not Played Yet</v>
      </c>
      <c r="I237" s="362" t="str">
        <f>IF('Matches-Data-Inputs'!H237="","",'Matches-Data-Inputs'!H237)</f>
        <v/>
      </c>
      <c r="J237" s="149" t="str">
        <f>IF('Matches-Data-Inputs'!I237="","",'Matches-Data-Inputs'!I237)</f>
        <v/>
      </c>
      <c r="K237" s="362" t="str">
        <f t="shared" si="59"/>
        <v>Not Played Yet</v>
      </c>
      <c r="L237" s="188"/>
      <c r="M237" s="203"/>
      <c r="N237" s="123" t="str">
        <f t="shared" si="48"/>
        <v xml:space="preserve"> </v>
      </c>
      <c r="O237" s="193" t="str">
        <f t="shared" si="49"/>
        <v xml:space="preserve"> </v>
      </c>
      <c r="P237" s="57" t="str">
        <f t="shared" si="50"/>
        <v/>
      </c>
      <c r="Q237" s="58" t="str">
        <f t="shared" si="51"/>
        <v/>
      </c>
      <c r="R237" s="59">
        <f t="shared" si="52"/>
        <v>0</v>
      </c>
      <c r="S237" s="60">
        <f t="shared" si="53"/>
        <v>0</v>
      </c>
      <c r="T237" s="61">
        <f t="shared" si="54"/>
        <v>0</v>
      </c>
      <c r="U237" s="58">
        <f t="shared" si="55"/>
        <v>0</v>
      </c>
      <c r="V237" s="61">
        <f t="shared" si="56"/>
        <v>0</v>
      </c>
      <c r="W237" s="58">
        <f t="shared" si="57"/>
        <v>0</v>
      </c>
      <c r="X237" s="367"/>
      <c r="Y237" s="137"/>
      <c r="Z237" s="138"/>
      <c r="AA237" s="139"/>
      <c r="AB237" s="139"/>
      <c r="AC237" s="139"/>
      <c r="AD237" s="139"/>
    </row>
    <row r="238" spans="2:30" hidden="1">
      <c r="B238" s="65" t="str">
        <f>IF(C238&lt;&gt;"",COUNTA($C$7:C238),"")</f>
        <v/>
      </c>
      <c r="C238" s="364" t="str">
        <f>IF('Matches-Data-Inputs'!C238="","",'Matches-Data-Inputs'!C238)</f>
        <v/>
      </c>
      <c r="D238" s="73" t="str">
        <f>IF(C238="","",VLOOKUP(WEEKDAY(C238),WeekDays!$B$6:$C$12,COLUMNS(WeekDays!$B$6:$C$12)))</f>
        <v/>
      </c>
      <c r="E238" s="27" t="str">
        <f>IF('Matches-Data-Inputs'!E238="","",'Matches-Data-Inputs'!E238)</f>
        <v/>
      </c>
      <c r="F238" s="172" t="str">
        <f>IF('Matches-Data-Inputs'!F238="","",'Matches-Data-Inputs'!F238)</f>
        <v/>
      </c>
      <c r="G238" s="172" t="str">
        <f>IF('Matches-Data-Inputs'!G238="","",'Matches-Data-Inputs'!G238)</f>
        <v/>
      </c>
      <c r="H238" s="172" t="str">
        <f t="shared" si="58"/>
        <v>Not Played Yet</v>
      </c>
      <c r="I238" s="362" t="str">
        <f>IF('Matches-Data-Inputs'!H238="","",'Matches-Data-Inputs'!H238)</f>
        <v/>
      </c>
      <c r="J238" s="149" t="str">
        <f>IF('Matches-Data-Inputs'!I238="","",'Matches-Data-Inputs'!I238)</f>
        <v/>
      </c>
      <c r="K238" s="362" t="str">
        <f t="shared" si="59"/>
        <v>Not Played Yet</v>
      </c>
      <c r="L238" s="188"/>
      <c r="M238" s="203"/>
      <c r="N238" s="123" t="str">
        <f t="shared" si="48"/>
        <v xml:space="preserve"> </v>
      </c>
      <c r="O238" s="193" t="str">
        <f t="shared" si="49"/>
        <v xml:space="preserve"> </v>
      </c>
      <c r="P238" s="57" t="str">
        <f t="shared" si="50"/>
        <v/>
      </c>
      <c r="Q238" s="58" t="str">
        <f t="shared" si="51"/>
        <v/>
      </c>
      <c r="R238" s="59">
        <f t="shared" si="52"/>
        <v>0</v>
      </c>
      <c r="S238" s="60">
        <f t="shared" si="53"/>
        <v>0</v>
      </c>
      <c r="T238" s="61">
        <f t="shared" si="54"/>
        <v>0</v>
      </c>
      <c r="U238" s="58">
        <f t="shared" si="55"/>
        <v>0</v>
      </c>
      <c r="V238" s="61">
        <f t="shared" si="56"/>
        <v>0</v>
      </c>
      <c r="W238" s="58">
        <f t="shared" si="57"/>
        <v>0</v>
      </c>
      <c r="X238" s="367"/>
      <c r="Y238" s="137"/>
      <c r="Z238" s="138"/>
      <c r="AA238" s="139"/>
      <c r="AB238" s="139"/>
      <c r="AC238" s="139"/>
      <c r="AD238" s="139"/>
    </row>
    <row r="239" spans="2:30" hidden="1">
      <c r="B239" s="65" t="str">
        <f>IF(C239&lt;&gt;"",COUNTA($C$7:C239),"")</f>
        <v/>
      </c>
      <c r="C239" s="364" t="str">
        <f>IF('Matches-Data-Inputs'!C239="","",'Matches-Data-Inputs'!C239)</f>
        <v/>
      </c>
      <c r="D239" s="73" t="str">
        <f>IF(C239="","",VLOOKUP(WEEKDAY(C239),WeekDays!$B$6:$C$12,COLUMNS(WeekDays!$B$6:$C$12)))</f>
        <v/>
      </c>
      <c r="E239" s="27" t="str">
        <f>IF('Matches-Data-Inputs'!E239="","",'Matches-Data-Inputs'!E239)</f>
        <v/>
      </c>
      <c r="F239" s="172" t="str">
        <f>IF('Matches-Data-Inputs'!F239="","",'Matches-Data-Inputs'!F239)</f>
        <v/>
      </c>
      <c r="G239" s="172" t="str">
        <f>IF('Matches-Data-Inputs'!G239="","",'Matches-Data-Inputs'!G239)</f>
        <v/>
      </c>
      <c r="H239" s="172" t="str">
        <f t="shared" si="58"/>
        <v>Not Played Yet</v>
      </c>
      <c r="I239" s="362" t="str">
        <f>IF('Matches-Data-Inputs'!H239="","",'Matches-Data-Inputs'!H239)</f>
        <v/>
      </c>
      <c r="J239" s="149" t="str">
        <f>IF('Matches-Data-Inputs'!I239="","",'Matches-Data-Inputs'!I239)</f>
        <v/>
      </c>
      <c r="K239" s="362" t="str">
        <f t="shared" si="59"/>
        <v>Not Played Yet</v>
      </c>
      <c r="L239" s="188"/>
      <c r="M239" s="203"/>
      <c r="N239" s="123" t="str">
        <f t="shared" si="48"/>
        <v xml:space="preserve"> </v>
      </c>
      <c r="O239" s="193" t="str">
        <f t="shared" si="49"/>
        <v xml:space="preserve"> </v>
      </c>
      <c r="P239" s="57" t="str">
        <f t="shared" si="50"/>
        <v/>
      </c>
      <c r="Q239" s="58" t="str">
        <f t="shared" si="51"/>
        <v/>
      </c>
      <c r="R239" s="59">
        <f t="shared" si="52"/>
        <v>0</v>
      </c>
      <c r="S239" s="60">
        <f t="shared" si="53"/>
        <v>0</v>
      </c>
      <c r="T239" s="61">
        <f t="shared" si="54"/>
        <v>0</v>
      </c>
      <c r="U239" s="58">
        <f t="shared" si="55"/>
        <v>0</v>
      </c>
      <c r="V239" s="61">
        <f t="shared" si="56"/>
        <v>0</v>
      </c>
      <c r="W239" s="58">
        <f t="shared" si="57"/>
        <v>0</v>
      </c>
      <c r="X239" s="367"/>
      <c r="Y239" s="137"/>
      <c r="Z239" s="138"/>
      <c r="AA239" s="139"/>
      <c r="AB239" s="139"/>
      <c r="AC239" s="139"/>
      <c r="AD239" s="139"/>
    </row>
    <row r="240" spans="2:30" hidden="1">
      <c r="B240" s="65" t="str">
        <f>IF(C240&lt;&gt;"",COUNTA($C$7:C240),"")</f>
        <v/>
      </c>
      <c r="C240" s="364" t="str">
        <f>IF('Matches-Data-Inputs'!C240="","",'Matches-Data-Inputs'!C240)</f>
        <v/>
      </c>
      <c r="D240" s="73" t="str">
        <f>IF(C240="","",VLOOKUP(WEEKDAY(C240),WeekDays!$B$6:$C$12,COLUMNS(WeekDays!$B$6:$C$12)))</f>
        <v/>
      </c>
      <c r="E240" s="27" t="str">
        <f>IF('Matches-Data-Inputs'!E240="","",'Matches-Data-Inputs'!E240)</f>
        <v/>
      </c>
      <c r="F240" s="172" t="str">
        <f>IF('Matches-Data-Inputs'!F240="","",'Matches-Data-Inputs'!F240)</f>
        <v/>
      </c>
      <c r="G240" s="172" t="str">
        <f>IF('Matches-Data-Inputs'!G240="","",'Matches-Data-Inputs'!G240)</f>
        <v/>
      </c>
      <c r="H240" s="172" t="str">
        <f t="shared" si="58"/>
        <v>Not Played Yet</v>
      </c>
      <c r="I240" s="362" t="str">
        <f>IF('Matches-Data-Inputs'!H240="","",'Matches-Data-Inputs'!H240)</f>
        <v/>
      </c>
      <c r="J240" s="149" t="str">
        <f>IF('Matches-Data-Inputs'!I240="","",'Matches-Data-Inputs'!I240)</f>
        <v/>
      </c>
      <c r="K240" s="362" t="str">
        <f t="shared" si="59"/>
        <v>Not Played Yet</v>
      </c>
      <c r="L240" s="188"/>
      <c r="M240" s="203"/>
      <c r="N240" s="123" t="str">
        <f t="shared" si="48"/>
        <v xml:space="preserve"> </v>
      </c>
      <c r="O240" s="193" t="str">
        <f t="shared" si="49"/>
        <v xml:space="preserve"> </v>
      </c>
      <c r="P240" s="57" t="str">
        <f t="shared" si="50"/>
        <v/>
      </c>
      <c r="Q240" s="58" t="str">
        <f t="shared" si="51"/>
        <v/>
      </c>
      <c r="R240" s="59">
        <f t="shared" si="52"/>
        <v>0</v>
      </c>
      <c r="S240" s="60">
        <f t="shared" si="53"/>
        <v>0</v>
      </c>
      <c r="T240" s="61">
        <f t="shared" si="54"/>
        <v>0</v>
      </c>
      <c r="U240" s="58">
        <f t="shared" si="55"/>
        <v>0</v>
      </c>
      <c r="V240" s="61">
        <f t="shared" si="56"/>
        <v>0</v>
      </c>
      <c r="W240" s="58">
        <f t="shared" si="57"/>
        <v>0</v>
      </c>
      <c r="X240" s="367"/>
      <c r="Y240" s="137"/>
      <c r="Z240" s="138"/>
      <c r="AA240" s="139"/>
      <c r="AB240" s="139"/>
      <c r="AC240" s="139"/>
      <c r="AD240" s="139"/>
    </row>
    <row r="241" spans="2:30" hidden="1">
      <c r="B241" s="65" t="str">
        <f>IF(C241&lt;&gt;"",COUNTA($C$7:C241),"")</f>
        <v/>
      </c>
      <c r="C241" s="364" t="str">
        <f>IF('Matches-Data-Inputs'!C241="","",'Matches-Data-Inputs'!C241)</f>
        <v/>
      </c>
      <c r="D241" s="73" t="str">
        <f>IF(C241="","",VLOOKUP(WEEKDAY(C241),WeekDays!$B$6:$C$12,COLUMNS(WeekDays!$B$6:$C$12)))</f>
        <v/>
      </c>
      <c r="E241" s="27" t="str">
        <f>IF('Matches-Data-Inputs'!E241="","",'Matches-Data-Inputs'!E241)</f>
        <v/>
      </c>
      <c r="F241" s="172" t="str">
        <f>IF('Matches-Data-Inputs'!F241="","",'Matches-Data-Inputs'!F241)</f>
        <v/>
      </c>
      <c r="G241" s="172" t="str">
        <f>IF('Matches-Data-Inputs'!G241="","",'Matches-Data-Inputs'!G241)</f>
        <v/>
      </c>
      <c r="H241" s="172" t="str">
        <f t="shared" si="58"/>
        <v>Not Played Yet</v>
      </c>
      <c r="I241" s="362" t="str">
        <f>IF('Matches-Data-Inputs'!H241="","",'Matches-Data-Inputs'!H241)</f>
        <v/>
      </c>
      <c r="J241" s="149" t="str">
        <f>IF('Matches-Data-Inputs'!I241="","",'Matches-Data-Inputs'!I241)</f>
        <v/>
      </c>
      <c r="K241" s="362" t="str">
        <f t="shared" si="59"/>
        <v>Not Played Yet</v>
      </c>
      <c r="L241" s="188"/>
      <c r="M241" s="203"/>
      <c r="N241" s="123" t="str">
        <f t="shared" si="48"/>
        <v xml:space="preserve"> </v>
      </c>
      <c r="O241" s="193" t="str">
        <f t="shared" si="49"/>
        <v xml:space="preserve"> </v>
      </c>
      <c r="P241" s="57" t="str">
        <f t="shared" si="50"/>
        <v/>
      </c>
      <c r="Q241" s="58" t="str">
        <f t="shared" si="51"/>
        <v/>
      </c>
      <c r="R241" s="59">
        <f t="shared" si="52"/>
        <v>0</v>
      </c>
      <c r="S241" s="60">
        <f t="shared" si="53"/>
        <v>0</v>
      </c>
      <c r="T241" s="61">
        <f t="shared" si="54"/>
        <v>0</v>
      </c>
      <c r="U241" s="58">
        <f t="shared" si="55"/>
        <v>0</v>
      </c>
      <c r="V241" s="61">
        <f t="shared" si="56"/>
        <v>0</v>
      </c>
      <c r="W241" s="58">
        <f t="shared" si="57"/>
        <v>0</v>
      </c>
      <c r="X241" s="367"/>
      <c r="Y241" s="137"/>
      <c r="Z241" s="138"/>
      <c r="AA241" s="139"/>
      <c r="AB241" s="139"/>
      <c r="AC241" s="139"/>
      <c r="AD241" s="139"/>
    </row>
    <row r="242" spans="2:30" hidden="1">
      <c r="B242" s="65" t="str">
        <f>IF(C242&lt;&gt;"",COUNTA($C$7:C242),"")</f>
        <v/>
      </c>
      <c r="C242" s="364" t="str">
        <f>IF('Matches-Data-Inputs'!C242="","",'Matches-Data-Inputs'!C242)</f>
        <v/>
      </c>
      <c r="D242" s="73" t="str">
        <f>IF(C242="","",VLOOKUP(WEEKDAY(C242),WeekDays!$B$6:$C$12,COLUMNS(WeekDays!$B$6:$C$12)))</f>
        <v/>
      </c>
      <c r="E242" s="27" t="str">
        <f>IF('Matches-Data-Inputs'!E242="","",'Matches-Data-Inputs'!E242)</f>
        <v/>
      </c>
      <c r="F242" s="172" t="str">
        <f>IF('Matches-Data-Inputs'!F242="","",'Matches-Data-Inputs'!F242)</f>
        <v/>
      </c>
      <c r="G242" s="172" t="str">
        <f>IF('Matches-Data-Inputs'!G242="","",'Matches-Data-Inputs'!G242)</f>
        <v/>
      </c>
      <c r="H242" s="172" t="str">
        <f t="shared" si="58"/>
        <v>Not Played Yet</v>
      </c>
      <c r="I242" s="362" t="str">
        <f>IF('Matches-Data-Inputs'!H242="","",'Matches-Data-Inputs'!H242)</f>
        <v/>
      </c>
      <c r="J242" s="149" t="str">
        <f>IF('Matches-Data-Inputs'!I242="","",'Matches-Data-Inputs'!I242)</f>
        <v/>
      </c>
      <c r="K242" s="362" t="str">
        <f t="shared" si="59"/>
        <v>Not Played Yet</v>
      </c>
      <c r="L242" s="188"/>
      <c r="M242" s="203"/>
      <c r="N242" s="123" t="str">
        <f t="shared" si="48"/>
        <v xml:space="preserve"> </v>
      </c>
      <c r="O242" s="193" t="str">
        <f t="shared" si="49"/>
        <v xml:space="preserve"> </v>
      </c>
      <c r="P242" s="57" t="str">
        <f t="shared" si="50"/>
        <v/>
      </c>
      <c r="Q242" s="58" t="str">
        <f t="shared" si="51"/>
        <v/>
      </c>
      <c r="R242" s="59">
        <f t="shared" si="52"/>
        <v>0</v>
      </c>
      <c r="S242" s="60">
        <f t="shared" si="53"/>
        <v>0</v>
      </c>
      <c r="T242" s="61">
        <f t="shared" si="54"/>
        <v>0</v>
      </c>
      <c r="U242" s="58">
        <f t="shared" si="55"/>
        <v>0</v>
      </c>
      <c r="V242" s="61">
        <f t="shared" si="56"/>
        <v>0</v>
      </c>
      <c r="W242" s="58">
        <f t="shared" si="57"/>
        <v>0</v>
      </c>
      <c r="X242" s="367"/>
      <c r="Y242" s="137"/>
      <c r="Z242" s="138"/>
      <c r="AA242" s="139"/>
      <c r="AB242" s="139"/>
      <c r="AC242" s="139"/>
      <c r="AD242" s="139"/>
    </row>
    <row r="243" spans="2:30" hidden="1">
      <c r="B243" s="65" t="str">
        <f>IF(C243&lt;&gt;"",COUNTA($C$7:C243),"")</f>
        <v/>
      </c>
      <c r="C243" s="364" t="str">
        <f>IF('Matches-Data-Inputs'!C243="","",'Matches-Data-Inputs'!C243)</f>
        <v/>
      </c>
      <c r="D243" s="73" t="str">
        <f>IF(C243="","",VLOOKUP(WEEKDAY(C243),WeekDays!$B$6:$C$12,COLUMNS(WeekDays!$B$6:$C$12)))</f>
        <v/>
      </c>
      <c r="E243" s="27" t="str">
        <f>IF('Matches-Data-Inputs'!E243="","",'Matches-Data-Inputs'!E243)</f>
        <v/>
      </c>
      <c r="F243" s="172" t="str">
        <f>IF('Matches-Data-Inputs'!F243="","",'Matches-Data-Inputs'!F243)</f>
        <v/>
      </c>
      <c r="G243" s="172" t="str">
        <f>IF('Matches-Data-Inputs'!G243="","",'Matches-Data-Inputs'!G243)</f>
        <v/>
      </c>
      <c r="H243" s="172" t="str">
        <f t="shared" si="58"/>
        <v>Not Played Yet</v>
      </c>
      <c r="I243" s="362" t="str">
        <f>IF('Matches-Data-Inputs'!H243="","",'Matches-Data-Inputs'!H243)</f>
        <v/>
      </c>
      <c r="J243" s="149" t="str">
        <f>IF('Matches-Data-Inputs'!I243="","",'Matches-Data-Inputs'!I243)</f>
        <v/>
      </c>
      <c r="K243" s="362" t="str">
        <f t="shared" si="59"/>
        <v>Not Played Yet</v>
      </c>
      <c r="L243" s="188"/>
      <c r="M243" s="203"/>
      <c r="N243" s="123" t="str">
        <f t="shared" si="48"/>
        <v xml:space="preserve"> </v>
      </c>
      <c r="O243" s="193" t="str">
        <f t="shared" si="49"/>
        <v xml:space="preserve"> </v>
      </c>
      <c r="P243" s="57" t="str">
        <f t="shared" si="50"/>
        <v/>
      </c>
      <c r="Q243" s="58" t="str">
        <f t="shared" si="51"/>
        <v/>
      </c>
      <c r="R243" s="59">
        <f t="shared" si="52"/>
        <v>0</v>
      </c>
      <c r="S243" s="60">
        <f t="shared" si="53"/>
        <v>0</v>
      </c>
      <c r="T243" s="61">
        <f t="shared" si="54"/>
        <v>0</v>
      </c>
      <c r="U243" s="58">
        <f t="shared" si="55"/>
        <v>0</v>
      </c>
      <c r="V243" s="61">
        <f t="shared" si="56"/>
        <v>0</v>
      </c>
      <c r="W243" s="58">
        <f t="shared" si="57"/>
        <v>0</v>
      </c>
      <c r="X243" s="367"/>
      <c r="Y243" s="137"/>
      <c r="Z243" s="138"/>
      <c r="AA243" s="139"/>
      <c r="AB243" s="139"/>
      <c r="AC243" s="139"/>
      <c r="AD243" s="139"/>
    </row>
    <row r="244" spans="2:30" hidden="1">
      <c r="B244" s="65" t="str">
        <f>IF(C244&lt;&gt;"",COUNTA($C$7:C244),"")</f>
        <v/>
      </c>
      <c r="C244" s="364" t="str">
        <f>IF('Matches-Data-Inputs'!C244="","",'Matches-Data-Inputs'!C244)</f>
        <v/>
      </c>
      <c r="D244" s="73" t="str">
        <f>IF(C244="","",VLOOKUP(WEEKDAY(C244),WeekDays!$B$6:$C$12,COLUMNS(WeekDays!$B$6:$C$12)))</f>
        <v/>
      </c>
      <c r="E244" s="27" t="str">
        <f>IF('Matches-Data-Inputs'!E244="","",'Matches-Data-Inputs'!E244)</f>
        <v/>
      </c>
      <c r="F244" s="172" t="str">
        <f>IF('Matches-Data-Inputs'!F244="","",'Matches-Data-Inputs'!F244)</f>
        <v/>
      </c>
      <c r="G244" s="172" t="str">
        <f>IF('Matches-Data-Inputs'!G244="","",'Matches-Data-Inputs'!G244)</f>
        <v/>
      </c>
      <c r="H244" s="172" t="str">
        <f t="shared" si="58"/>
        <v>Not Played Yet</v>
      </c>
      <c r="I244" s="362" t="str">
        <f>IF('Matches-Data-Inputs'!H244="","",'Matches-Data-Inputs'!H244)</f>
        <v/>
      </c>
      <c r="J244" s="149" t="str">
        <f>IF('Matches-Data-Inputs'!I244="","",'Matches-Data-Inputs'!I244)</f>
        <v/>
      </c>
      <c r="K244" s="362" t="str">
        <f t="shared" si="59"/>
        <v>Not Played Yet</v>
      </c>
      <c r="L244" s="188"/>
      <c r="M244" s="203"/>
      <c r="N244" s="123" t="str">
        <f t="shared" si="48"/>
        <v xml:space="preserve"> </v>
      </c>
      <c r="O244" s="193" t="str">
        <f t="shared" si="49"/>
        <v xml:space="preserve"> </v>
      </c>
      <c r="P244" s="57" t="str">
        <f t="shared" si="50"/>
        <v/>
      </c>
      <c r="Q244" s="58" t="str">
        <f t="shared" si="51"/>
        <v/>
      </c>
      <c r="R244" s="59">
        <f t="shared" si="52"/>
        <v>0</v>
      </c>
      <c r="S244" s="60">
        <f t="shared" si="53"/>
        <v>0</v>
      </c>
      <c r="T244" s="61">
        <f t="shared" si="54"/>
        <v>0</v>
      </c>
      <c r="U244" s="58">
        <f t="shared" si="55"/>
        <v>0</v>
      </c>
      <c r="V244" s="61">
        <f t="shared" si="56"/>
        <v>0</v>
      </c>
      <c r="W244" s="58">
        <f t="shared" si="57"/>
        <v>0</v>
      </c>
      <c r="X244" s="367"/>
      <c r="Y244" s="137"/>
      <c r="Z244" s="138"/>
      <c r="AA244" s="139"/>
      <c r="AB244" s="139"/>
      <c r="AC244" s="139"/>
      <c r="AD244" s="139"/>
    </row>
    <row r="245" spans="2:30" hidden="1">
      <c r="B245" s="65" t="str">
        <f>IF(C245&lt;&gt;"",COUNTA($C$7:C245),"")</f>
        <v/>
      </c>
      <c r="C245" s="364" t="str">
        <f>IF('Matches-Data-Inputs'!C245="","",'Matches-Data-Inputs'!C245)</f>
        <v/>
      </c>
      <c r="D245" s="73" t="str">
        <f>IF(C245="","",VLOOKUP(WEEKDAY(C245),WeekDays!$B$6:$C$12,COLUMNS(WeekDays!$B$6:$C$12)))</f>
        <v/>
      </c>
      <c r="E245" s="27" t="str">
        <f>IF('Matches-Data-Inputs'!E245="","",'Matches-Data-Inputs'!E245)</f>
        <v/>
      </c>
      <c r="F245" s="172" t="str">
        <f>IF('Matches-Data-Inputs'!F245="","",'Matches-Data-Inputs'!F245)</f>
        <v/>
      </c>
      <c r="G245" s="172" t="str">
        <f>IF('Matches-Data-Inputs'!G245="","",'Matches-Data-Inputs'!G245)</f>
        <v/>
      </c>
      <c r="H245" s="172" t="str">
        <f t="shared" si="58"/>
        <v>Not Played Yet</v>
      </c>
      <c r="I245" s="362" t="str">
        <f>IF('Matches-Data-Inputs'!H245="","",'Matches-Data-Inputs'!H245)</f>
        <v/>
      </c>
      <c r="J245" s="149" t="str">
        <f>IF('Matches-Data-Inputs'!I245="","",'Matches-Data-Inputs'!I245)</f>
        <v/>
      </c>
      <c r="K245" s="362" t="str">
        <f t="shared" si="59"/>
        <v>Not Played Yet</v>
      </c>
      <c r="L245" s="188"/>
      <c r="M245" s="203"/>
      <c r="N245" s="123" t="str">
        <f t="shared" si="48"/>
        <v xml:space="preserve"> </v>
      </c>
      <c r="O245" s="193" t="str">
        <f t="shared" si="49"/>
        <v xml:space="preserve"> </v>
      </c>
      <c r="P245" s="57" t="str">
        <f t="shared" si="50"/>
        <v/>
      </c>
      <c r="Q245" s="58" t="str">
        <f t="shared" si="51"/>
        <v/>
      </c>
      <c r="R245" s="59">
        <f t="shared" si="52"/>
        <v>0</v>
      </c>
      <c r="S245" s="60">
        <f t="shared" si="53"/>
        <v>0</v>
      </c>
      <c r="T245" s="61">
        <f t="shared" si="54"/>
        <v>0</v>
      </c>
      <c r="U245" s="58">
        <f t="shared" si="55"/>
        <v>0</v>
      </c>
      <c r="V245" s="61">
        <f t="shared" si="56"/>
        <v>0</v>
      </c>
      <c r="W245" s="58">
        <f t="shared" si="57"/>
        <v>0</v>
      </c>
      <c r="X245" s="367"/>
      <c r="Y245" s="137"/>
      <c r="Z245" s="138"/>
      <c r="AA245" s="139"/>
      <c r="AB245" s="139"/>
      <c r="AC245" s="139"/>
      <c r="AD245" s="139"/>
    </row>
    <row r="246" spans="2:30" hidden="1">
      <c r="B246" s="65" t="str">
        <f>IF(C246&lt;&gt;"",COUNTA($C$7:C246),"")</f>
        <v/>
      </c>
      <c r="C246" s="364" t="str">
        <f>IF('Matches-Data-Inputs'!C246="","",'Matches-Data-Inputs'!C246)</f>
        <v/>
      </c>
      <c r="D246" s="73" t="str">
        <f>IF(C246="","",VLOOKUP(WEEKDAY(C246),WeekDays!$B$6:$C$12,COLUMNS(WeekDays!$B$6:$C$12)))</f>
        <v/>
      </c>
      <c r="E246" s="27" t="str">
        <f>IF('Matches-Data-Inputs'!E246="","",'Matches-Data-Inputs'!E246)</f>
        <v/>
      </c>
      <c r="F246" s="172" t="str">
        <f>IF('Matches-Data-Inputs'!F246="","",'Matches-Data-Inputs'!F246)</f>
        <v/>
      </c>
      <c r="G246" s="172" t="str">
        <f>IF('Matches-Data-Inputs'!G246="","",'Matches-Data-Inputs'!G246)</f>
        <v/>
      </c>
      <c r="H246" s="172" t="str">
        <f t="shared" si="58"/>
        <v>Not Played Yet</v>
      </c>
      <c r="I246" s="362" t="str">
        <f>IF('Matches-Data-Inputs'!H246="","",'Matches-Data-Inputs'!H246)</f>
        <v/>
      </c>
      <c r="J246" s="149" t="str">
        <f>IF('Matches-Data-Inputs'!I246="","",'Matches-Data-Inputs'!I246)</f>
        <v/>
      </c>
      <c r="K246" s="362" t="str">
        <f t="shared" si="59"/>
        <v>Not Played Yet</v>
      </c>
      <c r="L246" s="188"/>
      <c r="M246" s="203"/>
      <c r="N246" s="123" t="str">
        <f t="shared" si="48"/>
        <v xml:space="preserve"> </v>
      </c>
      <c r="O246" s="193" t="str">
        <f t="shared" si="49"/>
        <v xml:space="preserve"> </v>
      </c>
      <c r="P246" s="57" t="str">
        <f t="shared" si="50"/>
        <v/>
      </c>
      <c r="Q246" s="58" t="str">
        <f t="shared" si="51"/>
        <v/>
      </c>
      <c r="R246" s="59">
        <f t="shared" si="52"/>
        <v>0</v>
      </c>
      <c r="S246" s="60">
        <f t="shared" si="53"/>
        <v>0</v>
      </c>
      <c r="T246" s="61">
        <f t="shared" si="54"/>
        <v>0</v>
      </c>
      <c r="U246" s="58">
        <f t="shared" si="55"/>
        <v>0</v>
      </c>
      <c r="V246" s="61">
        <f t="shared" si="56"/>
        <v>0</v>
      </c>
      <c r="W246" s="58">
        <f t="shared" si="57"/>
        <v>0</v>
      </c>
      <c r="X246" s="367"/>
      <c r="Y246" s="137"/>
      <c r="Z246" s="138"/>
      <c r="AA246" s="139"/>
      <c r="AB246" s="139"/>
      <c r="AC246" s="139"/>
      <c r="AD246" s="139"/>
    </row>
    <row r="247" spans="2:30" hidden="1">
      <c r="B247" s="65" t="str">
        <f>IF(C247&lt;&gt;"",COUNTA($C$7:C247),"")</f>
        <v/>
      </c>
      <c r="C247" s="364" t="str">
        <f>IF('Matches-Data-Inputs'!C247="","",'Matches-Data-Inputs'!C247)</f>
        <v/>
      </c>
      <c r="D247" s="73" t="str">
        <f>IF(C247="","",VLOOKUP(WEEKDAY(C247),WeekDays!$B$6:$C$12,COLUMNS(WeekDays!$B$6:$C$12)))</f>
        <v/>
      </c>
      <c r="E247" s="27" t="str">
        <f>IF('Matches-Data-Inputs'!E247="","",'Matches-Data-Inputs'!E247)</f>
        <v/>
      </c>
      <c r="F247" s="172" t="str">
        <f>IF('Matches-Data-Inputs'!F247="","",'Matches-Data-Inputs'!F247)</f>
        <v/>
      </c>
      <c r="G247" s="172" t="str">
        <f>IF('Matches-Data-Inputs'!G247="","",'Matches-Data-Inputs'!G247)</f>
        <v/>
      </c>
      <c r="H247" s="172" t="str">
        <f t="shared" si="58"/>
        <v>Not Played Yet</v>
      </c>
      <c r="I247" s="362" t="str">
        <f>IF('Matches-Data-Inputs'!H247="","",'Matches-Data-Inputs'!H247)</f>
        <v/>
      </c>
      <c r="J247" s="149" t="str">
        <f>IF('Matches-Data-Inputs'!I247="","",'Matches-Data-Inputs'!I247)</f>
        <v/>
      </c>
      <c r="K247" s="362" t="str">
        <f t="shared" si="59"/>
        <v>Not Played Yet</v>
      </c>
      <c r="L247" s="188"/>
      <c r="M247" s="203"/>
      <c r="N247" s="123" t="str">
        <f t="shared" si="48"/>
        <v xml:space="preserve"> </v>
      </c>
      <c r="O247" s="193" t="str">
        <f t="shared" si="49"/>
        <v xml:space="preserve"> </v>
      </c>
      <c r="P247" s="57" t="str">
        <f t="shared" si="50"/>
        <v/>
      </c>
      <c r="Q247" s="58" t="str">
        <f t="shared" si="51"/>
        <v/>
      </c>
      <c r="R247" s="59">
        <f t="shared" si="52"/>
        <v>0</v>
      </c>
      <c r="S247" s="60">
        <f t="shared" si="53"/>
        <v>0</v>
      </c>
      <c r="T247" s="61">
        <f t="shared" si="54"/>
        <v>0</v>
      </c>
      <c r="U247" s="58">
        <f t="shared" si="55"/>
        <v>0</v>
      </c>
      <c r="V247" s="61">
        <f t="shared" si="56"/>
        <v>0</v>
      </c>
      <c r="W247" s="58">
        <f t="shared" si="57"/>
        <v>0</v>
      </c>
      <c r="X247" s="367"/>
      <c r="Y247" s="137"/>
      <c r="Z247" s="138"/>
      <c r="AA247" s="139"/>
      <c r="AB247" s="139"/>
      <c r="AC247" s="139"/>
      <c r="AD247" s="139"/>
    </row>
    <row r="248" spans="2:30" hidden="1">
      <c r="B248" s="65" t="str">
        <f>IF(C248&lt;&gt;"",COUNTA($C$7:C248),"")</f>
        <v/>
      </c>
      <c r="C248" s="364" t="str">
        <f>IF('Matches-Data-Inputs'!C248="","",'Matches-Data-Inputs'!C248)</f>
        <v/>
      </c>
      <c r="D248" s="73" t="str">
        <f>IF(C248="","",VLOOKUP(WEEKDAY(C248),WeekDays!$B$6:$C$12,COLUMNS(WeekDays!$B$6:$C$12)))</f>
        <v/>
      </c>
      <c r="E248" s="27" t="str">
        <f>IF('Matches-Data-Inputs'!E248="","",'Matches-Data-Inputs'!E248)</f>
        <v/>
      </c>
      <c r="F248" s="172" t="str">
        <f>IF('Matches-Data-Inputs'!F248="","",'Matches-Data-Inputs'!F248)</f>
        <v/>
      </c>
      <c r="G248" s="172" t="str">
        <f>IF('Matches-Data-Inputs'!G248="","",'Matches-Data-Inputs'!G248)</f>
        <v/>
      </c>
      <c r="H248" s="172" t="str">
        <f t="shared" si="58"/>
        <v>Not Played Yet</v>
      </c>
      <c r="I248" s="362" t="str">
        <f>IF('Matches-Data-Inputs'!H248="","",'Matches-Data-Inputs'!H248)</f>
        <v/>
      </c>
      <c r="J248" s="149" t="str">
        <f>IF('Matches-Data-Inputs'!I248="","",'Matches-Data-Inputs'!I248)</f>
        <v/>
      </c>
      <c r="K248" s="362" t="str">
        <f t="shared" si="59"/>
        <v>Not Played Yet</v>
      </c>
      <c r="L248" s="188"/>
      <c r="M248" s="203"/>
      <c r="N248" s="123" t="str">
        <f t="shared" si="48"/>
        <v xml:space="preserve"> </v>
      </c>
      <c r="O248" s="193" t="str">
        <f t="shared" si="49"/>
        <v xml:space="preserve"> </v>
      </c>
      <c r="P248" s="57" t="str">
        <f t="shared" si="50"/>
        <v/>
      </c>
      <c r="Q248" s="58" t="str">
        <f t="shared" si="51"/>
        <v/>
      </c>
      <c r="R248" s="59">
        <f t="shared" si="52"/>
        <v>0</v>
      </c>
      <c r="S248" s="60">
        <f t="shared" si="53"/>
        <v>0</v>
      </c>
      <c r="T248" s="61">
        <f t="shared" si="54"/>
        <v>0</v>
      </c>
      <c r="U248" s="58">
        <f t="shared" si="55"/>
        <v>0</v>
      </c>
      <c r="V248" s="61">
        <f t="shared" si="56"/>
        <v>0</v>
      </c>
      <c r="W248" s="58">
        <f t="shared" si="57"/>
        <v>0</v>
      </c>
      <c r="X248" s="367"/>
      <c r="Y248" s="137"/>
      <c r="Z248" s="138"/>
      <c r="AA248" s="139"/>
      <c r="AB248" s="139"/>
      <c r="AC248" s="139"/>
      <c r="AD248" s="139"/>
    </row>
    <row r="249" spans="2:30" hidden="1">
      <c r="B249" s="65" t="str">
        <f>IF(C249&lt;&gt;"",COUNTA($C$7:C249),"")</f>
        <v/>
      </c>
      <c r="C249" s="364" t="str">
        <f>IF('Matches-Data-Inputs'!C249="","",'Matches-Data-Inputs'!C249)</f>
        <v/>
      </c>
      <c r="D249" s="73" t="str">
        <f>IF(C249="","",VLOOKUP(WEEKDAY(C249),WeekDays!$B$6:$C$12,COLUMNS(WeekDays!$B$6:$C$12)))</f>
        <v/>
      </c>
      <c r="E249" s="27" t="str">
        <f>IF('Matches-Data-Inputs'!E249="","",'Matches-Data-Inputs'!E249)</f>
        <v/>
      </c>
      <c r="F249" s="172" t="str">
        <f>IF('Matches-Data-Inputs'!F249="","",'Matches-Data-Inputs'!F249)</f>
        <v/>
      </c>
      <c r="G249" s="172" t="str">
        <f>IF('Matches-Data-Inputs'!G249="","",'Matches-Data-Inputs'!G249)</f>
        <v/>
      </c>
      <c r="H249" s="172" t="str">
        <f t="shared" si="58"/>
        <v>Not Played Yet</v>
      </c>
      <c r="I249" s="362" t="str">
        <f>IF('Matches-Data-Inputs'!H249="","",'Matches-Data-Inputs'!H249)</f>
        <v/>
      </c>
      <c r="J249" s="149" t="str">
        <f>IF('Matches-Data-Inputs'!I249="","",'Matches-Data-Inputs'!I249)</f>
        <v/>
      </c>
      <c r="K249" s="362" t="str">
        <f t="shared" si="59"/>
        <v>Not Played Yet</v>
      </c>
      <c r="L249" s="188"/>
      <c r="M249" s="203"/>
      <c r="N249" s="123" t="str">
        <f t="shared" si="48"/>
        <v xml:space="preserve"> </v>
      </c>
      <c r="O249" s="193" t="str">
        <f t="shared" si="49"/>
        <v xml:space="preserve"> </v>
      </c>
      <c r="P249" s="57" t="str">
        <f t="shared" si="50"/>
        <v/>
      </c>
      <c r="Q249" s="58" t="str">
        <f t="shared" si="51"/>
        <v/>
      </c>
      <c r="R249" s="59">
        <f t="shared" si="52"/>
        <v>0</v>
      </c>
      <c r="S249" s="60">
        <f t="shared" si="53"/>
        <v>0</v>
      </c>
      <c r="T249" s="61">
        <f t="shared" si="54"/>
        <v>0</v>
      </c>
      <c r="U249" s="58">
        <f t="shared" si="55"/>
        <v>0</v>
      </c>
      <c r="V249" s="61">
        <f t="shared" si="56"/>
        <v>0</v>
      </c>
      <c r="W249" s="58">
        <f t="shared" si="57"/>
        <v>0</v>
      </c>
      <c r="X249" s="367"/>
      <c r="Y249" s="137"/>
      <c r="Z249" s="138"/>
      <c r="AA249" s="139"/>
      <c r="AB249" s="139"/>
      <c r="AC249" s="139"/>
      <c r="AD249" s="139"/>
    </row>
    <row r="250" spans="2:30" hidden="1">
      <c r="B250" s="65" t="str">
        <f>IF(C250&lt;&gt;"",COUNTA($C$7:C250),"")</f>
        <v/>
      </c>
      <c r="C250" s="364" t="str">
        <f>IF('Matches-Data-Inputs'!C250="","",'Matches-Data-Inputs'!C250)</f>
        <v/>
      </c>
      <c r="D250" s="73" t="str">
        <f>IF(C250="","",VLOOKUP(WEEKDAY(C250),WeekDays!$B$6:$C$12,COLUMNS(WeekDays!$B$6:$C$12)))</f>
        <v/>
      </c>
      <c r="E250" s="27" t="str">
        <f>IF('Matches-Data-Inputs'!E250="","",'Matches-Data-Inputs'!E250)</f>
        <v/>
      </c>
      <c r="F250" s="172" t="str">
        <f>IF('Matches-Data-Inputs'!F250="","",'Matches-Data-Inputs'!F250)</f>
        <v/>
      </c>
      <c r="G250" s="172" t="str">
        <f>IF('Matches-Data-Inputs'!G250="","",'Matches-Data-Inputs'!G250)</f>
        <v/>
      </c>
      <c r="H250" s="172" t="str">
        <f t="shared" si="58"/>
        <v>Not Played Yet</v>
      </c>
      <c r="I250" s="362" t="str">
        <f>IF('Matches-Data-Inputs'!H250="","",'Matches-Data-Inputs'!H250)</f>
        <v/>
      </c>
      <c r="J250" s="149" t="str">
        <f>IF('Matches-Data-Inputs'!I250="","",'Matches-Data-Inputs'!I250)</f>
        <v/>
      </c>
      <c r="K250" s="362" t="str">
        <f t="shared" si="59"/>
        <v>Not Played Yet</v>
      </c>
      <c r="L250" s="188"/>
      <c r="M250" s="203"/>
      <c r="N250" s="123" t="str">
        <f t="shared" si="48"/>
        <v xml:space="preserve"> </v>
      </c>
      <c r="O250" s="193" t="str">
        <f t="shared" si="49"/>
        <v xml:space="preserve"> </v>
      </c>
      <c r="P250" s="57" t="str">
        <f t="shared" si="50"/>
        <v/>
      </c>
      <c r="Q250" s="58" t="str">
        <f t="shared" si="51"/>
        <v/>
      </c>
      <c r="R250" s="59">
        <f t="shared" si="52"/>
        <v>0</v>
      </c>
      <c r="S250" s="60">
        <f t="shared" si="53"/>
        <v>0</v>
      </c>
      <c r="T250" s="61">
        <f t="shared" si="54"/>
        <v>0</v>
      </c>
      <c r="U250" s="58">
        <f t="shared" si="55"/>
        <v>0</v>
      </c>
      <c r="V250" s="61">
        <f t="shared" si="56"/>
        <v>0</v>
      </c>
      <c r="W250" s="58">
        <f t="shared" si="57"/>
        <v>0</v>
      </c>
      <c r="X250" s="367"/>
      <c r="Y250" s="137"/>
      <c r="Z250" s="138"/>
      <c r="AA250" s="139"/>
      <c r="AB250" s="139"/>
      <c r="AC250" s="139"/>
      <c r="AD250" s="139"/>
    </row>
    <row r="251" spans="2:30" hidden="1">
      <c r="B251" s="65" t="str">
        <f>IF(C251&lt;&gt;"",COUNTA($C$7:C251),"")</f>
        <v/>
      </c>
      <c r="C251" s="364" t="str">
        <f>IF('Matches-Data-Inputs'!C251="","",'Matches-Data-Inputs'!C251)</f>
        <v/>
      </c>
      <c r="D251" s="73" t="str">
        <f>IF(C251="","",VLOOKUP(WEEKDAY(C251),WeekDays!$B$6:$C$12,COLUMNS(WeekDays!$B$6:$C$12)))</f>
        <v/>
      </c>
      <c r="E251" s="27" t="str">
        <f>IF('Matches-Data-Inputs'!E251="","",'Matches-Data-Inputs'!E251)</f>
        <v/>
      </c>
      <c r="F251" s="172" t="str">
        <f>IF('Matches-Data-Inputs'!F251="","",'Matches-Data-Inputs'!F251)</f>
        <v/>
      </c>
      <c r="G251" s="172" t="str">
        <f>IF('Matches-Data-Inputs'!G251="","",'Matches-Data-Inputs'!G251)</f>
        <v/>
      </c>
      <c r="H251" s="172" t="str">
        <f t="shared" si="58"/>
        <v>Not Played Yet</v>
      </c>
      <c r="I251" s="362" t="str">
        <f>IF('Matches-Data-Inputs'!H251="","",'Matches-Data-Inputs'!H251)</f>
        <v/>
      </c>
      <c r="J251" s="149" t="str">
        <f>IF('Matches-Data-Inputs'!I251="","",'Matches-Data-Inputs'!I251)</f>
        <v/>
      </c>
      <c r="K251" s="362" t="str">
        <f t="shared" si="59"/>
        <v>Not Played Yet</v>
      </c>
      <c r="L251" s="188"/>
      <c r="M251" s="203"/>
      <c r="N251" s="123" t="str">
        <f t="shared" si="48"/>
        <v xml:space="preserve"> </v>
      </c>
      <c r="O251" s="193" t="str">
        <f t="shared" si="49"/>
        <v xml:space="preserve"> </v>
      </c>
      <c r="P251" s="57" t="str">
        <f t="shared" si="50"/>
        <v/>
      </c>
      <c r="Q251" s="58" t="str">
        <f t="shared" si="51"/>
        <v/>
      </c>
      <c r="R251" s="59">
        <f t="shared" si="52"/>
        <v>0</v>
      </c>
      <c r="S251" s="60">
        <f t="shared" si="53"/>
        <v>0</v>
      </c>
      <c r="T251" s="61">
        <f t="shared" si="54"/>
        <v>0</v>
      </c>
      <c r="U251" s="58">
        <f t="shared" si="55"/>
        <v>0</v>
      </c>
      <c r="V251" s="61">
        <f t="shared" si="56"/>
        <v>0</v>
      </c>
      <c r="W251" s="58">
        <f t="shared" si="57"/>
        <v>0</v>
      </c>
      <c r="X251" s="367"/>
      <c r="Y251" s="137"/>
      <c r="Z251" s="138"/>
      <c r="AA251" s="139"/>
      <c r="AB251" s="139"/>
      <c r="AC251" s="139"/>
      <c r="AD251" s="139"/>
    </row>
    <row r="252" spans="2:30" hidden="1">
      <c r="B252" s="65" t="str">
        <f>IF(C252&lt;&gt;"",COUNTA($C$7:C252),"")</f>
        <v/>
      </c>
      <c r="C252" s="364" t="str">
        <f>IF('Matches-Data-Inputs'!C252="","",'Matches-Data-Inputs'!C252)</f>
        <v/>
      </c>
      <c r="D252" s="73" t="str">
        <f>IF(C252="","",VLOOKUP(WEEKDAY(C252),WeekDays!$B$6:$C$12,COLUMNS(WeekDays!$B$6:$C$12)))</f>
        <v/>
      </c>
      <c r="E252" s="27" t="str">
        <f>IF('Matches-Data-Inputs'!E252="","",'Matches-Data-Inputs'!E252)</f>
        <v/>
      </c>
      <c r="F252" s="172" t="str">
        <f>IF('Matches-Data-Inputs'!F252="","",'Matches-Data-Inputs'!F252)</f>
        <v/>
      </c>
      <c r="G252" s="172" t="str">
        <f>IF('Matches-Data-Inputs'!G252="","",'Matches-Data-Inputs'!G252)</f>
        <v/>
      </c>
      <c r="H252" s="172" t="str">
        <f t="shared" si="58"/>
        <v>Not Played Yet</v>
      </c>
      <c r="I252" s="362" t="str">
        <f>IF('Matches-Data-Inputs'!H252="","",'Matches-Data-Inputs'!H252)</f>
        <v/>
      </c>
      <c r="J252" s="149" t="str">
        <f>IF('Matches-Data-Inputs'!I252="","",'Matches-Data-Inputs'!I252)</f>
        <v/>
      </c>
      <c r="K252" s="362" t="str">
        <f t="shared" si="59"/>
        <v>Not Played Yet</v>
      </c>
      <c r="L252" s="188"/>
      <c r="M252" s="203"/>
      <c r="N252" s="123" t="str">
        <f t="shared" si="48"/>
        <v xml:space="preserve"> </v>
      </c>
      <c r="O252" s="193" t="str">
        <f t="shared" si="49"/>
        <v xml:space="preserve"> </v>
      </c>
      <c r="P252" s="57" t="str">
        <f t="shared" si="50"/>
        <v/>
      </c>
      <c r="Q252" s="58" t="str">
        <f t="shared" si="51"/>
        <v/>
      </c>
      <c r="R252" s="59">
        <f t="shared" si="52"/>
        <v>0</v>
      </c>
      <c r="S252" s="60">
        <f t="shared" si="53"/>
        <v>0</v>
      </c>
      <c r="T252" s="61">
        <f t="shared" si="54"/>
        <v>0</v>
      </c>
      <c r="U252" s="58">
        <f t="shared" si="55"/>
        <v>0</v>
      </c>
      <c r="V252" s="61">
        <f t="shared" si="56"/>
        <v>0</v>
      </c>
      <c r="W252" s="58">
        <f t="shared" si="57"/>
        <v>0</v>
      </c>
      <c r="X252" s="367"/>
      <c r="Y252" s="137"/>
      <c r="Z252" s="138"/>
      <c r="AA252" s="139"/>
      <c r="AB252" s="139"/>
      <c r="AC252" s="139"/>
      <c r="AD252" s="139"/>
    </row>
    <row r="253" spans="2:30" hidden="1">
      <c r="B253" s="65" t="str">
        <f>IF(C253&lt;&gt;"",COUNTA($C$7:C253),"")</f>
        <v/>
      </c>
      <c r="C253" s="364" t="str">
        <f>IF('Matches-Data-Inputs'!C253="","",'Matches-Data-Inputs'!C253)</f>
        <v/>
      </c>
      <c r="D253" s="73" t="str">
        <f>IF(C253="","",VLOOKUP(WEEKDAY(C253),WeekDays!$B$6:$C$12,COLUMNS(WeekDays!$B$6:$C$12)))</f>
        <v/>
      </c>
      <c r="E253" s="27" t="str">
        <f>IF('Matches-Data-Inputs'!E253="","",'Matches-Data-Inputs'!E253)</f>
        <v/>
      </c>
      <c r="F253" s="172" t="str">
        <f>IF('Matches-Data-Inputs'!F253="","",'Matches-Data-Inputs'!F253)</f>
        <v/>
      </c>
      <c r="G253" s="172" t="str">
        <f>IF('Matches-Data-Inputs'!G253="","",'Matches-Data-Inputs'!G253)</f>
        <v/>
      </c>
      <c r="H253" s="172" t="str">
        <f t="shared" si="58"/>
        <v>Not Played Yet</v>
      </c>
      <c r="I253" s="362" t="str">
        <f>IF('Matches-Data-Inputs'!H253="","",'Matches-Data-Inputs'!H253)</f>
        <v/>
      </c>
      <c r="J253" s="149" t="str">
        <f>IF('Matches-Data-Inputs'!I253="","",'Matches-Data-Inputs'!I253)</f>
        <v/>
      </c>
      <c r="K253" s="362" t="str">
        <f t="shared" si="59"/>
        <v>Not Played Yet</v>
      </c>
      <c r="L253" s="188"/>
      <c r="M253" s="203"/>
      <c r="N253" s="123" t="str">
        <f t="shared" ref="N253:N316" si="60">IF(OR(B253=0,B253&gt;COUNT($G$7:$G$868))," ",IF(G253&gt;J253,3,IF(G253&lt;J253,0,1)))</f>
        <v xml:space="preserve"> </v>
      </c>
      <c r="O253" s="193" t="str">
        <f t="shared" ref="O253:O316" si="61">IF(OR(B253=0,B253&gt;COUNT($G$7:$G$868))," ",IF(J253&gt;G253,3,IF(J253&lt;G253,0,1)))</f>
        <v xml:space="preserve"> </v>
      </c>
      <c r="P253" s="57" t="str">
        <f t="shared" ref="P253:P316" si="62">J253</f>
        <v/>
      </c>
      <c r="Q253" s="58" t="str">
        <f t="shared" ref="Q253:Q316" si="63">G253</f>
        <v/>
      </c>
      <c r="R253" s="59">
        <f t="shared" ref="R253:R316" si="64">IF(G253&gt;J253,1,0)</f>
        <v>0</v>
      </c>
      <c r="S253" s="60">
        <f t="shared" ref="S253:S316" si="65">IF(J253&gt;G253,1,0)</f>
        <v>0</v>
      </c>
      <c r="T253" s="61">
        <f t="shared" ref="T253:T316" si="66">IF(G253&lt;J253,1,0)</f>
        <v>0</v>
      </c>
      <c r="U253" s="58">
        <f t="shared" ref="U253:U316" si="67">IF(J253&lt;G253,1,0)</f>
        <v>0</v>
      </c>
      <c r="V253" s="61">
        <f t="shared" ref="V253:V316" si="68">IF(AND(G253="",J253=""),0,IF(G253=J253,1,0))</f>
        <v>0</v>
      </c>
      <c r="W253" s="58">
        <f t="shared" ref="W253:W316" si="69">IF(AND(G253="",J253=""),0,IF(J253=G253,1,0))</f>
        <v>0</v>
      </c>
      <c r="X253" s="367"/>
      <c r="Y253" s="137"/>
      <c r="Z253" s="138"/>
      <c r="AA253" s="139"/>
      <c r="AB253" s="139"/>
      <c r="AC253" s="139"/>
      <c r="AD253" s="139"/>
    </row>
    <row r="254" spans="2:30" hidden="1">
      <c r="B254" s="65" t="str">
        <f>IF(C254&lt;&gt;"",COUNTA($C$7:C254),"")</f>
        <v/>
      </c>
      <c r="C254" s="364" t="str">
        <f>IF('Matches-Data-Inputs'!C254="","",'Matches-Data-Inputs'!C254)</f>
        <v/>
      </c>
      <c r="D254" s="73" t="str">
        <f>IF(C254="","",VLOOKUP(WEEKDAY(C254),WeekDays!$B$6:$C$12,COLUMNS(WeekDays!$B$6:$C$12)))</f>
        <v/>
      </c>
      <c r="E254" s="27" t="str">
        <f>IF('Matches-Data-Inputs'!E254="","",'Matches-Data-Inputs'!E254)</f>
        <v/>
      </c>
      <c r="F254" s="172" t="str">
        <f>IF('Matches-Data-Inputs'!F254="","",'Matches-Data-Inputs'!F254)</f>
        <v/>
      </c>
      <c r="G254" s="172" t="str">
        <f>IF('Matches-Data-Inputs'!G254="","",'Matches-Data-Inputs'!G254)</f>
        <v/>
      </c>
      <c r="H254" s="172" t="str">
        <f t="shared" si="58"/>
        <v>Not Played Yet</v>
      </c>
      <c r="I254" s="362" t="str">
        <f>IF('Matches-Data-Inputs'!H254="","",'Matches-Data-Inputs'!H254)</f>
        <v/>
      </c>
      <c r="J254" s="149" t="str">
        <f>IF('Matches-Data-Inputs'!I254="","",'Matches-Data-Inputs'!I254)</f>
        <v/>
      </c>
      <c r="K254" s="362" t="str">
        <f t="shared" si="59"/>
        <v>Not Played Yet</v>
      </c>
      <c r="L254" s="188"/>
      <c r="M254" s="203"/>
      <c r="N254" s="123" t="str">
        <f t="shared" si="60"/>
        <v xml:space="preserve"> </v>
      </c>
      <c r="O254" s="193" t="str">
        <f t="shared" si="61"/>
        <v xml:space="preserve"> </v>
      </c>
      <c r="P254" s="57" t="str">
        <f t="shared" si="62"/>
        <v/>
      </c>
      <c r="Q254" s="58" t="str">
        <f t="shared" si="63"/>
        <v/>
      </c>
      <c r="R254" s="59">
        <f t="shared" si="64"/>
        <v>0</v>
      </c>
      <c r="S254" s="60">
        <f t="shared" si="65"/>
        <v>0</v>
      </c>
      <c r="T254" s="61">
        <f t="shared" si="66"/>
        <v>0</v>
      </c>
      <c r="U254" s="58">
        <f t="shared" si="67"/>
        <v>0</v>
      </c>
      <c r="V254" s="61">
        <f t="shared" si="68"/>
        <v>0</v>
      </c>
      <c r="W254" s="58">
        <f t="shared" si="69"/>
        <v>0</v>
      </c>
      <c r="X254" s="367"/>
      <c r="Y254" s="137"/>
      <c r="Z254" s="138"/>
      <c r="AA254" s="139"/>
      <c r="AB254" s="139"/>
      <c r="AC254" s="139"/>
      <c r="AD254" s="139"/>
    </row>
    <row r="255" spans="2:30" hidden="1">
      <c r="B255" s="65" t="str">
        <f>IF(C255&lt;&gt;"",COUNTA($C$7:C255),"")</f>
        <v/>
      </c>
      <c r="C255" s="364" t="str">
        <f>IF('Matches-Data-Inputs'!C255="","",'Matches-Data-Inputs'!C255)</f>
        <v/>
      </c>
      <c r="D255" s="73" t="str">
        <f>IF(C255="","",VLOOKUP(WEEKDAY(C255),WeekDays!$B$6:$C$12,COLUMNS(WeekDays!$B$6:$C$12)))</f>
        <v/>
      </c>
      <c r="E255" s="27" t="str">
        <f>IF('Matches-Data-Inputs'!E255="","",'Matches-Data-Inputs'!E255)</f>
        <v/>
      </c>
      <c r="F255" s="172" t="str">
        <f>IF('Matches-Data-Inputs'!F255="","",'Matches-Data-Inputs'!F255)</f>
        <v/>
      </c>
      <c r="G255" s="172" t="str">
        <f>IF('Matches-Data-Inputs'!G255="","",'Matches-Data-Inputs'!G255)</f>
        <v/>
      </c>
      <c r="H255" s="172" t="str">
        <f t="shared" si="58"/>
        <v>Not Played Yet</v>
      </c>
      <c r="I255" s="362" t="str">
        <f>IF('Matches-Data-Inputs'!H255="","",'Matches-Data-Inputs'!H255)</f>
        <v/>
      </c>
      <c r="J255" s="149" t="str">
        <f>IF('Matches-Data-Inputs'!I255="","",'Matches-Data-Inputs'!I255)</f>
        <v/>
      </c>
      <c r="K255" s="362" t="str">
        <f t="shared" si="59"/>
        <v>Not Played Yet</v>
      </c>
      <c r="L255" s="188"/>
      <c r="M255" s="203"/>
      <c r="N255" s="123" t="str">
        <f t="shared" si="60"/>
        <v xml:space="preserve"> </v>
      </c>
      <c r="O255" s="193" t="str">
        <f t="shared" si="61"/>
        <v xml:space="preserve"> </v>
      </c>
      <c r="P255" s="57" t="str">
        <f t="shared" si="62"/>
        <v/>
      </c>
      <c r="Q255" s="58" t="str">
        <f t="shared" si="63"/>
        <v/>
      </c>
      <c r="R255" s="59">
        <f t="shared" si="64"/>
        <v>0</v>
      </c>
      <c r="S255" s="60">
        <f t="shared" si="65"/>
        <v>0</v>
      </c>
      <c r="T255" s="61">
        <f t="shared" si="66"/>
        <v>0</v>
      </c>
      <c r="U255" s="58">
        <f t="shared" si="67"/>
        <v>0</v>
      </c>
      <c r="V255" s="61">
        <f t="shared" si="68"/>
        <v>0</v>
      </c>
      <c r="W255" s="58">
        <f t="shared" si="69"/>
        <v>0</v>
      </c>
      <c r="X255" s="367"/>
      <c r="Y255" s="137"/>
      <c r="Z255" s="138"/>
      <c r="AA255" s="139"/>
      <c r="AB255" s="139"/>
      <c r="AC255" s="139"/>
      <c r="AD255" s="139"/>
    </row>
    <row r="256" spans="2:30" hidden="1">
      <c r="B256" s="65" t="str">
        <f>IF(C256&lt;&gt;"",COUNTA($C$7:C256),"")</f>
        <v/>
      </c>
      <c r="C256" s="364" t="str">
        <f>IF('Matches-Data-Inputs'!C256="","",'Matches-Data-Inputs'!C256)</f>
        <v/>
      </c>
      <c r="D256" s="73" t="str">
        <f>IF(C256="","",VLOOKUP(WEEKDAY(C256),WeekDays!$B$6:$C$12,COLUMNS(WeekDays!$B$6:$C$12)))</f>
        <v/>
      </c>
      <c r="E256" s="27" t="str">
        <f>IF('Matches-Data-Inputs'!E256="","",'Matches-Data-Inputs'!E256)</f>
        <v/>
      </c>
      <c r="F256" s="172" t="str">
        <f>IF('Matches-Data-Inputs'!F256="","",'Matches-Data-Inputs'!F256)</f>
        <v/>
      </c>
      <c r="G256" s="172" t="str">
        <f>IF('Matches-Data-Inputs'!G256="","",'Matches-Data-Inputs'!G256)</f>
        <v/>
      </c>
      <c r="H256" s="172" t="str">
        <f t="shared" si="58"/>
        <v>Not Played Yet</v>
      </c>
      <c r="I256" s="362" t="str">
        <f>IF('Matches-Data-Inputs'!H256="","",'Matches-Data-Inputs'!H256)</f>
        <v/>
      </c>
      <c r="J256" s="149" t="str">
        <f>IF('Matches-Data-Inputs'!I256="","",'Matches-Data-Inputs'!I256)</f>
        <v/>
      </c>
      <c r="K256" s="362" t="str">
        <f t="shared" si="59"/>
        <v>Not Played Yet</v>
      </c>
      <c r="L256" s="188"/>
      <c r="M256" s="203"/>
      <c r="N256" s="123" t="str">
        <f t="shared" si="60"/>
        <v xml:space="preserve"> </v>
      </c>
      <c r="O256" s="193" t="str">
        <f t="shared" si="61"/>
        <v xml:space="preserve"> </v>
      </c>
      <c r="P256" s="57" t="str">
        <f t="shared" si="62"/>
        <v/>
      </c>
      <c r="Q256" s="58" t="str">
        <f t="shared" si="63"/>
        <v/>
      </c>
      <c r="R256" s="59">
        <f t="shared" si="64"/>
        <v>0</v>
      </c>
      <c r="S256" s="60">
        <f t="shared" si="65"/>
        <v>0</v>
      </c>
      <c r="T256" s="61">
        <f t="shared" si="66"/>
        <v>0</v>
      </c>
      <c r="U256" s="58">
        <f t="shared" si="67"/>
        <v>0</v>
      </c>
      <c r="V256" s="61">
        <f t="shared" si="68"/>
        <v>0</v>
      </c>
      <c r="W256" s="58">
        <f t="shared" si="69"/>
        <v>0</v>
      </c>
      <c r="X256" s="367"/>
      <c r="Y256" s="137"/>
      <c r="Z256" s="138"/>
      <c r="AA256" s="139"/>
      <c r="AB256" s="139"/>
      <c r="AC256" s="139"/>
      <c r="AD256" s="139"/>
    </row>
    <row r="257" spans="2:30" hidden="1">
      <c r="B257" s="65" t="str">
        <f>IF(C257&lt;&gt;"",COUNTA($C$7:C257),"")</f>
        <v/>
      </c>
      <c r="C257" s="364" t="str">
        <f>IF('Matches-Data-Inputs'!C257="","",'Matches-Data-Inputs'!C257)</f>
        <v/>
      </c>
      <c r="D257" s="73" t="str">
        <f>IF(C257="","",VLOOKUP(WEEKDAY(C257),WeekDays!$B$6:$C$12,COLUMNS(WeekDays!$B$6:$C$12)))</f>
        <v/>
      </c>
      <c r="E257" s="27" t="str">
        <f>IF('Matches-Data-Inputs'!E257="","",'Matches-Data-Inputs'!E257)</f>
        <v/>
      </c>
      <c r="F257" s="172" t="str">
        <f>IF('Matches-Data-Inputs'!F257="","",'Matches-Data-Inputs'!F257)</f>
        <v/>
      </c>
      <c r="G257" s="172" t="str">
        <f>IF('Matches-Data-Inputs'!G257="","",'Matches-Data-Inputs'!G257)</f>
        <v/>
      </c>
      <c r="H257" s="172" t="str">
        <f t="shared" si="58"/>
        <v>Not Played Yet</v>
      </c>
      <c r="I257" s="362" t="str">
        <f>IF('Matches-Data-Inputs'!H257="","",'Matches-Data-Inputs'!H257)</f>
        <v/>
      </c>
      <c r="J257" s="149" t="str">
        <f>IF('Matches-Data-Inputs'!I257="","",'Matches-Data-Inputs'!I257)</f>
        <v/>
      </c>
      <c r="K257" s="362" t="str">
        <f t="shared" si="59"/>
        <v>Not Played Yet</v>
      </c>
      <c r="L257" s="188"/>
      <c r="M257" s="203"/>
      <c r="N257" s="123" t="str">
        <f t="shared" si="60"/>
        <v xml:space="preserve"> </v>
      </c>
      <c r="O257" s="193" t="str">
        <f t="shared" si="61"/>
        <v xml:space="preserve"> </v>
      </c>
      <c r="P257" s="57" t="str">
        <f t="shared" si="62"/>
        <v/>
      </c>
      <c r="Q257" s="58" t="str">
        <f t="shared" si="63"/>
        <v/>
      </c>
      <c r="R257" s="59">
        <f t="shared" si="64"/>
        <v>0</v>
      </c>
      <c r="S257" s="60">
        <f t="shared" si="65"/>
        <v>0</v>
      </c>
      <c r="T257" s="61">
        <f t="shared" si="66"/>
        <v>0</v>
      </c>
      <c r="U257" s="58">
        <f t="shared" si="67"/>
        <v>0</v>
      </c>
      <c r="V257" s="61">
        <f t="shared" si="68"/>
        <v>0</v>
      </c>
      <c r="W257" s="58">
        <f t="shared" si="69"/>
        <v>0</v>
      </c>
      <c r="X257" s="367"/>
      <c r="Y257" s="137"/>
      <c r="Z257" s="138"/>
      <c r="AA257" s="139"/>
      <c r="AB257" s="139"/>
      <c r="AC257" s="139"/>
      <c r="AD257" s="139"/>
    </row>
    <row r="258" spans="2:30" hidden="1">
      <c r="B258" s="65" t="str">
        <f>IF(C258&lt;&gt;"",COUNTA($C$7:C258),"")</f>
        <v/>
      </c>
      <c r="C258" s="364" t="str">
        <f>IF('Matches-Data-Inputs'!C258="","",'Matches-Data-Inputs'!C258)</f>
        <v/>
      </c>
      <c r="D258" s="73" t="str">
        <f>IF(C258="","",VLOOKUP(WEEKDAY(C258),WeekDays!$B$6:$C$12,COLUMNS(WeekDays!$B$6:$C$12)))</f>
        <v/>
      </c>
      <c r="E258" s="27" t="str">
        <f>IF('Matches-Data-Inputs'!E258="","",'Matches-Data-Inputs'!E258)</f>
        <v/>
      </c>
      <c r="F258" s="172" t="str">
        <f>IF('Matches-Data-Inputs'!F258="","",'Matches-Data-Inputs'!F258)</f>
        <v/>
      </c>
      <c r="G258" s="172" t="str">
        <f>IF('Matches-Data-Inputs'!G258="","",'Matches-Data-Inputs'!G258)</f>
        <v/>
      </c>
      <c r="H258" s="172" t="str">
        <f t="shared" si="58"/>
        <v>Not Played Yet</v>
      </c>
      <c r="I258" s="362" t="str">
        <f>IF('Matches-Data-Inputs'!H258="","",'Matches-Data-Inputs'!H258)</f>
        <v/>
      </c>
      <c r="J258" s="149" t="str">
        <f>IF('Matches-Data-Inputs'!I258="","",'Matches-Data-Inputs'!I258)</f>
        <v/>
      </c>
      <c r="K258" s="362" t="str">
        <f t="shared" si="59"/>
        <v>Not Played Yet</v>
      </c>
      <c r="L258" s="188"/>
      <c r="M258" s="203"/>
      <c r="N258" s="123" t="str">
        <f t="shared" si="60"/>
        <v xml:space="preserve"> </v>
      </c>
      <c r="O258" s="193" t="str">
        <f t="shared" si="61"/>
        <v xml:space="preserve"> </v>
      </c>
      <c r="P258" s="57" t="str">
        <f t="shared" si="62"/>
        <v/>
      </c>
      <c r="Q258" s="58" t="str">
        <f t="shared" si="63"/>
        <v/>
      </c>
      <c r="R258" s="59">
        <f t="shared" si="64"/>
        <v>0</v>
      </c>
      <c r="S258" s="60">
        <f t="shared" si="65"/>
        <v>0</v>
      </c>
      <c r="T258" s="61">
        <f t="shared" si="66"/>
        <v>0</v>
      </c>
      <c r="U258" s="58">
        <f t="shared" si="67"/>
        <v>0</v>
      </c>
      <c r="V258" s="61">
        <f t="shared" si="68"/>
        <v>0</v>
      </c>
      <c r="W258" s="58">
        <f t="shared" si="69"/>
        <v>0</v>
      </c>
      <c r="X258" s="367"/>
      <c r="Y258" s="137"/>
      <c r="Z258" s="138"/>
      <c r="AA258" s="139"/>
      <c r="AB258" s="139"/>
      <c r="AC258" s="139"/>
      <c r="AD258" s="139"/>
    </row>
    <row r="259" spans="2:30" hidden="1">
      <c r="B259" s="65" t="str">
        <f>IF(C259&lt;&gt;"",COUNTA($C$7:C259),"")</f>
        <v/>
      </c>
      <c r="C259" s="364" t="str">
        <f>IF('Matches-Data-Inputs'!C259="","",'Matches-Data-Inputs'!C259)</f>
        <v/>
      </c>
      <c r="D259" s="73" t="str">
        <f>IF(C259="","",VLOOKUP(WEEKDAY(C259),WeekDays!$B$6:$C$12,COLUMNS(WeekDays!$B$6:$C$12)))</f>
        <v/>
      </c>
      <c r="E259" s="27" t="str">
        <f>IF('Matches-Data-Inputs'!E259="","",'Matches-Data-Inputs'!E259)</f>
        <v/>
      </c>
      <c r="F259" s="172" t="str">
        <f>IF('Matches-Data-Inputs'!F259="","",'Matches-Data-Inputs'!F259)</f>
        <v/>
      </c>
      <c r="G259" s="172" t="str">
        <f>IF('Matches-Data-Inputs'!G259="","",'Matches-Data-Inputs'!G259)</f>
        <v/>
      </c>
      <c r="H259" s="172" t="str">
        <f t="shared" si="58"/>
        <v>Not Played Yet</v>
      </c>
      <c r="I259" s="362" t="str">
        <f>IF('Matches-Data-Inputs'!H259="","",'Matches-Data-Inputs'!H259)</f>
        <v/>
      </c>
      <c r="J259" s="149" t="str">
        <f>IF('Matches-Data-Inputs'!I259="","",'Matches-Data-Inputs'!I259)</f>
        <v/>
      </c>
      <c r="K259" s="362" t="str">
        <f t="shared" si="59"/>
        <v>Not Played Yet</v>
      </c>
      <c r="L259" s="188"/>
      <c r="M259" s="203"/>
      <c r="N259" s="123" t="str">
        <f t="shared" si="60"/>
        <v xml:space="preserve"> </v>
      </c>
      <c r="O259" s="193" t="str">
        <f t="shared" si="61"/>
        <v xml:space="preserve"> </v>
      </c>
      <c r="P259" s="57" t="str">
        <f t="shared" si="62"/>
        <v/>
      </c>
      <c r="Q259" s="58" t="str">
        <f t="shared" si="63"/>
        <v/>
      </c>
      <c r="R259" s="59">
        <f t="shared" si="64"/>
        <v>0</v>
      </c>
      <c r="S259" s="60">
        <f t="shared" si="65"/>
        <v>0</v>
      </c>
      <c r="T259" s="61">
        <f t="shared" si="66"/>
        <v>0</v>
      </c>
      <c r="U259" s="58">
        <f t="shared" si="67"/>
        <v>0</v>
      </c>
      <c r="V259" s="61">
        <f t="shared" si="68"/>
        <v>0</v>
      </c>
      <c r="W259" s="58">
        <f t="shared" si="69"/>
        <v>0</v>
      </c>
      <c r="X259" s="367"/>
      <c r="Y259" s="137"/>
      <c r="Z259" s="138"/>
      <c r="AA259" s="139"/>
      <c r="AB259" s="139"/>
      <c r="AC259" s="139"/>
      <c r="AD259" s="139"/>
    </row>
    <row r="260" spans="2:30" hidden="1">
      <c r="B260" s="65" t="str">
        <f>IF(C260&lt;&gt;"",COUNTA($C$7:C260),"")</f>
        <v/>
      </c>
      <c r="C260" s="364" t="str">
        <f>IF('Matches-Data-Inputs'!C260="","",'Matches-Data-Inputs'!C260)</f>
        <v/>
      </c>
      <c r="D260" s="73" t="str">
        <f>IF(C260="","",VLOOKUP(WEEKDAY(C260),WeekDays!$B$6:$C$12,COLUMNS(WeekDays!$B$6:$C$12)))</f>
        <v/>
      </c>
      <c r="E260" s="27" t="str">
        <f>IF('Matches-Data-Inputs'!E260="","",'Matches-Data-Inputs'!E260)</f>
        <v/>
      </c>
      <c r="F260" s="172" t="str">
        <f>IF('Matches-Data-Inputs'!F260="","",'Matches-Data-Inputs'!F260)</f>
        <v/>
      </c>
      <c r="G260" s="172" t="str">
        <f>IF('Matches-Data-Inputs'!G260="","",'Matches-Data-Inputs'!G260)</f>
        <v/>
      </c>
      <c r="H260" s="172" t="str">
        <f t="shared" si="58"/>
        <v>Not Played Yet</v>
      </c>
      <c r="I260" s="362" t="str">
        <f>IF('Matches-Data-Inputs'!H260="","",'Matches-Data-Inputs'!H260)</f>
        <v/>
      </c>
      <c r="J260" s="149" t="str">
        <f>IF('Matches-Data-Inputs'!I260="","",'Matches-Data-Inputs'!I260)</f>
        <v/>
      </c>
      <c r="K260" s="362" t="str">
        <f t="shared" si="59"/>
        <v>Not Played Yet</v>
      </c>
      <c r="L260" s="188"/>
      <c r="M260" s="203"/>
      <c r="N260" s="123" t="str">
        <f t="shared" si="60"/>
        <v xml:space="preserve"> </v>
      </c>
      <c r="O260" s="193" t="str">
        <f t="shared" si="61"/>
        <v xml:space="preserve"> </v>
      </c>
      <c r="P260" s="57" t="str">
        <f t="shared" si="62"/>
        <v/>
      </c>
      <c r="Q260" s="58" t="str">
        <f t="shared" si="63"/>
        <v/>
      </c>
      <c r="R260" s="59">
        <f t="shared" si="64"/>
        <v>0</v>
      </c>
      <c r="S260" s="60">
        <f t="shared" si="65"/>
        <v>0</v>
      </c>
      <c r="T260" s="61">
        <f t="shared" si="66"/>
        <v>0</v>
      </c>
      <c r="U260" s="58">
        <f t="shared" si="67"/>
        <v>0</v>
      </c>
      <c r="V260" s="61">
        <f t="shared" si="68"/>
        <v>0</v>
      </c>
      <c r="W260" s="58">
        <f t="shared" si="69"/>
        <v>0</v>
      </c>
      <c r="X260" s="367"/>
      <c r="Y260" s="137"/>
      <c r="Z260" s="138"/>
      <c r="AA260" s="139"/>
      <c r="AB260" s="139"/>
      <c r="AC260" s="139"/>
      <c r="AD260" s="139"/>
    </row>
    <row r="261" spans="2:30" hidden="1">
      <c r="B261" s="65" t="str">
        <f>IF(C261&lt;&gt;"",COUNTA($C$7:C261),"")</f>
        <v/>
      </c>
      <c r="C261" s="364" t="str">
        <f>IF('Matches-Data-Inputs'!C261="","",'Matches-Data-Inputs'!C261)</f>
        <v/>
      </c>
      <c r="D261" s="73" t="str">
        <f>IF(C261="","",VLOOKUP(WEEKDAY(C261),WeekDays!$B$6:$C$12,COLUMNS(WeekDays!$B$6:$C$12)))</f>
        <v/>
      </c>
      <c r="E261" s="27" t="str">
        <f>IF('Matches-Data-Inputs'!E261="","",'Matches-Data-Inputs'!E261)</f>
        <v/>
      </c>
      <c r="F261" s="172" t="str">
        <f>IF('Matches-Data-Inputs'!F261="","",'Matches-Data-Inputs'!F261)</f>
        <v/>
      </c>
      <c r="G261" s="172" t="str">
        <f>IF('Matches-Data-Inputs'!G261="","",'Matches-Data-Inputs'!G261)</f>
        <v/>
      </c>
      <c r="H261" s="172" t="str">
        <f t="shared" si="58"/>
        <v>Not Played Yet</v>
      </c>
      <c r="I261" s="362" t="str">
        <f>IF('Matches-Data-Inputs'!H261="","",'Matches-Data-Inputs'!H261)</f>
        <v/>
      </c>
      <c r="J261" s="149" t="str">
        <f>IF('Matches-Data-Inputs'!I261="","",'Matches-Data-Inputs'!I261)</f>
        <v/>
      </c>
      <c r="K261" s="362" t="str">
        <f t="shared" si="59"/>
        <v>Not Played Yet</v>
      </c>
      <c r="L261" s="188"/>
      <c r="M261" s="203"/>
      <c r="N261" s="123" t="str">
        <f t="shared" si="60"/>
        <v xml:space="preserve"> </v>
      </c>
      <c r="O261" s="193" t="str">
        <f t="shared" si="61"/>
        <v xml:space="preserve"> </v>
      </c>
      <c r="P261" s="57" t="str">
        <f t="shared" si="62"/>
        <v/>
      </c>
      <c r="Q261" s="58" t="str">
        <f t="shared" si="63"/>
        <v/>
      </c>
      <c r="R261" s="59">
        <f t="shared" si="64"/>
        <v>0</v>
      </c>
      <c r="S261" s="60">
        <f t="shared" si="65"/>
        <v>0</v>
      </c>
      <c r="T261" s="61">
        <f t="shared" si="66"/>
        <v>0</v>
      </c>
      <c r="U261" s="58">
        <f t="shared" si="67"/>
        <v>0</v>
      </c>
      <c r="V261" s="61">
        <f t="shared" si="68"/>
        <v>0</v>
      </c>
      <c r="W261" s="58">
        <f t="shared" si="69"/>
        <v>0</v>
      </c>
      <c r="X261" s="367"/>
      <c r="Y261" s="137"/>
      <c r="Z261" s="138"/>
      <c r="AA261" s="139"/>
      <c r="AB261" s="139"/>
      <c r="AC261" s="139"/>
      <c r="AD261" s="139"/>
    </row>
    <row r="262" spans="2:30" hidden="1">
      <c r="B262" s="65" t="str">
        <f>IF(C262&lt;&gt;"",COUNTA($C$7:C262),"")</f>
        <v/>
      </c>
      <c r="C262" s="364" t="str">
        <f>IF('Matches-Data-Inputs'!C262="","",'Matches-Data-Inputs'!C262)</f>
        <v/>
      </c>
      <c r="D262" s="73" t="str">
        <f>IF(C262="","",VLOOKUP(WEEKDAY(C262),WeekDays!$B$6:$C$12,COLUMNS(WeekDays!$B$6:$C$12)))</f>
        <v/>
      </c>
      <c r="E262" s="27" t="str">
        <f>IF('Matches-Data-Inputs'!E262="","",'Matches-Data-Inputs'!E262)</f>
        <v/>
      </c>
      <c r="F262" s="172" t="str">
        <f>IF('Matches-Data-Inputs'!F262="","",'Matches-Data-Inputs'!F262)</f>
        <v/>
      </c>
      <c r="G262" s="172" t="str">
        <f>IF('Matches-Data-Inputs'!G262="","",'Matches-Data-Inputs'!G262)</f>
        <v/>
      </c>
      <c r="H262" s="172" t="str">
        <f t="shared" si="58"/>
        <v>Not Played Yet</v>
      </c>
      <c r="I262" s="362" t="str">
        <f>IF('Matches-Data-Inputs'!H262="","",'Matches-Data-Inputs'!H262)</f>
        <v/>
      </c>
      <c r="J262" s="149" t="str">
        <f>IF('Matches-Data-Inputs'!I262="","",'Matches-Data-Inputs'!I262)</f>
        <v/>
      </c>
      <c r="K262" s="362" t="str">
        <f t="shared" si="59"/>
        <v>Not Played Yet</v>
      </c>
      <c r="L262" s="188"/>
      <c r="M262" s="203"/>
      <c r="N262" s="123" t="str">
        <f t="shared" si="60"/>
        <v xml:space="preserve"> </v>
      </c>
      <c r="O262" s="193" t="str">
        <f t="shared" si="61"/>
        <v xml:space="preserve"> </v>
      </c>
      <c r="P262" s="57" t="str">
        <f t="shared" si="62"/>
        <v/>
      </c>
      <c r="Q262" s="58" t="str">
        <f t="shared" si="63"/>
        <v/>
      </c>
      <c r="R262" s="59">
        <f t="shared" si="64"/>
        <v>0</v>
      </c>
      <c r="S262" s="60">
        <f t="shared" si="65"/>
        <v>0</v>
      </c>
      <c r="T262" s="61">
        <f t="shared" si="66"/>
        <v>0</v>
      </c>
      <c r="U262" s="58">
        <f t="shared" si="67"/>
        <v>0</v>
      </c>
      <c r="V262" s="61">
        <f t="shared" si="68"/>
        <v>0</v>
      </c>
      <c r="W262" s="58">
        <f t="shared" si="69"/>
        <v>0</v>
      </c>
      <c r="X262" s="367"/>
      <c r="Y262" s="137"/>
      <c r="Z262" s="138"/>
      <c r="AA262" s="139"/>
      <c r="AB262" s="139"/>
      <c r="AC262" s="139"/>
      <c r="AD262" s="139"/>
    </row>
    <row r="263" spans="2:30" hidden="1">
      <c r="B263" s="65" t="str">
        <f>IF(C263&lt;&gt;"",COUNTA($C$7:C263),"")</f>
        <v/>
      </c>
      <c r="C263" s="364" t="str">
        <f>IF('Matches-Data-Inputs'!C263="","",'Matches-Data-Inputs'!C263)</f>
        <v/>
      </c>
      <c r="D263" s="73" t="str">
        <f>IF(C263="","",VLOOKUP(WEEKDAY(C263),WeekDays!$B$6:$C$12,COLUMNS(WeekDays!$B$6:$C$12)))</f>
        <v/>
      </c>
      <c r="E263" s="27" t="str">
        <f>IF('Matches-Data-Inputs'!E263="","",'Matches-Data-Inputs'!E263)</f>
        <v/>
      </c>
      <c r="F263" s="172" t="str">
        <f>IF('Matches-Data-Inputs'!F263="","",'Matches-Data-Inputs'!F263)</f>
        <v/>
      </c>
      <c r="G263" s="172" t="str">
        <f>IF('Matches-Data-Inputs'!G263="","",'Matches-Data-Inputs'!G263)</f>
        <v/>
      </c>
      <c r="H263" s="172" t="str">
        <f t="shared" si="58"/>
        <v>Not Played Yet</v>
      </c>
      <c r="I263" s="362" t="str">
        <f>IF('Matches-Data-Inputs'!H263="","",'Matches-Data-Inputs'!H263)</f>
        <v/>
      </c>
      <c r="J263" s="149" t="str">
        <f>IF('Matches-Data-Inputs'!I263="","",'Matches-Data-Inputs'!I263)</f>
        <v/>
      </c>
      <c r="K263" s="362" t="str">
        <f t="shared" si="59"/>
        <v>Not Played Yet</v>
      </c>
      <c r="L263" s="188"/>
      <c r="M263" s="203"/>
      <c r="N263" s="123" t="str">
        <f t="shared" si="60"/>
        <v xml:space="preserve"> </v>
      </c>
      <c r="O263" s="193" t="str">
        <f t="shared" si="61"/>
        <v xml:space="preserve"> </v>
      </c>
      <c r="P263" s="57" t="str">
        <f t="shared" si="62"/>
        <v/>
      </c>
      <c r="Q263" s="58" t="str">
        <f t="shared" si="63"/>
        <v/>
      </c>
      <c r="R263" s="59">
        <f t="shared" si="64"/>
        <v>0</v>
      </c>
      <c r="S263" s="60">
        <f t="shared" si="65"/>
        <v>0</v>
      </c>
      <c r="T263" s="61">
        <f t="shared" si="66"/>
        <v>0</v>
      </c>
      <c r="U263" s="58">
        <f t="shared" si="67"/>
        <v>0</v>
      </c>
      <c r="V263" s="61">
        <f t="shared" si="68"/>
        <v>0</v>
      </c>
      <c r="W263" s="58">
        <f t="shared" si="69"/>
        <v>0</v>
      </c>
      <c r="X263" s="367"/>
      <c r="Y263" s="137"/>
      <c r="Z263" s="138"/>
      <c r="AA263" s="139"/>
      <c r="AB263" s="139"/>
      <c r="AC263" s="139"/>
      <c r="AD263" s="139"/>
    </row>
    <row r="264" spans="2:30" hidden="1">
      <c r="B264" s="65" t="str">
        <f>IF(C264&lt;&gt;"",COUNTA($C$7:C264),"")</f>
        <v/>
      </c>
      <c r="C264" s="364" t="str">
        <f>IF('Matches-Data-Inputs'!C264="","",'Matches-Data-Inputs'!C264)</f>
        <v/>
      </c>
      <c r="D264" s="73" t="str">
        <f>IF(C264="","",VLOOKUP(WEEKDAY(C264),WeekDays!$B$6:$C$12,COLUMNS(WeekDays!$B$6:$C$12)))</f>
        <v/>
      </c>
      <c r="E264" s="27" t="str">
        <f>IF('Matches-Data-Inputs'!E264="","",'Matches-Data-Inputs'!E264)</f>
        <v/>
      </c>
      <c r="F264" s="172" t="str">
        <f>IF('Matches-Data-Inputs'!F264="","",'Matches-Data-Inputs'!F264)</f>
        <v/>
      </c>
      <c r="G264" s="172" t="str">
        <f>IF('Matches-Data-Inputs'!G264="","",'Matches-Data-Inputs'!G264)</f>
        <v/>
      </c>
      <c r="H264" s="172" t="str">
        <f t="shared" si="58"/>
        <v>Not Played Yet</v>
      </c>
      <c r="I264" s="362" t="str">
        <f>IF('Matches-Data-Inputs'!H264="","",'Matches-Data-Inputs'!H264)</f>
        <v/>
      </c>
      <c r="J264" s="149" t="str">
        <f>IF('Matches-Data-Inputs'!I264="","",'Matches-Data-Inputs'!I264)</f>
        <v/>
      </c>
      <c r="K264" s="362" t="str">
        <f t="shared" si="59"/>
        <v>Not Played Yet</v>
      </c>
      <c r="L264" s="188"/>
      <c r="M264" s="203"/>
      <c r="N264" s="123" t="str">
        <f t="shared" si="60"/>
        <v xml:space="preserve"> </v>
      </c>
      <c r="O264" s="193" t="str">
        <f t="shared" si="61"/>
        <v xml:space="preserve"> </v>
      </c>
      <c r="P264" s="57" t="str">
        <f t="shared" si="62"/>
        <v/>
      </c>
      <c r="Q264" s="58" t="str">
        <f t="shared" si="63"/>
        <v/>
      </c>
      <c r="R264" s="59">
        <f t="shared" si="64"/>
        <v>0</v>
      </c>
      <c r="S264" s="60">
        <f t="shared" si="65"/>
        <v>0</v>
      </c>
      <c r="T264" s="61">
        <f t="shared" si="66"/>
        <v>0</v>
      </c>
      <c r="U264" s="58">
        <f t="shared" si="67"/>
        <v>0</v>
      </c>
      <c r="V264" s="61">
        <f t="shared" si="68"/>
        <v>0</v>
      </c>
      <c r="W264" s="58">
        <f t="shared" si="69"/>
        <v>0</v>
      </c>
      <c r="X264" s="367"/>
      <c r="Y264" s="137"/>
      <c r="Z264" s="138"/>
      <c r="AA264" s="139"/>
      <c r="AB264" s="139"/>
      <c r="AC264" s="139"/>
      <c r="AD264" s="139"/>
    </row>
    <row r="265" spans="2:30" hidden="1">
      <c r="B265" s="65" t="str">
        <f>IF(C265&lt;&gt;"",COUNTA($C$7:C265),"")</f>
        <v/>
      </c>
      <c r="C265" s="364" t="str">
        <f>IF('Matches-Data-Inputs'!C265="","",'Matches-Data-Inputs'!C265)</f>
        <v/>
      </c>
      <c r="D265" s="73" t="str">
        <f>IF(C265="","",VLOOKUP(WEEKDAY(C265),WeekDays!$B$6:$C$12,COLUMNS(WeekDays!$B$6:$C$12)))</f>
        <v/>
      </c>
      <c r="E265" s="27" t="str">
        <f>IF('Matches-Data-Inputs'!E265="","",'Matches-Data-Inputs'!E265)</f>
        <v/>
      </c>
      <c r="F265" s="172" t="str">
        <f>IF('Matches-Data-Inputs'!F265="","",'Matches-Data-Inputs'!F265)</f>
        <v/>
      </c>
      <c r="G265" s="172" t="str">
        <f>IF('Matches-Data-Inputs'!G265="","",'Matches-Data-Inputs'!G265)</f>
        <v/>
      </c>
      <c r="H265" s="172" t="str">
        <f t="shared" ref="H265:H328" si="70">IF(G265&lt;&gt;"",F265,"Not Played Yet")</f>
        <v>Not Played Yet</v>
      </c>
      <c r="I265" s="362" t="str">
        <f>IF('Matches-Data-Inputs'!H265="","",'Matches-Data-Inputs'!H265)</f>
        <v/>
      </c>
      <c r="J265" s="149" t="str">
        <f>IF('Matches-Data-Inputs'!I265="","",'Matches-Data-Inputs'!I265)</f>
        <v/>
      </c>
      <c r="K265" s="362" t="str">
        <f t="shared" ref="K265:K328" si="71">IF(J265&lt;&gt;"",I265,"Not Played Yet")</f>
        <v>Not Played Yet</v>
      </c>
      <c r="L265" s="188"/>
      <c r="M265" s="203"/>
      <c r="N265" s="123" t="str">
        <f t="shared" si="60"/>
        <v xml:space="preserve"> </v>
      </c>
      <c r="O265" s="193" t="str">
        <f t="shared" si="61"/>
        <v xml:space="preserve"> </v>
      </c>
      <c r="P265" s="57" t="str">
        <f t="shared" si="62"/>
        <v/>
      </c>
      <c r="Q265" s="58" t="str">
        <f t="shared" si="63"/>
        <v/>
      </c>
      <c r="R265" s="59">
        <f t="shared" si="64"/>
        <v>0</v>
      </c>
      <c r="S265" s="60">
        <f t="shared" si="65"/>
        <v>0</v>
      </c>
      <c r="T265" s="61">
        <f t="shared" si="66"/>
        <v>0</v>
      </c>
      <c r="U265" s="58">
        <f t="shared" si="67"/>
        <v>0</v>
      </c>
      <c r="V265" s="61">
        <f t="shared" si="68"/>
        <v>0</v>
      </c>
      <c r="W265" s="58">
        <f t="shared" si="69"/>
        <v>0</v>
      </c>
      <c r="X265" s="367"/>
      <c r="Y265" s="137"/>
      <c r="Z265" s="138"/>
      <c r="AA265" s="139"/>
      <c r="AB265" s="139"/>
      <c r="AC265" s="139"/>
      <c r="AD265" s="139"/>
    </row>
    <row r="266" spans="2:30" hidden="1">
      <c r="B266" s="65" t="str">
        <f>IF(C266&lt;&gt;"",COUNTA($C$7:C266),"")</f>
        <v/>
      </c>
      <c r="C266" s="364" t="str">
        <f>IF('Matches-Data-Inputs'!C266="","",'Matches-Data-Inputs'!C266)</f>
        <v/>
      </c>
      <c r="D266" s="73" t="str">
        <f>IF(C266="","",VLOOKUP(WEEKDAY(C266),WeekDays!$B$6:$C$12,COLUMNS(WeekDays!$B$6:$C$12)))</f>
        <v/>
      </c>
      <c r="E266" s="27" t="str">
        <f>IF('Matches-Data-Inputs'!E266="","",'Matches-Data-Inputs'!E266)</f>
        <v/>
      </c>
      <c r="F266" s="172" t="str">
        <f>IF('Matches-Data-Inputs'!F266="","",'Matches-Data-Inputs'!F266)</f>
        <v/>
      </c>
      <c r="G266" s="172" t="str">
        <f>IF('Matches-Data-Inputs'!G266="","",'Matches-Data-Inputs'!G266)</f>
        <v/>
      </c>
      <c r="H266" s="172" t="str">
        <f t="shared" si="70"/>
        <v>Not Played Yet</v>
      </c>
      <c r="I266" s="362" t="str">
        <f>IF('Matches-Data-Inputs'!H266="","",'Matches-Data-Inputs'!H266)</f>
        <v/>
      </c>
      <c r="J266" s="149" t="str">
        <f>IF('Matches-Data-Inputs'!I266="","",'Matches-Data-Inputs'!I266)</f>
        <v/>
      </c>
      <c r="K266" s="362" t="str">
        <f t="shared" si="71"/>
        <v>Not Played Yet</v>
      </c>
      <c r="L266" s="188"/>
      <c r="M266" s="203"/>
      <c r="N266" s="123" t="str">
        <f t="shared" si="60"/>
        <v xml:space="preserve"> </v>
      </c>
      <c r="O266" s="193" t="str">
        <f t="shared" si="61"/>
        <v xml:space="preserve"> </v>
      </c>
      <c r="P266" s="57" t="str">
        <f t="shared" si="62"/>
        <v/>
      </c>
      <c r="Q266" s="58" t="str">
        <f t="shared" si="63"/>
        <v/>
      </c>
      <c r="R266" s="59">
        <f t="shared" si="64"/>
        <v>0</v>
      </c>
      <c r="S266" s="60">
        <f t="shared" si="65"/>
        <v>0</v>
      </c>
      <c r="T266" s="61">
        <f t="shared" si="66"/>
        <v>0</v>
      </c>
      <c r="U266" s="58">
        <f t="shared" si="67"/>
        <v>0</v>
      </c>
      <c r="V266" s="61">
        <f t="shared" si="68"/>
        <v>0</v>
      </c>
      <c r="W266" s="58">
        <f t="shared" si="69"/>
        <v>0</v>
      </c>
      <c r="X266" s="367"/>
      <c r="Y266" s="137"/>
      <c r="Z266" s="138"/>
      <c r="AA266" s="139"/>
      <c r="AB266" s="139"/>
      <c r="AC266" s="139"/>
      <c r="AD266" s="139"/>
    </row>
    <row r="267" spans="2:30" hidden="1">
      <c r="B267" s="65" t="str">
        <f>IF(C267&lt;&gt;"",COUNTA($C$7:C267),"")</f>
        <v/>
      </c>
      <c r="C267" s="364" t="str">
        <f>IF('Matches-Data-Inputs'!C267="","",'Matches-Data-Inputs'!C267)</f>
        <v/>
      </c>
      <c r="D267" s="73" t="str">
        <f>IF(C267="","",VLOOKUP(WEEKDAY(C267),WeekDays!$B$6:$C$12,COLUMNS(WeekDays!$B$6:$C$12)))</f>
        <v/>
      </c>
      <c r="E267" s="27" t="str">
        <f>IF('Matches-Data-Inputs'!E267="","",'Matches-Data-Inputs'!E267)</f>
        <v/>
      </c>
      <c r="F267" s="172" t="str">
        <f>IF('Matches-Data-Inputs'!F267="","",'Matches-Data-Inputs'!F267)</f>
        <v/>
      </c>
      <c r="G267" s="172" t="str">
        <f>IF('Matches-Data-Inputs'!G267="","",'Matches-Data-Inputs'!G267)</f>
        <v/>
      </c>
      <c r="H267" s="172" t="str">
        <f t="shared" si="70"/>
        <v>Not Played Yet</v>
      </c>
      <c r="I267" s="362" t="str">
        <f>IF('Matches-Data-Inputs'!H267="","",'Matches-Data-Inputs'!H267)</f>
        <v/>
      </c>
      <c r="J267" s="149" t="str">
        <f>IF('Matches-Data-Inputs'!I267="","",'Matches-Data-Inputs'!I267)</f>
        <v/>
      </c>
      <c r="K267" s="362" t="str">
        <f t="shared" si="71"/>
        <v>Not Played Yet</v>
      </c>
      <c r="L267" s="188"/>
      <c r="M267" s="203"/>
      <c r="N267" s="123" t="str">
        <f t="shared" si="60"/>
        <v xml:space="preserve"> </v>
      </c>
      <c r="O267" s="193" t="str">
        <f t="shared" si="61"/>
        <v xml:space="preserve"> </v>
      </c>
      <c r="P267" s="57" t="str">
        <f t="shared" si="62"/>
        <v/>
      </c>
      <c r="Q267" s="58" t="str">
        <f t="shared" si="63"/>
        <v/>
      </c>
      <c r="R267" s="59">
        <f t="shared" si="64"/>
        <v>0</v>
      </c>
      <c r="S267" s="60">
        <f t="shared" si="65"/>
        <v>0</v>
      </c>
      <c r="T267" s="61">
        <f t="shared" si="66"/>
        <v>0</v>
      </c>
      <c r="U267" s="58">
        <f t="shared" si="67"/>
        <v>0</v>
      </c>
      <c r="V267" s="61">
        <f t="shared" si="68"/>
        <v>0</v>
      </c>
      <c r="W267" s="58">
        <f t="shared" si="69"/>
        <v>0</v>
      </c>
      <c r="X267" s="367"/>
      <c r="Y267" s="137"/>
      <c r="Z267" s="138"/>
      <c r="AA267" s="139"/>
      <c r="AB267" s="139"/>
      <c r="AC267" s="139"/>
      <c r="AD267" s="139"/>
    </row>
    <row r="268" spans="2:30" hidden="1">
      <c r="B268" s="65" t="str">
        <f>IF(C268&lt;&gt;"",COUNTA($C$7:C268),"")</f>
        <v/>
      </c>
      <c r="C268" s="364" t="str">
        <f>IF('Matches-Data-Inputs'!C268="","",'Matches-Data-Inputs'!C268)</f>
        <v/>
      </c>
      <c r="D268" s="73" t="str">
        <f>IF(C268="","",VLOOKUP(WEEKDAY(C268),WeekDays!$B$6:$C$12,COLUMNS(WeekDays!$B$6:$C$12)))</f>
        <v/>
      </c>
      <c r="E268" s="27" t="str">
        <f>IF('Matches-Data-Inputs'!E268="","",'Matches-Data-Inputs'!E268)</f>
        <v/>
      </c>
      <c r="F268" s="172" t="str">
        <f>IF('Matches-Data-Inputs'!F268="","",'Matches-Data-Inputs'!F268)</f>
        <v/>
      </c>
      <c r="G268" s="172" t="str">
        <f>IF('Matches-Data-Inputs'!G268="","",'Matches-Data-Inputs'!G268)</f>
        <v/>
      </c>
      <c r="H268" s="172" t="str">
        <f t="shared" si="70"/>
        <v>Not Played Yet</v>
      </c>
      <c r="I268" s="362" t="str">
        <f>IF('Matches-Data-Inputs'!H268="","",'Matches-Data-Inputs'!H268)</f>
        <v/>
      </c>
      <c r="J268" s="149" t="str">
        <f>IF('Matches-Data-Inputs'!I268="","",'Matches-Data-Inputs'!I268)</f>
        <v/>
      </c>
      <c r="K268" s="362" t="str">
        <f t="shared" si="71"/>
        <v>Not Played Yet</v>
      </c>
      <c r="L268" s="188"/>
      <c r="M268" s="203"/>
      <c r="N268" s="123" t="str">
        <f t="shared" si="60"/>
        <v xml:space="preserve"> </v>
      </c>
      <c r="O268" s="193" t="str">
        <f t="shared" si="61"/>
        <v xml:space="preserve"> </v>
      </c>
      <c r="P268" s="57" t="str">
        <f t="shared" si="62"/>
        <v/>
      </c>
      <c r="Q268" s="58" t="str">
        <f t="shared" si="63"/>
        <v/>
      </c>
      <c r="R268" s="59">
        <f t="shared" si="64"/>
        <v>0</v>
      </c>
      <c r="S268" s="60">
        <f t="shared" si="65"/>
        <v>0</v>
      </c>
      <c r="T268" s="61">
        <f t="shared" si="66"/>
        <v>0</v>
      </c>
      <c r="U268" s="58">
        <f t="shared" si="67"/>
        <v>0</v>
      </c>
      <c r="V268" s="61">
        <f t="shared" si="68"/>
        <v>0</v>
      </c>
      <c r="W268" s="58">
        <f t="shared" si="69"/>
        <v>0</v>
      </c>
      <c r="X268" s="367"/>
      <c r="Y268" s="137"/>
      <c r="Z268" s="138"/>
      <c r="AA268" s="139"/>
      <c r="AB268" s="139"/>
      <c r="AC268" s="139"/>
      <c r="AD268" s="139"/>
    </row>
    <row r="269" spans="2:30" hidden="1">
      <c r="B269" s="65" t="str">
        <f>IF(C269&lt;&gt;"",COUNTA($C$7:C269),"")</f>
        <v/>
      </c>
      <c r="C269" s="364" t="str">
        <f>IF('Matches-Data-Inputs'!C269="","",'Matches-Data-Inputs'!C269)</f>
        <v/>
      </c>
      <c r="D269" s="73" t="str">
        <f>IF(C269="","",VLOOKUP(WEEKDAY(C269),WeekDays!$B$6:$C$12,COLUMNS(WeekDays!$B$6:$C$12)))</f>
        <v/>
      </c>
      <c r="E269" s="27" t="str">
        <f>IF('Matches-Data-Inputs'!E269="","",'Matches-Data-Inputs'!E269)</f>
        <v/>
      </c>
      <c r="F269" s="172" t="str">
        <f>IF('Matches-Data-Inputs'!F269="","",'Matches-Data-Inputs'!F269)</f>
        <v/>
      </c>
      <c r="G269" s="172" t="str">
        <f>IF('Matches-Data-Inputs'!G269="","",'Matches-Data-Inputs'!G269)</f>
        <v/>
      </c>
      <c r="H269" s="172" t="str">
        <f t="shared" si="70"/>
        <v>Not Played Yet</v>
      </c>
      <c r="I269" s="362" t="str">
        <f>IF('Matches-Data-Inputs'!H269="","",'Matches-Data-Inputs'!H269)</f>
        <v/>
      </c>
      <c r="J269" s="149" t="str">
        <f>IF('Matches-Data-Inputs'!I269="","",'Matches-Data-Inputs'!I269)</f>
        <v/>
      </c>
      <c r="K269" s="362" t="str">
        <f t="shared" si="71"/>
        <v>Not Played Yet</v>
      </c>
      <c r="L269" s="188"/>
      <c r="M269" s="203"/>
      <c r="N269" s="123" t="str">
        <f t="shared" si="60"/>
        <v xml:space="preserve"> </v>
      </c>
      <c r="O269" s="193" t="str">
        <f t="shared" si="61"/>
        <v xml:space="preserve"> </v>
      </c>
      <c r="P269" s="57" t="str">
        <f t="shared" si="62"/>
        <v/>
      </c>
      <c r="Q269" s="58" t="str">
        <f t="shared" si="63"/>
        <v/>
      </c>
      <c r="R269" s="59">
        <f t="shared" si="64"/>
        <v>0</v>
      </c>
      <c r="S269" s="60">
        <f t="shared" si="65"/>
        <v>0</v>
      </c>
      <c r="T269" s="61">
        <f t="shared" si="66"/>
        <v>0</v>
      </c>
      <c r="U269" s="58">
        <f t="shared" si="67"/>
        <v>0</v>
      </c>
      <c r="V269" s="61">
        <f t="shared" si="68"/>
        <v>0</v>
      </c>
      <c r="W269" s="58">
        <f t="shared" si="69"/>
        <v>0</v>
      </c>
      <c r="X269" s="367"/>
      <c r="Y269" s="137"/>
      <c r="Z269" s="138"/>
      <c r="AA269" s="139"/>
      <c r="AB269" s="139"/>
      <c r="AC269" s="139"/>
      <c r="AD269" s="139"/>
    </row>
    <row r="270" spans="2:30" hidden="1">
      <c r="B270" s="65" t="str">
        <f>IF(C270&lt;&gt;"",COUNTA($C$7:C270),"")</f>
        <v/>
      </c>
      <c r="C270" s="364" t="str">
        <f>IF('Matches-Data-Inputs'!C270="","",'Matches-Data-Inputs'!C270)</f>
        <v/>
      </c>
      <c r="D270" s="73" t="str">
        <f>IF(C270="","",VLOOKUP(WEEKDAY(C270),WeekDays!$B$6:$C$12,COLUMNS(WeekDays!$B$6:$C$12)))</f>
        <v/>
      </c>
      <c r="E270" s="27" t="str">
        <f>IF('Matches-Data-Inputs'!E270="","",'Matches-Data-Inputs'!E270)</f>
        <v/>
      </c>
      <c r="F270" s="172" t="str">
        <f>IF('Matches-Data-Inputs'!F270="","",'Matches-Data-Inputs'!F270)</f>
        <v/>
      </c>
      <c r="G270" s="172" t="str">
        <f>IF('Matches-Data-Inputs'!G270="","",'Matches-Data-Inputs'!G270)</f>
        <v/>
      </c>
      <c r="H270" s="172" t="str">
        <f t="shared" si="70"/>
        <v>Not Played Yet</v>
      </c>
      <c r="I270" s="362" t="str">
        <f>IF('Matches-Data-Inputs'!H270="","",'Matches-Data-Inputs'!H270)</f>
        <v/>
      </c>
      <c r="J270" s="149" t="str">
        <f>IF('Matches-Data-Inputs'!I270="","",'Matches-Data-Inputs'!I270)</f>
        <v/>
      </c>
      <c r="K270" s="362" t="str">
        <f t="shared" si="71"/>
        <v>Not Played Yet</v>
      </c>
      <c r="L270" s="188"/>
      <c r="M270" s="203"/>
      <c r="N270" s="123" t="str">
        <f t="shared" si="60"/>
        <v xml:space="preserve"> </v>
      </c>
      <c r="O270" s="193" t="str">
        <f t="shared" si="61"/>
        <v xml:space="preserve"> </v>
      </c>
      <c r="P270" s="57" t="str">
        <f t="shared" si="62"/>
        <v/>
      </c>
      <c r="Q270" s="58" t="str">
        <f t="shared" si="63"/>
        <v/>
      </c>
      <c r="R270" s="59">
        <f t="shared" si="64"/>
        <v>0</v>
      </c>
      <c r="S270" s="60">
        <f t="shared" si="65"/>
        <v>0</v>
      </c>
      <c r="T270" s="61">
        <f t="shared" si="66"/>
        <v>0</v>
      </c>
      <c r="U270" s="58">
        <f t="shared" si="67"/>
        <v>0</v>
      </c>
      <c r="V270" s="61">
        <f t="shared" si="68"/>
        <v>0</v>
      </c>
      <c r="W270" s="58">
        <f t="shared" si="69"/>
        <v>0</v>
      </c>
      <c r="X270" s="367"/>
      <c r="Y270" s="137"/>
      <c r="Z270" s="138"/>
      <c r="AA270" s="139"/>
      <c r="AB270" s="139"/>
      <c r="AC270" s="139"/>
      <c r="AD270" s="139"/>
    </row>
    <row r="271" spans="2:30" hidden="1">
      <c r="B271" s="65" t="str">
        <f>IF(C271&lt;&gt;"",COUNTA($C$7:C271),"")</f>
        <v/>
      </c>
      <c r="C271" s="364" t="str">
        <f>IF('Matches-Data-Inputs'!C271="","",'Matches-Data-Inputs'!C271)</f>
        <v/>
      </c>
      <c r="D271" s="73" t="str">
        <f>IF(C271="","",VLOOKUP(WEEKDAY(C271),WeekDays!$B$6:$C$12,COLUMNS(WeekDays!$B$6:$C$12)))</f>
        <v/>
      </c>
      <c r="E271" s="27" t="str">
        <f>IF('Matches-Data-Inputs'!E271="","",'Matches-Data-Inputs'!E271)</f>
        <v/>
      </c>
      <c r="F271" s="172" t="str">
        <f>IF('Matches-Data-Inputs'!F271="","",'Matches-Data-Inputs'!F271)</f>
        <v/>
      </c>
      <c r="G271" s="172" t="str">
        <f>IF('Matches-Data-Inputs'!G271="","",'Matches-Data-Inputs'!G271)</f>
        <v/>
      </c>
      <c r="H271" s="172" t="str">
        <f t="shared" si="70"/>
        <v>Not Played Yet</v>
      </c>
      <c r="I271" s="362" t="str">
        <f>IF('Matches-Data-Inputs'!H271="","",'Matches-Data-Inputs'!H271)</f>
        <v/>
      </c>
      <c r="J271" s="149" t="str">
        <f>IF('Matches-Data-Inputs'!I271="","",'Matches-Data-Inputs'!I271)</f>
        <v/>
      </c>
      <c r="K271" s="362" t="str">
        <f t="shared" si="71"/>
        <v>Not Played Yet</v>
      </c>
      <c r="L271" s="188"/>
      <c r="M271" s="203"/>
      <c r="N271" s="123" t="str">
        <f t="shared" si="60"/>
        <v xml:space="preserve"> </v>
      </c>
      <c r="O271" s="193" t="str">
        <f t="shared" si="61"/>
        <v xml:space="preserve"> </v>
      </c>
      <c r="P271" s="57" t="str">
        <f t="shared" si="62"/>
        <v/>
      </c>
      <c r="Q271" s="58" t="str">
        <f t="shared" si="63"/>
        <v/>
      </c>
      <c r="R271" s="59">
        <f t="shared" si="64"/>
        <v>0</v>
      </c>
      <c r="S271" s="60">
        <f t="shared" si="65"/>
        <v>0</v>
      </c>
      <c r="T271" s="61">
        <f t="shared" si="66"/>
        <v>0</v>
      </c>
      <c r="U271" s="58">
        <f t="shared" si="67"/>
        <v>0</v>
      </c>
      <c r="V271" s="61">
        <f t="shared" si="68"/>
        <v>0</v>
      </c>
      <c r="W271" s="58">
        <f t="shared" si="69"/>
        <v>0</v>
      </c>
      <c r="X271" s="367"/>
      <c r="Y271" s="137"/>
      <c r="Z271" s="138"/>
      <c r="AA271" s="139"/>
      <c r="AB271" s="139"/>
      <c r="AC271" s="139"/>
      <c r="AD271" s="139"/>
    </row>
    <row r="272" spans="2:30" hidden="1">
      <c r="B272" s="65" t="str">
        <f>IF(C272&lt;&gt;"",COUNTA($C$7:C272),"")</f>
        <v/>
      </c>
      <c r="C272" s="364" t="str">
        <f>IF('Matches-Data-Inputs'!C272="","",'Matches-Data-Inputs'!C272)</f>
        <v/>
      </c>
      <c r="D272" s="73" t="str">
        <f>IF(C272="","",VLOOKUP(WEEKDAY(C272),WeekDays!$B$6:$C$12,COLUMNS(WeekDays!$B$6:$C$12)))</f>
        <v/>
      </c>
      <c r="E272" s="27" t="str">
        <f>IF('Matches-Data-Inputs'!E272="","",'Matches-Data-Inputs'!E272)</f>
        <v/>
      </c>
      <c r="F272" s="172" t="str">
        <f>IF('Matches-Data-Inputs'!F272="","",'Matches-Data-Inputs'!F272)</f>
        <v/>
      </c>
      <c r="G272" s="172" t="str">
        <f>IF('Matches-Data-Inputs'!G272="","",'Matches-Data-Inputs'!G272)</f>
        <v/>
      </c>
      <c r="H272" s="172" t="str">
        <f t="shared" si="70"/>
        <v>Not Played Yet</v>
      </c>
      <c r="I272" s="362" t="str">
        <f>IF('Matches-Data-Inputs'!H272="","",'Matches-Data-Inputs'!H272)</f>
        <v/>
      </c>
      <c r="J272" s="149" t="str">
        <f>IF('Matches-Data-Inputs'!I272="","",'Matches-Data-Inputs'!I272)</f>
        <v/>
      </c>
      <c r="K272" s="362" t="str">
        <f t="shared" si="71"/>
        <v>Not Played Yet</v>
      </c>
      <c r="L272" s="188"/>
      <c r="M272" s="203"/>
      <c r="N272" s="123" t="str">
        <f t="shared" si="60"/>
        <v xml:space="preserve"> </v>
      </c>
      <c r="O272" s="193" t="str">
        <f t="shared" si="61"/>
        <v xml:space="preserve"> </v>
      </c>
      <c r="P272" s="57" t="str">
        <f t="shared" si="62"/>
        <v/>
      </c>
      <c r="Q272" s="58" t="str">
        <f t="shared" si="63"/>
        <v/>
      </c>
      <c r="R272" s="59">
        <f t="shared" si="64"/>
        <v>0</v>
      </c>
      <c r="S272" s="60">
        <f t="shared" si="65"/>
        <v>0</v>
      </c>
      <c r="T272" s="61">
        <f t="shared" si="66"/>
        <v>0</v>
      </c>
      <c r="U272" s="58">
        <f t="shared" si="67"/>
        <v>0</v>
      </c>
      <c r="V272" s="61">
        <f t="shared" si="68"/>
        <v>0</v>
      </c>
      <c r="W272" s="58">
        <f t="shared" si="69"/>
        <v>0</v>
      </c>
      <c r="X272" s="367"/>
      <c r="Y272" s="137"/>
      <c r="Z272" s="138"/>
      <c r="AA272" s="139"/>
      <c r="AB272" s="139"/>
      <c r="AC272" s="139"/>
      <c r="AD272" s="139"/>
    </row>
    <row r="273" spans="2:30" hidden="1">
      <c r="B273" s="65" t="str">
        <f>IF(C273&lt;&gt;"",COUNTA($C$7:C273),"")</f>
        <v/>
      </c>
      <c r="C273" s="364" t="str">
        <f>IF('Matches-Data-Inputs'!C273="","",'Matches-Data-Inputs'!C273)</f>
        <v/>
      </c>
      <c r="D273" s="73" t="str">
        <f>IF(C273="","",VLOOKUP(WEEKDAY(C273),WeekDays!$B$6:$C$12,COLUMNS(WeekDays!$B$6:$C$12)))</f>
        <v/>
      </c>
      <c r="E273" s="27" t="str">
        <f>IF('Matches-Data-Inputs'!E273="","",'Matches-Data-Inputs'!E273)</f>
        <v/>
      </c>
      <c r="F273" s="172" t="str">
        <f>IF('Matches-Data-Inputs'!F273="","",'Matches-Data-Inputs'!F273)</f>
        <v/>
      </c>
      <c r="G273" s="172" t="str">
        <f>IF('Matches-Data-Inputs'!G273="","",'Matches-Data-Inputs'!G273)</f>
        <v/>
      </c>
      <c r="H273" s="172" t="str">
        <f t="shared" si="70"/>
        <v>Not Played Yet</v>
      </c>
      <c r="I273" s="362" t="str">
        <f>IF('Matches-Data-Inputs'!H273="","",'Matches-Data-Inputs'!H273)</f>
        <v/>
      </c>
      <c r="J273" s="149" t="str">
        <f>IF('Matches-Data-Inputs'!I273="","",'Matches-Data-Inputs'!I273)</f>
        <v/>
      </c>
      <c r="K273" s="362" t="str">
        <f t="shared" si="71"/>
        <v>Not Played Yet</v>
      </c>
      <c r="L273" s="188"/>
      <c r="M273" s="203"/>
      <c r="N273" s="123" t="str">
        <f t="shared" si="60"/>
        <v xml:space="preserve"> </v>
      </c>
      <c r="O273" s="193" t="str">
        <f t="shared" si="61"/>
        <v xml:space="preserve"> </v>
      </c>
      <c r="P273" s="57" t="str">
        <f t="shared" si="62"/>
        <v/>
      </c>
      <c r="Q273" s="58" t="str">
        <f t="shared" si="63"/>
        <v/>
      </c>
      <c r="R273" s="59">
        <f t="shared" si="64"/>
        <v>0</v>
      </c>
      <c r="S273" s="60">
        <f t="shared" si="65"/>
        <v>0</v>
      </c>
      <c r="T273" s="61">
        <f t="shared" si="66"/>
        <v>0</v>
      </c>
      <c r="U273" s="58">
        <f t="shared" si="67"/>
        <v>0</v>
      </c>
      <c r="V273" s="61">
        <f t="shared" si="68"/>
        <v>0</v>
      </c>
      <c r="W273" s="58">
        <f t="shared" si="69"/>
        <v>0</v>
      </c>
      <c r="X273" s="367"/>
      <c r="Y273" s="137"/>
      <c r="Z273" s="138"/>
      <c r="AA273" s="139"/>
      <c r="AB273" s="139"/>
      <c r="AC273" s="139"/>
      <c r="AD273" s="139"/>
    </row>
    <row r="274" spans="2:30" hidden="1">
      <c r="B274" s="65" t="str">
        <f>IF(C274&lt;&gt;"",COUNTA($C$7:C274),"")</f>
        <v/>
      </c>
      <c r="C274" s="364" t="str">
        <f>IF('Matches-Data-Inputs'!C274="","",'Matches-Data-Inputs'!C274)</f>
        <v/>
      </c>
      <c r="D274" s="73" t="str">
        <f>IF(C274="","",VLOOKUP(WEEKDAY(C274),WeekDays!$B$6:$C$12,COLUMNS(WeekDays!$B$6:$C$12)))</f>
        <v/>
      </c>
      <c r="E274" s="27" t="str">
        <f>IF('Matches-Data-Inputs'!E274="","",'Matches-Data-Inputs'!E274)</f>
        <v/>
      </c>
      <c r="F274" s="172" t="str">
        <f>IF('Matches-Data-Inputs'!F274="","",'Matches-Data-Inputs'!F274)</f>
        <v/>
      </c>
      <c r="G274" s="172" t="str">
        <f>IF('Matches-Data-Inputs'!G274="","",'Matches-Data-Inputs'!G274)</f>
        <v/>
      </c>
      <c r="H274" s="172" t="str">
        <f t="shared" si="70"/>
        <v>Not Played Yet</v>
      </c>
      <c r="I274" s="362" t="str">
        <f>IF('Matches-Data-Inputs'!H274="","",'Matches-Data-Inputs'!H274)</f>
        <v/>
      </c>
      <c r="J274" s="149" t="str">
        <f>IF('Matches-Data-Inputs'!I274="","",'Matches-Data-Inputs'!I274)</f>
        <v/>
      </c>
      <c r="K274" s="362" t="str">
        <f t="shared" si="71"/>
        <v>Not Played Yet</v>
      </c>
      <c r="L274" s="188"/>
      <c r="M274" s="203"/>
      <c r="N274" s="123" t="str">
        <f t="shared" si="60"/>
        <v xml:space="preserve"> </v>
      </c>
      <c r="O274" s="193" t="str">
        <f t="shared" si="61"/>
        <v xml:space="preserve"> </v>
      </c>
      <c r="P274" s="57" t="str">
        <f t="shared" si="62"/>
        <v/>
      </c>
      <c r="Q274" s="58" t="str">
        <f t="shared" si="63"/>
        <v/>
      </c>
      <c r="R274" s="59">
        <f t="shared" si="64"/>
        <v>0</v>
      </c>
      <c r="S274" s="60">
        <f t="shared" si="65"/>
        <v>0</v>
      </c>
      <c r="T274" s="61">
        <f t="shared" si="66"/>
        <v>0</v>
      </c>
      <c r="U274" s="58">
        <f t="shared" si="67"/>
        <v>0</v>
      </c>
      <c r="V274" s="61">
        <f t="shared" si="68"/>
        <v>0</v>
      </c>
      <c r="W274" s="58">
        <f t="shared" si="69"/>
        <v>0</v>
      </c>
      <c r="X274" s="367"/>
      <c r="Y274" s="137"/>
      <c r="Z274" s="138"/>
      <c r="AA274" s="139"/>
      <c r="AB274" s="139"/>
      <c r="AC274" s="139"/>
      <c r="AD274" s="139"/>
    </row>
    <row r="275" spans="2:30" hidden="1">
      <c r="B275" s="65" t="str">
        <f>IF(C275&lt;&gt;"",COUNTA($C$7:C275),"")</f>
        <v/>
      </c>
      <c r="C275" s="364" t="str">
        <f>IF('Matches-Data-Inputs'!C275="","",'Matches-Data-Inputs'!C275)</f>
        <v/>
      </c>
      <c r="D275" s="73" t="str">
        <f>IF(C275="","",VLOOKUP(WEEKDAY(C275),WeekDays!$B$6:$C$12,COLUMNS(WeekDays!$B$6:$C$12)))</f>
        <v/>
      </c>
      <c r="E275" s="27" t="str">
        <f>IF('Matches-Data-Inputs'!E275="","",'Matches-Data-Inputs'!E275)</f>
        <v/>
      </c>
      <c r="F275" s="172" t="str">
        <f>IF('Matches-Data-Inputs'!F275="","",'Matches-Data-Inputs'!F275)</f>
        <v/>
      </c>
      <c r="G275" s="172" t="str">
        <f>IF('Matches-Data-Inputs'!G275="","",'Matches-Data-Inputs'!G275)</f>
        <v/>
      </c>
      <c r="H275" s="172" t="str">
        <f t="shared" si="70"/>
        <v>Not Played Yet</v>
      </c>
      <c r="I275" s="362" t="str">
        <f>IF('Matches-Data-Inputs'!H275="","",'Matches-Data-Inputs'!H275)</f>
        <v/>
      </c>
      <c r="J275" s="149" t="str">
        <f>IF('Matches-Data-Inputs'!I275="","",'Matches-Data-Inputs'!I275)</f>
        <v/>
      </c>
      <c r="K275" s="362" t="str">
        <f t="shared" si="71"/>
        <v>Not Played Yet</v>
      </c>
      <c r="L275" s="188"/>
      <c r="M275" s="203"/>
      <c r="N275" s="123" t="str">
        <f t="shared" si="60"/>
        <v xml:space="preserve"> </v>
      </c>
      <c r="O275" s="193" t="str">
        <f t="shared" si="61"/>
        <v xml:space="preserve"> </v>
      </c>
      <c r="P275" s="57" t="str">
        <f t="shared" si="62"/>
        <v/>
      </c>
      <c r="Q275" s="58" t="str">
        <f t="shared" si="63"/>
        <v/>
      </c>
      <c r="R275" s="59">
        <f t="shared" si="64"/>
        <v>0</v>
      </c>
      <c r="S275" s="60">
        <f t="shared" si="65"/>
        <v>0</v>
      </c>
      <c r="T275" s="61">
        <f t="shared" si="66"/>
        <v>0</v>
      </c>
      <c r="U275" s="58">
        <f t="shared" si="67"/>
        <v>0</v>
      </c>
      <c r="V275" s="61">
        <f t="shared" si="68"/>
        <v>0</v>
      </c>
      <c r="W275" s="58">
        <f t="shared" si="69"/>
        <v>0</v>
      </c>
      <c r="X275" s="367"/>
      <c r="Y275" s="137"/>
      <c r="Z275" s="138"/>
      <c r="AA275" s="139"/>
      <c r="AB275" s="139"/>
      <c r="AC275" s="139"/>
      <c r="AD275" s="139"/>
    </row>
    <row r="276" spans="2:30" hidden="1">
      <c r="B276" s="65" t="str">
        <f>IF(C276&lt;&gt;"",COUNTA($C$7:C276),"")</f>
        <v/>
      </c>
      <c r="C276" s="364" t="str">
        <f>IF('Matches-Data-Inputs'!C276="","",'Matches-Data-Inputs'!C276)</f>
        <v/>
      </c>
      <c r="D276" s="73" t="str">
        <f>IF(C276="","",VLOOKUP(WEEKDAY(C276),WeekDays!$B$6:$C$12,COLUMNS(WeekDays!$B$6:$C$12)))</f>
        <v/>
      </c>
      <c r="E276" s="27" t="str">
        <f>IF('Matches-Data-Inputs'!E276="","",'Matches-Data-Inputs'!E276)</f>
        <v/>
      </c>
      <c r="F276" s="172" t="str">
        <f>IF('Matches-Data-Inputs'!F276="","",'Matches-Data-Inputs'!F276)</f>
        <v/>
      </c>
      <c r="G276" s="172" t="str">
        <f>IF('Matches-Data-Inputs'!G276="","",'Matches-Data-Inputs'!G276)</f>
        <v/>
      </c>
      <c r="H276" s="172" t="str">
        <f t="shared" si="70"/>
        <v>Not Played Yet</v>
      </c>
      <c r="I276" s="362" t="str">
        <f>IF('Matches-Data-Inputs'!H276="","",'Matches-Data-Inputs'!H276)</f>
        <v/>
      </c>
      <c r="J276" s="149" t="str">
        <f>IF('Matches-Data-Inputs'!I276="","",'Matches-Data-Inputs'!I276)</f>
        <v/>
      </c>
      <c r="K276" s="362" t="str">
        <f t="shared" si="71"/>
        <v>Not Played Yet</v>
      </c>
      <c r="L276" s="188"/>
      <c r="M276" s="203"/>
      <c r="N276" s="123" t="str">
        <f t="shared" si="60"/>
        <v xml:space="preserve"> </v>
      </c>
      <c r="O276" s="193" t="str">
        <f t="shared" si="61"/>
        <v xml:space="preserve"> </v>
      </c>
      <c r="P276" s="57" t="str">
        <f t="shared" si="62"/>
        <v/>
      </c>
      <c r="Q276" s="58" t="str">
        <f t="shared" si="63"/>
        <v/>
      </c>
      <c r="R276" s="59">
        <f t="shared" si="64"/>
        <v>0</v>
      </c>
      <c r="S276" s="60">
        <f t="shared" si="65"/>
        <v>0</v>
      </c>
      <c r="T276" s="61">
        <f t="shared" si="66"/>
        <v>0</v>
      </c>
      <c r="U276" s="58">
        <f t="shared" si="67"/>
        <v>0</v>
      </c>
      <c r="V276" s="61">
        <f t="shared" si="68"/>
        <v>0</v>
      </c>
      <c r="W276" s="58">
        <f t="shared" si="69"/>
        <v>0</v>
      </c>
      <c r="X276" s="367"/>
      <c r="Y276" s="137"/>
      <c r="Z276" s="138"/>
      <c r="AA276" s="139"/>
      <c r="AB276" s="139"/>
      <c r="AC276" s="139"/>
      <c r="AD276" s="139"/>
    </row>
    <row r="277" spans="2:30" hidden="1">
      <c r="B277" s="65" t="str">
        <f>IF(C277&lt;&gt;"",COUNTA($C$7:C277),"")</f>
        <v/>
      </c>
      <c r="C277" s="364" t="str">
        <f>IF('Matches-Data-Inputs'!C277="","",'Matches-Data-Inputs'!C277)</f>
        <v/>
      </c>
      <c r="D277" s="73" t="str">
        <f>IF(C277="","",VLOOKUP(WEEKDAY(C277),WeekDays!$B$6:$C$12,COLUMNS(WeekDays!$B$6:$C$12)))</f>
        <v/>
      </c>
      <c r="E277" s="27" t="str">
        <f>IF('Matches-Data-Inputs'!E277="","",'Matches-Data-Inputs'!E277)</f>
        <v/>
      </c>
      <c r="F277" s="172" t="str">
        <f>IF('Matches-Data-Inputs'!F277="","",'Matches-Data-Inputs'!F277)</f>
        <v/>
      </c>
      <c r="G277" s="172" t="str">
        <f>IF('Matches-Data-Inputs'!G277="","",'Matches-Data-Inputs'!G277)</f>
        <v/>
      </c>
      <c r="H277" s="172" t="str">
        <f t="shared" si="70"/>
        <v>Not Played Yet</v>
      </c>
      <c r="I277" s="362" t="str">
        <f>IF('Matches-Data-Inputs'!H277="","",'Matches-Data-Inputs'!H277)</f>
        <v/>
      </c>
      <c r="J277" s="149" t="str">
        <f>IF('Matches-Data-Inputs'!I277="","",'Matches-Data-Inputs'!I277)</f>
        <v/>
      </c>
      <c r="K277" s="362" t="str">
        <f t="shared" si="71"/>
        <v>Not Played Yet</v>
      </c>
      <c r="L277" s="188"/>
      <c r="M277" s="203"/>
      <c r="N277" s="123" t="str">
        <f t="shared" si="60"/>
        <v xml:space="preserve"> </v>
      </c>
      <c r="O277" s="193" t="str">
        <f t="shared" si="61"/>
        <v xml:space="preserve"> </v>
      </c>
      <c r="P277" s="57" t="str">
        <f t="shared" si="62"/>
        <v/>
      </c>
      <c r="Q277" s="58" t="str">
        <f t="shared" si="63"/>
        <v/>
      </c>
      <c r="R277" s="59">
        <f t="shared" si="64"/>
        <v>0</v>
      </c>
      <c r="S277" s="60">
        <f t="shared" si="65"/>
        <v>0</v>
      </c>
      <c r="T277" s="61">
        <f t="shared" si="66"/>
        <v>0</v>
      </c>
      <c r="U277" s="58">
        <f t="shared" si="67"/>
        <v>0</v>
      </c>
      <c r="V277" s="61">
        <f t="shared" si="68"/>
        <v>0</v>
      </c>
      <c r="W277" s="58">
        <f t="shared" si="69"/>
        <v>0</v>
      </c>
      <c r="X277" s="367"/>
      <c r="Y277" s="137"/>
      <c r="Z277" s="138"/>
      <c r="AA277" s="139"/>
      <c r="AB277" s="139"/>
      <c r="AC277" s="139"/>
      <c r="AD277" s="139"/>
    </row>
    <row r="278" spans="2:30" hidden="1">
      <c r="B278" s="65" t="str">
        <f>IF(C278&lt;&gt;"",COUNTA($C$7:C278),"")</f>
        <v/>
      </c>
      <c r="C278" s="364" t="str">
        <f>IF('Matches-Data-Inputs'!C278="","",'Matches-Data-Inputs'!C278)</f>
        <v/>
      </c>
      <c r="D278" s="73" t="str">
        <f>IF(C278="","",VLOOKUP(WEEKDAY(C278),WeekDays!$B$6:$C$12,COLUMNS(WeekDays!$B$6:$C$12)))</f>
        <v/>
      </c>
      <c r="E278" s="27" t="str">
        <f>IF('Matches-Data-Inputs'!E278="","",'Matches-Data-Inputs'!E278)</f>
        <v/>
      </c>
      <c r="F278" s="172" t="str">
        <f>IF('Matches-Data-Inputs'!F278="","",'Matches-Data-Inputs'!F278)</f>
        <v/>
      </c>
      <c r="G278" s="172" t="str">
        <f>IF('Matches-Data-Inputs'!G278="","",'Matches-Data-Inputs'!G278)</f>
        <v/>
      </c>
      <c r="H278" s="172" t="str">
        <f t="shared" si="70"/>
        <v>Not Played Yet</v>
      </c>
      <c r="I278" s="362" t="str">
        <f>IF('Matches-Data-Inputs'!H278="","",'Matches-Data-Inputs'!H278)</f>
        <v/>
      </c>
      <c r="J278" s="149" t="str">
        <f>IF('Matches-Data-Inputs'!I278="","",'Matches-Data-Inputs'!I278)</f>
        <v/>
      </c>
      <c r="K278" s="362" t="str">
        <f t="shared" si="71"/>
        <v>Not Played Yet</v>
      </c>
      <c r="L278" s="188"/>
      <c r="M278" s="203"/>
      <c r="N278" s="123" t="str">
        <f t="shared" si="60"/>
        <v xml:space="preserve"> </v>
      </c>
      <c r="O278" s="193" t="str">
        <f t="shared" si="61"/>
        <v xml:space="preserve"> </v>
      </c>
      <c r="P278" s="57" t="str">
        <f t="shared" si="62"/>
        <v/>
      </c>
      <c r="Q278" s="58" t="str">
        <f t="shared" si="63"/>
        <v/>
      </c>
      <c r="R278" s="59">
        <f t="shared" si="64"/>
        <v>0</v>
      </c>
      <c r="S278" s="60">
        <f t="shared" si="65"/>
        <v>0</v>
      </c>
      <c r="T278" s="61">
        <f t="shared" si="66"/>
        <v>0</v>
      </c>
      <c r="U278" s="58">
        <f t="shared" si="67"/>
        <v>0</v>
      </c>
      <c r="V278" s="61">
        <f t="shared" si="68"/>
        <v>0</v>
      </c>
      <c r="W278" s="58">
        <f t="shared" si="69"/>
        <v>0</v>
      </c>
      <c r="X278" s="367"/>
      <c r="Y278" s="137"/>
      <c r="Z278" s="138"/>
      <c r="AA278" s="139"/>
      <c r="AB278" s="139"/>
      <c r="AC278" s="139"/>
      <c r="AD278" s="139"/>
    </row>
    <row r="279" spans="2:30" hidden="1">
      <c r="B279" s="65" t="str">
        <f>IF(C279&lt;&gt;"",COUNTA($C$7:C279),"")</f>
        <v/>
      </c>
      <c r="C279" s="364" t="str">
        <f>IF('Matches-Data-Inputs'!C279="","",'Matches-Data-Inputs'!C279)</f>
        <v/>
      </c>
      <c r="D279" s="73" t="str">
        <f>IF(C279="","",VLOOKUP(WEEKDAY(C279),WeekDays!$B$6:$C$12,COLUMNS(WeekDays!$B$6:$C$12)))</f>
        <v/>
      </c>
      <c r="E279" s="27" t="str">
        <f>IF('Matches-Data-Inputs'!E279="","",'Matches-Data-Inputs'!E279)</f>
        <v/>
      </c>
      <c r="F279" s="172" t="str">
        <f>IF('Matches-Data-Inputs'!F279="","",'Matches-Data-Inputs'!F279)</f>
        <v/>
      </c>
      <c r="G279" s="172" t="str">
        <f>IF('Matches-Data-Inputs'!G279="","",'Matches-Data-Inputs'!G279)</f>
        <v/>
      </c>
      <c r="H279" s="172" t="str">
        <f t="shared" si="70"/>
        <v>Not Played Yet</v>
      </c>
      <c r="I279" s="362" t="str">
        <f>IF('Matches-Data-Inputs'!H279="","",'Matches-Data-Inputs'!H279)</f>
        <v/>
      </c>
      <c r="J279" s="149" t="str">
        <f>IF('Matches-Data-Inputs'!I279="","",'Matches-Data-Inputs'!I279)</f>
        <v/>
      </c>
      <c r="K279" s="362" t="str">
        <f t="shared" si="71"/>
        <v>Not Played Yet</v>
      </c>
      <c r="L279" s="188"/>
      <c r="M279" s="203"/>
      <c r="N279" s="123" t="str">
        <f t="shared" si="60"/>
        <v xml:space="preserve"> </v>
      </c>
      <c r="O279" s="193" t="str">
        <f t="shared" si="61"/>
        <v xml:space="preserve"> </v>
      </c>
      <c r="P279" s="57" t="str">
        <f t="shared" si="62"/>
        <v/>
      </c>
      <c r="Q279" s="58" t="str">
        <f t="shared" si="63"/>
        <v/>
      </c>
      <c r="R279" s="59">
        <f t="shared" si="64"/>
        <v>0</v>
      </c>
      <c r="S279" s="60">
        <f t="shared" si="65"/>
        <v>0</v>
      </c>
      <c r="T279" s="61">
        <f t="shared" si="66"/>
        <v>0</v>
      </c>
      <c r="U279" s="58">
        <f t="shared" si="67"/>
        <v>0</v>
      </c>
      <c r="V279" s="61">
        <f t="shared" si="68"/>
        <v>0</v>
      </c>
      <c r="W279" s="58">
        <f t="shared" si="69"/>
        <v>0</v>
      </c>
      <c r="X279" s="367"/>
      <c r="Y279" s="137"/>
      <c r="Z279" s="138"/>
      <c r="AA279" s="139"/>
      <c r="AB279" s="139"/>
      <c r="AC279" s="139"/>
      <c r="AD279" s="139"/>
    </row>
    <row r="280" spans="2:30" hidden="1">
      <c r="B280" s="65" t="str">
        <f>IF(C280&lt;&gt;"",COUNTA($C$7:C280),"")</f>
        <v/>
      </c>
      <c r="C280" s="364" t="str">
        <f>IF('Matches-Data-Inputs'!C280="","",'Matches-Data-Inputs'!C280)</f>
        <v/>
      </c>
      <c r="D280" s="73" t="str">
        <f>IF(C280="","",VLOOKUP(WEEKDAY(C280),WeekDays!$B$6:$C$12,COLUMNS(WeekDays!$B$6:$C$12)))</f>
        <v/>
      </c>
      <c r="E280" s="27" t="str">
        <f>IF('Matches-Data-Inputs'!E280="","",'Matches-Data-Inputs'!E280)</f>
        <v/>
      </c>
      <c r="F280" s="172" t="str">
        <f>IF('Matches-Data-Inputs'!F280="","",'Matches-Data-Inputs'!F280)</f>
        <v/>
      </c>
      <c r="G280" s="172" t="str">
        <f>IF('Matches-Data-Inputs'!G280="","",'Matches-Data-Inputs'!G280)</f>
        <v/>
      </c>
      <c r="H280" s="172" t="str">
        <f t="shared" si="70"/>
        <v>Not Played Yet</v>
      </c>
      <c r="I280" s="362" t="str">
        <f>IF('Matches-Data-Inputs'!H280="","",'Matches-Data-Inputs'!H280)</f>
        <v/>
      </c>
      <c r="J280" s="149" t="str">
        <f>IF('Matches-Data-Inputs'!I280="","",'Matches-Data-Inputs'!I280)</f>
        <v/>
      </c>
      <c r="K280" s="362" t="str">
        <f t="shared" si="71"/>
        <v>Not Played Yet</v>
      </c>
      <c r="L280" s="188"/>
      <c r="M280" s="203"/>
      <c r="N280" s="123" t="str">
        <f t="shared" si="60"/>
        <v xml:space="preserve"> </v>
      </c>
      <c r="O280" s="193" t="str">
        <f t="shared" si="61"/>
        <v xml:space="preserve"> </v>
      </c>
      <c r="P280" s="57" t="str">
        <f t="shared" si="62"/>
        <v/>
      </c>
      <c r="Q280" s="58" t="str">
        <f t="shared" si="63"/>
        <v/>
      </c>
      <c r="R280" s="59">
        <f t="shared" si="64"/>
        <v>0</v>
      </c>
      <c r="S280" s="60">
        <f t="shared" si="65"/>
        <v>0</v>
      </c>
      <c r="T280" s="61">
        <f t="shared" si="66"/>
        <v>0</v>
      </c>
      <c r="U280" s="58">
        <f t="shared" si="67"/>
        <v>0</v>
      </c>
      <c r="V280" s="61">
        <f t="shared" si="68"/>
        <v>0</v>
      </c>
      <c r="W280" s="58">
        <f t="shared" si="69"/>
        <v>0</v>
      </c>
      <c r="X280" s="367"/>
      <c r="Y280" s="137"/>
      <c r="Z280" s="138"/>
      <c r="AA280" s="139"/>
      <c r="AB280" s="139"/>
      <c r="AC280" s="139"/>
      <c r="AD280" s="139"/>
    </row>
    <row r="281" spans="2:30" hidden="1">
      <c r="B281" s="65" t="str">
        <f>IF(C281&lt;&gt;"",COUNTA($C$7:C281),"")</f>
        <v/>
      </c>
      <c r="C281" s="364" t="str">
        <f>IF('Matches-Data-Inputs'!C281="","",'Matches-Data-Inputs'!C281)</f>
        <v/>
      </c>
      <c r="D281" s="73" t="str">
        <f>IF(C281="","",VLOOKUP(WEEKDAY(C281),WeekDays!$B$6:$C$12,COLUMNS(WeekDays!$B$6:$C$12)))</f>
        <v/>
      </c>
      <c r="E281" s="27" t="str">
        <f>IF('Matches-Data-Inputs'!E281="","",'Matches-Data-Inputs'!E281)</f>
        <v/>
      </c>
      <c r="F281" s="172" t="str">
        <f>IF('Matches-Data-Inputs'!F281="","",'Matches-Data-Inputs'!F281)</f>
        <v/>
      </c>
      <c r="G281" s="172" t="str">
        <f>IF('Matches-Data-Inputs'!G281="","",'Matches-Data-Inputs'!G281)</f>
        <v/>
      </c>
      <c r="H281" s="172" t="str">
        <f t="shared" si="70"/>
        <v>Not Played Yet</v>
      </c>
      <c r="I281" s="362" t="str">
        <f>IF('Matches-Data-Inputs'!H281="","",'Matches-Data-Inputs'!H281)</f>
        <v/>
      </c>
      <c r="J281" s="149" t="str">
        <f>IF('Matches-Data-Inputs'!I281="","",'Matches-Data-Inputs'!I281)</f>
        <v/>
      </c>
      <c r="K281" s="362" t="str">
        <f t="shared" si="71"/>
        <v>Not Played Yet</v>
      </c>
      <c r="L281" s="188"/>
      <c r="M281" s="203"/>
      <c r="N281" s="123" t="str">
        <f t="shared" si="60"/>
        <v xml:space="preserve"> </v>
      </c>
      <c r="O281" s="193" t="str">
        <f t="shared" si="61"/>
        <v xml:space="preserve"> </v>
      </c>
      <c r="P281" s="57" t="str">
        <f t="shared" si="62"/>
        <v/>
      </c>
      <c r="Q281" s="58" t="str">
        <f t="shared" si="63"/>
        <v/>
      </c>
      <c r="R281" s="59">
        <f t="shared" si="64"/>
        <v>0</v>
      </c>
      <c r="S281" s="60">
        <f t="shared" si="65"/>
        <v>0</v>
      </c>
      <c r="T281" s="61">
        <f t="shared" si="66"/>
        <v>0</v>
      </c>
      <c r="U281" s="58">
        <f t="shared" si="67"/>
        <v>0</v>
      </c>
      <c r="V281" s="61">
        <f t="shared" si="68"/>
        <v>0</v>
      </c>
      <c r="W281" s="58">
        <f t="shared" si="69"/>
        <v>0</v>
      </c>
      <c r="X281" s="367"/>
      <c r="Y281" s="137"/>
      <c r="Z281" s="138"/>
      <c r="AA281" s="139"/>
      <c r="AB281" s="139"/>
      <c r="AC281" s="139"/>
      <c r="AD281" s="139"/>
    </row>
    <row r="282" spans="2:30" hidden="1">
      <c r="B282" s="65" t="str">
        <f>IF(C282&lt;&gt;"",COUNTA($C$7:C282),"")</f>
        <v/>
      </c>
      <c r="C282" s="364" t="str">
        <f>IF('Matches-Data-Inputs'!C282="","",'Matches-Data-Inputs'!C282)</f>
        <v/>
      </c>
      <c r="D282" s="73" t="str">
        <f>IF(C282="","",VLOOKUP(WEEKDAY(C282),WeekDays!$B$6:$C$12,COLUMNS(WeekDays!$B$6:$C$12)))</f>
        <v/>
      </c>
      <c r="E282" s="27" t="str">
        <f>IF('Matches-Data-Inputs'!E282="","",'Matches-Data-Inputs'!E282)</f>
        <v/>
      </c>
      <c r="F282" s="172" t="str">
        <f>IF('Matches-Data-Inputs'!F282="","",'Matches-Data-Inputs'!F282)</f>
        <v/>
      </c>
      <c r="G282" s="172" t="str">
        <f>IF('Matches-Data-Inputs'!G282="","",'Matches-Data-Inputs'!G282)</f>
        <v/>
      </c>
      <c r="H282" s="172" t="str">
        <f t="shared" si="70"/>
        <v>Not Played Yet</v>
      </c>
      <c r="I282" s="362" t="str">
        <f>IF('Matches-Data-Inputs'!H282="","",'Matches-Data-Inputs'!H282)</f>
        <v/>
      </c>
      <c r="J282" s="149" t="str">
        <f>IF('Matches-Data-Inputs'!I282="","",'Matches-Data-Inputs'!I282)</f>
        <v/>
      </c>
      <c r="K282" s="362" t="str">
        <f t="shared" si="71"/>
        <v>Not Played Yet</v>
      </c>
      <c r="L282" s="188"/>
      <c r="M282" s="203"/>
      <c r="N282" s="123" t="str">
        <f t="shared" si="60"/>
        <v xml:space="preserve"> </v>
      </c>
      <c r="O282" s="193" t="str">
        <f t="shared" si="61"/>
        <v xml:space="preserve"> </v>
      </c>
      <c r="P282" s="57" t="str">
        <f t="shared" si="62"/>
        <v/>
      </c>
      <c r="Q282" s="58" t="str">
        <f t="shared" si="63"/>
        <v/>
      </c>
      <c r="R282" s="59">
        <f t="shared" si="64"/>
        <v>0</v>
      </c>
      <c r="S282" s="60">
        <f t="shared" si="65"/>
        <v>0</v>
      </c>
      <c r="T282" s="61">
        <f t="shared" si="66"/>
        <v>0</v>
      </c>
      <c r="U282" s="58">
        <f t="shared" si="67"/>
        <v>0</v>
      </c>
      <c r="V282" s="61">
        <f t="shared" si="68"/>
        <v>0</v>
      </c>
      <c r="W282" s="58">
        <f t="shared" si="69"/>
        <v>0</v>
      </c>
      <c r="X282" s="367"/>
      <c r="Y282" s="137"/>
      <c r="Z282" s="138"/>
      <c r="AA282" s="139"/>
      <c r="AB282" s="139"/>
      <c r="AC282" s="139"/>
      <c r="AD282" s="139"/>
    </row>
    <row r="283" spans="2:30" hidden="1">
      <c r="B283" s="65" t="str">
        <f>IF(C283&lt;&gt;"",COUNTA($C$7:C283),"")</f>
        <v/>
      </c>
      <c r="C283" s="364" t="str">
        <f>IF('Matches-Data-Inputs'!C283="","",'Matches-Data-Inputs'!C283)</f>
        <v/>
      </c>
      <c r="D283" s="73" t="str">
        <f>IF(C283="","",VLOOKUP(WEEKDAY(C283),WeekDays!$B$6:$C$12,COLUMNS(WeekDays!$B$6:$C$12)))</f>
        <v/>
      </c>
      <c r="E283" s="27" t="str">
        <f>IF('Matches-Data-Inputs'!E283="","",'Matches-Data-Inputs'!E283)</f>
        <v/>
      </c>
      <c r="F283" s="172" t="str">
        <f>IF('Matches-Data-Inputs'!F283="","",'Matches-Data-Inputs'!F283)</f>
        <v/>
      </c>
      <c r="G283" s="172" t="str">
        <f>IF('Matches-Data-Inputs'!G283="","",'Matches-Data-Inputs'!G283)</f>
        <v/>
      </c>
      <c r="H283" s="172" t="str">
        <f t="shared" si="70"/>
        <v>Not Played Yet</v>
      </c>
      <c r="I283" s="362" t="str">
        <f>IF('Matches-Data-Inputs'!H283="","",'Matches-Data-Inputs'!H283)</f>
        <v/>
      </c>
      <c r="J283" s="149" t="str">
        <f>IF('Matches-Data-Inputs'!I283="","",'Matches-Data-Inputs'!I283)</f>
        <v/>
      </c>
      <c r="K283" s="362" t="str">
        <f t="shared" si="71"/>
        <v>Not Played Yet</v>
      </c>
      <c r="L283" s="188"/>
      <c r="M283" s="203"/>
      <c r="N283" s="123" t="str">
        <f t="shared" si="60"/>
        <v xml:space="preserve"> </v>
      </c>
      <c r="O283" s="193" t="str">
        <f t="shared" si="61"/>
        <v xml:space="preserve"> </v>
      </c>
      <c r="P283" s="57" t="str">
        <f t="shared" si="62"/>
        <v/>
      </c>
      <c r="Q283" s="58" t="str">
        <f t="shared" si="63"/>
        <v/>
      </c>
      <c r="R283" s="59">
        <f t="shared" si="64"/>
        <v>0</v>
      </c>
      <c r="S283" s="60">
        <f t="shared" si="65"/>
        <v>0</v>
      </c>
      <c r="T283" s="61">
        <f t="shared" si="66"/>
        <v>0</v>
      </c>
      <c r="U283" s="58">
        <f t="shared" si="67"/>
        <v>0</v>
      </c>
      <c r="V283" s="61">
        <f t="shared" si="68"/>
        <v>0</v>
      </c>
      <c r="W283" s="58">
        <f t="shared" si="69"/>
        <v>0</v>
      </c>
      <c r="X283" s="367"/>
      <c r="Y283" s="137"/>
      <c r="Z283" s="138"/>
      <c r="AA283" s="139"/>
      <c r="AB283" s="139"/>
      <c r="AC283" s="139"/>
      <c r="AD283" s="139"/>
    </row>
    <row r="284" spans="2:30" hidden="1">
      <c r="B284" s="65" t="str">
        <f>IF(C284&lt;&gt;"",COUNTA($C$7:C284),"")</f>
        <v/>
      </c>
      <c r="C284" s="364" t="str">
        <f>IF('Matches-Data-Inputs'!C284="","",'Matches-Data-Inputs'!C284)</f>
        <v/>
      </c>
      <c r="D284" s="73" t="str">
        <f>IF(C284="","",VLOOKUP(WEEKDAY(C284),WeekDays!$B$6:$C$12,COLUMNS(WeekDays!$B$6:$C$12)))</f>
        <v/>
      </c>
      <c r="E284" s="27" t="str">
        <f>IF('Matches-Data-Inputs'!E284="","",'Matches-Data-Inputs'!E284)</f>
        <v/>
      </c>
      <c r="F284" s="172" t="str">
        <f>IF('Matches-Data-Inputs'!F284="","",'Matches-Data-Inputs'!F284)</f>
        <v/>
      </c>
      <c r="G284" s="172" t="str">
        <f>IF('Matches-Data-Inputs'!G284="","",'Matches-Data-Inputs'!G284)</f>
        <v/>
      </c>
      <c r="H284" s="172" t="str">
        <f t="shared" si="70"/>
        <v>Not Played Yet</v>
      </c>
      <c r="I284" s="362" t="str">
        <f>IF('Matches-Data-Inputs'!H284="","",'Matches-Data-Inputs'!H284)</f>
        <v/>
      </c>
      <c r="J284" s="149" t="str">
        <f>IF('Matches-Data-Inputs'!I284="","",'Matches-Data-Inputs'!I284)</f>
        <v/>
      </c>
      <c r="K284" s="362" t="str">
        <f t="shared" si="71"/>
        <v>Not Played Yet</v>
      </c>
      <c r="L284" s="188"/>
      <c r="M284" s="203"/>
      <c r="N284" s="123" t="str">
        <f t="shared" si="60"/>
        <v xml:space="preserve"> </v>
      </c>
      <c r="O284" s="193" t="str">
        <f t="shared" si="61"/>
        <v xml:space="preserve"> </v>
      </c>
      <c r="P284" s="57" t="str">
        <f t="shared" si="62"/>
        <v/>
      </c>
      <c r="Q284" s="58" t="str">
        <f t="shared" si="63"/>
        <v/>
      </c>
      <c r="R284" s="59">
        <f t="shared" si="64"/>
        <v>0</v>
      </c>
      <c r="S284" s="60">
        <f t="shared" si="65"/>
        <v>0</v>
      </c>
      <c r="T284" s="61">
        <f t="shared" si="66"/>
        <v>0</v>
      </c>
      <c r="U284" s="58">
        <f t="shared" si="67"/>
        <v>0</v>
      </c>
      <c r="V284" s="61">
        <f t="shared" si="68"/>
        <v>0</v>
      </c>
      <c r="W284" s="58">
        <f t="shared" si="69"/>
        <v>0</v>
      </c>
      <c r="X284" s="367"/>
      <c r="Y284" s="137"/>
      <c r="Z284" s="138"/>
      <c r="AA284" s="139"/>
      <c r="AB284" s="139"/>
      <c r="AC284" s="139"/>
      <c r="AD284" s="139"/>
    </row>
    <row r="285" spans="2:30" hidden="1">
      <c r="B285" s="65" t="str">
        <f>IF(C285&lt;&gt;"",COUNTA($C$7:C285),"")</f>
        <v/>
      </c>
      <c r="C285" s="364" t="str">
        <f>IF('Matches-Data-Inputs'!C285="","",'Matches-Data-Inputs'!C285)</f>
        <v/>
      </c>
      <c r="D285" s="73" t="str">
        <f>IF(C285="","",VLOOKUP(WEEKDAY(C285),WeekDays!$B$6:$C$12,COLUMNS(WeekDays!$B$6:$C$12)))</f>
        <v/>
      </c>
      <c r="E285" s="27" t="str">
        <f>IF('Matches-Data-Inputs'!E285="","",'Matches-Data-Inputs'!E285)</f>
        <v/>
      </c>
      <c r="F285" s="172" t="str">
        <f>IF('Matches-Data-Inputs'!F285="","",'Matches-Data-Inputs'!F285)</f>
        <v/>
      </c>
      <c r="G285" s="172" t="str">
        <f>IF('Matches-Data-Inputs'!G285="","",'Matches-Data-Inputs'!G285)</f>
        <v/>
      </c>
      <c r="H285" s="172" t="str">
        <f t="shared" si="70"/>
        <v>Not Played Yet</v>
      </c>
      <c r="I285" s="362" t="str">
        <f>IF('Matches-Data-Inputs'!H285="","",'Matches-Data-Inputs'!H285)</f>
        <v/>
      </c>
      <c r="J285" s="149" t="str">
        <f>IF('Matches-Data-Inputs'!I285="","",'Matches-Data-Inputs'!I285)</f>
        <v/>
      </c>
      <c r="K285" s="362" t="str">
        <f t="shared" si="71"/>
        <v>Not Played Yet</v>
      </c>
      <c r="L285" s="188"/>
      <c r="M285" s="203"/>
      <c r="N285" s="123" t="str">
        <f t="shared" si="60"/>
        <v xml:space="preserve"> </v>
      </c>
      <c r="O285" s="193" t="str">
        <f t="shared" si="61"/>
        <v xml:space="preserve"> </v>
      </c>
      <c r="P285" s="57" t="str">
        <f t="shared" si="62"/>
        <v/>
      </c>
      <c r="Q285" s="58" t="str">
        <f t="shared" si="63"/>
        <v/>
      </c>
      <c r="R285" s="59">
        <f t="shared" si="64"/>
        <v>0</v>
      </c>
      <c r="S285" s="60">
        <f t="shared" si="65"/>
        <v>0</v>
      </c>
      <c r="T285" s="61">
        <f t="shared" si="66"/>
        <v>0</v>
      </c>
      <c r="U285" s="58">
        <f t="shared" si="67"/>
        <v>0</v>
      </c>
      <c r="V285" s="61">
        <f t="shared" si="68"/>
        <v>0</v>
      </c>
      <c r="W285" s="58">
        <f t="shared" si="69"/>
        <v>0</v>
      </c>
      <c r="X285" s="367"/>
      <c r="Y285" s="137"/>
      <c r="Z285" s="138"/>
      <c r="AA285" s="139"/>
      <c r="AB285" s="139"/>
      <c r="AC285" s="139"/>
      <c r="AD285" s="139"/>
    </row>
    <row r="286" spans="2:30" hidden="1">
      <c r="B286" s="65" t="str">
        <f>IF(C286&lt;&gt;"",COUNTA($C$7:C286),"")</f>
        <v/>
      </c>
      <c r="C286" s="364" t="str">
        <f>IF('Matches-Data-Inputs'!C286="","",'Matches-Data-Inputs'!C286)</f>
        <v/>
      </c>
      <c r="D286" s="73" t="str">
        <f>IF(C286="","",VLOOKUP(WEEKDAY(C286),WeekDays!$B$6:$C$12,COLUMNS(WeekDays!$B$6:$C$12)))</f>
        <v/>
      </c>
      <c r="E286" s="27" t="str">
        <f>IF('Matches-Data-Inputs'!E286="","",'Matches-Data-Inputs'!E286)</f>
        <v/>
      </c>
      <c r="F286" s="172" t="str">
        <f>IF('Matches-Data-Inputs'!F286="","",'Matches-Data-Inputs'!F286)</f>
        <v/>
      </c>
      <c r="G286" s="172" t="str">
        <f>IF('Matches-Data-Inputs'!G286="","",'Matches-Data-Inputs'!G286)</f>
        <v/>
      </c>
      <c r="H286" s="172" t="str">
        <f t="shared" si="70"/>
        <v>Not Played Yet</v>
      </c>
      <c r="I286" s="362" t="str">
        <f>IF('Matches-Data-Inputs'!H286="","",'Matches-Data-Inputs'!H286)</f>
        <v/>
      </c>
      <c r="J286" s="149" t="str">
        <f>IF('Matches-Data-Inputs'!I286="","",'Matches-Data-Inputs'!I286)</f>
        <v/>
      </c>
      <c r="K286" s="362" t="str">
        <f t="shared" si="71"/>
        <v>Not Played Yet</v>
      </c>
      <c r="L286" s="188"/>
      <c r="M286" s="203"/>
      <c r="N286" s="123" t="str">
        <f t="shared" si="60"/>
        <v xml:space="preserve"> </v>
      </c>
      <c r="O286" s="193" t="str">
        <f t="shared" si="61"/>
        <v xml:space="preserve"> </v>
      </c>
      <c r="P286" s="57" t="str">
        <f t="shared" si="62"/>
        <v/>
      </c>
      <c r="Q286" s="58" t="str">
        <f t="shared" si="63"/>
        <v/>
      </c>
      <c r="R286" s="59">
        <f t="shared" si="64"/>
        <v>0</v>
      </c>
      <c r="S286" s="60">
        <f t="shared" si="65"/>
        <v>0</v>
      </c>
      <c r="T286" s="61">
        <f t="shared" si="66"/>
        <v>0</v>
      </c>
      <c r="U286" s="58">
        <f t="shared" si="67"/>
        <v>0</v>
      </c>
      <c r="V286" s="61">
        <f t="shared" si="68"/>
        <v>0</v>
      </c>
      <c r="W286" s="58">
        <f t="shared" si="69"/>
        <v>0</v>
      </c>
      <c r="X286" s="367"/>
      <c r="Y286" s="137"/>
      <c r="Z286" s="138"/>
      <c r="AA286" s="139"/>
      <c r="AB286" s="139"/>
      <c r="AC286" s="139"/>
      <c r="AD286" s="139"/>
    </row>
    <row r="287" spans="2:30" hidden="1">
      <c r="B287" s="65" t="str">
        <f>IF(C287&lt;&gt;"",COUNTA($C$7:C287),"")</f>
        <v/>
      </c>
      <c r="C287" s="364" t="str">
        <f>IF('Matches-Data-Inputs'!C287="","",'Matches-Data-Inputs'!C287)</f>
        <v/>
      </c>
      <c r="D287" s="73" t="str">
        <f>IF(C287="","",VLOOKUP(WEEKDAY(C287),WeekDays!$B$6:$C$12,COLUMNS(WeekDays!$B$6:$C$12)))</f>
        <v/>
      </c>
      <c r="E287" s="27" t="str">
        <f>IF('Matches-Data-Inputs'!E287="","",'Matches-Data-Inputs'!E287)</f>
        <v/>
      </c>
      <c r="F287" s="172" t="str">
        <f>IF('Matches-Data-Inputs'!F287="","",'Matches-Data-Inputs'!F287)</f>
        <v/>
      </c>
      <c r="G287" s="172" t="str">
        <f>IF('Matches-Data-Inputs'!G287="","",'Matches-Data-Inputs'!G287)</f>
        <v/>
      </c>
      <c r="H287" s="172" t="str">
        <f t="shared" si="70"/>
        <v>Not Played Yet</v>
      </c>
      <c r="I287" s="362" t="str">
        <f>IF('Matches-Data-Inputs'!H287="","",'Matches-Data-Inputs'!H287)</f>
        <v/>
      </c>
      <c r="J287" s="149" t="str">
        <f>IF('Matches-Data-Inputs'!I287="","",'Matches-Data-Inputs'!I287)</f>
        <v/>
      </c>
      <c r="K287" s="362" t="str">
        <f t="shared" si="71"/>
        <v>Not Played Yet</v>
      </c>
      <c r="L287" s="188"/>
      <c r="M287" s="203"/>
      <c r="N287" s="123" t="str">
        <f t="shared" si="60"/>
        <v xml:space="preserve"> </v>
      </c>
      <c r="O287" s="193" t="str">
        <f t="shared" si="61"/>
        <v xml:space="preserve"> </v>
      </c>
      <c r="P287" s="57" t="str">
        <f t="shared" si="62"/>
        <v/>
      </c>
      <c r="Q287" s="58" t="str">
        <f t="shared" si="63"/>
        <v/>
      </c>
      <c r="R287" s="59">
        <f t="shared" si="64"/>
        <v>0</v>
      </c>
      <c r="S287" s="60">
        <f t="shared" si="65"/>
        <v>0</v>
      </c>
      <c r="T287" s="61">
        <f t="shared" si="66"/>
        <v>0</v>
      </c>
      <c r="U287" s="58">
        <f t="shared" si="67"/>
        <v>0</v>
      </c>
      <c r="V287" s="61">
        <f t="shared" si="68"/>
        <v>0</v>
      </c>
      <c r="W287" s="58">
        <f t="shared" si="69"/>
        <v>0</v>
      </c>
      <c r="X287" s="367"/>
      <c r="Y287" s="137"/>
      <c r="Z287" s="138"/>
      <c r="AA287" s="139"/>
      <c r="AB287" s="139"/>
      <c r="AC287" s="139"/>
      <c r="AD287" s="139"/>
    </row>
    <row r="288" spans="2:30" hidden="1">
      <c r="B288" s="65" t="str">
        <f>IF(C288&lt;&gt;"",COUNTA($C$7:C288),"")</f>
        <v/>
      </c>
      <c r="C288" s="364" t="str">
        <f>IF('Matches-Data-Inputs'!C288="","",'Matches-Data-Inputs'!C288)</f>
        <v/>
      </c>
      <c r="D288" s="73" t="str">
        <f>IF(C288="","",VLOOKUP(WEEKDAY(C288),WeekDays!$B$6:$C$12,COLUMNS(WeekDays!$B$6:$C$12)))</f>
        <v/>
      </c>
      <c r="E288" s="27" t="str">
        <f>IF('Matches-Data-Inputs'!E288="","",'Matches-Data-Inputs'!E288)</f>
        <v/>
      </c>
      <c r="F288" s="172" t="str">
        <f>IF('Matches-Data-Inputs'!F288="","",'Matches-Data-Inputs'!F288)</f>
        <v/>
      </c>
      <c r="G288" s="172" t="str">
        <f>IF('Matches-Data-Inputs'!G288="","",'Matches-Data-Inputs'!G288)</f>
        <v/>
      </c>
      <c r="H288" s="172" t="str">
        <f t="shared" si="70"/>
        <v>Not Played Yet</v>
      </c>
      <c r="I288" s="362" t="str">
        <f>IF('Matches-Data-Inputs'!H288="","",'Matches-Data-Inputs'!H288)</f>
        <v/>
      </c>
      <c r="J288" s="149" t="str">
        <f>IF('Matches-Data-Inputs'!I288="","",'Matches-Data-Inputs'!I288)</f>
        <v/>
      </c>
      <c r="K288" s="362" t="str">
        <f t="shared" si="71"/>
        <v>Not Played Yet</v>
      </c>
      <c r="L288" s="188"/>
      <c r="M288" s="203"/>
      <c r="N288" s="123" t="str">
        <f t="shared" si="60"/>
        <v xml:space="preserve"> </v>
      </c>
      <c r="O288" s="193" t="str">
        <f t="shared" si="61"/>
        <v xml:space="preserve"> </v>
      </c>
      <c r="P288" s="57" t="str">
        <f t="shared" si="62"/>
        <v/>
      </c>
      <c r="Q288" s="58" t="str">
        <f t="shared" si="63"/>
        <v/>
      </c>
      <c r="R288" s="59">
        <f t="shared" si="64"/>
        <v>0</v>
      </c>
      <c r="S288" s="60">
        <f t="shared" si="65"/>
        <v>0</v>
      </c>
      <c r="T288" s="61">
        <f t="shared" si="66"/>
        <v>0</v>
      </c>
      <c r="U288" s="58">
        <f t="shared" si="67"/>
        <v>0</v>
      </c>
      <c r="V288" s="61">
        <f t="shared" si="68"/>
        <v>0</v>
      </c>
      <c r="W288" s="58">
        <f t="shared" si="69"/>
        <v>0</v>
      </c>
      <c r="X288" s="367"/>
      <c r="Y288" s="137"/>
      <c r="Z288" s="138"/>
      <c r="AA288" s="139"/>
      <c r="AB288" s="139"/>
      <c r="AC288" s="139"/>
      <c r="AD288" s="139"/>
    </row>
    <row r="289" spans="2:30" hidden="1">
      <c r="B289" s="65" t="str">
        <f>IF(C289&lt;&gt;"",COUNTA($C$7:C289),"")</f>
        <v/>
      </c>
      <c r="C289" s="364" t="str">
        <f>IF('Matches-Data-Inputs'!C289="","",'Matches-Data-Inputs'!C289)</f>
        <v/>
      </c>
      <c r="D289" s="73" t="str">
        <f>IF(C289="","",VLOOKUP(WEEKDAY(C289),WeekDays!$B$6:$C$12,COLUMNS(WeekDays!$B$6:$C$12)))</f>
        <v/>
      </c>
      <c r="E289" s="27" t="str">
        <f>IF('Matches-Data-Inputs'!E289="","",'Matches-Data-Inputs'!E289)</f>
        <v/>
      </c>
      <c r="F289" s="172" t="str">
        <f>IF('Matches-Data-Inputs'!F289="","",'Matches-Data-Inputs'!F289)</f>
        <v/>
      </c>
      <c r="G289" s="172" t="str">
        <f>IF('Matches-Data-Inputs'!G289="","",'Matches-Data-Inputs'!G289)</f>
        <v/>
      </c>
      <c r="H289" s="172" t="str">
        <f t="shared" si="70"/>
        <v>Not Played Yet</v>
      </c>
      <c r="I289" s="362" t="str">
        <f>IF('Matches-Data-Inputs'!H289="","",'Matches-Data-Inputs'!H289)</f>
        <v/>
      </c>
      <c r="J289" s="149" t="str">
        <f>IF('Matches-Data-Inputs'!I289="","",'Matches-Data-Inputs'!I289)</f>
        <v/>
      </c>
      <c r="K289" s="362" t="str">
        <f t="shared" si="71"/>
        <v>Not Played Yet</v>
      </c>
      <c r="L289" s="188"/>
      <c r="M289" s="203"/>
      <c r="N289" s="123" t="str">
        <f t="shared" si="60"/>
        <v xml:space="preserve"> </v>
      </c>
      <c r="O289" s="193" t="str">
        <f t="shared" si="61"/>
        <v xml:space="preserve"> </v>
      </c>
      <c r="P289" s="57" t="str">
        <f t="shared" si="62"/>
        <v/>
      </c>
      <c r="Q289" s="58" t="str">
        <f t="shared" si="63"/>
        <v/>
      </c>
      <c r="R289" s="59">
        <f t="shared" si="64"/>
        <v>0</v>
      </c>
      <c r="S289" s="60">
        <f t="shared" si="65"/>
        <v>0</v>
      </c>
      <c r="T289" s="61">
        <f t="shared" si="66"/>
        <v>0</v>
      </c>
      <c r="U289" s="58">
        <f t="shared" si="67"/>
        <v>0</v>
      </c>
      <c r="V289" s="61">
        <f t="shared" si="68"/>
        <v>0</v>
      </c>
      <c r="W289" s="58">
        <f t="shared" si="69"/>
        <v>0</v>
      </c>
      <c r="X289" s="367"/>
      <c r="Y289" s="137"/>
      <c r="Z289" s="138"/>
      <c r="AA289" s="139"/>
      <c r="AB289" s="139"/>
      <c r="AC289" s="139"/>
      <c r="AD289" s="139"/>
    </row>
    <row r="290" spans="2:30" hidden="1">
      <c r="B290" s="65" t="str">
        <f>IF(C290&lt;&gt;"",COUNTA($C$7:C290),"")</f>
        <v/>
      </c>
      <c r="C290" s="364" t="str">
        <f>IF('Matches-Data-Inputs'!C290="","",'Matches-Data-Inputs'!C290)</f>
        <v/>
      </c>
      <c r="D290" s="73" t="str">
        <f>IF(C290="","",VLOOKUP(WEEKDAY(C290),WeekDays!$B$6:$C$12,COLUMNS(WeekDays!$B$6:$C$12)))</f>
        <v/>
      </c>
      <c r="E290" s="27" t="str">
        <f>IF('Matches-Data-Inputs'!E290="","",'Matches-Data-Inputs'!E290)</f>
        <v/>
      </c>
      <c r="F290" s="172" t="str">
        <f>IF('Matches-Data-Inputs'!F290="","",'Matches-Data-Inputs'!F290)</f>
        <v/>
      </c>
      <c r="G290" s="172" t="str">
        <f>IF('Matches-Data-Inputs'!G290="","",'Matches-Data-Inputs'!G290)</f>
        <v/>
      </c>
      <c r="H290" s="172" t="str">
        <f t="shared" si="70"/>
        <v>Not Played Yet</v>
      </c>
      <c r="I290" s="362" t="str">
        <f>IF('Matches-Data-Inputs'!H290="","",'Matches-Data-Inputs'!H290)</f>
        <v/>
      </c>
      <c r="J290" s="149" t="str">
        <f>IF('Matches-Data-Inputs'!I290="","",'Matches-Data-Inputs'!I290)</f>
        <v/>
      </c>
      <c r="K290" s="362" t="str">
        <f t="shared" si="71"/>
        <v>Not Played Yet</v>
      </c>
      <c r="L290" s="188"/>
      <c r="M290" s="203"/>
      <c r="N290" s="123" t="str">
        <f t="shared" si="60"/>
        <v xml:space="preserve"> </v>
      </c>
      <c r="O290" s="193" t="str">
        <f t="shared" si="61"/>
        <v xml:space="preserve"> </v>
      </c>
      <c r="P290" s="57" t="str">
        <f t="shared" si="62"/>
        <v/>
      </c>
      <c r="Q290" s="58" t="str">
        <f t="shared" si="63"/>
        <v/>
      </c>
      <c r="R290" s="59">
        <f t="shared" si="64"/>
        <v>0</v>
      </c>
      <c r="S290" s="60">
        <f t="shared" si="65"/>
        <v>0</v>
      </c>
      <c r="T290" s="61">
        <f t="shared" si="66"/>
        <v>0</v>
      </c>
      <c r="U290" s="58">
        <f t="shared" si="67"/>
        <v>0</v>
      </c>
      <c r="V290" s="61">
        <f t="shared" si="68"/>
        <v>0</v>
      </c>
      <c r="W290" s="58">
        <f t="shared" si="69"/>
        <v>0</v>
      </c>
      <c r="X290" s="367"/>
      <c r="Y290" s="137"/>
      <c r="Z290" s="138"/>
      <c r="AA290" s="139"/>
      <c r="AB290" s="139"/>
      <c r="AC290" s="139"/>
      <c r="AD290" s="139"/>
    </row>
    <row r="291" spans="2:30" hidden="1">
      <c r="B291" s="65" t="str">
        <f>IF(C291&lt;&gt;"",COUNTA($C$7:C291),"")</f>
        <v/>
      </c>
      <c r="C291" s="364" t="str">
        <f>IF('Matches-Data-Inputs'!C291="","",'Matches-Data-Inputs'!C291)</f>
        <v/>
      </c>
      <c r="D291" s="73" t="str">
        <f>IF(C291="","",VLOOKUP(WEEKDAY(C291),WeekDays!$B$6:$C$12,COLUMNS(WeekDays!$B$6:$C$12)))</f>
        <v/>
      </c>
      <c r="E291" s="27" t="str">
        <f>IF('Matches-Data-Inputs'!E291="","",'Matches-Data-Inputs'!E291)</f>
        <v/>
      </c>
      <c r="F291" s="172" t="str">
        <f>IF('Matches-Data-Inputs'!F291="","",'Matches-Data-Inputs'!F291)</f>
        <v/>
      </c>
      <c r="G291" s="172" t="str">
        <f>IF('Matches-Data-Inputs'!G291="","",'Matches-Data-Inputs'!G291)</f>
        <v/>
      </c>
      <c r="H291" s="172" t="str">
        <f t="shared" si="70"/>
        <v>Not Played Yet</v>
      </c>
      <c r="I291" s="362" t="str">
        <f>IF('Matches-Data-Inputs'!H291="","",'Matches-Data-Inputs'!H291)</f>
        <v/>
      </c>
      <c r="J291" s="149" t="str">
        <f>IF('Matches-Data-Inputs'!I291="","",'Matches-Data-Inputs'!I291)</f>
        <v/>
      </c>
      <c r="K291" s="362" t="str">
        <f t="shared" si="71"/>
        <v>Not Played Yet</v>
      </c>
      <c r="L291" s="188"/>
      <c r="M291" s="203"/>
      <c r="N291" s="123" t="str">
        <f t="shared" si="60"/>
        <v xml:space="preserve"> </v>
      </c>
      <c r="O291" s="193" t="str">
        <f t="shared" si="61"/>
        <v xml:space="preserve"> </v>
      </c>
      <c r="P291" s="57" t="str">
        <f t="shared" si="62"/>
        <v/>
      </c>
      <c r="Q291" s="58" t="str">
        <f t="shared" si="63"/>
        <v/>
      </c>
      <c r="R291" s="59">
        <f t="shared" si="64"/>
        <v>0</v>
      </c>
      <c r="S291" s="60">
        <f t="shared" si="65"/>
        <v>0</v>
      </c>
      <c r="T291" s="61">
        <f t="shared" si="66"/>
        <v>0</v>
      </c>
      <c r="U291" s="58">
        <f t="shared" si="67"/>
        <v>0</v>
      </c>
      <c r="V291" s="61">
        <f t="shared" si="68"/>
        <v>0</v>
      </c>
      <c r="W291" s="58">
        <f t="shared" si="69"/>
        <v>0</v>
      </c>
      <c r="X291" s="367"/>
      <c r="Y291" s="137"/>
      <c r="Z291" s="138"/>
      <c r="AA291" s="139"/>
      <c r="AB291" s="139"/>
      <c r="AC291" s="139"/>
      <c r="AD291" s="139"/>
    </row>
    <row r="292" spans="2:30" hidden="1">
      <c r="B292" s="65" t="str">
        <f>IF(C292&lt;&gt;"",COUNTA($C$7:C292),"")</f>
        <v/>
      </c>
      <c r="C292" s="364" t="str">
        <f>IF('Matches-Data-Inputs'!C292="","",'Matches-Data-Inputs'!C292)</f>
        <v/>
      </c>
      <c r="D292" s="73" t="str">
        <f>IF(C292="","",VLOOKUP(WEEKDAY(C292),WeekDays!$B$6:$C$12,COLUMNS(WeekDays!$B$6:$C$12)))</f>
        <v/>
      </c>
      <c r="E292" s="27" t="str">
        <f>IF('Matches-Data-Inputs'!E292="","",'Matches-Data-Inputs'!E292)</f>
        <v/>
      </c>
      <c r="F292" s="172" t="str">
        <f>IF('Matches-Data-Inputs'!F292="","",'Matches-Data-Inputs'!F292)</f>
        <v/>
      </c>
      <c r="G292" s="172" t="str">
        <f>IF('Matches-Data-Inputs'!G292="","",'Matches-Data-Inputs'!G292)</f>
        <v/>
      </c>
      <c r="H292" s="172" t="str">
        <f t="shared" si="70"/>
        <v>Not Played Yet</v>
      </c>
      <c r="I292" s="362" t="str">
        <f>IF('Matches-Data-Inputs'!H292="","",'Matches-Data-Inputs'!H292)</f>
        <v/>
      </c>
      <c r="J292" s="149" t="str">
        <f>IF('Matches-Data-Inputs'!I292="","",'Matches-Data-Inputs'!I292)</f>
        <v/>
      </c>
      <c r="K292" s="362" t="str">
        <f t="shared" si="71"/>
        <v>Not Played Yet</v>
      </c>
      <c r="L292" s="188"/>
      <c r="M292" s="203"/>
      <c r="N292" s="123" t="str">
        <f t="shared" si="60"/>
        <v xml:space="preserve"> </v>
      </c>
      <c r="O292" s="193" t="str">
        <f t="shared" si="61"/>
        <v xml:space="preserve"> </v>
      </c>
      <c r="P292" s="57" t="str">
        <f t="shared" si="62"/>
        <v/>
      </c>
      <c r="Q292" s="58" t="str">
        <f t="shared" si="63"/>
        <v/>
      </c>
      <c r="R292" s="59">
        <f t="shared" si="64"/>
        <v>0</v>
      </c>
      <c r="S292" s="60">
        <f t="shared" si="65"/>
        <v>0</v>
      </c>
      <c r="T292" s="61">
        <f t="shared" si="66"/>
        <v>0</v>
      </c>
      <c r="U292" s="58">
        <f t="shared" si="67"/>
        <v>0</v>
      </c>
      <c r="V292" s="61">
        <f t="shared" si="68"/>
        <v>0</v>
      </c>
      <c r="W292" s="58">
        <f t="shared" si="69"/>
        <v>0</v>
      </c>
      <c r="X292" s="367"/>
      <c r="Y292" s="137"/>
      <c r="Z292" s="138"/>
      <c r="AA292" s="139"/>
      <c r="AB292" s="139"/>
      <c r="AC292" s="139"/>
      <c r="AD292" s="139"/>
    </row>
    <row r="293" spans="2:30" hidden="1">
      <c r="B293" s="65" t="str">
        <f>IF(C293&lt;&gt;"",COUNTA($C$7:C293),"")</f>
        <v/>
      </c>
      <c r="C293" s="364" t="str">
        <f>IF('Matches-Data-Inputs'!C293="","",'Matches-Data-Inputs'!C293)</f>
        <v/>
      </c>
      <c r="D293" s="73" t="str">
        <f>IF(C293="","",VLOOKUP(WEEKDAY(C293),WeekDays!$B$6:$C$12,COLUMNS(WeekDays!$B$6:$C$12)))</f>
        <v/>
      </c>
      <c r="E293" s="27" t="str">
        <f>IF('Matches-Data-Inputs'!E293="","",'Matches-Data-Inputs'!E293)</f>
        <v/>
      </c>
      <c r="F293" s="172" t="str">
        <f>IF('Matches-Data-Inputs'!F293="","",'Matches-Data-Inputs'!F293)</f>
        <v/>
      </c>
      <c r="G293" s="172" t="str">
        <f>IF('Matches-Data-Inputs'!G293="","",'Matches-Data-Inputs'!G293)</f>
        <v/>
      </c>
      <c r="H293" s="172" t="str">
        <f t="shared" si="70"/>
        <v>Not Played Yet</v>
      </c>
      <c r="I293" s="362" t="str">
        <f>IF('Matches-Data-Inputs'!H293="","",'Matches-Data-Inputs'!H293)</f>
        <v/>
      </c>
      <c r="J293" s="149" t="str">
        <f>IF('Matches-Data-Inputs'!I293="","",'Matches-Data-Inputs'!I293)</f>
        <v/>
      </c>
      <c r="K293" s="362" t="str">
        <f t="shared" si="71"/>
        <v>Not Played Yet</v>
      </c>
      <c r="L293" s="188"/>
      <c r="M293" s="203"/>
      <c r="N293" s="123" t="str">
        <f t="shared" si="60"/>
        <v xml:space="preserve"> </v>
      </c>
      <c r="O293" s="193" t="str">
        <f t="shared" si="61"/>
        <v xml:space="preserve"> </v>
      </c>
      <c r="P293" s="57" t="str">
        <f t="shared" si="62"/>
        <v/>
      </c>
      <c r="Q293" s="58" t="str">
        <f t="shared" si="63"/>
        <v/>
      </c>
      <c r="R293" s="59">
        <f t="shared" si="64"/>
        <v>0</v>
      </c>
      <c r="S293" s="60">
        <f t="shared" si="65"/>
        <v>0</v>
      </c>
      <c r="T293" s="61">
        <f t="shared" si="66"/>
        <v>0</v>
      </c>
      <c r="U293" s="58">
        <f t="shared" si="67"/>
        <v>0</v>
      </c>
      <c r="V293" s="61">
        <f t="shared" si="68"/>
        <v>0</v>
      </c>
      <c r="W293" s="58">
        <f t="shared" si="69"/>
        <v>0</v>
      </c>
      <c r="X293" s="367"/>
      <c r="Y293" s="137"/>
      <c r="Z293" s="138"/>
      <c r="AA293" s="139"/>
      <c r="AB293" s="139"/>
      <c r="AC293" s="139"/>
      <c r="AD293" s="139"/>
    </row>
    <row r="294" spans="2:30" hidden="1">
      <c r="B294" s="65" t="str">
        <f>IF(C294&lt;&gt;"",COUNTA($C$7:C294),"")</f>
        <v/>
      </c>
      <c r="C294" s="364" t="str">
        <f>IF('Matches-Data-Inputs'!C294="","",'Matches-Data-Inputs'!C294)</f>
        <v/>
      </c>
      <c r="D294" s="73" t="str">
        <f>IF(C294="","",VLOOKUP(WEEKDAY(C294),WeekDays!$B$6:$C$12,COLUMNS(WeekDays!$B$6:$C$12)))</f>
        <v/>
      </c>
      <c r="E294" s="27" t="str">
        <f>IF('Matches-Data-Inputs'!E294="","",'Matches-Data-Inputs'!E294)</f>
        <v/>
      </c>
      <c r="F294" s="172" t="str">
        <f>IF('Matches-Data-Inputs'!F294="","",'Matches-Data-Inputs'!F294)</f>
        <v/>
      </c>
      <c r="G294" s="172" t="str">
        <f>IF('Matches-Data-Inputs'!G294="","",'Matches-Data-Inputs'!G294)</f>
        <v/>
      </c>
      <c r="H294" s="172" t="str">
        <f t="shared" si="70"/>
        <v>Not Played Yet</v>
      </c>
      <c r="I294" s="362" t="str">
        <f>IF('Matches-Data-Inputs'!H294="","",'Matches-Data-Inputs'!H294)</f>
        <v/>
      </c>
      <c r="J294" s="149" t="str">
        <f>IF('Matches-Data-Inputs'!I294="","",'Matches-Data-Inputs'!I294)</f>
        <v/>
      </c>
      <c r="K294" s="362" t="str">
        <f t="shared" si="71"/>
        <v>Not Played Yet</v>
      </c>
      <c r="L294" s="188"/>
      <c r="M294" s="203"/>
      <c r="N294" s="123" t="str">
        <f t="shared" si="60"/>
        <v xml:space="preserve"> </v>
      </c>
      <c r="O294" s="193" t="str">
        <f t="shared" si="61"/>
        <v xml:space="preserve"> </v>
      </c>
      <c r="P294" s="57" t="str">
        <f t="shared" si="62"/>
        <v/>
      </c>
      <c r="Q294" s="58" t="str">
        <f t="shared" si="63"/>
        <v/>
      </c>
      <c r="R294" s="59">
        <f t="shared" si="64"/>
        <v>0</v>
      </c>
      <c r="S294" s="60">
        <f t="shared" si="65"/>
        <v>0</v>
      </c>
      <c r="T294" s="61">
        <f t="shared" si="66"/>
        <v>0</v>
      </c>
      <c r="U294" s="58">
        <f t="shared" si="67"/>
        <v>0</v>
      </c>
      <c r="V294" s="61">
        <f t="shared" si="68"/>
        <v>0</v>
      </c>
      <c r="W294" s="58">
        <f t="shared" si="69"/>
        <v>0</v>
      </c>
      <c r="X294" s="367"/>
      <c r="Y294" s="137"/>
      <c r="Z294" s="138"/>
      <c r="AA294" s="139"/>
      <c r="AB294" s="139"/>
      <c r="AC294" s="139"/>
      <c r="AD294" s="139"/>
    </row>
    <row r="295" spans="2:30" hidden="1">
      <c r="B295" s="65" t="str">
        <f>IF(C295&lt;&gt;"",COUNTA($C$7:C295),"")</f>
        <v/>
      </c>
      <c r="C295" s="364" t="str">
        <f>IF('Matches-Data-Inputs'!C295="","",'Matches-Data-Inputs'!C295)</f>
        <v/>
      </c>
      <c r="D295" s="73" t="str">
        <f>IF(C295="","",VLOOKUP(WEEKDAY(C295),WeekDays!$B$6:$C$12,COLUMNS(WeekDays!$B$6:$C$12)))</f>
        <v/>
      </c>
      <c r="E295" s="27" t="str">
        <f>IF('Matches-Data-Inputs'!E295="","",'Matches-Data-Inputs'!E295)</f>
        <v/>
      </c>
      <c r="F295" s="172" t="str">
        <f>IF('Matches-Data-Inputs'!F295="","",'Matches-Data-Inputs'!F295)</f>
        <v/>
      </c>
      <c r="G295" s="172" t="str">
        <f>IF('Matches-Data-Inputs'!G295="","",'Matches-Data-Inputs'!G295)</f>
        <v/>
      </c>
      <c r="H295" s="172" t="str">
        <f t="shared" si="70"/>
        <v>Not Played Yet</v>
      </c>
      <c r="I295" s="362" t="str">
        <f>IF('Matches-Data-Inputs'!H295="","",'Matches-Data-Inputs'!H295)</f>
        <v/>
      </c>
      <c r="J295" s="149" t="str">
        <f>IF('Matches-Data-Inputs'!I295="","",'Matches-Data-Inputs'!I295)</f>
        <v/>
      </c>
      <c r="K295" s="362" t="str">
        <f t="shared" si="71"/>
        <v>Not Played Yet</v>
      </c>
      <c r="L295" s="188"/>
      <c r="M295" s="203"/>
      <c r="N295" s="123" t="str">
        <f t="shared" si="60"/>
        <v xml:space="preserve"> </v>
      </c>
      <c r="O295" s="193" t="str">
        <f t="shared" si="61"/>
        <v xml:space="preserve"> </v>
      </c>
      <c r="P295" s="57" t="str">
        <f t="shared" si="62"/>
        <v/>
      </c>
      <c r="Q295" s="58" t="str">
        <f t="shared" si="63"/>
        <v/>
      </c>
      <c r="R295" s="59">
        <f t="shared" si="64"/>
        <v>0</v>
      </c>
      <c r="S295" s="60">
        <f t="shared" si="65"/>
        <v>0</v>
      </c>
      <c r="T295" s="61">
        <f t="shared" si="66"/>
        <v>0</v>
      </c>
      <c r="U295" s="58">
        <f t="shared" si="67"/>
        <v>0</v>
      </c>
      <c r="V295" s="61">
        <f t="shared" si="68"/>
        <v>0</v>
      </c>
      <c r="W295" s="58">
        <f t="shared" si="69"/>
        <v>0</v>
      </c>
      <c r="X295" s="367"/>
      <c r="Y295" s="137"/>
      <c r="Z295" s="138"/>
      <c r="AA295" s="139"/>
      <c r="AB295" s="139"/>
      <c r="AC295" s="139"/>
      <c r="AD295" s="139"/>
    </row>
    <row r="296" spans="2:30" hidden="1">
      <c r="B296" s="65" t="str">
        <f>IF(C296&lt;&gt;"",COUNTA($C$7:C296),"")</f>
        <v/>
      </c>
      <c r="C296" s="364" t="str">
        <f>IF('Matches-Data-Inputs'!C296="","",'Matches-Data-Inputs'!C296)</f>
        <v/>
      </c>
      <c r="D296" s="73" t="str">
        <f>IF(C296="","",VLOOKUP(WEEKDAY(C296),WeekDays!$B$6:$C$12,COLUMNS(WeekDays!$B$6:$C$12)))</f>
        <v/>
      </c>
      <c r="E296" s="27" t="str">
        <f>IF('Matches-Data-Inputs'!E296="","",'Matches-Data-Inputs'!E296)</f>
        <v/>
      </c>
      <c r="F296" s="172" t="str">
        <f>IF('Matches-Data-Inputs'!F296="","",'Matches-Data-Inputs'!F296)</f>
        <v/>
      </c>
      <c r="G296" s="172" t="str">
        <f>IF('Matches-Data-Inputs'!G296="","",'Matches-Data-Inputs'!G296)</f>
        <v/>
      </c>
      <c r="H296" s="172" t="str">
        <f t="shared" si="70"/>
        <v>Not Played Yet</v>
      </c>
      <c r="I296" s="362" t="str">
        <f>IF('Matches-Data-Inputs'!H296="","",'Matches-Data-Inputs'!H296)</f>
        <v/>
      </c>
      <c r="J296" s="149" t="str">
        <f>IF('Matches-Data-Inputs'!I296="","",'Matches-Data-Inputs'!I296)</f>
        <v/>
      </c>
      <c r="K296" s="362" t="str">
        <f t="shared" si="71"/>
        <v>Not Played Yet</v>
      </c>
      <c r="L296" s="188"/>
      <c r="M296" s="203"/>
      <c r="N296" s="123" t="str">
        <f t="shared" si="60"/>
        <v xml:space="preserve"> </v>
      </c>
      <c r="O296" s="193" t="str">
        <f t="shared" si="61"/>
        <v xml:space="preserve"> </v>
      </c>
      <c r="P296" s="57" t="str">
        <f t="shared" si="62"/>
        <v/>
      </c>
      <c r="Q296" s="58" t="str">
        <f t="shared" si="63"/>
        <v/>
      </c>
      <c r="R296" s="59">
        <f t="shared" si="64"/>
        <v>0</v>
      </c>
      <c r="S296" s="60">
        <f t="shared" si="65"/>
        <v>0</v>
      </c>
      <c r="T296" s="61">
        <f t="shared" si="66"/>
        <v>0</v>
      </c>
      <c r="U296" s="58">
        <f t="shared" si="67"/>
        <v>0</v>
      </c>
      <c r="V296" s="61">
        <f t="shared" si="68"/>
        <v>0</v>
      </c>
      <c r="W296" s="58">
        <f t="shared" si="69"/>
        <v>0</v>
      </c>
      <c r="X296" s="367"/>
      <c r="Y296" s="137"/>
      <c r="Z296" s="138"/>
      <c r="AA296" s="139"/>
      <c r="AB296" s="139"/>
      <c r="AC296" s="139"/>
      <c r="AD296" s="139"/>
    </row>
    <row r="297" spans="2:30" hidden="1">
      <c r="B297" s="65" t="str">
        <f>IF(C297&lt;&gt;"",COUNTA($C$7:C297),"")</f>
        <v/>
      </c>
      <c r="C297" s="364" t="str">
        <f>IF('Matches-Data-Inputs'!C297="","",'Matches-Data-Inputs'!C297)</f>
        <v/>
      </c>
      <c r="D297" s="73" t="str">
        <f>IF(C297="","",VLOOKUP(WEEKDAY(C297),WeekDays!$B$6:$C$12,COLUMNS(WeekDays!$B$6:$C$12)))</f>
        <v/>
      </c>
      <c r="E297" s="27" t="str">
        <f>IF('Matches-Data-Inputs'!E297="","",'Matches-Data-Inputs'!E297)</f>
        <v/>
      </c>
      <c r="F297" s="172" t="str">
        <f>IF('Matches-Data-Inputs'!F297="","",'Matches-Data-Inputs'!F297)</f>
        <v/>
      </c>
      <c r="G297" s="172" t="str">
        <f>IF('Matches-Data-Inputs'!G297="","",'Matches-Data-Inputs'!G297)</f>
        <v/>
      </c>
      <c r="H297" s="172" t="str">
        <f t="shared" si="70"/>
        <v>Not Played Yet</v>
      </c>
      <c r="I297" s="362" t="str">
        <f>IF('Matches-Data-Inputs'!H297="","",'Matches-Data-Inputs'!H297)</f>
        <v/>
      </c>
      <c r="J297" s="149" t="str">
        <f>IF('Matches-Data-Inputs'!I297="","",'Matches-Data-Inputs'!I297)</f>
        <v/>
      </c>
      <c r="K297" s="362" t="str">
        <f t="shared" si="71"/>
        <v>Not Played Yet</v>
      </c>
      <c r="L297" s="188"/>
      <c r="M297" s="203"/>
      <c r="N297" s="123" t="str">
        <f t="shared" si="60"/>
        <v xml:space="preserve"> </v>
      </c>
      <c r="O297" s="193" t="str">
        <f t="shared" si="61"/>
        <v xml:space="preserve"> </v>
      </c>
      <c r="P297" s="57" t="str">
        <f t="shared" si="62"/>
        <v/>
      </c>
      <c r="Q297" s="58" t="str">
        <f t="shared" si="63"/>
        <v/>
      </c>
      <c r="R297" s="59">
        <f t="shared" si="64"/>
        <v>0</v>
      </c>
      <c r="S297" s="60">
        <f t="shared" si="65"/>
        <v>0</v>
      </c>
      <c r="T297" s="61">
        <f t="shared" si="66"/>
        <v>0</v>
      </c>
      <c r="U297" s="58">
        <f t="shared" si="67"/>
        <v>0</v>
      </c>
      <c r="V297" s="61">
        <f t="shared" si="68"/>
        <v>0</v>
      </c>
      <c r="W297" s="58">
        <f t="shared" si="69"/>
        <v>0</v>
      </c>
      <c r="X297" s="367"/>
      <c r="Y297" s="137"/>
      <c r="Z297" s="138"/>
      <c r="AA297" s="139"/>
      <c r="AB297" s="139"/>
      <c r="AC297" s="139"/>
      <c r="AD297" s="139"/>
    </row>
    <row r="298" spans="2:30" hidden="1">
      <c r="B298" s="65" t="str">
        <f>IF(C298&lt;&gt;"",COUNTA($C$7:C298),"")</f>
        <v/>
      </c>
      <c r="C298" s="364" t="str">
        <f>IF('Matches-Data-Inputs'!C298="","",'Matches-Data-Inputs'!C298)</f>
        <v/>
      </c>
      <c r="D298" s="73" t="str">
        <f>IF(C298="","",VLOOKUP(WEEKDAY(C298),WeekDays!$B$6:$C$12,COLUMNS(WeekDays!$B$6:$C$12)))</f>
        <v/>
      </c>
      <c r="E298" s="27" t="str">
        <f>IF('Matches-Data-Inputs'!E298="","",'Matches-Data-Inputs'!E298)</f>
        <v/>
      </c>
      <c r="F298" s="172" t="str">
        <f>IF('Matches-Data-Inputs'!F298="","",'Matches-Data-Inputs'!F298)</f>
        <v/>
      </c>
      <c r="G298" s="172" t="str">
        <f>IF('Matches-Data-Inputs'!G298="","",'Matches-Data-Inputs'!G298)</f>
        <v/>
      </c>
      <c r="H298" s="172" t="str">
        <f t="shared" si="70"/>
        <v>Not Played Yet</v>
      </c>
      <c r="I298" s="362" t="str">
        <f>IF('Matches-Data-Inputs'!H298="","",'Matches-Data-Inputs'!H298)</f>
        <v/>
      </c>
      <c r="J298" s="149" t="str">
        <f>IF('Matches-Data-Inputs'!I298="","",'Matches-Data-Inputs'!I298)</f>
        <v/>
      </c>
      <c r="K298" s="362" t="str">
        <f t="shared" si="71"/>
        <v>Not Played Yet</v>
      </c>
      <c r="L298" s="188"/>
      <c r="M298" s="203"/>
      <c r="N298" s="123" t="str">
        <f t="shared" si="60"/>
        <v xml:space="preserve"> </v>
      </c>
      <c r="O298" s="193" t="str">
        <f t="shared" si="61"/>
        <v xml:space="preserve"> </v>
      </c>
      <c r="P298" s="57" t="str">
        <f t="shared" si="62"/>
        <v/>
      </c>
      <c r="Q298" s="58" t="str">
        <f t="shared" si="63"/>
        <v/>
      </c>
      <c r="R298" s="59">
        <f t="shared" si="64"/>
        <v>0</v>
      </c>
      <c r="S298" s="60">
        <f t="shared" si="65"/>
        <v>0</v>
      </c>
      <c r="T298" s="61">
        <f t="shared" si="66"/>
        <v>0</v>
      </c>
      <c r="U298" s="58">
        <f t="shared" si="67"/>
        <v>0</v>
      </c>
      <c r="V298" s="61">
        <f t="shared" si="68"/>
        <v>0</v>
      </c>
      <c r="W298" s="58">
        <f t="shared" si="69"/>
        <v>0</v>
      </c>
      <c r="X298" s="367"/>
      <c r="Y298" s="137"/>
      <c r="Z298" s="138"/>
      <c r="AA298" s="139"/>
      <c r="AB298" s="139"/>
      <c r="AC298" s="139"/>
      <c r="AD298" s="139"/>
    </row>
    <row r="299" spans="2:30" hidden="1">
      <c r="B299" s="65" t="str">
        <f>IF(C299&lt;&gt;"",COUNTA($C$7:C299),"")</f>
        <v/>
      </c>
      <c r="C299" s="364" t="str">
        <f>IF('Matches-Data-Inputs'!C299="","",'Matches-Data-Inputs'!C299)</f>
        <v/>
      </c>
      <c r="D299" s="73" t="str">
        <f>IF(C299="","",VLOOKUP(WEEKDAY(C299),WeekDays!$B$6:$C$12,COLUMNS(WeekDays!$B$6:$C$12)))</f>
        <v/>
      </c>
      <c r="E299" s="27" t="str">
        <f>IF('Matches-Data-Inputs'!E299="","",'Matches-Data-Inputs'!E299)</f>
        <v/>
      </c>
      <c r="F299" s="172" t="str">
        <f>IF('Matches-Data-Inputs'!F299="","",'Matches-Data-Inputs'!F299)</f>
        <v/>
      </c>
      <c r="G299" s="172" t="str">
        <f>IF('Matches-Data-Inputs'!G299="","",'Matches-Data-Inputs'!G299)</f>
        <v/>
      </c>
      <c r="H299" s="172" t="str">
        <f t="shared" si="70"/>
        <v>Not Played Yet</v>
      </c>
      <c r="I299" s="362" t="str">
        <f>IF('Matches-Data-Inputs'!H299="","",'Matches-Data-Inputs'!H299)</f>
        <v/>
      </c>
      <c r="J299" s="149" t="str">
        <f>IF('Matches-Data-Inputs'!I299="","",'Matches-Data-Inputs'!I299)</f>
        <v/>
      </c>
      <c r="K299" s="362" t="str">
        <f t="shared" si="71"/>
        <v>Not Played Yet</v>
      </c>
      <c r="L299" s="188"/>
      <c r="M299" s="203"/>
      <c r="N299" s="123" t="str">
        <f t="shared" si="60"/>
        <v xml:space="preserve"> </v>
      </c>
      <c r="O299" s="193" t="str">
        <f t="shared" si="61"/>
        <v xml:space="preserve"> </v>
      </c>
      <c r="P299" s="57" t="str">
        <f t="shared" si="62"/>
        <v/>
      </c>
      <c r="Q299" s="58" t="str">
        <f t="shared" si="63"/>
        <v/>
      </c>
      <c r="R299" s="59">
        <f t="shared" si="64"/>
        <v>0</v>
      </c>
      <c r="S299" s="60">
        <f t="shared" si="65"/>
        <v>0</v>
      </c>
      <c r="T299" s="61">
        <f t="shared" si="66"/>
        <v>0</v>
      </c>
      <c r="U299" s="58">
        <f t="shared" si="67"/>
        <v>0</v>
      </c>
      <c r="V299" s="61">
        <f t="shared" si="68"/>
        <v>0</v>
      </c>
      <c r="W299" s="58">
        <f t="shared" si="69"/>
        <v>0</v>
      </c>
      <c r="X299" s="367"/>
      <c r="Y299" s="137"/>
      <c r="Z299" s="138"/>
      <c r="AA299" s="139"/>
      <c r="AB299" s="139"/>
      <c r="AC299" s="139"/>
      <c r="AD299" s="139"/>
    </row>
    <row r="300" spans="2:30" hidden="1">
      <c r="B300" s="65" t="str">
        <f>IF(C300&lt;&gt;"",COUNTA($C$7:C300),"")</f>
        <v/>
      </c>
      <c r="C300" s="364" t="str">
        <f>IF('Matches-Data-Inputs'!C300="","",'Matches-Data-Inputs'!C300)</f>
        <v/>
      </c>
      <c r="D300" s="73" t="str">
        <f>IF(C300="","",VLOOKUP(WEEKDAY(C300),WeekDays!$B$6:$C$12,COLUMNS(WeekDays!$B$6:$C$12)))</f>
        <v/>
      </c>
      <c r="E300" s="27" t="str">
        <f>IF('Matches-Data-Inputs'!E300="","",'Matches-Data-Inputs'!E300)</f>
        <v/>
      </c>
      <c r="F300" s="172" t="str">
        <f>IF('Matches-Data-Inputs'!F300="","",'Matches-Data-Inputs'!F300)</f>
        <v/>
      </c>
      <c r="G300" s="172" t="str">
        <f>IF('Matches-Data-Inputs'!G300="","",'Matches-Data-Inputs'!G300)</f>
        <v/>
      </c>
      <c r="H300" s="172" t="str">
        <f t="shared" si="70"/>
        <v>Not Played Yet</v>
      </c>
      <c r="I300" s="362" t="str">
        <f>IF('Matches-Data-Inputs'!H300="","",'Matches-Data-Inputs'!H300)</f>
        <v/>
      </c>
      <c r="J300" s="149" t="str">
        <f>IF('Matches-Data-Inputs'!I300="","",'Matches-Data-Inputs'!I300)</f>
        <v/>
      </c>
      <c r="K300" s="362" t="str">
        <f t="shared" si="71"/>
        <v>Not Played Yet</v>
      </c>
      <c r="L300" s="188"/>
      <c r="M300" s="203"/>
      <c r="N300" s="123" t="str">
        <f t="shared" si="60"/>
        <v xml:space="preserve"> </v>
      </c>
      <c r="O300" s="193" t="str">
        <f t="shared" si="61"/>
        <v xml:space="preserve"> </v>
      </c>
      <c r="P300" s="57" t="str">
        <f t="shared" si="62"/>
        <v/>
      </c>
      <c r="Q300" s="58" t="str">
        <f t="shared" si="63"/>
        <v/>
      </c>
      <c r="R300" s="59">
        <f t="shared" si="64"/>
        <v>0</v>
      </c>
      <c r="S300" s="60">
        <f t="shared" si="65"/>
        <v>0</v>
      </c>
      <c r="T300" s="61">
        <f t="shared" si="66"/>
        <v>0</v>
      </c>
      <c r="U300" s="58">
        <f t="shared" si="67"/>
        <v>0</v>
      </c>
      <c r="V300" s="61">
        <f t="shared" si="68"/>
        <v>0</v>
      </c>
      <c r="W300" s="58">
        <f t="shared" si="69"/>
        <v>0</v>
      </c>
      <c r="X300" s="367"/>
      <c r="Y300" s="137"/>
      <c r="Z300" s="138"/>
      <c r="AA300" s="139"/>
      <c r="AB300" s="139"/>
      <c r="AC300" s="139"/>
      <c r="AD300" s="139"/>
    </row>
    <row r="301" spans="2:30" hidden="1">
      <c r="B301" s="65" t="str">
        <f>IF(C301&lt;&gt;"",COUNTA($C$7:C301),"")</f>
        <v/>
      </c>
      <c r="C301" s="364" t="str">
        <f>IF('Matches-Data-Inputs'!C301="","",'Matches-Data-Inputs'!C301)</f>
        <v/>
      </c>
      <c r="D301" s="73" t="str">
        <f>IF(C301="","",VLOOKUP(WEEKDAY(C301),WeekDays!$B$6:$C$12,COLUMNS(WeekDays!$B$6:$C$12)))</f>
        <v/>
      </c>
      <c r="E301" s="27" t="str">
        <f>IF('Matches-Data-Inputs'!E301="","",'Matches-Data-Inputs'!E301)</f>
        <v/>
      </c>
      <c r="F301" s="172" t="str">
        <f>IF('Matches-Data-Inputs'!F301="","",'Matches-Data-Inputs'!F301)</f>
        <v/>
      </c>
      <c r="G301" s="172" t="str">
        <f>IF('Matches-Data-Inputs'!G301="","",'Matches-Data-Inputs'!G301)</f>
        <v/>
      </c>
      <c r="H301" s="172" t="str">
        <f t="shared" si="70"/>
        <v>Not Played Yet</v>
      </c>
      <c r="I301" s="362" t="str">
        <f>IF('Matches-Data-Inputs'!H301="","",'Matches-Data-Inputs'!H301)</f>
        <v/>
      </c>
      <c r="J301" s="149" t="str">
        <f>IF('Matches-Data-Inputs'!I301="","",'Matches-Data-Inputs'!I301)</f>
        <v/>
      </c>
      <c r="K301" s="362" t="str">
        <f t="shared" si="71"/>
        <v>Not Played Yet</v>
      </c>
      <c r="L301" s="188"/>
      <c r="M301" s="203"/>
      <c r="N301" s="123" t="str">
        <f t="shared" si="60"/>
        <v xml:space="preserve"> </v>
      </c>
      <c r="O301" s="193" t="str">
        <f t="shared" si="61"/>
        <v xml:space="preserve"> </v>
      </c>
      <c r="P301" s="57" t="str">
        <f t="shared" si="62"/>
        <v/>
      </c>
      <c r="Q301" s="58" t="str">
        <f t="shared" si="63"/>
        <v/>
      </c>
      <c r="R301" s="59">
        <f t="shared" si="64"/>
        <v>0</v>
      </c>
      <c r="S301" s="60">
        <f t="shared" si="65"/>
        <v>0</v>
      </c>
      <c r="T301" s="61">
        <f t="shared" si="66"/>
        <v>0</v>
      </c>
      <c r="U301" s="58">
        <f t="shared" si="67"/>
        <v>0</v>
      </c>
      <c r="V301" s="61">
        <f t="shared" si="68"/>
        <v>0</v>
      </c>
      <c r="W301" s="58">
        <f t="shared" si="69"/>
        <v>0</v>
      </c>
      <c r="X301" s="367"/>
      <c r="Y301" s="137"/>
      <c r="Z301" s="138"/>
      <c r="AA301" s="139"/>
      <c r="AB301" s="139"/>
      <c r="AC301" s="139"/>
      <c r="AD301" s="139"/>
    </row>
    <row r="302" spans="2:30" hidden="1">
      <c r="B302" s="65" t="str">
        <f>IF(C302&lt;&gt;"",COUNTA($C$7:C302),"")</f>
        <v/>
      </c>
      <c r="C302" s="364" t="str">
        <f>IF('Matches-Data-Inputs'!C302="","",'Matches-Data-Inputs'!C302)</f>
        <v/>
      </c>
      <c r="D302" s="73" t="str">
        <f>IF(C302="","",VLOOKUP(WEEKDAY(C302),WeekDays!$B$6:$C$12,COLUMNS(WeekDays!$B$6:$C$12)))</f>
        <v/>
      </c>
      <c r="E302" s="27" t="str">
        <f>IF('Matches-Data-Inputs'!E302="","",'Matches-Data-Inputs'!E302)</f>
        <v/>
      </c>
      <c r="F302" s="172" t="str">
        <f>IF('Matches-Data-Inputs'!F302="","",'Matches-Data-Inputs'!F302)</f>
        <v/>
      </c>
      <c r="G302" s="172" t="str">
        <f>IF('Matches-Data-Inputs'!G302="","",'Matches-Data-Inputs'!G302)</f>
        <v/>
      </c>
      <c r="H302" s="172" t="str">
        <f t="shared" si="70"/>
        <v>Not Played Yet</v>
      </c>
      <c r="I302" s="362" t="str">
        <f>IF('Matches-Data-Inputs'!H302="","",'Matches-Data-Inputs'!H302)</f>
        <v/>
      </c>
      <c r="J302" s="149" t="str">
        <f>IF('Matches-Data-Inputs'!I302="","",'Matches-Data-Inputs'!I302)</f>
        <v/>
      </c>
      <c r="K302" s="362" t="str">
        <f t="shared" si="71"/>
        <v>Not Played Yet</v>
      </c>
      <c r="L302" s="188"/>
      <c r="M302" s="203"/>
      <c r="N302" s="123" t="str">
        <f t="shared" si="60"/>
        <v xml:space="preserve"> </v>
      </c>
      <c r="O302" s="193" t="str">
        <f t="shared" si="61"/>
        <v xml:space="preserve"> </v>
      </c>
      <c r="P302" s="57" t="str">
        <f t="shared" si="62"/>
        <v/>
      </c>
      <c r="Q302" s="58" t="str">
        <f t="shared" si="63"/>
        <v/>
      </c>
      <c r="R302" s="59">
        <f t="shared" si="64"/>
        <v>0</v>
      </c>
      <c r="S302" s="60">
        <f t="shared" si="65"/>
        <v>0</v>
      </c>
      <c r="T302" s="61">
        <f t="shared" si="66"/>
        <v>0</v>
      </c>
      <c r="U302" s="58">
        <f t="shared" si="67"/>
        <v>0</v>
      </c>
      <c r="V302" s="61">
        <f t="shared" si="68"/>
        <v>0</v>
      </c>
      <c r="W302" s="58">
        <f t="shared" si="69"/>
        <v>0</v>
      </c>
      <c r="X302" s="367"/>
      <c r="Y302" s="137"/>
      <c r="Z302" s="138"/>
      <c r="AA302" s="139"/>
      <c r="AB302" s="139"/>
      <c r="AC302" s="139"/>
      <c r="AD302" s="139"/>
    </row>
    <row r="303" spans="2:30" hidden="1">
      <c r="B303" s="65" t="str">
        <f>IF(C303&lt;&gt;"",COUNTA($C$7:C303),"")</f>
        <v/>
      </c>
      <c r="C303" s="364" t="str">
        <f>IF('Matches-Data-Inputs'!C303="","",'Matches-Data-Inputs'!C303)</f>
        <v/>
      </c>
      <c r="D303" s="73" t="str">
        <f>IF(C303="","",VLOOKUP(WEEKDAY(C303),WeekDays!$B$6:$C$12,COLUMNS(WeekDays!$B$6:$C$12)))</f>
        <v/>
      </c>
      <c r="E303" s="27" t="str">
        <f>IF('Matches-Data-Inputs'!E303="","",'Matches-Data-Inputs'!E303)</f>
        <v/>
      </c>
      <c r="F303" s="172" t="str">
        <f>IF('Matches-Data-Inputs'!F303="","",'Matches-Data-Inputs'!F303)</f>
        <v/>
      </c>
      <c r="G303" s="172" t="str">
        <f>IF('Matches-Data-Inputs'!G303="","",'Matches-Data-Inputs'!G303)</f>
        <v/>
      </c>
      <c r="H303" s="172" t="str">
        <f t="shared" si="70"/>
        <v>Not Played Yet</v>
      </c>
      <c r="I303" s="362" t="str">
        <f>IF('Matches-Data-Inputs'!H303="","",'Matches-Data-Inputs'!H303)</f>
        <v/>
      </c>
      <c r="J303" s="149" t="str">
        <f>IF('Matches-Data-Inputs'!I303="","",'Matches-Data-Inputs'!I303)</f>
        <v/>
      </c>
      <c r="K303" s="362" t="str">
        <f t="shared" si="71"/>
        <v>Not Played Yet</v>
      </c>
      <c r="L303" s="188"/>
      <c r="M303" s="203"/>
      <c r="N303" s="123" t="str">
        <f t="shared" si="60"/>
        <v xml:space="preserve"> </v>
      </c>
      <c r="O303" s="193" t="str">
        <f t="shared" si="61"/>
        <v xml:space="preserve"> </v>
      </c>
      <c r="P303" s="57" t="str">
        <f t="shared" si="62"/>
        <v/>
      </c>
      <c r="Q303" s="58" t="str">
        <f t="shared" si="63"/>
        <v/>
      </c>
      <c r="R303" s="59">
        <f t="shared" si="64"/>
        <v>0</v>
      </c>
      <c r="S303" s="60">
        <f t="shared" si="65"/>
        <v>0</v>
      </c>
      <c r="T303" s="61">
        <f t="shared" si="66"/>
        <v>0</v>
      </c>
      <c r="U303" s="58">
        <f t="shared" si="67"/>
        <v>0</v>
      </c>
      <c r="V303" s="61">
        <f t="shared" si="68"/>
        <v>0</v>
      </c>
      <c r="W303" s="58">
        <f t="shared" si="69"/>
        <v>0</v>
      </c>
      <c r="X303" s="367"/>
      <c r="Y303" s="137"/>
      <c r="Z303" s="138"/>
      <c r="AA303" s="139"/>
      <c r="AB303" s="139"/>
      <c r="AC303" s="139"/>
      <c r="AD303" s="139"/>
    </row>
    <row r="304" spans="2:30" hidden="1">
      <c r="B304" s="65" t="str">
        <f>IF(C304&lt;&gt;"",COUNTA($C$7:C304),"")</f>
        <v/>
      </c>
      <c r="C304" s="364" t="str">
        <f>IF('Matches-Data-Inputs'!C304="","",'Matches-Data-Inputs'!C304)</f>
        <v/>
      </c>
      <c r="D304" s="73" t="str">
        <f>IF(C304="","",VLOOKUP(WEEKDAY(C304),WeekDays!$B$6:$C$12,COLUMNS(WeekDays!$B$6:$C$12)))</f>
        <v/>
      </c>
      <c r="E304" s="27" t="str">
        <f>IF('Matches-Data-Inputs'!E304="","",'Matches-Data-Inputs'!E304)</f>
        <v/>
      </c>
      <c r="F304" s="172" t="str">
        <f>IF('Matches-Data-Inputs'!F304="","",'Matches-Data-Inputs'!F304)</f>
        <v/>
      </c>
      <c r="G304" s="172" t="str">
        <f>IF('Matches-Data-Inputs'!G304="","",'Matches-Data-Inputs'!G304)</f>
        <v/>
      </c>
      <c r="H304" s="172" t="str">
        <f t="shared" si="70"/>
        <v>Not Played Yet</v>
      </c>
      <c r="I304" s="362" t="str">
        <f>IF('Matches-Data-Inputs'!H304="","",'Matches-Data-Inputs'!H304)</f>
        <v/>
      </c>
      <c r="J304" s="149" t="str">
        <f>IF('Matches-Data-Inputs'!I304="","",'Matches-Data-Inputs'!I304)</f>
        <v/>
      </c>
      <c r="K304" s="362" t="str">
        <f t="shared" si="71"/>
        <v>Not Played Yet</v>
      </c>
      <c r="L304" s="188"/>
      <c r="M304" s="203"/>
      <c r="N304" s="123" t="str">
        <f t="shared" si="60"/>
        <v xml:space="preserve"> </v>
      </c>
      <c r="O304" s="193" t="str">
        <f t="shared" si="61"/>
        <v xml:space="preserve"> </v>
      </c>
      <c r="P304" s="57" t="str">
        <f t="shared" si="62"/>
        <v/>
      </c>
      <c r="Q304" s="58" t="str">
        <f t="shared" si="63"/>
        <v/>
      </c>
      <c r="R304" s="59">
        <f t="shared" si="64"/>
        <v>0</v>
      </c>
      <c r="S304" s="60">
        <f t="shared" si="65"/>
        <v>0</v>
      </c>
      <c r="T304" s="61">
        <f t="shared" si="66"/>
        <v>0</v>
      </c>
      <c r="U304" s="58">
        <f t="shared" si="67"/>
        <v>0</v>
      </c>
      <c r="V304" s="61">
        <f t="shared" si="68"/>
        <v>0</v>
      </c>
      <c r="W304" s="58">
        <f t="shared" si="69"/>
        <v>0</v>
      </c>
      <c r="X304" s="367"/>
      <c r="Y304" s="137"/>
      <c r="Z304" s="138"/>
      <c r="AA304" s="139"/>
      <c r="AB304" s="139"/>
      <c r="AC304" s="139"/>
      <c r="AD304" s="139"/>
    </row>
    <row r="305" spans="2:30" hidden="1">
      <c r="B305" s="65" t="str">
        <f>IF(C305&lt;&gt;"",COUNTA($C$7:C305),"")</f>
        <v/>
      </c>
      <c r="C305" s="364" t="str">
        <f>IF('Matches-Data-Inputs'!C305="","",'Matches-Data-Inputs'!C305)</f>
        <v/>
      </c>
      <c r="D305" s="73" t="str">
        <f>IF(C305="","",VLOOKUP(WEEKDAY(C305),WeekDays!$B$6:$C$12,COLUMNS(WeekDays!$B$6:$C$12)))</f>
        <v/>
      </c>
      <c r="E305" s="27" t="str">
        <f>IF('Matches-Data-Inputs'!E305="","",'Matches-Data-Inputs'!E305)</f>
        <v/>
      </c>
      <c r="F305" s="172" t="str">
        <f>IF('Matches-Data-Inputs'!F305="","",'Matches-Data-Inputs'!F305)</f>
        <v/>
      </c>
      <c r="G305" s="172" t="str">
        <f>IF('Matches-Data-Inputs'!G305="","",'Matches-Data-Inputs'!G305)</f>
        <v/>
      </c>
      <c r="H305" s="172" t="str">
        <f t="shared" si="70"/>
        <v>Not Played Yet</v>
      </c>
      <c r="I305" s="362" t="str">
        <f>IF('Matches-Data-Inputs'!H305="","",'Matches-Data-Inputs'!H305)</f>
        <v/>
      </c>
      <c r="J305" s="149" t="str">
        <f>IF('Matches-Data-Inputs'!I305="","",'Matches-Data-Inputs'!I305)</f>
        <v/>
      </c>
      <c r="K305" s="362" t="str">
        <f t="shared" si="71"/>
        <v>Not Played Yet</v>
      </c>
      <c r="L305" s="188"/>
      <c r="M305" s="203"/>
      <c r="N305" s="123" t="str">
        <f t="shared" si="60"/>
        <v xml:space="preserve"> </v>
      </c>
      <c r="O305" s="193" t="str">
        <f t="shared" si="61"/>
        <v xml:space="preserve"> </v>
      </c>
      <c r="P305" s="57" t="str">
        <f t="shared" si="62"/>
        <v/>
      </c>
      <c r="Q305" s="58" t="str">
        <f t="shared" si="63"/>
        <v/>
      </c>
      <c r="R305" s="59">
        <f t="shared" si="64"/>
        <v>0</v>
      </c>
      <c r="S305" s="60">
        <f t="shared" si="65"/>
        <v>0</v>
      </c>
      <c r="T305" s="61">
        <f t="shared" si="66"/>
        <v>0</v>
      </c>
      <c r="U305" s="58">
        <f t="shared" si="67"/>
        <v>0</v>
      </c>
      <c r="V305" s="61">
        <f t="shared" si="68"/>
        <v>0</v>
      </c>
      <c r="W305" s="58">
        <f t="shared" si="69"/>
        <v>0</v>
      </c>
      <c r="X305" s="367"/>
      <c r="Y305" s="137"/>
      <c r="Z305" s="138"/>
      <c r="AA305" s="139"/>
      <c r="AB305" s="139"/>
      <c r="AC305" s="139"/>
      <c r="AD305" s="139"/>
    </row>
    <row r="306" spans="2:30" hidden="1">
      <c r="B306" s="65" t="str">
        <f>IF(C306&lt;&gt;"",COUNTA($C$7:C306),"")</f>
        <v/>
      </c>
      <c r="C306" s="364" t="str">
        <f>IF('Matches-Data-Inputs'!C306="","",'Matches-Data-Inputs'!C306)</f>
        <v/>
      </c>
      <c r="D306" s="73" t="str">
        <f>IF(C306="","",VLOOKUP(WEEKDAY(C306),WeekDays!$B$6:$C$12,COLUMNS(WeekDays!$B$6:$C$12)))</f>
        <v/>
      </c>
      <c r="E306" s="27" t="str">
        <f>IF('Matches-Data-Inputs'!E306="","",'Matches-Data-Inputs'!E306)</f>
        <v/>
      </c>
      <c r="F306" s="172" t="str">
        <f>IF('Matches-Data-Inputs'!F306="","",'Matches-Data-Inputs'!F306)</f>
        <v/>
      </c>
      <c r="G306" s="172" t="str">
        <f>IF('Matches-Data-Inputs'!G306="","",'Matches-Data-Inputs'!G306)</f>
        <v/>
      </c>
      <c r="H306" s="172" t="str">
        <f t="shared" si="70"/>
        <v>Not Played Yet</v>
      </c>
      <c r="I306" s="362" t="str">
        <f>IF('Matches-Data-Inputs'!H306="","",'Matches-Data-Inputs'!H306)</f>
        <v/>
      </c>
      <c r="J306" s="149" t="str">
        <f>IF('Matches-Data-Inputs'!I306="","",'Matches-Data-Inputs'!I306)</f>
        <v/>
      </c>
      <c r="K306" s="362" t="str">
        <f t="shared" si="71"/>
        <v>Not Played Yet</v>
      </c>
      <c r="L306" s="188"/>
      <c r="M306" s="203"/>
      <c r="N306" s="123" t="str">
        <f t="shared" si="60"/>
        <v xml:space="preserve"> </v>
      </c>
      <c r="O306" s="193" t="str">
        <f t="shared" si="61"/>
        <v xml:space="preserve"> </v>
      </c>
      <c r="P306" s="57" t="str">
        <f t="shared" si="62"/>
        <v/>
      </c>
      <c r="Q306" s="58" t="str">
        <f t="shared" si="63"/>
        <v/>
      </c>
      <c r="R306" s="59">
        <f t="shared" si="64"/>
        <v>0</v>
      </c>
      <c r="S306" s="60">
        <f t="shared" si="65"/>
        <v>0</v>
      </c>
      <c r="T306" s="61">
        <f t="shared" si="66"/>
        <v>0</v>
      </c>
      <c r="U306" s="58">
        <f t="shared" si="67"/>
        <v>0</v>
      </c>
      <c r="V306" s="61">
        <f t="shared" si="68"/>
        <v>0</v>
      </c>
      <c r="W306" s="58">
        <f t="shared" si="69"/>
        <v>0</v>
      </c>
      <c r="X306" s="367"/>
      <c r="Y306" s="137"/>
      <c r="Z306" s="138"/>
      <c r="AA306" s="139"/>
      <c r="AB306" s="139"/>
      <c r="AC306" s="139"/>
      <c r="AD306" s="139"/>
    </row>
    <row r="307" spans="2:30" hidden="1">
      <c r="B307" s="65" t="str">
        <f>IF(C307&lt;&gt;"",COUNTA($C$7:C307),"")</f>
        <v/>
      </c>
      <c r="C307" s="364" t="str">
        <f>IF('Matches-Data-Inputs'!C307="","",'Matches-Data-Inputs'!C307)</f>
        <v/>
      </c>
      <c r="D307" s="73" t="str">
        <f>IF(C307="","",VLOOKUP(WEEKDAY(C307),WeekDays!$B$6:$C$12,COLUMNS(WeekDays!$B$6:$C$12)))</f>
        <v/>
      </c>
      <c r="E307" s="27" t="str">
        <f>IF('Matches-Data-Inputs'!E307="","",'Matches-Data-Inputs'!E307)</f>
        <v/>
      </c>
      <c r="F307" s="172" t="str">
        <f>IF('Matches-Data-Inputs'!F307="","",'Matches-Data-Inputs'!F307)</f>
        <v/>
      </c>
      <c r="G307" s="172" t="str">
        <f>IF('Matches-Data-Inputs'!G307="","",'Matches-Data-Inputs'!G307)</f>
        <v/>
      </c>
      <c r="H307" s="172" t="str">
        <f t="shared" si="70"/>
        <v>Not Played Yet</v>
      </c>
      <c r="I307" s="362" t="str">
        <f>IF('Matches-Data-Inputs'!H307="","",'Matches-Data-Inputs'!H307)</f>
        <v/>
      </c>
      <c r="J307" s="149" t="str">
        <f>IF('Matches-Data-Inputs'!I307="","",'Matches-Data-Inputs'!I307)</f>
        <v/>
      </c>
      <c r="K307" s="362" t="str">
        <f t="shared" si="71"/>
        <v>Not Played Yet</v>
      </c>
      <c r="L307" s="188"/>
      <c r="M307" s="203"/>
      <c r="N307" s="123" t="str">
        <f t="shared" si="60"/>
        <v xml:space="preserve"> </v>
      </c>
      <c r="O307" s="193" t="str">
        <f t="shared" si="61"/>
        <v xml:space="preserve"> </v>
      </c>
      <c r="P307" s="57" t="str">
        <f t="shared" si="62"/>
        <v/>
      </c>
      <c r="Q307" s="58" t="str">
        <f t="shared" si="63"/>
        <v/>
      </c>
      <c r="R307" s="59">
        <f t="shared" si="64"/>
        <v>0</v>
      </c>
      <c r="S307" s="60">
        <f t="shared" si="65"/>
        <v>0</v>
      </c>
      <c r="T307" s="61">
        <f t="shared" si="66"/>
        <v>0</v>
      </c>
      <c r="U307" s="58">
        <f t="shared" si="67"/>
        <v>0</v>
      </c>
      <c r="V307" s="61">
        <f t="shared" si="68"/>
        <v>0</v>
      </c>
      <c r="W307" s="58">
        <f t="shared" si="69"/>
        <v>0</v>
      </c>
      <c r="X307" s="367"/>
      <c r="Y307" s="137"/>
      <c r="Z307" s="138"/>
      <c r="AA307" s="139"/>
      <c r="AB307" s="139"/>
      <c r="AC307" s="139"/>
      <c r="AD307" s="139"/>
    </row>
    <row r="308" spans="2:30" hidden="1">
      <c r="B308" s="65" t="str">
        <f>IF(C308&lt;&gt;"",COUNTA($C$7:C308),"")</f>
        <v/>
      </c>
      <c r="C308" s="364" t="str">
        <f>IF('Matches-Data-Inputs'!C308="","",'Matches-Data-Inputs'!C308)</f>
        <v/>
      </c>
      <c r="D308" s="73" t="str">
        <f>IF(C308="","",VLOOKUP(WEEKDAY(C308),WeekDays!$B$6:$C$12,COLUMNS(WeekDays!$B$6:$C$12)))</f>
        <v/>
      </c>
      <c r="E308" s="27" t="str">
        <f>IF('Matches-Data-Inputs'!E308="","",'Matches-Data-Inputs'!E308)</f>
        <v/>
      </c>
      <c r="F308" s="172" t="str">
        <f>IF('Matches-Data-Inputs'!F308="","",'Matches-Data-Inputs'!F308)</f>
        <v/>
      </c>
      <c r="G308" s="172" t="str">
        <f>IF('Matches-Data-Inputs'!G308="","",'Matches-Data-Inputs'!G308)</f>
        <v/>
      </c>
      <c r="H308" s="172" t="str">
        <f t="shared" si="70"/>
        <v>Not Played Yet</v>
      </c>
      <c r="I308" s="362" t="str">
        <f>IF('Matches-Data-Inputs'!H308="","",'Matches-Data-Inputs'!H308)</f>
        <v/>
      </c>
      <c r="J308" s="149" t="str">
        <f>IF('Matches-Data-Inputs'!I308="","",'Matches-Data-Inputs'!I308)</f>
        <v/>
      </c>
      <c r="K308" s="362" t="str">
        <f t="shared" si="71"/>
        <v>Not Played Yet</v>
      </c>
      <c r="L308" s="188"/>
      <c r="M308" s="203"/>
      <c r="N308" s="123" t="str">
        <f t="shared" si="60"/>
        <v xml:space="preserve"> </v>
      </c>
      <c r="O308" s="193" t="str">
        <f t="shared" si="61"/>
        <v xml:space="preserve"> </v>
      </c>
      <c r="P308" s="57" t="str">
        <f t="shared" si="62"/>
        <v/>
      </c>
      <c r="Q308" s="58" t="str">
        <f t="shared" si="63"/>
        <v/>
      </c>
      <c r="R308" s="59">
        <f t="shared" si="64"/>
        <v>0</v>
      </c>
      <c r="S308" s="60">
        <f t="shared" si="65"/>
        <v>0</v>
      </c>
      <c r="T308" s="61">
        <f t="shared" si="66"/>
        <v>0</v>
      </c>
      <c r="U308" s="58">
        <f t="shared" si="67"/>
        <v>0</v>
      </c>
      <c r="V308" s="61">
        <f t="shared" si="68"/>
        <v>0</v>
      </c>
      <c r="W308" s="58">
        <f t="shared" si="69"/>
        <v>0</v>
      </c>
      <c r="X308" s="367"/>
      <c r="Y308" s="137"/>
      <c r="Z308" s="138"/>
      <c r="AA308" s="139"/>
      <c r="AB308" s="139"/>
      <c r="AC308" s="139"/>
      <c r="AD308" s="139"/>
    </row>
    <row r="309" spans="2:30" hidden="1">
      <c r="B309" s="65" t="str">
        <f>IF(C309&lt;&gt;"",COUNTA($C$7:C309),"")</f>
        <v/>
      </c>
      <c r="C309" s="364" t="str">
        <f>IF('Matches-Data-Inputs'!C309="","",'Matches-Data-Inputs'!C309)</f>
        <v/>
      </c>
      <c r="D309" s="73" t="str">
        <f>IF(C309="","",VLOOKUP(WEEKDAY(C309),WeekDays!$B$6:$C$12,COLUMNS(WeekDays!$B$6:$C$12)))</f>
        <v/>
      </c>
      <c r="E309" s="27" t="str">
        <f>IF('Matches-Data-Inputs'!E309="","",'Matches-Data-Inputs'!E309)</f>
        <v/>
      </c>
      <c r="F309" s="172" t="str">
        <f>IF('Matches-Data-Inputs'!F309="","",'Matches-Data-Inputs'!F309)</f>
        <v/>
      </c>
      <c r="G309" s="172" t="str">
        <f>IF('Matches-Data-Inputs'!G309="","",'Matches-Data-Inputs'!G309)</f>
        <v/>
      </c>
      <c r="H309" s="172" t="str">
        <f t="shared" si="70"/>
        <v>Not Played Yet</v>
      </c>
      <c r="I309" s="362" t="str">
        <f>IF('Matches-Data-Inputs'!H309="","",'Matches-Data-Inputs'!H309)</f>
        <v/>
      </c>
      <c r="J309" s="149" t="str">
        <f>IF('Matches-Data-Inputs'!I309="","",'Matches-Data-Inputs'!I309)</f>
        <v/>
      </c>
      <c r="K309" s="362" t="str">
        <f t="shared" si="71"/>
        <v>Not Played Yet</v>
      </c>
      <c r="L309" s="188"/>
      <c r="M309" s="203"/>
      <c r="N309" s="123" t="str">
        <f t="shared" si="60"/>
        <v xml:space="preserve"> </v>
      </c>
      <c r="O309" s="193" t="str">
        <f t="shared" si="61"/>
        <v xml:space="preserve"> </v>
      </c>
      <c r="P309" s="57" t="str">
        <f t="shared" si="62"/>
        <v/>
      </c>
      <c r="Q309" s="58" t="str">
        <f t="shared" si="63"/>
        <v/>
      </c>
      <c r="R309" s="59">
        <f t="shared" si="64"/>
        <v>0</v>
      </c>
      <c r="S309" s="60">
        <f t="shared" si="65"/>
        <v>0</v>
      </c>
      <c r="T309" s="61">
        <f t="shared" si="66"/>
        <v>0</v>
      </c>
      <c r="U309" s="58">
        <f t="shared" si="67"/>
        <v>0</v>
      </c>
      <c r="V309" s="61">
        <f t="shared" si="68"/>
        <v>0</v>
      </c>
      <c r="W309" s="58">
        <f t="shared" si="69"/>
        <v>0</v>
      </c>
      <c r="X309" s="367"/>
      <c r="Y309" s="137"/>
      <c r="Z309" s="138"/>
      <c r="AA309" s="139"/>
      <c r="AB309" s="139"/>
      <c r="AC309" s="139"/>
      <c r="AD309" s="139"/>
    </row>
    <row r="310" spans="2:30" hidden="1">
      <c r="B310" s="65" t="str">
        <f>IF(C310&lt;&gt;"",COUNTA($C$7:C310),"")</f>
        <v/>
      </c>
      <c r="C310" s="364" t="str">
        <f>IF('Matches-Data-Inputs'!C310="","",'Matches-Data-Inputs'!C310)</f>
        <v/>
      </c>
      <c r="D310" s="73" t="str">
        <f>IF(C310="","",VLOOKUP(WEEKDAY(C310),WeekDays!$B$6:$C$12,COLUMNS(WeekDays!$B$6:$C$12)))</f>
        <v/>
      </c>
      <c r="E310" s="27" t="str">
        <f>IF('Matches-Data-Inputs'!E310="","",'Matches-Data-Inputs'!E310)</f>
        <v/>
      </c>
      <c r="F310" s="172" t="str">
        <f>IF('Matches-Data-Inputs'!F310="","",'Matches-Data-Inputs'!F310)</f>
        <v/>
      </c>
      <c r="G310" s="172" t="str">
        <f>IF('Matches-Data-Inputs'!G310="","",'Matches-Data-Inputs'!G310)</f>
        <v/>
      </c>
      <c r="H310" s="172" t="str">
        <f t="shared" si="70"/>
        <v>Not Played Yet</v>
      </c>
      <c r="I310" s="362" t="str">
        <f>IF('Matches-Data-Inputs'!H310="","",'Matches-Data-Inputs'!H310)</f>
        <v/>
      </c>
      <c r="J310" s="149" t="str">
        <f>IF('Matches-Data-Inputs'!I310="","",'Matches-Data-Inputs'!I310)</f>
        <v/>
      </c>
      <c r="K310" s="362" t="str">
        <f t="shared" si="71"/>
        <v>Not Played Yet</v>
      </c>
      <c r="L310" s="188"/>
      <c r="M310" s="203"/>
      <c r="N310" s="123" t="str">
        <f t="shared" si="60"/>
        <v xml:space="preserve"> </v>
      </c>
      <c r="O310" s="193" t="str">
        <f t="shared" si="61"/>
        <v xml:space="preserve"> </v>
      </c>
      <c r="P310" s="57" t="str">
        <f t="shared" si="62"/>
        <v/>
      </c>
      <c r="Q310" s="58" t="str">
        <f t="shared" si="63"/>
        <v/>
      </c>
      <c r="R310" s="59">
        <f t="shared" si="64"/>
        <v>0</v>
      </c>
      <c r="S310" s="60">
        <f t="shared" si="65"/>
        <v>0</v>
      </c>
      <c r="T310" s="61">
        <f t="shared" si="66"/>
        <v>0</v>
      </c>
      <c r="U310" s="58">
        <f t="shared" si="67"/>
        <v>0</v>
      </c>
      <c r="V310" s="61">
        <f t="shared" si="68"/>
        <v>0</v>
      </c>
      <c r="W310" s="58">
        <f t="shared" si="69"/>
        <v>0</v>
      </c>
      <c r="X310" s="367"/>
      <c r="Y310" s="137"/>
      <c r="Z310" s="138"/>
      <c r="AA310" s="139"/>
      <c r="AB310" s="139"/>
      <c r="AC310" s="139"/>
      <c r="AD310" s="139"/>
    </row>
    <row r="311" spans="2:30" hidden="1">
      <c r="B311" s="65" t="str">
        <f>IF(C311&lt;&gt;"",COUNTA($C$7:C311),"")</f>
        <v/>
      </c>
      <c r="C311" s="364" t="str">
        <f>IF('Matches-Data-Inputs'!C311="","",'Matches-Data-Inputs'!C311)</f>
        <v/>
      </c>
      <c r="D311" s="73" t="str">
        <f>IF(C311="","",VLOOKUP(WEEKDAY(C311),WeekDays!$B$6:$C$12,COLUMNS(WeekDays!$B$6:$C$12)))</f>
        <v/>
      </c>
      <c r="E311" s="27" t="str">
        <f>IF('Matches-Data-Inputs'!E311="","",'Matches-Data-Inputs'!E311)</f>
        <v/>
      </c>
      <c r="F311" s="172" t="str">
        <f>IF('Matches-Data-Inputs'!F311="","",'Matches-Data-Inputs'!F311)</f>
        <v/>
      </c>
      <c r="G311" s="172" t="str">
        <f>IF('Matches-Data-Inputs'!G311="","",'Matches-Data-Inputs'!G311)</f>
        <v/>
      </c>
      <c r="H311" s="172" t="str">
        <f t="shared" si="70"/>
        <v>Not Played Yet</v>
      </c>
      <c r="I311" s="362" t="str">
        <f>IF('Matches-Data-Inputs'!H311="","",'Matches-Data-Inputs'!H311)</f>
        <v/>
      </c>
      <c r="J311" s="149" t="str">
        <f>IF('Matches-Data-Inputs'!I311="","",'Matches-Data-Inputs'!I311)</f>
        <v/>
      </c>
      <c r="K311" s="362" t="str">
        <f t="shared" si="71"/>
        <v>Not Played Yet</v>
      </c>
      <c r="L311" s="188"/>
      <c r="M311" s="203"/>
      <c r="N311" s="123" t="str">
        <f t="shared" si="60"/>
        <v xml:space="preserve"> </v>
      </c>
      <c r="O311" s="193" t="str">
        <f t="shared" si="61"/>
        <v xml:space="preserve"> </v>
      </c>
      <c r="P311" s="57" t="str">
        <f t="shared" si="62"/>
        <v/>
      </c>
      <c r="Q311" s="58" t="str">
        <f t="shared" si="63"/>
        <v/>
      </c>
      <c r="R311" s="59">
        <f t="shared" si="64"/>
        <v>0</v>
      </c>
      <c r="S311" s="60">
        <f t="shared" si="65"/>
        <v>0</v>
      </c>
      <c r="T311" s="61">
        <f t="shared" si="66"/>
        <v>0</v>
      </c>
      <c r="U311" s="58">
        <f t="shared" si="67"/>
        <v>0</v>
      </c>
      <c r="V311" s="61">
        <f t="shared" si="68"/>
        <v>0</v>
      </c>
      <c r="W311" s="58">
        <f t="shared" si="69"/>
        <v>0</v>
      </c>
      <c r="X311" s="367"/>
      <c r="Y311" s="137"/>
      <c r="Z311" s="138"/>
      <c r="AA311" s="139"/>
      <c r="AB311" s="139"/>
      <c r="AC311" s="139"/>
      <c r="AD311" s="139"/>
    </row>
    <row r="312" spans="2:30" hidden="1">
      <c r="B312" s="65" t="str">
        <f>IF(C312&lt;&gt;"",COUNTA($C$7:C312),"")</f>
        <v/>
      </c>
      <c r="C312" s="364" t="str">
        <f>IF('Matches-Data-Inputs'!C312="","",'Matches-Data-Inputs'!C312)</f>
        <v/>
      </c>
      <c r="D312" s="73" t="str">
        <f>IF(C312="","",VLOOKUP(WEEKDAY(C312),WeekDays!$B$6:$C$12,COLUMNS(WeekDays!$B$6:$C$12)))</f>
        <v/>
      </c>
      <c r="E312" s="27" t="str">
        <f>IF('Matches-Data-Inputs'!E312="","",'Matches-Data-Inputs'!E312)</f>
        <v/>
      </c>
      <c r="F312" s="172" t="str">
        <f>IF('Matches-Data-Inputs'!F312="","",'Matches-Data-Inputs'!F312)</f>
        <v/>
      </c>
      <c r="G312" s="172" t="str">
        <f>IF('Matches-Data-Inputs'!G312="","",'Matches-Data-Inputs'!G312)</f>
        <v/>
      </c>
      <c r="H312" s="172" t="str">
        <f t="shared" si="70"/>
        <v>Not Played Yet</v>
      </c>
      <c r="I312" s="362" t="str">
        <f>IF('Matches-Data-Inputs'!H312="","",'Matches-Data-Inputs'!H312)</f>
        <v/>
      </c>
      <c r="J312" s="149" t="str">
        <f>IF('Matches-Data-Inputs'!I312="","",'Matches-Data-Inputs'!I312)</f>
        <v/>
      </c>
      <c r="K312" s="362" t="str">
        <f t="shared" si="71"/>
        <v>Not Played Yet</v>
      </c>
      <c r="L312" s="188"/>
      <c r="M312" s="203"/>
      <c r="N312" s="123" t="str">
        <f t="shared" si="60"/>
        <v xml:space="preserve"> </v>
      </c>
      <c r="O312" s="193" t="str">
        <f t="shared" si="61"/>
        <v xml:space="preserve"> </v>
      </c>
      <c r="P312" s="57" t="str">
        <f t="shared" si="62"/>
        <v/>
      </c>
      <c r="Q312" s="58" t="str">
        <f t="shared" si="63"/>
        <v/>
      </c>
      <c r="R312" s="59">
        <f t="shared" si="64"/>
        <v>0</v>
      </c>
      <c r="S312" s="60">
        <f t="shared" si="65"/>
        <v>0</v>
      </c>
      <c r="T312" s="61">
        <f t="shared" si="66"/>
        <v>0</v>
      </c>
      <c r="U312" s="58">
        <f t="shared" si="67"/>
        <v>0</v>
      </c>
      <c r="V312" s="61">
        <f t="shared" si="68"/>
        <v>0</v>
      </c>
      <c r="W312" s="58">
        <f t="shared" si="69"/>
        <v>0</v>
      </c>
      <c r="X312" s="367"/>
      <c r="Y312" s="137"/>
      <c r="Z312" s="138"/>
      <c r="AA312" s="139"/>
      <c r="AB312" s="139"/>
      <c r="AC312" s="139"/>
      <c r="AD312" s="139"/>
    </row>
    <row r="313" spans="2:30" hidden="1">
      <c r="B313" s="65" t="str">
        <f>IF(C313&lt;&gt;"",COUNTA($C$7:C313),"")</f>
        <v/>
      </c>
      <c r="C313" s="364" t="str">
        <f>IF('Matches-Data-Inputs'!C313="","",'Matches-Data-Inputs'!C313)</f>
        <v/>
      </c>
      <c r="D313" s="73" t="str">
        <f>IF(C313="","",VLOOKUP(WEEKDAY(C313),WeekDays!$B$6:$C$12,COLUMNS(WeekDays!$B$6:$C$12)))</f>
        <v/>
      </c>
      <c r="E313" s="27" t="str">
        <f>IF('Matches-Data-Inputs'!E313="","",'Matches-Data-Inputs'!E313)</f>
        <v/>
      </c>
      <c r="F313" s="172" t="str">
        <f>IF('Matches-Data-Inputs'!F313="","",'Matches-Data-Inputs'!F313)</f>
        <v/>
      </c>
      <c r="G313" s="172" t="str">
        <f>IF('Matches-Data-Inputs'!G313="","",'Matches-Data-Inputs'!G313)</f>
        <v/>
      </c>
      <c r="H313" s="172" t="str">
        <f t="shared" si="70"/>
        <v>Not Played Yet</v>
      </c>
      <c r="I313" s="362" t="str">
        <f>IF('Matches-Data-Inputs'!H313="","",'Matches-Data-Inputs'!H313)</f>
        <v/>
      </c>
      <c r="J313" s="149" t="str">
        <f>IF('Matches-Data-Inputs'!I313="","",'Matches-Data-Inputs'!I313)</f>
        <v/>
      </c>
      <c r="K313" s="362" t="str">
        <f t="shared" si="71"/>
        <v>Not Played Yet</v>
      </c>
      <c r="L313" s="188"/>
      <c r="M313" s="203"/>
      <c r="N313" s="123" t="str">
        <f t="shared" si="60"/>
        <v xml:space="preserve"> </v>
      </c>
      <c r="O313" s="193" t="str">
        <f t="shared" si="61"/>
        <v xml:space="preserve"> </v>
      </c>
      <c r="P313" s="57" t="str">
        <f t="shared" si="62"/>
        <v/>
      </c>
      <c r="Q313" s="58" t="str">
        <f t="shared" si="63"/>
        <v/>
      </c>
      <c r="R313" s="59">
        <f t="shared" si="64"/>
        <v>0</v>
      </c>
      <c r="S313" s="60">
        <f t="shared" si="65"/>
        <v>0</v>
      </c>
      <c r="T313" s="61">
        <f t="shared" si="66"/>
        <v>0</v>
      </c>
      <c r="U313" s="58">
        <f t="shared" si="67"/>
        <v>0</v>
      </c>
      <c r="V313" s="61">
        <f t="shared" si="68"/>
        <v>0</v>
      </c>
      <c r="W313" s="58">
        <f t="shared" si="69"/>
        <v>0</v>
      </c>
      <c r="X313" s="367"/>
      <c r="Y313" s="137"/>
      <c r="Z313" s="138"/>
      <c r="AA313" s="139"/>
      <c r="AB313" s="139"/>
      <c r="AC313" s="139"/>
      <c r="AD313" s="139"/>
    </row>
    <row r="314" spans="2:30" hidden="1">
      <c r="B314" s="65" t="str">
        <f>IF(C314&lt;&gt;"",COUNTA($C$7:C314),"")</f>
        <v/>
      </c>
      <c r="C314" s="364" t="str">
        <f>IF('Matches-Data-Inputs'!C314="","",'Matches-Data-Inputs'!C314)</f>
        <v/>
      </c>
      <c r="D314" s="73" t="str">
        <f>IF(C314="","",VLOOKUP(WEEKDAY(C314),WeekDays!$B$6:$C$12,COLUMNS(WeekDays!$B$6:$C$12)))</f>
        <v/>
      </c>
      <c r="E314" s="27" t="str">
        <f>IF('Matches-Data-Inputs'!E314="","",'Matches-Data-Inputs'!E314)</f>
        <v/>
      </c>
      <c r="F314" s="172" t="str">
        <f>IF('Matches-Data-Inputs'!F314="","",'Matches-Data-Inputs'!F314)</f>
        <v/>
      </c>
      <c r="G314" s="172" t="str">
        <f>IF('Matches-Data-Inputs'!G314="","",'Matches-Data-Inputs'!G314)</f>
        <v/>
      </c>
      <c r="H314" s="172" t="str">
        <f t="shared" si="70"/>
        <v>Not Played Yet</v>
      </c>
      <c r="I314" s="362" t="str">
        <f>IF('Matches-Data-Inputs'!H314="","",'Matches-Data-Inputs'!H314)</f>
        <v/>
      </c>
      <c r="J314" s="149" t="str">
        <f>IF('Matches-Data-Inputs'!I314="","",'Matches-Data-Inputs'!I314)</f>
        <v/>
      </c>
      <c r="K314" s="362" t="str">
        <f t="shared" si="71"/>
        <v>Not Played Yet</v>
      </c>
      <c r="L314" s="188"/>
      <c r="M314" s="203"/>
      <c r="N314" s="123" t="str">
        <f t="shared" si="60"/>
        <v xml:space="preserve"> </v>
      </c>
      <c r="O314" s="193" t="str">
        <f t="shared" si="61"/>
        <v xml:space="preserve"> </v>
      </c>
      <c r="P314" s="57" t="str">
        <f t="shared" si="62"/>
        <v/>
      </c>
      <c r="Q314" s="58" t="str">
        <f t="shared" si="63"/>
        <v/>
      </c>
      <c r="R314" s="59">
        <f t="shared" si="64"/>
        <v>0</v>
      </c>
      <c r="S314" s="60">
        <f t="shared" si="65"/>
        <v>0</v>
      </c>
      <c r="T314" s="61">
        <f t="shared" si="66"/>
        <v>0</v>
      </c>
      <c r="U314" s="58">
        <f t="shared" si="67"/>
        <v>0</v>
      </c>
      <c r="V314" s="61">
        <f t="shared" si="68"/>
        <v>0</v>
      </c>
      <c r="W314" s="58">
        <f t="shared" si="69"/>
        <v>0</v>
      </c>
      <c r="X314" s="367"/>
      <c r="Y314" s="137"/>
      <c r="Z314" s="138"/>
      <c r="AA314" s="139"/>
      <c r="AB314" s="139"/>
      <c r="AC314" s="139"/>
      <c r="AD314" s="139"/>
    </row>
    <row r="315" spans="2:30" hidden="1">
      <c r="B315" s="65" t="str">
        <f>IF(C315&lt;&gt;"",COUNTA($C$7:C315),"")</f>
        <v/>
      </c>
      <c r="C315" s="364" t="str">
        <f>IF('Matches-Data-Inputs'!C315="","",'Matches-Data-Inputs'!C315)</f>
        <v/>
      </c>
      <c r="D315" s="73" t="str">
        <f>IF(C315="","",VLOOKUP(WEEKDAY(C315),WeekDays!$B$6:$C$12,COLUMNS(WeekDays!$B$6:$C$12)))</f>
        <v/>
      </c>
      <c r="E315" s="27" t="str">
        <f>IF('Matches-Data-Inputs'!E315="","",'Matches-Data-Inputs'!E315)</f>
        <v/>
      </c>
      <c r="F315" s="172" t="str">
        <f>IF('Matches-Data-Inputs'!F315="","",'Matches-Data-Inputs'!F315)</f>
        <v/>
      </c>
      <c r="G315" s="172" t="str">
        <f>IF('Matches-Data-Inputs'!G315="","",'Matches-Data-Inputs'!G315)</f>
        <v/>
      </c>
      <c r="H315" s="172" t="str">
        <f t="shared" si="70"/>
        <v>Not Played Yet</v>
      </c>
      <c r="I315" s="362" t="str">
        <f>IF('Matches-Data-Inputs'!H315="","",'Matches-Data-Inputs'!H315)</f>
        <v/>
      </c>
      <c r="J315" s="149" t="str">
        <f>IF('Matches-Data-Inputs'!I315="","",'Matches-Data-Inputs'!I315)</f>
        <v/>
      </c>
      <c r="K315" s="362" t="str">
        <f t="shared" si="71"/>
        <v>Not Played Yet</v>
      </c>
      <c r="L315" s="188"/>
      <c r="M315" s="203"/>
      <c r="N315" s="123" t="str">
        <f t="shared" si="60"/>
        <v xml:space="preserve"> </v>
      </c>
      <c r="O315" s="193" t="str">
        <f t="shared" si="61"/>
        <v xml:space="preserve"> </v>
      </c>
      <c r="P315" s="57" t="str">
        <f t="shared" si="62"/>
        <v/>
      </c>
      <c r="Q315" s="58" t="str">
        <f t="shared" si="63"/>
        <v/>
      </c>
      <c r="R315" s="59">
        <f t="shared" si="64"/>
        <v>0</v>
      </c>
      <c r="S315" s="60">
        <f t="shared" si="65"/>
        <v>0</v>
      </c>
      <c r="T315" s="61">
        <f t="shared" si="66"/>
        <v>0</v>
      </c>
      <c r="U315" s="58">
        <f t="shared" si="67"/>
        <v>0</v>
      </c>
      <c r="V315" s="61">
        <f t="shared" si="68"/>
        <v>0</v>
      </c>
      <c r="W315" s="58">
        <f t="shared" si="69"/>
        <v>0</v>
      </c>
      <c r="X315" s="367"/>
      <c r="Y315" s="137"/>
      <c r="Z315" s="138"/>
      <c r="AA315" s="139"/>
      <c r="AB315" s="139"/>
      <c r="AC315" s="139"/>
      <c r="AD315" s="139"/>
    </row>
    <row r="316" spans="2:30" hidden="1">
      <c r="B316" s="65" t="str">
        <f>IF(C316&lt;&gt;"",COUNTA($C$7:C316),"")</f>
        <v/>
      </c>
      <c r="C316" s="364" t="str">
        <f>IF('Matches-Data-Inputs'!C316="","",'Matches-Data-Inputs'!C316)</f>
        <v/>
      </c>
      <c r="D316" s="73" t="str">
        <f>IF(C316="","",VLOOKUP(WEEKDAY(C316),WeekDays!$B$6:$C$12,COLUMNS(WeekDays!$B$6:$C$12)))</f>
        <v/>
      </c>
      <c r="E316" s="27" t="str">
        <f>IF('Matches-Data-Inputs'!E316="","",'Matches-Data-Inputs'!E316)</f>
        <v/>
      </c>
      <c r="F316" s="172" t="str">
        <f>IF('Matches-Data-Inputs'!F316="","",'Matches-Data-Inputs'!F316)</f>
        <v/>
      </c>
      <c r="G316" s="172" t="str">
        <f>IF('Matches-Data-Inputs'!G316="","",'Matches-Data-Inputs'!G316)</f>
        <v/>
      </c>
      <c r="H316" s="172" t="str">
        <f t="shared" si="70"/>
        <v>Not Played Yet</v>
      </c>
      <c r="I316" s="362" t="str">
        <f>IF('Matches-Data-Inputs'!H316="","",'Matches-Data-Inputs'!H316)</f>
        <v/>
      </c>
      <c r="J316" s="149" t="str">
        <f>IF('Matches-Data-Inputs'!I316="","",'Matches-Data-Inputs'!I316)</f>
        <v/>
      </c>
      <c r="K316" s="362" t="str">
        <f t="shared" si="71"/>
        <v>Not Played Yet</v>
      </c>
      <c r="L316" s="188"/>
      <c r="M316" s="203"/>
      <c r="N316" s="123" t="str">
        <f t="shared" si="60"/>
        <v xml:space="preserve"> </v>
      </c>
      <c r="O316" s="193" t="str">
        <f t="shared" si="61"/>
        <v xml:space="preserve"> </v>
      </c>
      <c r="P316" s="57" t="str">
        <f t="shared" si="62"/>
        <v/>
      </c>
      <c r="Q316" s="58" t="str">
        <f t="shared" si="63"/>
        <v/>
      </c>
      <c r="R316" s="59">
        <f t="shared" si="64"/>
        <v>0</v>
      </c>
      <c r="S316" s="60">
        <f t="shared" si="65"/>
        <v>0</v>
      </c>
      <c r="T316" s="61">
        <f t="shared" si="66"/>
        <v>0</v>
      </c>
      <c r="U316" s="58">
        <f t="shared" si="67"/>
        <v>0</v>
      </c>
      <c r="V316" s="61">
        <f t="shared" si="68"/>
        <v>0</v>
      </c>
      <c r="W316" s="58">
        <f t="shared" si="69"/>
        <v>0</v>
      </c>
      <c r="X316" s="367"/>
      <c r="Y316" s="137"/>
      <c r="Z316" s="138"/>
      <c r="AA316" s="139"/>
      <c r="AB316" s="139"/>
      <c r="AC316" s="139"/>
      <c r="AD316" s="139"/>
    </row>
    <row r="317" spans="2:30" hidden="1">
      <c r="B317" s="65" t="str">
        <f>IF(C317&lt;&gt;"",COUNTA($C$7:C317),"")</f>
        <v/>
      </c>
      <c r="C317" s="364" t="str">
        <f>IF('Matches-Data-Inputs'!C317="","",'Matches-Data-Inputs'!C317)</f>
        <v/>
      </c>
      <c r="D317" s="73" t="str">
        <f>IF(C317="","",VLOOKUP(WEEKDAY(C317),WeekDays!$B$6:$C$12,COLUMNS(WeekDays!$B$6:$C$12)))</f>
        <v/>
      </c>
      <c r="E317" s="27" t="str">
        <f>IF('Matches-Data-Inputs'!E317="","",'Matches-Data-Inputs'!E317)</f>
        <v/>
      </c>
      <c r="F317" s="172" t="str">
        <f>IF('Matches-Data-Inputs'!F317="","",'Matches-Data-Inputs'!F317)</f>
        <v/>
      </c>
      <c r="G317" s="172" t="str">
        <f>IF('Matches-Data-Inputs'!G317="","",'Matches-Data-Inputs'!G317)</f>
        <v/>
      </c>
      <c r="H317" s="172" t="str">
        <f t="shared" si="70"/>
        <v>Not Played Yet</v>
      </c>
      <c r="I317" s="362" t="str">
        <f>IF('Matches-Data-Inputs'!H317="","",'Matches-Data-Inputs'!H317)</f>
        <v/>
      </c>
      <c r="J317" s="149" t="str">
        <f>IF('Matches-Data-Inputs'!I317="","",'Matches-Data-Inputs'!I317)</f>
        <v/>
      </c>
      <c r="K317" s="362" t="str">
        <f t="shared" si="71"/>
        <v>Not Played Yet</v>
      </c>
      <c r="L317" s="188"/>
      <c r="M317" s="203"/>
      <c r="N317" s="123" t="str">
        <f t="shared" ref="N317:N380" si="72">IF(OR(B317=0,B317&gt;COUNT($G$7:$G$868))," ",IF(G317&gt;J317,3,IF(G317&lt;J317,0,1)))</f>
        <v xml:space="preserve"> </v>
      </c>
      <c r="O317" s="193" t="str">
        <f t="shared" ref="O317:O380" si="73">IF(OR(B317=0,B317&gt;COUNT($G$7:$G$868))," ",IF(J317&gt;G317,3,IF(J317&lt;G317,0,1)))</f>
        <v xml:space="preserve"> </v>
      </c>
      <c r="P317" s="57" t="str">
        <f t="shared" ref="P317:P380" si="74">J317</f>
        <v/>
      </c>
      <c r="Q317" s="58" t="str">
        <f t="shared" ref="Q317:Q380" si="75">G317</f>
        <v/>
      </c>
      <c r="R317" s="59">
        <f t="shared" ref="R317:R380" si="76">IF(G317&gt;J317,1,0)</f>
        <v>0</v>
      </c>
      <c r="S317" s="60">
        <f t="shared" ref="S317:S380" si="77">IF(J317&gt;G317,1,0)</f>
        <v>0</v>
      </c>
      <c r="T317" s="61">
        <f t="shared" ref="T317:T380" si="78">IF(G317&lt;J317,1,0)</f>
        <v>0</v>
      </c>
      <c r="U317" s="58">
        <f t="shared" ref="U317:U380" si="79">IF(J317&lt;G317,1,0)</f>
        <v>0</v>
      </c>
      <c r="V317" s="61">
        <f t="shared" ref="V317:V380" si="80">IF(AND(G317="",J317=""),0,IF(G317=J317,1,0))</f>
        <v>0</v>
      </c>
      <c r="W317" s="58">
        <f t="shared" ref="W317:W380" si="81">IF(AND(G317="",J317=""),0,IF(J317=G317,1,0))</f>
        <v>0</v>
      </c>
      <c r="X317" s="367"/>
      <c r="Y317" s="137"/>
      <c r="Z317" s="138"/>
      <c r="AA317" s="139"/>
      <c r="AB317" s="139"/>
      <c r="AC317" s="139"/>
      <c r="AD317" s="139"/>
    </row>
    <row r="318" spans="2:30" hidden="1">
      <c r="B318" s="65" t="str">
        <f>IF(C318&lt;&gt;"",COUNTA($C$7:C318),"")</f>
        <v/>
      </c>
      <c r="C318" s="364" t="str">
        <f>IF('Matches-Data-Inputs'!C318="","",'Matches-Data-Inputs'!C318)</f>
        <v/>
      </c>
      <c r="D318" s="73" t="str">
        <f>IF(C318="","",VLOOKUP(WEEKDAY(C318),WeekDays!$B$6:$C$12,COLUMNS(WeekDays!$B$6:$C$12)))</f>
        <v/>
      </c>
      <c r="E318" s="27" t="str">
        <f>IF('Matches-Data-Inputs'!E318="","",'Matches-Data-Inputs'!E318)</f>
        <v/>
      </c>
      <c r="F318" s="172" t="str">
        <f>IF('Matches-Data-Inputs'!F318="","",'Matches-Data-Inputs'!F318)</f>
        <v/>
      </c>
      <c r="G318" s="172" t="str">
        <f>IF('Matches-Data-Inputs'!G318="","",'Matches-Data-Inputs'!G318)</f>
        <v/>
      </c>
      <c r="H318" s="172" t="str">
        <f t="shared" si="70"/>
        <v>Not Played Yet</v>
      </c>
      <c r="I318" s="362" t="str">
        <f>IF('Matches-Data-Inputs'!H318="","",'Matches-Data-Inputs'!H318)</f>
        <v/>
      </c>
      <c r="J318" s="149" t="str">
        <f>IF('Matches-Data-Inputs'!I318="","",'Matches-Data-Inputs'!I318)</f>
        <v/>
      </c>
      <c r="K318" s="362" t="str">
        <f t="shared" si="71"/>
        <v>Not Played Yet</v>
      </c>
      <c r="L318" s="188"/>
      <c r="M318" s="203"/>
      <c r="N318" s="123" t="str">
        <f t="shared" si="72"/>
        <v xml:space="preserve"> </v>
      </c>
      <c r="O318" s="193" t="str">
        <f t="shared" si="73"/>
        <v xml:space="preserve"> </v>
      </c>
      <c r="P318" s="57" t="str">
        <f t="shared" si="74"/>
        <v/>
      </c>
      <c r="Q318" s="58" t="str">
        <f t="shared" si="75"/>
        <v/>
      </c>
      <c r="R318" s="59">
        <f t="shared" si="76"/>
        <v>0</v>
      </c>
      <c r="S318" s="60">
        <f t="shared" si="77"/>
        <v>0</v>
      </c>
      <c r="T318" s="61">
        <f t="shared" si="78"/>
        <v>0</v>
      </c>
      <c r="U318" s="58">
        <f t="shared" si="79"/>
        <v>0</v>
      </c>
      <c r="V318" s="61">
        <f t="shared" si="80"/>
        <v>0</v>
      </c>
      <c r="W318" s="58">
        <f t="shared" si="81"/>
        <v>0</v>
      </c>
      <c r="X318" s="367"/>
      <c r="Y318" s="137"/>
      <c r="Z318" s="138"/>
      <c r="AA318" s="139"/>
      <c r="AB318" s="139"/>
      <c r="AC318" s="139"/>
      <c r="AD318" s="139"/>
    </row>
    <row r="319" spans="2:30" hidden="1">
      <c r="B319" s="65" t="str">
        <f>IF(C319&lt;&gt;"",COUNTA($C$7:C319),"")</f>
        <v/>
      </c>
      <c r="C319" s="364" t="str">
        <f>IF('Matches-Data-Inputs'!C319="","",'Matches-Data-Inputs'!C319)</f>
        <v/>
      </c>
      <c r="D319" s="73" t="str">
        <f>IF(C319="","",VLOOKUP(WEEKDAY(C319),WeekDays!$B$6:$C$12,COLUMNS(WeekDays!$B$6:$C$12)))</f>
        <v/>
      </c>
      <c r="E319" s="27" t="str">
        <f>IF('Matches-Data-Inputs'!E319="","",'Matches-Data-Inputs'!E319)</f>
        <v/>
      </c>
      <c r="F319" s="172" t="str">
        <f>IF('Matches-Data-Inputs'!F319="","",'Matches-Data-Inputs'!F319)</f>
        <v/>
      </c>
      <c r="G319" s="172" t="str">
        <f>IF('Matches-Data-Inputs'!G319="","",'Matches-Data-Inputs'!G319)</f>
        <v/>
      </c>
      <c r="H319" s="172" t="str">
        <f t="shared" si="70"/>
        <v>Not Played Yet</v>
      </c>
      <c r="I319" s="362" t="str">
        <f>IF('Matches-Data-Inputs'!H319="","",'Matches-Data-Inputs'!H319)</f>
        <v/>
      </c>
      <c r="J319" s="149" t="str">
        <f>IF('Matches-Data-Inputs'!I319="","",'Matches-Data-Inputs'!I319)</f>
        <v/>
      </c>
      <c r="K319" s="362" t="str">
        <f t="shared" si="71"/>
        <v>Not Played Yet</v>
      </c>
      <c r="L319" s="188"/>
      <c r="M319" s="203"/>
      <c r="N319" s="123" t="str">
        <f t="shared" si="72"/>
        <v xml:space="preserve"> </v>
      </c>
      <c r="O319" s="193" t="str">
        <f t="shared" si="73"/>
        <v xml:space="preserve"> </v>
      </c>
      <c r="P319" s="57" t="str">
        <f t="shared" si="74"/>
        <v/>
      </c>
      <c r="Q319" s="58" t="str">
        <f t="shared" si="75"/>
        <v/>
      </c>
      <c r="R319" s="59">
        <f t="shared" si="76"/>
        <v>0</v>
      </c>
      <c r="S319" s="60">
        <f t="shared" si="77"/>
        <v>0</v>
      </c>
      <c r="T319" s="61">
        <f t="shared" si="78"/>
        <v>0</v>
      </c>
      <c r="U319" s="58">
        <f t="shared" si="79"/>
        <v>0</v>
      </c>
      <c r="V319" s="61">
        <f t="shared" si="80"/>
        <v>0</v>
      </c>
      <c r="W319" s="58">
        <f t="shared" si="81"/>
        <v>0</v>
      </c>
      <c r="X319" s="367"/>
      <c r="Y319" s="137"/>
      <c r="Z319" s="138"/>
      <c r="AA319" s="139"/>
      <c r="AB319" s="139"/>
      <c r="AC319" s="139"/>
      <c r="AD319" s="139"/>
    </row>
    <row r="320" spans="2:30" hidden="1">
      <c r="B320" s="65" t="str">
        <f>IF(C320&lt;&gt;"",COUNTA($C$7:C320),"")</f>
        <v/>
      </c>
      <c r="C320" s="364" t="str">
        <f>IF('Matches-Data-Inputs'!C320="","",'Matches-Data-Inputs'!C320)</f>
        <v/>
      </c>
      <c r="D320" s="73" t="str">
        <f>IF(C320="","",VLOOKUP(WEEKDAY(C320),WeekDays!$B$6:$C$12,COLUMNS(WeekDays!$B$6:$C$12)))</f>
        <v/>
      </c>
      <c r="E320" s="27" t="str">
        <f>IF('Matches-Data-Inputs'!E320="","",'Matches-Data-Inputs'!E320)</f>
        <v/>
      </c>
      <c r="F320" s="172" t="str">
        <f>IF('Matches-Data-Inputs'!F320="","",'Matches-Data-Inputs'!F320)</f>
        <v/>
      </c>
      <c r="G320" s="172" t="str">
        <f>IF('Matches-Data-Inputs'!G320="","",'Matches-Data-Inputs'!G320)</f>
        <v/>
      </c>
      <c r="H320" s="172" t="str">
        <f t="shared" si="70"/>
        <v>Not Played Yet</v>
      </c>
      <c r="I320" s="362" t="str">
        <f>IF('Matches-Data-Inputs'!H320="","",'Matches-Data-Inputs'!H320)</f>
        <v/>
      </c>
      <c r="J320" s="149" t="str">
        <f>IF('Matches-Data-Inputs'!I320="","",'Matches-Data-Inputs'!I320)</f>
        <v/>
      </c>
      <c r="K320" s="362" t="str">
        <f t="shared" si="71"/>
        <v>Not Played Yet</v>
      </c>
      <c r="L320" s="188"/>
      <c r="M320" s="203"/>
      <c r="N320" s="123" t="str">
        <f t="shared" si="72"/>
        <v xml:space="preserve"> </v>
      </c>
      <c r="O320" s="193" t="str">
        <f t="shared" si="73"/>
        <v xml:space="preserve"> </v>
      </c>
      <c r="P320" s="57" t="str">
        <f t="shared" si="74"/>
        <v/>
      </c>
      <c r="Q320" s="58" t="str">
        <f t="shared" si="75"/>
        <v/>
      </c>
      <c r="R320" s="59">
        <f t="shared" si="76"/>
        <v>0</v>
      </c>
      <c r="S320" s="60">
        <f t="shared" si="77"/>
        <v>0</v>
      </c>
      <c r="T320" s="61">
        <f t="shared" si="78"/>
        <v>0</v>
      </c>
      <c r="U320" s="58">
        <f t="shared" si="79"/>
        <v>0</v>
      </c>
      <c r="V320" s="61">
        <f t="shared" si="80"/>
        <v>0</v>
      </c>
      <c r="W320" s="58">
        <f t="shared" si="81"/>
        <v>0</v>
      </c>
      <c r="X320" s="367"/>
      <c r="Y320" s="137"/>
      <c r="Z320" s="138"/>
      <c r="AA320" s="139"/>
      <c r="AB320" s="139"/>
      <c r="AC320" s="139"/>
      <c r="AD320" s="139"/>
    </row>
    <row r="321" spans="2:30" hidden="1">
      <c r="B321" s="65" t="str">
        <f>IF(C321&lt;&gt;"",COUNTA($C$7:C321),"")</f>
        <v/>
      </c>
      <c r="C321" s="364" t="str">
        <f>IF('Matches-Data-Inputs'!C321="","",'Matches-Data-Inputs'!C321)</f>
        <v/>
      </c>
      <c r="D321" s="73" t="str">
        <f>IF(C321="","",VLOOKUP(WEEKDAY(C321),WeekDays!$B$6:$C$12,COLUMNS(WeekDays!$B$6:$C$12)))</f>
        <v/>
      </c>
      <c r="E321" s="27" t="str">
        <f>IF('Matches-Data-Inputs'!E321="","",'Matches-Data-Inputs'!E321)</f>
        <v/>
      </c>
      <c r="F321" s="172" t="str">
        <f>IF('Matches-Data-Inputs'!F321="","",'Matches-Data-Inputs'!F321)</f>
        <v/>
      </c>
      <c r="G321" s="172" t="str">
        <f>IF('Matches-Data-Inputs'!G321="","",'Matches-Data-Inputs'!G321)</f>
        <v/>
      </c>
      <c r="H321" s="172" t="str">
        <f t="shared" si="70"/>
        <v>Not Played Yet</v>
      </c>
      <c r="I321" s="362" t="str">
        <f>IF('Matches-Data-Inputs'!H321="","",'Matches-Data-Inputs'!H321)</f>
        <v/>
      </c>
      <c r="J321" s="149" t="str">
        <f>IF('Matches-Data-Inputs'!I321="","",'Matches-Data-Inputs'!I321)</f>
        <v/>
      </c>
      <c r="K321" s="362" t="str">
        <f t="shared" si="71"/>
        <v>Not Played Yet</v>
      </c>
      <c r="L321" s="188"/>
      <c r="M321" s="203"/>
      <c r="N321" s="123" t="str">
        <f t="shared" si="72"/>
        <v xml:space="preserve"> </v>
      </c>
      <c r="O321" s="193" t="str">
        <f t="shared" si="73"/>
        <v xml:space="preserve"> </v>
      </c>
      <c r="P321" s="57" t="str">
        <f t="shared" si="74"/>
        <v/>
      </c>
      <c r="Q321" s="58" t="str">
        <f t="shared" si="75"/>
        <v/>
      </c>
      <c r="R321" s="59">
        <f t="shared" si="76"/>
        <v>0</v>
      </c>
      <c r="S321" s="60">
        <f t="shared" si="77"/>
        <v>0</v>
      </c>
      <c r="T321" s="61">
        <f t="shared" si="78"/>
        <v>0</v>
      </c>
      <c r="U321" s="58">
        <f t="shared" si="79"/>
        <v>0</v>
      </c>
      <c r="V321" s="61">
        <f t="shared" si="80"/>
        <v>0</v>
      </c>
      <c r="W321" s="58">
        <f t="shared" si="81"/>
        <v>0</v>
      </c>
      <c r="X321" s="367"/>
      <c r="Y321" s="137"/>
      <c r="Z321" s="138"/>
      <c r="AA321" s="139"/>
      <c r="AB321" s="139"/>
      <c r="AC321" s="139"/>
      <c r="AD321" s="139"/>
    </row>
    <row r="322" spans="2:30" hidden="1">
      <c r="B322" s="65" t="str">
        <f>IF(C322&lt;&gt;"",COUNTA($C$7:C322),"")</f>
        <v/>
      </c>
      <c r="C322" s="364" t="str">
        <f>IF('Matches-Data-Inputs'!C322="","",'Matches-Data-Inputs'!C322)</f>
        <v/>
      </c>
      <c r="D322" s="73" t="str">
        <f>IF(C322="","",VLOOKUP(WEEKDAY(C322),WeekDays!$B$6:$C$12,COLUMNS(WeekDays!$B$6:$C$12)))</f>
        <v/>
      </c>
      <c r="E322" s="27" t="str">
        <f>IF('Matches-Data-Inputs'!E322="","",'Matches-Data-Inputs'!E322)</f>
        <v/>
      </c>
      <c r="F322" s="172" t="str">
        <f>IF('Matches-Data-Inputs'!F322="","",'Matches-Data-Inputs'!F322)</f>
        <v/>
      </c>
      <c r="G322" s="172" t="str">
        <f>IF('Matches-Data-Inputs'!G322="","",'Matches-Data-Inputs'!G322)</f>
        <v/>
      </c>
      <c r="H322" s="172" t="str">
        <f t="shared" si="70"/>
        <v>Not Played Yet</v>
      </c>
      <c r="I322" s="362" t="str">
        <f>IF('Matches-Data-Inputs'!H322="","",'Matches-Data-Inputs'!H322)</f>
        <v/>
      </c>
      <c r="J322" s="149" t="str">
        <f>IF('Matches-Data-Inputs'!I322="","",'Matches-Data-Inputs'!I322)</f>
        <v/>
      </c>
      <c r="K322" s="362" t="str">
        <f t="shared" si="71"/>
        <v>Not Played Yet</v>
      </c>
      <c r="L322" s="188"/>
      <c r="M322" s="203"/>
      <c r="N322" s="123" t="str">
        <f t="shared" si="72"/>
        <v xml:space="preserve"> </v>
      </c>
      <c r="O322" s="193" t="str">
        <f t="shared" si="73"/>
        <v xml:space="preserve"> </v>
      </c>
      <c r="P322" s="57" t="str">
        <f t="shared" si="74"/>
        <v/>
      </c>
      <c r="Q322" s="58" t="str">
        <f t="shared" si="75"/>
        <v/>
      </c>
      <c r="R322" s="59">
        <f t="shared" si="76"/>
        <v>0</v>
      </c>
      <c r="S322" s="60">
        <f t="shared" si="77"/>
        <v>0</v>
      </c>
      <c r="T322" s="61">
        <f t="shared" si="78"/>
        <v>0</v>
      </c>
      <c r="U322" s="58">
        <f t="shared" si="79"/>
        <v>0</v>
      </c>
      <c r="V322" s="61">
        <f t="shared" si="80"/>
        <v>0</v>
      </c>
      <c r="W322" s="58">
        <f t="shared" si="81"/>
        <v>0</v>
      </c>
      <c r="X322" s="367"/>
      <c r="Y322" s="137"/>
      <c r="Z322" s="138"/>
      <c r="AA322" s="139"/>
      <c r="AB322" s="139"/>
      <c r="AC322" s="139"/>
      <c r="AD322" s="139"/>
    </row>
    <row r="323" spans="2:30" hidden="1">
      <c r="B323" s="65" t="str">
        <f>IF(C323&lt;&gt;"",COUNTA($C$7:C323),"")</f>
        <v/>
      </c>
      <c r="C323" s="364" t="str">
        <f>IF('Matches-Data-Inputs'!C323="","",'Matches-Data-Inputs'!C323)</f>
        <v/>
      </c>
      <c r="D323" s="73" t="str">
        <f>IF(C323="","",VLOOKUP(WEEKDAY(C323),WeekDays!$B$6:$C$12,COLUMNS(WeekDays!$B$6:$C$12)))</f>
        <v/>
      </c>
      <c r="E323" s="27" t="str">
        <f>IF('Matches-Data-Inputs'!E323="","",'Matches-Data-Inputs'!E323)</f>
        <v/>
      </c>
      <c r="F323" s="172" t="str">
        <f>IF('Matches-Data-Inputs'!F323="","",'Matches-Data-Inputs'!F323)</f>
        <v/>
      </c>
      <c r="G323" s="172" t="str">
        <f>IF('Matches-Data-Inputs'!G323="","",'Matches-Data-Inputs'!G323)</f>
        <v/>
      </c>
      <c r="H323" s="172" t="str">
        <f t="shared" si="70"/>
        <v>Not Played Yet</v>
      </c>
      <c r="I323" s="362" t="str">
        <f>IF('Matches-Data-Inputs'!H323="","",'Matches-Data-Inputs'!H323)</f>
        <v/>
      </c>
      <c r="J323" s="149" t="str">
        <f>IF('Matches-Data-Inputs'!I323="","",'Matches-Data-Inputs'!I323)</f>
        <v/>
      </c>
      <c r="K323" s="362" t="str">
        <f t="shared" si="71"/>
        <v>Not Played Yet</v>
      </c>
      <c r="L323" s="188"/>
      <c r="M323" s="203"/>
      <c r="N323" s="123" t="str">
        <f t="shared" si="72"/>
        <v xml:space="preserve"> </v>
      </c>
      <c r="O323" s="193" t="str">
        <f t="shared" si="73"/>
        <v xml:space="preserve"> </v>
      </c>
      <c r="P323" s="57" t="str">
        <f t="shared" si="74"/>
        <v/>
      </c>
      <c r="Q323" s="58" t="str">
        <f t="shared" si="75"/>
        <v/>
      </c>
      <c r="R323" s="59">
        <f t="shared" si="76"/>
        <v>0</v>
      </c>
      <c r="S323" s="60">
        <f t="shared" si="77"/>
        <v>0</v>
      </c>
      <c r="T323" s="61">
        <f t="shared" si="78"/>
        <v>0</v>
      </c>
      <c r="U323" s="58">
        <f t="shared" si="79"/>
        <v>0</v>
      </c>
      <c r="V323" s="61">
        <f t="shared" si="80"/>
        <v>0</v>
      </c>
      <c r="W323" s="58">
        <f t="shared" si="81"/>
        <v>0</v>
      </c>
      <c r="X323" s="367"/>
      <c r="Y323" s="137"/>
      <c r="Z323" s="138"/>
      <c r="AA323" s="139"/>
      <c r="AB323" s="139"/>
      <c r="AC323" s="139"/>
      <c r="AD323" s="139"/>
    </row>
    <row r="324" spans="2:30" hidden="1">
      <c r="B324" s="65" t="str">
        <f>IF(C324&lt;&gt;"",COUNTA($C$7:C324),"")</f>
        <v/>
      </c>
      <c r="C324" s="364" t="str">
        <f>IF('Matches-Data-Inputs'!C324="","",'Matches-Data-Inputs'!C324)</f>
        <v/>
      </c>
      <c r="D324" s="73" t="str">
        <f>IF(C324="","",VLOOKUP(WEEKDAY(C324),WeekDays!$B$6:$C$12,COLUMNS(WeekDays!$B$6:$C$12)))</f>
        <v/>
      </c>
      <c r="E324" s="27" t="str">
        <f>IF('Matches-Data-Inputs'!E324="","",'Matches-Data-Inputs'!E324)</f>
        <v/>
      </c>
      <c r="F324" s="172" t="str">
        <f>IF('Matches-Data-Inputs'!F324="","",'Matches-Data-Inputs'!F324)</f>
        <v/>
      </c>
      <c r="G324" s="172" t="str">
        <f>IF('Matches-Data-Inputs'!G324="","",'Matches-Data-Inputs'!G324)</f>
        <v/>
      </c>
      <c r="H324" s="172" t="str">
        <f t="shared" si="70"/>
        <v>Not Played Yet</v>
      </c>
      <c r="I324" s="362" t="str">
        <f>IF('Matches-Data-Inputs'!H324="","",'Matches-Data-Inputs'!H324)</f>
        <v/>
      </c>
      <c r="J324" s="149" t="str">
        <f>IF('Matches-Data-Inputs'!I324="","",'Matches-Data-Inputs'!I324)</f>
        <v/>
      </c>
      <c r="K324" s="362" t="str">
        <f t="shared" si="71"/>
        <v>Not Played Yet</v>
      </c>
      <c r="L324" s="188"/>
      <c r="M324" s="203"/>
      <c r="N324" s="123" t="str">
        <f t="shared" si="72"/>
        <v xml:space="preserve"> </v>
      </c>
      <c r="O324" s="193" t="str">
        <f t="shared" si="73"/>
        <v xml:space="preserve"> </v>
      </c>
      <c r="P324" s="57" t="str">
        <f t="shared" si="74"/>
        <v/>
      </c>
      <c r="Q324" s="58" t="str">
        <f t="shared" si="75"/>
        <v/>
      </c>
      <c r="R324" s="59">
        <f t="shared" si="76"/>
        <v>0</v>
      </c>
      <c r="S324" s="60">
        <f t="shared" si="77"/>
        <v>0</v>
      </c>
      <c r="T324" s="61">
        <f t="shared" si="78"/>
        <v>0</v>
      </c>
      <c r="U324" s="58">
        <f t="shared" si="79"/>
        <v>0</v>
      </c>
      <c r="V324" s="61">
        <f t="shared" si="80"/>
        <v>0</v>
      </c>
      <c r="W324" s="58">
        <f t="shared" si="81"/>
        <v>0</v>
      </c>
      <c r="X324" s="367"/>
      <c r="Y324" s="137"/>
      <c r="Z324" s="138"/>
      <c r="AA324" s="139"/>
      <c r="AB324" s="139"/>
      <c r="AC324" s="139"/>
      <c r="AD324" s="139"/>
    </row>
    <row r="325" spans="2:30" hidden="1">
      <c r="B325" s="65" t="str">
        <f>IF(C325&lt;&gt;"",COUNTA($C$7:C325),"")</f>
        <v/>
      </c>
      <c r="C325" s="364" t="str">
        <f>IF('Matches-Data-Inputs'!C325="","",'Matches-Data-Inputs'!C325)</f>
        <v/>
      </c>
      <c r="D325" s="73" t="str">
        <f>IF(C325="","",VLOOKUP(WEEKDAY(C325),WeekDays!$B$6:$C$12,COLUMNS(WeekDays!$B$6:$C$12)))</f>
        <v/>
      </c>
      <c r="E325" s="27" t="str">
        <f>IF('Matches-Data-Inputs'!E325="","",'Matches-Data-Inputs'!E325)</f>
        <v/>
      </c>
      <c r="F325" s="172" t="str">
        <f>IF('Matches-Data-Inputs'!F325="","",'Matches-Data-Inputs'!F325)</f>
        <v/>
      </c>
      <c r="G325" s="172" t="str">
        <f>IF('Matches-Data-Inputs'!G325="","",'Matches-Data-Inputs'!G325)</f>
        <v/>
      </c>
      <c r="H325" s="172" t="str">
        <f t="shared" si="70"/>
        <v>Not Played Yet</v>
      </c>
      <c r="I325" s="362" t="str">
        <f>IF('Matches-Data-Inputs'!H325="","",'Matches-Data-Inputs'!H325)</f>
        <v/>
      </c>
      <c r="J325" s="149" t="str">
        <f>IF('Matches-Data-Inputs'!I325="","",'Matches-Data-Inputs'!I325)</f>
        <v/>
      </c>
      <c r="K325" s="362" t="str">
        <f t="shared" si="71"/>
        <v>Not Played Yet</v>
      </c>
      <c r="L325" s="188"/>
      <c r="M325" s="203"/>
      <c r="N325" s="123" t="str">
        <f t="shared" si="72"/>
        <v xml:space="preserve"> </v>
      </c>
      <c r="O325" s="193" t="str">
        <f t="shared" si="73"/>
        <v xml:space="preserve"> </v>
      </c>
      <c r="P325" s="57" t="str">
        <f t="shared" si="74"/>
        <v/>
      </c>
      <c r="Q325" s="58" t="str">
        <f t="shared" si="75"/>
        <v/>
      </c>
      <c r="R325" s="59">
        <f t="shared" si="76"/>
        <v>0</v>
      </c>
      <c r="S325" s="60">
        <f t="shared" si="77"/>
        <v>0</v>
      </c>
      <c r="T325" s="61">
        <f t="shared" si="78"/>
        <v>0</v>
      </c>
      <c r="U325" s="58">
        <f t="shared" si="79"/>
        <v>0</v>
      </c>
      <c r="V325" s="61">
        <f t="shared" si="80"/>
        <v>0</v>
      </c>
      <c r="W325" s="58">
        <f t="shared" si="81"/>
        <v>0</v>
      </c>
      <c r="X325" s="367"/>
      <c r="Y325" s="137"/>
      <c r="Z325" s="138"/>
      <c r="AA325" s="139"/>
      <c r="AB325" s="139"/>
      <c r="AC325" s="139"/>
      <c r="AD325" s="139"/>
    </row>
    <row r="326" spans="2:30" hidden="1">
      <c r="B326" s="65" t="str">
        <f>IF(C326&lt;&gt;"",COUNTA($C$7:C326),"")</f>
        <v/>
      </c>
      <c r="C326" s="364" t="str">
        <f>IF('Matches-Data-Inputs'!C326="","",'Matches-Data-Inputs'!C326)</f>
        <v/>
      </c>
      <c r="D326" s="73" t="str">
        <f>IF(C326="","",VLOOKUP(WEEKDAY(C326),WeekDays!$B$6:$C$12,COLUMNS(WeekDays!$B$6:$C$12)))</f>
        <v/>
      </c>
      <c r="E326" s="27" t="str">
        <f>IF('Matches-Data-Inputs'!E326="","",'Matches-Data-Inputs'!E326)</f>
        <v/>
      </c>
      <c r="F326" s="172" t="str">
        <f>IF('Matches-Data-Inputs'!F326="","",'Matches-Data-Inputs'!F326)</f>
        <v/>
      </c>
      <c r="G326" s="172" t="str">
        <f>IF('Matches-Data-Inputs'!G326="","",'Matches-Data-Inputs'!G326)</f>
        <v/>
      </c>
      <c r="H326" s="172" t="str">
        <f t="shared" si="70"/>
        <v>Not Played Yet</v>
      </c>
      <c r="I326" s="362" t="str">
        <f>IF('Matches-Data-Inputs'!H326="","",'Matches-Data-Inputs'!H326)</f>
        <v/>
      </c>
      <c r="J326" s="149" t="str">
        <f>IF('Matches-Data-Inputs'!I326="","",'Matches-Data-Inputs'!I326)</f>
        <v/>
      </c>
      <c r="K326" s="362" t="str">
        <f t="shared" si="71"/>
        <v>Not Played Yet</v>
      </c>
      <c r="L326" s="188"/>
      <c r="M326" s="203"/>
      <c r="N326" s="123" t="str">
        <f t="shared" si="72"/>
        <v xml:space="preserve"> </v>
      </c>
      <c r="O326" s="193" t="str">
        <f t="shared" si="73"/>
        <v xml:space="preserve"> </v>
      </c>
      <c r="P326" s="57" t="str">
        <f t="shared" si="74"/>
        <v/>
      </c>
      <c r="Q326" s="58" t="str">
        <f t="shared" si="75"/>
        <v/>
      </c>
      <c r="R326" s="59">
        <f t="shared" si="76"/>
        <v>0</v>
      </c>
      <c r="S326" s="60">
        <f t="shared" si="77"/>
        <v>0</v>
      </c>
      <c r="T326" s="61">
        <f t="shared" si="78"/>
        <v>0</v>
      </c>
      <c r="U326" s="58">
        <f t="shared" si="79"/>
        <v>0</v>
      </c>
      <c r="V326" s="61">
        <f t="shared" si="80"/>
        <v>0</v>
      </c>
      <c r="W326" s="58">
        <f t="shared" si="81"/>
        <v>0</v>
      </c>
      <c r="X326" s="367"/>
      <c r="Y326" s="137"/>
      <c r="Z326" s="138"/>
      <c r="AA326" s="139"/>
      <c r="AB326" s="139"/>
      <c r="AC326" s="139"/>
      <c r="AD326" s="139"/>
    </row>
    <row r="327" spans="2:30" hidden="1">
      <c r="B327" s="65" t="str">
        <f>IF(C327&lt;&gt;"",COUNTA($C$7:C327),"")</f>
        <v/>
      </c>
      <c r="C327" s="364" t="str">
        <f>IF('Matches-Data-Inputs'!C327="","",'Matches-Data-Inputs'!C327)</f>
        <v/>
      </c>
      <c r="D327" s="73" t="str">
        <f>IF(C327="","",VLOOKUP(WEEKDAY(C327),WeekDays!$B$6:$C$12,COLUMNS(WeekDays!$B$6:$C$12)))</f>
        <v/>
      </c>
      <c r="E327" s="27" t="str">
        <f>IF('Matches-Data-Inputs'!E327="","",'Matches-Data-Inputs'!E327)</f>
        <v/>
      </c>
      <c r="F327" s="172" t="str">
        <f>IF('Matches-Data-Inputs'!F327="","",'Matches-Data-Inputs'!F327)</f>
        <v/>
      </c>
      <c r="G327" s="172" t="str">
        <f>IF('Matches-Data-Inputs'!G327="","",'Matches-Data-Inputs'!G327)</f>
        <v/>
      </c>
      <c r="H327" s="172" t="str">
        <f t="shared" si="70"/>
        <v>Not Played Yet</v>
      </c>
      <c r="I327" s="362" t="str">
        <f>IF('Matches-Data-Inputs'!H327="","",'Matches-Data-Inputs'!H327)</f>
        <v/>
      </c>
      <c r="J327" s="149" t="str">
        <f>IF('Matches-Data-Inputs'!I327="","",'Matches-Data-Inputs'!I327)</f>
        <v/>
      </c>
      <c r="K327" s="362" t="str">
        <f t="shared" si="71"/>
        <v>Not Played Yet</v>
      </c>
      <c r="L327" s="188"/>
      <c r="M327" s="203"/>
      <c r="N327" s="123" t="str">
        <f t="shared" si="72"/>
        <v xml:space="preserve"> </v>
      </c>
      <c r="O327" s="193" t="str">
        <f t="shared" si="73"/>
        <v xml:space="preserve"> </v>
      </c>
      <c r="P327" s="57" t="str">
        <f t="shared" si="74"/>
        <v/>
      </c>
      <c r="Q327" s="58" t="str">
        <f t="shared" si="75"/>
        <v/>
      </c>
      <c r="R327" s="59">
        <f t="shared" si="76"/>
        <v>0</v>
      </c>
      <c r="S327" s="60">
        <f t="shared" si="77"/>
        <v>0</v>
      </c>
      <c r="T327" s="61">
        <f t="shared" si="78"/>
        <v>0</v>
      </c>
      <c r="U327" s="58">
        <f t="shared" si="79"/>
        <v>0</v>
      </c>
      <c r="V327" s="61">
        <f t="shared" si="80"/>
        <v>0</v>
      </c>
      <c r="W327" s="58">
        <f t="shared" si="81"/>
        <v>0</v>
      </c>
      <c r="X327" s="367"/>
      <c r="Y327" s="137"/>
      <c r="Z327" s="138"/>
      <c r="AA327" s="139"/>
      <c r="AB327" s="139"/>
      <c r="AC327" s="139"/>
      <c r="AD327" s="139"/>
    </row>
    <row r="328" spans="2:30" hidden="1">
      <c r="B328" s="65" t="str">
        <f>IF(C328&lt;&gt;"",COUNTA($C$7:C328),"")</f>
        <v/>
      </c>
      <c r="C328" s="364" t="str">
        <f>IF('Matches-Data-Inputs'!C328="","",'Matches-Data-Inputs'!C328)</f>
        <v/>
      </c>
      <c r="D328" s="73" t="str">
        <f>IF(C328="","",VLOOKUP(WEEKDAY(C328),WeekDays!$B$6:$C$12,COLUMNS(WeekDays!$B$6:$C$12)))</f>
        <v/>
      </c>
      <c r="E328" s="27" t="str">
        <f>IF('Matches-Data-Inputs'!E328="","",'Matches-Data-Inputs'!E328)</f>
        <v/>
      </c>
      <c r="F328" s="172" t="str">
        <f>IF('Matches-Data-Inputs'!F328="","",'Matches-Data-Inputs'!F328)</f>
        <v/>
      </c>
      <c r="G328" s="172" t="str">
        <f>IF('Matches-Data-Inputs'!G328="","",'Matches-Data-Inputs'!G328)</f>
        <v/>
      </c>
      <c r="H328" s="172" t="str">
        <f t="shared" si="70"/>
        <v>Not Played Yet</v>
      </c>
      <c r="I328" s="362" t="str">
        <f>IF('Matches-Data-Inputs'!H328="","",'Matches-Data-Inputs'!H328)</f>
        <v/>
      </c>
      <c r="J328" s="149" t="str">
        <f>IF('Matches-Data-Inputs'!I328="","",'Matches-Data-Inputs'!I328)</f>
        <v/>
      </c>
      <c r="K328" s="362" t="str">
        <f t="shared" si="71"/>
        <v>Not Played Yet</v>
      </c>
      <c r="L328" s="188"/>
      <c r="M328" s="203"/>
      <c r="N328" s="123" t="str">
        <f t="shared" si="72"/>
        <v xml:space="preserve"> </v>
      </c>
      <c r="O328" s="193" t="str">
        <f t="shared" si="73"/>
        <v xml:space="preserve"> </v>
      </c>
      <c r="P328" s="57" t="str">
        <f t="shared" si="74"/>
        <v/>
      </c>
      <c r="Q328" s="58" t="str">
        <f t="shared" si="75"/>
        <v/>
      </c>
      <c r="R328" s="59">
        <f t="shared" si="76"/>
        <v>0</v>
      </c>
      <c r="S328" s="60">
        <f t="shared" si="77"/>
        <v>0</v>
      </c>
      <c r="T328" s="61">
        <f t="shared" si="78"/>
        <v>0</v>
      </c>
      <c r="U328" s="58">
        <f t="shared" si="79"/>
        <v>0</v>
      </c>
      <c r="V328" s="61">
        <f t="shared" si="80"/>
        <v>0</v>
      </c>
      <c r="W328" s="58">
        <f t="shared" si="81"/>
        <v>0</v>
      </c>
      <c r="X328" s="367"/>
      <c r="Y328" s="137"/>
      <c r="Z328" s="138"/>
      <c r="AA328" s="139"/>
      <c r="AB328" s="139"/>
      <c r="AC328" s="139"/>
      <c r="AD328" s="139"/>
    </row>
    <row r="329" spans="2:30" hidden="1">
      <c r="B329" s="65" t="str">
        <f>IF(C329&lt;&gt;"",COUNTA($C$7:C329),"")</f>
        <v/>
      </c>
      <c r="C329" s="364" t="str">
        <f>IF('Matches-Data-Inputs'!C329="","",'Matches-Data-Inputs'!C329)</f>
        <v/>
      </c>
      <c r="D329" s="73" t="str">
        <f>IF(C329="","",VLOOKUP(WEEKDAY(C329),WeekDays!$B$6:$C$12,COLUMNS(WeekDays!$B$6:$C$12)))</f>
        <v/>
      </c>
      <c r="E329" s="27" t="str">
        <f>IF('Matches-Data-Inputs'!E329="","",'Matches-Data-Inputs'!E329)</f>
        <v/>
      </c>
      <c r="F329" s="172" t="str">
        <f>IF('Matches-Data-Inputs'!F329="","",'Matches-Data-Inputs'!F329)</f>
        <v/>
      </c>
      <c r="G329" s="172" t="str">
        <f>IF('Matches-Data-Inputs'!G329="","",'Matches-Data-Inputs'!G329)</f>
        <v/>
      </c>
      <c r="H329" s="172" t="str">
        <f t="shared" ref="H329:H392" si="82">IF(G329&lt;&gt;"",F329,"Not Played Yet")</f>
        <v>Not Played Yet</v>
      </c>
      <c r="I329" s="362" t="str">
        <f>IF('Matches-Data-Inputs'!H329="","",'Matches-Data-Inputs'!H329)</f>
        <v/>
      </c>
      <c r="J329" s="149" t="str">
        <f>IF('Matches-Data-Inputs'!I329="","",'Matches-Data-Inputs'!I329)</f>
        <v/>
      </c>
      <c r="K329" s="362" t="str">
        <f t="shared" ref="K329:K392" si="83">IF(J329&lt;&gt;"",I329,"Not Played Yet")</f>
        <v>Not Played Yet</v>
      </c>
      <c r="L329" s="188"/>
      <c r="M329" s="203"/>
      <c r="N329" s="123" t="str">
        <f t="shared" si="72"/>
        <v xml:space="preserve"> </v>
      </c>
      <c r="O329" s="193" t="str">
        <f t="shared" si="73"/>
        <v xml:space="preserve"> </v>
      </c>
      <c r="P329" s="57" t="str">
        <f t="shared" si="74"/>
        <v/>
      </c>
      <c r="Q329" s="58" t="str">
        <f t="shared" si="75"/>
        <v/>
      </c>
      <c r="R329" s="59">
        <f t="shared" si="76"/>
        <v>0</v>
      </c>
      <c r="S329" s="60">
        <f t="shared" si="77"/>
        <v>0</v>
      </c>
      <c r="T329" s="61">
        <f t="shared" si="78"/>
        <v>0</v>
      </c>
      <c r="U329" s="58">
        <f t="shared" si="79"/>
        <v>0</v>
      </c>
      <c r="V329" s="61">
        <f t="shared" si="80"/>
        <v>0</v>
      </c>
      <c r="W329" s="58">
        <f t="shared" si="81"/>
        <v>0</v>
      </c>
      <c r="X329" s="367"/>
      <c r="Y329" s="137"/>
      <c r="Z329" s="138"/>
      <c r="AA329" s="139"/>
      <c r="AB329" s="139"/>
      <c r="AC329" s="139"/>
      <c r="AD329" s="139"/>
    </row>
    <row r="330" spans="2:30" hidden="1">
      <c r="B330" s="65" t="str">
        <f>IF(C330&lt;&gt;"",COUNTA($C$7:C330),"")</f>
        <v/>
      </c>
      <c r="C330" s="364" t="str">
        <f>IF('Matches-Data-Inputs'!C330="","",'Matches-Data-Inputs'!C330)</f>
        <v/>
      </c>
      <c r="D330" s="73" t="str">
        <f>IF(C330="","",VLOOKUP(WEEKDAY(C330),WeekDays!$B$6:$C$12,COLUMNS(WeekDays!$B$6:$C$12)))</f>
        <v/>
      </c>
      <c r="E330" s="27" t="str">
        <f>IF('Matches-Data-Inputs'!E330="","",'Matches-Data-Inputs'!E330)</f>
        <v/>
      </c>
      <c r="F330" s="172" t="str">
        <f>IF('Matches-Data-Inputs'!F330="","",'Matches-Data-Inputs'!F330)</f>
        <v/>
      </c>
      <c r="G330" s="172" t="str">
        <f>IF('Matches-Data-Inputs'!G330="","",'Matches-Data-Inputs'!G330)</f>
        <v/>
      </c>
      <c r="H330" s="172" t="str">
        <f t="shared" si="82"/>
        <v>Not Played Yet</v>
      </c>
      <c r="I330" s="362" t="str">
        <f>IF('Matches-Data-Inputs'!H330="","",'Matches-Data-Inputs'!H330)</f>
        <v/>
      </c>
      <c r="J330" s="149" t="str">
        <f>IF('Matches-Data-Inputs'!I330="","",'Matches-Data-Inputs'!I330)</f>
        <v/>
      </c>
      <c r="K330" s="362" t="str">
        <f t="shared" si="83"/>
        <v>Not Played Yet</v>
      </c>
      <c r="L330" s="188"/>
      <c r="M330" s="203"/>
      <c r="N330" s="123" t="str">
        <f t="shared" si="72"/>
        <v xml:space="preserve"> </v>
      </c>
      <c r="O330" s="193" t="str">
        <f t="shared" si="73"/>
        <v xml:space="preserve"> </v>
      </c>
      <c r="P330" s="57" t="str">
        <f t="shared" si="74"/>
        <v/>
      </c>
      <c r="Q330" s="58" t="str">
        <f t="shared" si="75"/>
        <v/>
      </c>
      <c r="R330" s="59">
        <f t="shared" si="76"/>
        <v>0</v>
      </c>
      <c r="S330" s="60">
        <f t="shared" si="77"/>
        <v>0</v>
      </c>
      <c r="T330" s="61">
        <f t="shared" si="78"/>
        <v>0</v>
      </c>
      <c r="U330" s="58">
        <f t="shared" si="79"/>
        <v>0</v>
      </c>
      <c r="V330" s="61">
        <f t="shared" si="80"/>
        <v>0</v>
      </c>
      <c r="W330" s="58">
        <f t="shared" si="81"/>
        <v>0</v>
      </c>
      <c r="X330" s="367"/>
      <c r="Y330" s="137"/>
      <c r="Z330" s="138"/>
      <c r="AA330" s="139"/>
      <c r="AB330" s="139"/>
      <c r="AC330" s="139"/>
      <c r="AD330" s="139"/>
    </row>
    <row r="331" spans="2:30" hidden="1">
      <c r="B331" s="65" t="str">
        <f>IF(C331&lt;&gt;"",COUNTA($C$7:C331),"")</f>
        <v/>
      </c>
      <c r="C331" s="364" t="str">
        <f>IF('Matches-Data-Inputs'!C331="","",'Matches-Data-Inputs'!C331)</f>
        <v/>
      </c>
      <c r="D331" s="73" t="str">
        <f>IF(C331="","",VLOOKUP(WEEKDAY(C331),WeekDays!$B$6:$C$12,COLUMNS(WeekDays!$B$6:$C$12)))</f>
        <v/>
      </c>
      <c r="E331" s="27" t="str">
        <f>IF('Matches-Data-Inputs'!E331="","",'Matches-Data-Inputs'!E331)</f>
        <v/>
      </c>
      <c r="F331" s="172" t="str">
        <f>IF('Matches-Data-Inputs'!F331="","",'Matches-Data-Inputs'!F331)</f>
        <v/>
      </c>
      <c r="G331" s="172" t="str">
        <f>IF('Matches-Data-Inputs'!G331="","",'Matches-Data-Inputs'!G331)</f>
        <v/>
      </c>
      <c r="H331" s="172" t="str">
        <f t="shared" si="82"/>
        <v>Not Played Yet</v>
      </c>
      <c r="I331" s="362" t="str">
        <f>IF('Matches-Data-Inputs'!H331="","",'Matches-Data-Inputs'!H331)</f>
        <v/>
      </c>
      <c r="J331" s="149" t="str">
        <f>IF('Matches-Data-Inputs'!I331="","",'Matches-Data-Inputs'!I331)</f>
        <v/>
      </c>
      <c r="K331" s="362" t="str">
        <f t="shared" si="83"/>
        <v>Not Played Yet</v>
      </c>
      <c r="L331" s="188"/>
      <c r="M331" s="203"/>
      <c r="N331" s="123" t="str">
        <f t="shared" si="72"/>
        <v xml:space="preserve"> </v>
      </c>
      <c r="O331" s="193" t="str">
        <f t="shared" si="73"/>
        <v xml:space="preserve"> </v>
      </c>
      <c r="P331" s="57" t="str">
        <f t="shared" si="74"/>
        <v/>
      </c>
      <c r="Q331" s="58" t="str">
        <f t="shared" si="75"/>
        <v/>
      </c>
      <c r="R331" s="59">
        <f t="shared" si="76"/>
        <v>0</v>
      </c>
      <c r="S331" s="60">
        <f t="shared" si="77"/>
        <v>0</v>
      </c>
      <c r="T331" s="61">
        <f t="shared" si="78"/>
        <v>0</v>
      </c>
      <c r="U331" s="58">
        <f t="shared" si="79"/>
        <v>0</v>
      </c>
      <c r="V331" s="61">
        <f t="shared" si="80"/>
        <v>0</v>
      </c>
      <c r="W331" s="58">
        <f t="shared" si="81"/>
        <v>0</v>
      </c>
      <c r="X331" s="367"/>
      <c r="Y331" s="137"/>
      <c r="Z331" s="138"/>
      <c r="AA331" s="139"/>
      <c r="AB331" s="139"/>
      <c r="AC331" s="139"/>
      <c r="AD331" s="139"/>
    </row>
    <row r="332" spans="2:30" hidden="1">
      <c r="B332" s="65" t="str">
        <f>IF(C332&lt;&gt;"",COUNTA($C$7:C332),"")</f>
        <v/>
      </c>
      <c r="C332" s="364" t="str">
        <f>IF('Matches-Data-Inputs'!C332="","",'Matches-Data-Inputs'!C332)</f>
        <v/>
      </c>
      <c r="D332" s="73" t="str">
        <f>IF(C332="","",VLOOKUP(WEEKDAY(C332),WeekDays!$B$6:$C$12,COLUMNS(WeekDays!$B$6:$C$12)))</f>
        <v/>
      </c>
      <c r="E332" s="27" t="str">
        <f>IF('Matches-Data-Inputs'!E332="","",'Matches-Data-Inputs'!E332)</f>
        <v/>
      </c>
      <c r="F332" s="172" t="str">
        <f>IF('Matches-Data-Inputs'!F332="","",'Matches-Data-Inputs'!F332)</f>
        <v/>
      </c>
      <c r="G332" s="172" t="str">
        <f>IF('Matches-Data-Inputs'!G332="","",'Matches-Data-Inputs'!G332)</f>
        <v/>
      </c>
      <c r="H332" s="172" t="str">
        <f t="shared" si="82"/>
        <v>Not Played Yet</v>
      </c>
      <c r="I332" s="362" t="str">
        <f>IF('Matches-Data-Inputs'!H332="","",'Matches-Data-Inputs'!H332)</f>
        <v/>
      </c>
      <c r="J332" s="149" t="str">
        <f>IF('Matches-Data-Inputs'!I332="","",'Matches-Data-Inputs'!I332)</f>
        <v/>
      </c>
      <c r="K332" s="362" t="str">
        <f t="shared" si="83"/>
        <v>Not Played Yet</v>
      </c>
      <c r="L332" s="188"/>
      <c r="M332" s="203"/>
      <c r="N332" s="123" t="str">
        <f t="shared" si="72"/>
        <v xml:space="preserve"> </v>
      </c>
      <c r="O332" s="193" t="str">
        <f t="shared" si="73"/>
        <v xml:space="preserve"> </v>
      </c>
      <c r="P332" s="57" t="str">
        <f t="shared" si="74"/>
        <v/>
      </c>
      <c r="Q332" s="58" t="str">
        <f t="shared" si="75"/>
        <v/>
      </c>
      <c r="R332" s="59">
        <f t="shared" si="76"/>
        <v>0</v>
      </c>
      <c r="S332" s="60">
        <f t="shared" si="77"/>
        <v>0</v>
      </c>
      <c r="T332" s="61">
        <f t="shared" si="78"/>
        <v>0</v>
      </c>
      <c r="U332" s="58">
        <f t="shared" si="79"/>
        <v>0</v>
      </c>
      <c r="V332" s="61">
        <f t="shared" si="80"/>
        <v>0</v>
      </c>
      <c r="W332" s="58">
        <f t="shared" si="81"/>
        <v>0</v>
      </c>
      <c r="X332" s="367"/>
      <c r="Y332" s="137"/>
      <c r="Z332" s="138"/>
      <c r="AA332" s="139"/>
      <c r="AB332" s="139"/>
      <c r="AC332" s="139"/>
      <c r="AD332" s="139"/>
    </row>
    <row r="333" spans="2:30" hidden="1">
      <c r="B333" s="65" t="str">
        <f>IF(C333&lt;&gt;"",COUNTA($C$7:C333),"")</f>
        <v/>
      </c>
      <c r="C333" s="364" t="str">
        <f>IF('Matches-Data-Inputs'!C333="","",'Matches-Data-Inputs'!C333)</f>
        <v/>
      </c>
      <c r="D333" s="73" t="str">
        <f>IF(C333="","",VLOOKUP(WEEKDAY(C333),WeekDays!$B$6:$C$12,COLUMNS(WeekDays!$B$6:$C$12)))</f>
        <v/>
      </c>
      <c r="E333" s="27" t="str">
        <f>IF('Matches-Data-Inputs'!E333="","",'Matches-Data-Inputs'!E333)</f>
        <v/>
      </c>
      <c r="F333" s="172" t="str">
        <f>IF('Matches-Data-Inputs'!F333="","",'Matches-Data-Inputs'!F333)</f>
        <v/>
      </c>
      <c r="G333" s="172" t="str">
        <f>IF('Matches-Data-Inputs'!G333="","",'Matches-Data-Inputs'!G333)</f>
        <v/>
      </c>
      <c r="H333" s="172" t="str">
        <f t="shared" si="82"/>
        <v>Not Played Yet</v>
      </c>
      <c r="I333" s="362" t="str">
        <f>IF('Matches-Data-Inputs'!H333="","",'Matches-Data-Inputs'!H333)</f>
        <v/>
      </c>
      <c r="J333" s="149" t="str">
        <f>IF('Matches-Data-Inputs'!I333="","",'Matches-Data-Inputs'!I333)</f>
        <v/>
      </c>
      <c r="K333" s="362" t="str">
        <f t="shared" si="83"/>
        <v>Not Played Yet</v>
      </c>
      <c r="L333" s="188"/>
      <c r="M333" s="203"/>
      <c r="N333" s="123" t="str">
        <f t="shared" si="72"/>
        <v xml:space="preserve"> </v>
      </c>
      <c r="O333" s="193" t="str">
        <f t="shared" si="73"/>
        <v xml:space="preserve"> </v>
      </c>
      <c r="P333" s="57" t="str">
        <f t="shared" si="74"/>
        <v/>
      </c>
      <c r="Q333" s="58" t="str">
        <f t="shared" si="75"/>
        <v/>
      </c>
      <c r="R333" s="59">
        <f t="shared" si="76"/>
        <v>0</v>
      </c>
      <c r="S333" s="60">
        <f t="shared" si="77"/>
        <v>0</v>
      </c>
      <c r="T333" s="61">
        <f t="shared" si="78"/>
        <v>0</v>
      </c>
      <c r="U333" s="58">
        <f t="shared" si="79"/>
        <v>0</v>
      </c>
      <c r="V333" s="61">
        <f t="shared" si="80"/>
        <v>0</v>
      </c>
      <c r="W333" s="58">
        <f t="shared" si="81"/>
        <v>0</v>
      </c>
      <c r="X333" s="367"/>
      <c r="Y333" s="137"/>
      <c r="Z333" s="138"/>
      <c r="AA333" s="139"/>
      <c r="AB333" s="139"/>
      <c r="AC333" s="139"/>
      <c r="AD333" s="139"/>
    </row>
    <row r="334" spans="2:30" hidden="1">
      <c r="B334" s="65" t="str">
        <f>IF(C334&lt;&gt;"",COUNTA($C$7:C334),"")</f>
        <v/>
      </c>
      <c r="C334" s="364" t="str">
        <f>IF('Matches-Data-Inputs'!C334="","",'Matches-Data-Inputs'!C334)</f>
        <v/>
      </c>
      <c r="D334" s="73" t="str">
        <f>IF(C334="","",VLOOKUP(WEEKDAY(C334),WeekDays!$B$6:$C$12,COLUMNS(WeekDays!$B$6:$C$12)))</f>
        <v/>
      </c>
      <c r="E334" s="27" t="str">
        <f>IF('Matches-Data-Inputs'!E334="","",'Matches-Data-Inputs'!E334)</f>
        <v/>
      </c>
      <c r="F334" s="172" t="str">
        <f>IF('Matches-Data-Inputs'!F334="","",'Matches-Data-Inputs'!F334)</f>
        <v/>
      </c>
      <c r="G334" s="172" t="str">
        <f>IF('Matches-Data-Inputs'!G334="","",'Matches-Data-Inputs'!G334)</f>
        <v/>
      </c>
      <c r="H334" s="172" t="str">
        <f t="shared" si="82"/>
        <v>Not Played Yet</v>
      </c>
      <c r="I334" s="362" t="str">
        <f>IF('Matches-Data-Inputs'!H334="","",'Matches-Data-Inputs'!H334)</f>
        <v/>
      </c>
      <c r="J334" s="149" t="str">
        <f>IF('Matches-Data-Inputs'!I334="","",'Matches-Data-Inputs'!I334)</f>
        <v/>
      </c>
      <c r="K334" s="362" t="str">
        <f t="shared" si="83"/>
        <v>Not Played Yet</v>
      </c>
      <c r="L334" s="188"/>
      <c r="M334" s="203"/>
      <c r="N334" s="123" t="str">
        <f t="shared" si="72"/>
        <v xml:space="preserve"> </v>
      </c>
      <c r="O334" s="193" t="str">
        <f t="shared" si="73"/>
        <v xml:space="preserve"> </v>
      </c>
      <c r="P334" s="57" t="str">
        <f t="shared" si="74"/>
        <v/>
      </c>
      <c r="Q334" s="58" t="str">
        <f t="shared" si="75"/>
        <v/>
      </c>
      <c r="R334" s="59">
        <f t="shared" si="76"/>
        <v>0</v>
      </c>
      <c r="S334" s="60">
        <f t="shared" si="77"/>
        <v>0</v>
      </c>
      <c r="T334" s="61">
        <f t="shared" si="78"/>
        <v>0</v>
      </c>
      <c r="U334" s="58">
        <f t="shared" si="79"/>
        <v>0</v>
      </c>
      <c r="V334" s="61">
        <f t="shared" si="80"/>
        <v>0</v>
      </c>
      <c r="W334" s="58">
        <f t="shared" si="81"/>
        <v>0</v>
      </c>
      <c r="X334" s="367"/>
      <c r="Y334" s="137"/>
      <c r="Z334" s="138"/>
      <c r="AA334" s="139"/>
      <c r="AB334" s="139"/>
      <c r="AC334" s="139"/>
      <c r="AD334" s="139"/>
    </row>
    <row r="335" spans="2:30" hidden="1">
      <c r="B335" s="65" t="str">
        <f>IF(C335&lt;&gt;"",COUNTA($C$7:C335),"")</f>
        <v/>
      </c>
      <c r="C335" s="364" t="str">
        <f>IF('Matches-Data-Inputs'!C335="","",'Matches-Data-Inputs'!C335)</f>
        <v/>
      </c>
      <c r="D335" s="73" t="str">
        <f>IF(C335="","",VLOOKUP(WEEKDAY(C335),WeekDays!$B$6:$C$12,COLUMNS(WeekDays!$B$6:$C$12)))</f>
        <v/>
      </c>
      <c r="E335" s="27" t="str">
        <f>IF('Matches-Data-Inputs'!E335="","",'Matches-Data-Inputs'!E335)</f>
        <v/>
      </c>
      <c r="F335" s="172" t="str">
        <f>IF('Matches-Data-Inputs'!F335="","",'Matches-Data-Inputs'!F335)</f>
        <v/>
      </c>
      <c r="G335" s="172" t="str">
        <f>IF('Matches-Data-Inputs'!G335="","",'Matches-Data-Inputs'!G335)</f>
        <v/>
      </c>
      <c r="H335" s="172" t="str">
        <f t="shared" si="82"/>
        <v>Not Played Yet</v>
      </c>
      <c r="I335" s="362" t="str">
        <f>IF('Matches-Data-Inputs'!H335="","",'Matches-Data-Inputs'!H335)</f>
        <v/>
      </c>
      <c r="J335" s="149" t="str">
        <f>IF('Matches-Data-Inputs'!I335="","",'Matches-Data-Inputs'!I335)</f>
        <v/>
      </c>
      <c r="K335" s="362" t="str">
        <f t="shared" si="83"/>
        <v>Not Played Yet</v>
      </c>
      <c r="L335" s="188"/>
      <c r="M335" s="203"/>
      <c r="N335" s="123" t="str">
        <f t="shared" si="72"/>
        <v xml:space="preserve"> </v>
      </c>
      <c r="O335" s="193" t="str">
        <f t="shared" si="73"/>
        <v xml:space="preserve"> </v>
      </c>
      <c r="P335" s="57" t="str">
        <f t="shared" si="74"/>
        <v/>
      </c>
      <c r="Q335" s="58" t="str">
        <f t="shared" si="75"/>
        <v/>
      </c>
      <c r="R335" s="59">
        <f t="shared" si="76"/>
        <v>0</v>
      </c>
      <c r="S335" s="60">
        <f t="shared" si="77"/>
        <v>0</v>
      </c>
      <c r="T335" s="61">
        <f t="shared" si="78"/>
        <v>0</v>
      </c>
      <c r="U335" s="58">
        <f t="shared" si="79"/>
        <v>0</v>
      </c>
      <c r="V335" s="61">
        <f t="shared" si="80"/>
        <v>0</v>
      </c>
      <c r="W335" s="58">
        <f t="shared" si="81"/>
        <v>0</v>
      </c>
      <c r="X335" s="367"/>
      <c r="Y335" s="137"/>
      <c r="Z335" s="138"/>
      <c r="AA335" s="139"/>
      <c r="AB335" s="139"/>
      <c r="AC335" s="139"/>
      <c r="AD335" s="139"/>
    </row>
    <row r="336" spans="2:30" hidden="1">
      <c r="B336" s="65" t="str">
        <f>IF(C336&lt;&gt;"",COUNTA($C$7:C336),"")</f>
        <v/>
      </c>
      <c r="C336" s="364" t="str">
        <f>IF('Matches-Data-Inputs'!C336="","",'Matches-Data-Inputs'!C336)</f>
        <v/>
      </c>
      <c r="D336" s="73" t="str">
        <f>IF(C336="","",VLOOKUP(WEEKDAY(C336),WeekDays!$B$6:$C$12,COLUMNS(WeekDays!$B$6:$C$12)))</f>
        <v/>
      </c>
      <c r="E336" s="27" t="str">
        <f>IF('Matches-Data-Inputs'!E336="","",'Matches-Data-Inputs'!E336)</f>
        <v/>
      </c>
      <c r="F336" s="172" t="str">
        <f>IF('Matches-Data-Inputs'!F336="","",'Matches-Data-Inputs'!F336)</f>
        <v/>
      </c>
      <c r="G336" s="172" t="str">
        <f>IF('Matches-Data-Inputs'!G336="","",'Matches-Data-Inputs'!G336)</f>
        <v/>
      </c>
      <c r="H336" s="172" t="str">
        <f t="shared" si="82"/>
        <v>Not Played Yet</v>
      </c>
      <c r="I336" s="362" t="str">
        <f>IF('Matches-Data-Inputs'!H336="","",'Matches-Data-Inputs'!H336)</f>
        <v/>
      </c>
      <c r="J336" s="149" t="str">
        <f>IF('Matches-Data-Inputs'!I336="","",'Matches-Data-Inputs'!I336)</f>
        <v/>
      </c>
      <c r="K336" s="362" t="str">
        <f t="shared" si="83"/>
        <v>Not Played Yet</v>
      </c>
      <c r="L336" s="188"/>
      <c r="M336" s="203"/>
      <c r="N336" s="123" t="str">
        <f t="shared" si="72"/>
        <v xml:space="preserve"> </v>
      </c>
      <c r="O336" s="193" t="str">
        <f t="shared" si="73"/>
        <v xml:space="preserve"> </v>
      </c>
      <c r="P336" s="57" t="str">
        <f t="shared" si="74"/>
        <v/>
      </c>
      <c r="Q336" s="58" t="str">
        <f t="shared" si="75"/>
        <v/>
      </c>
      <c r="R336" s="59">
        <f t="shared" si="76"/>
        <v>0</v>
      </c>
      <c r="S336" s="60">
        <f t="shared" si="77"/>
        <v>0</v>
      </c>
      <c r="T336" s="61">
        <f t="shared" si="78"/>
        <v>0</v>
      </c>
      <c r="U336" s="58">
        <f t="shared" si="79"/>
        <v>0</v>
      </c>
      <c r="V336" s="61">
        <f t="shared" si="80"/>
        <v>0</v>
      </c>
      <c r="W336" s="58">
        <f t="shared" si="81"/>
        <v>0</v>
      </c>
      <c r="X336" s="367"/>
      <c r="Y336" s="137"/>
      <c r="Z336" s="138"/>
      <c r="AA336" s="139"/>
      <c r="AB336" s="139"/>
      <c r="AC336" s="139"/>
      <c r="AD336" s="139"/>
    </row>
    <row r="337" spans="2:30" hidden="1">
      <c r="B337" s="65" t="str">
        <f>IF(C337&lt;&gt;"",COUNTA($C$7:C337),"")</f>
        <v/>
      </c>
      <c r="C337" s="364" t="str">
        <f>IF('Matches-Data-Inputs'!C337="","",'Matches-Data-Inputs'!C337)</f>
        <v/>
      </c>
      <c r="D337" s="73" t="str">
        <f>IF(C337="","",VLOOKUP(WEEKDAY(C337),WeekDays!$B$6:$C$12,COLUMNS(WeekDays!$B$6:$C$12)))</f>
        <v/>
      </c>
      <c r="E337" s="27" t="str">
        <f>IF('Matches-Data-Inputs'!E337="","",'Matches-Data-Inputs'!E337)</f>
        <v/>
      </c>
      <c r="F337" s="172" t="str">
        <f>IF('Matches-Data-Inputs'!F337="","",'Matches-Data-Inputs'!F337)</f>
        <v/>
      </c>
      <c r="G337" s="172" t="str">
        <f>IF('Matches-Data-Inputs'!G337="","",'Matches-Data-Inputs'!G337)</f>
        <v/>
      </c>
      <c r="H337" s="172" t="str">
        <f t="shared" si="82"/>
        <v>Not Played Yet</v>
      </c>
      <c r="I337" s="362" t="str">
        <f>IF('Matches-Data-Inputs'!H337="","",'Matches-Data-Inputs'!H337)</f>
        <v/>
      </c>
      <c r="J337" s="149" t="str">
        <f>IF('Matches-Data-Inputs'!I337="","",'Matches-Data-Inputs'!I337)</f>
        <v/>
      </c>
      <c r="K337" s="362" t="str">
        <f t="shared" si="83"/>
        <v>Not Played Yet</v>
      </c>
      <c r="L337" s="188"/>
      <c r="M337" s="203"/>
      <c r="N337" s="123" t="str">
        <f t="shared" si="72"/>
        <v xml:space="preserve"> </v>
      </c>
      <c r="O337" s="193" t="str">
        <f t="shared" si="73"/>
        <v xml:space="preserve"> </v>
      </c>
      <c r="P337" s="57" t="str">
        <f t="shared" si="74"/>
        <v/>
      </c>
      <c r="Q337" s="58" t="str">
        <f t="shared" si="75"/>
        <v/>
      </c>
      <c r="R337" s="59">
        <f t="shared" si="76"/>
        <v>0</v>
      </c>
      <c r="S337" s="60">
        <f t="shared" si="77"/>
        <v>0</v>
      </c>
      <c r="T337" s="61">
        <f t="shared" si="78"/>
        <v>0</v>
      </c>
      <c r="U337" s="58">
        <f t="shared" si="79"/>
        <v>0</v>
      </c>
      <c r="V337" s="61">
        <f t="shared" si="80"/>
        <v>0</v>
      </c>
      <c r="W337" s="58">
        <f t="shared" si="81"/>
        <v>0</v>
      </c>
      <c r="X337" s="367"/>
      <c r="Y337" s="137"/>
      <c r="Z337" s="138"/>
      <c r="AA337" s="139"/>
      <c r="AB337" s="139"/>
      <c r="AC337" s="139"/>
      <c r="AD337" s="139"/>
    </row>
    <row r="338" spans="2:30" hidden="1">
      <c r="B338" s="65" t="str">
        <f>IF(C338&lt;&gt;"",COUNTA($C$7:C338),"")</f>
        <v/>
      </c>
      <c r="C338" s="364" t="str">
        <f>IF('Matches-Data-Inputs'!C338="","",'Matches-Data-Inputs'!C338)</f>
        <v/>
      </c>
      <c r="D338" s="73" t="str">
        <f>IF(C338="","",VLOOKUP(WEEKDAY(C338),WeekDays!$B$6:$C$12,COLUMNS(WeekDays!$B$6:$C$12)))</f>
        <v/>
      </c>
      <c r="E338" s="27" t="str">
        <f>IF('Matches-Data-Inputs'!E338="","",'Matches-Data-Inputs'!E338)</f>
        <v/>
      </c>
      <c r="F338" s="172" t="str">
        <f>IF('Matches-Data-Inputs'!F338="","",'Matches-Data-Inputs'!F338)</f>
        <v/>
      </c>
      <c r="G338" s="172" t="str">
        <f>IF('Matches-Data-Inputs'!G338="","",'Matches-Data-Inputs'!G338)</f>
        <v/>
      </c>
      <c r="H338" s="172" t="str">
        <f t="shared" si="82"/>
        <v>Not Played Yet</v>
      </c>
      <c r="I338" s="362" t="str">
        <f>IF('Matches-Data-Inputs'!H338="","",'Matches-Data-Inputs'!H338)</f>
        <v/>
      </c>
      <c r="J338" s="149" t="str">
        <f>IF('Matches-Data-Inputs'!I338="","",'Matches-Data-Inputs'!I338)</f>
        <v/>
      </c>
      <c r="K338" s="362" t="str">
        <f t="shared" si="83"/>
        <v>Not Played Yet</v>
      </c>
      <c r="L338" s="188"/>
      <c r="M338" s="203"/>
      <c r="N338" s="123" t="str">
        <f t="shared" si="72"/>
        <v xml:space="preserve"> </v>
      </c>
      <c r="O338" s="193" t="str">
        <f t="shared" si="73"/>
        <v xml:space="preserve"> </v>
      </c>
      <c r="P338" s="57" t="str">
        <f t="shared" si="74"/>
        <v/>
      </c>
      <c r="Q338" s="58" t="str">
        <f t="shared" si="75"/>
        <v/>
      </c>
      <c r="R338" s="59">
        <f t="shared" si="76"/>
        <v>0</v>
      </c>
      <c r="S338" s="60">
        <f t="shared" si="77"/>
        <v>0</v>
      </c>
      <c r="T338" s="61">
        <f t="shared" si="78"/>
        <v>0</v>
      </c>
      <c r="U338" s="58">
        <f t="shared" si="79"/>
        <v>0</v>
      </c>
      <c r="V338" s="61">
        <f t="shared" si="80"/>
        <v>0</v>
      </c>
      <c r="W338" s="58">
        <f t="shared" si="81"/>
        <v>0</v>
      </c>
      <c r="X338" s="367"/>
      <c r="Y338" s="137"/>
      <c r="Z338" s="138"/>
      <c r="AA338" s="139"/>
      <c r="AB338" s="139"/>
      <c r="AC338" s="139"/>
      <c r="AD338" s="139"/>
    </row>
    <row r="339" spans="2:30" hidden="1">
      <c r="B339" s="65" t="str">
        <f>IF(C339&lt;&gt;"",COUNTA($C$7:C339),"")</f>
        <v/>
      </c>
      <c r="C339" s="364" t="str">
        <f>IF('Matches-Data-Inputs'!C339="","",'Matches-Data-Inputs'!C339)</f>
        <v/>
      </c>
      <c r="D339" s="73" t="str">
        <f>IF(C339="","",VLOOKUP(WEEKDAY(C339),WeekDays!$B$6:$C$12,COLUMNS(WeekDays!$B$6:$C$12)))</f>
        <v/>
      </c>
      <c r="E339" s="27" t="str">
        <f>IF('Matches-Data-Inputs'!E339="","",'Matches-Data-Inputs'!E339)</f>
        <v/>
      </c>
      <c r="F339" s="172" t="str">
        <f>IF('Matches-Data-Inputs'!F339="","",'Matches-Data-Inputs'!F339)</f>
        <v/>
      </c>
      <c r="G339" s="172" t="str">
        <f>IF('Matches-Data-Inputs'!G339="","",'Matches-Data-Inputs'!G339)</f>
        <v/>
      </c>
      <c r="H339" s="172" t="str">
        <f t="shared" si="82"/>
        <v>Not Played Yet</v>
      </c>
      <c r="I339" s="362" t="str">
        <f>IF('Matches-Data-Inputs'!H339="","",'Matches-Data-Inputs'!H339)</f>
        <v/>
      </c>
      <c r="J339" s="149" t="str">
        <f>IF('Matches-Data-Inputs'!I339="","",'Matches-Data-Inputs'!I339)</f>
        <v/>
      </c>
      <c r="K339" s="362" t="str">
        <f t="shared" si="83"/>
        <v>Not Played Yet</v>
      </c>
      <c r="L339" s="188"/>
      <c r="M339" s="203"/>
      <c r="N339" s="123" t="str">
        <f t="shared" si="72"/>
        <v xml:space="preserve"> </v>
      </c>
      <c r="O339" s="193" t="str">
        <f t="shared" si="73"/>
        <v xml:space="preserve"> </v>
      </c>
      <c r="P339" s="57" t="str">
        <f t="shared" si="74"/>
        <v/>
      </c>
      <c r="Q339" s="58" t="str">
        <f t="shared" si="75"/>
        <v/>
      </c>
      <c r="R339" s="59">
        <f t="shared" si="76"/>
        <v>0</v>
      </c>
      <c r="S339" s="60">
        <f t="shared" si="77"/>
        <v>0</v>
      </c>
      <c r="T339" s="61">
        <f t="shared" si="78"/>
        <v>0</v>
      </c>
      <c r="U339" s="58">
        <f t="shared" si="79"/>
        <v>0</v>
      </c>
      <c r="V339" s="61">
        <f t="shared" si="80"/>
        <v>0</v>
      </c>
      <c r="W339" s="58">
        <f t="shared" si="81"/>
        <v>0</v>
      </c>
      <c r="X339" s="367"/>
      <c r="Y339" s="137"/>
      <c r="Z339" s="138"/>
      <c r="AA339" s="139"/>
      <c r="AB339" s="139"/>
      <c r="AC339" s="139"/>
      <c r="AD339" s="139"/>
    </row>
    <row r="340" spans="2:30" hidden="1">
      <c r="B340" s="65" t="str">
        <f>IF(C340&lt;&gt;"",COUNTA($C$7:C340),"")</f>
        <v/>
      </c>
      <c r="C340" s="364" t="str">
        <f>IF('Matches-Data-Inputs'!C340="","",'Matches-Data-Inputs'!C340)</f>
        <v/>
      </c>
      <c r="D340" s="73" t="str">
        <f>IF(C340="","",VLOOKUP(WEEKDAY(C340),WeekDays!$B$6:$C$12,COLUMNS(WeekDays!$B$6:$C$12)))</f>
        <v/>
      </c>
      <c r="E340" s="27" t="str">
        <f>IF('Matches-Data-Inputs'!E340="","",'Matches-Data-Inputs'!E340)</f>
        <v/>
      </c>
      <c r="F340" s="172" t="str">
        <f>IF('Matches-Data-Inputs'!F340="","",'Matches-Data-Inputs'!F340)</f>
        <v/>
      </c>
      <c r="G340" s="172" t="str">
        <f>IF('Matches-Data-Inputs'!G340="","",'Matches-Data-Inputs'!G340)</f>
        <v/>
      </c>
      <c r="H340" s="172" t="str">
        <f t="shared" si="82"/>
        <v>Not Played Yet</v>
      </c>
      <c r="I340" s="362" t="str">
        <f>IF('Matches-Data-Inputs'!H340="","",'Matches-Data-Inputs'!H340)</f>
        <v/>
      </c>
      <c r="J340" s="149" t="str">
        <f>IF('Matches-Data-Inputs'!I340="","",'Matches-Data-Inputs'!I340)</f>
        <v/>
      </c>
      <c r="K340" s="362" t="str">
        <f t="shared" si="83"/>
        <v>Not Played Yet</v>
      </c>
      <c r="L340" s="188"/>
      <c r="M340" s="203"/>
      <c r="N340" s="123" t="str">
        <f t="shared" si="72"/>
        <v xml:space="preserve"> </v>
      </c>
      <c r="O340" s="193" t="str">
        <f t="shared" si="73"/>
        <v xml:space="preserve"> </v>
      </c>
      <c r="P340" s="57" t="str">
        <f t="shared" si="74"/>
        <v/>
      </c>
      <c r="Q340" s="58" t="str">
        <f t="shared" si="75"/>
        <v/>
      </c>
      <c r="R340" s="59">
        <f t="shared" si="76"/>
        <v>0</v>
      </c>
      <c r="S340" s="60">
        <f t="shared" si="77"/>
        <v>0</v>
      </c>
      <c r="T340" s="61">
        <f t="shared" si="78"/>
        <v>0</v>
      </c>
      <c r="U340" s="58">
        <f t="shared" si="79"/>
        <v>0</v>
      </c>
      <c r="V340" s="61">
        <f t="shared" si="80"/>
        <v>0</v>
      </c>
      <c r="W340" s="58">
        <f t="shared" si="81"/>
        <v>0</v>
      </c>
      <c r="X340" s="367"/>
      <c r="Y340" s="137"/>
      <c r="Z340" s="138"/>
      <c r="AA340" s="139"/>
      <c r="AB340" s="139"/>
      <c r="AC340" s="139"/>
      <c r="AD340" s="139"/>
    </row>
    <row r="341" spans="2:30" hidden="1">
      <c r="B341" s="65" t="str">
        <f>IF(C341&lt;&gt;"",COUNTA($C$7:C341),"")</f>
        <v/>
      </c>
      <c r="C341" s="364" t="str">
        <f>IF('Matches-Data-Inputs'!C341="","",'Matches-Data-Inputs'!C341)</f>
        <v/>
      </c>
      <c r="D341" s="73" t="str">
        <f>IF(C341="","",VLOOKUP(WEEKDAY(C341),WeekDays!$B$6:$C$12,COLUMNS(WeekDays!$B$6:$C$12)))</f>
        <v/>
      </c>
      <c r="E341" s="27" t="str">
        <f>IF('Matches-Data-Inputs'!E341="","",'Matches-Data-Inputs'!E341)</f>
        <v/>
      </c>
      <c r="F341" s="172" t="str">
        <f>IF('Matches-Data-Inputs'!F341="","",'Matches-Data-Inputs'!F341)</f>
        <v/>
      </c>
      <c r="G341" s="172" t="str">
        <f>IF('Matches-Data-Inputs'!G341="","",'Matches-Data-Inputs'!G341)</f>
        <v/>
      </c>
      <c r="H341" s="172" t="str">
        <f t="shared" si="82"/>
        <v>Not Played Yet</v>
      </c>
      <c r="I341" s="362" t="str">
        <f>IF('Matches-Data-Inputs'!H341="","",'Matches-Data-Inputs'!H341)</f>
        <v/>
      </c>
      <c r="J341" s="149" t="str">
        <f>IF('Matches-Data-Inputs'!I341="","",'Matches-Data-Inputs'!I341)</f>
        <v/>
      </c>
      <c r="K341" s="362" t="str">
        <f t="shared" si="83"/>
        <v>Not Played Yet</v>
      </c>
      <c r="L341" s="188"/>
      <c r="M341" s="203"/>
      <c r="N341" s="123" t="str">
        <f t="shared" si="72"/>
        <v xml:space="preserve"> </v>
      </c>
      <c r="O341" s="193" t="str">
        <f t="shared" si="73"/>
        <v xml:space="preserve"> </v>
      </c>
      <c r="P341" s="57" t="str">
        <f t="shared" si="74"/>
        <v/>
      </c>
      <c r="Q341" s="58" t="str">
        <f t="shared" si="75"/>
        <v/>
      </c>
      <c r="R341" s="59">
        <f t="shared" si="76"/>
        <v>0</v>
      </c>
      <c r="S341" s="60">
        <f t="shared" si="77"/>
        <v>0</v>
      </c>
      <c r="T341" s="61">
        <f t="shared" si="78"/>
        <v>0</v>
      </c>
      <c r="U341" s="58">
        <f t="shared" si="79"/>
        <v>0</v>
      </c>
      <c r="V341" s="61">
        <f t="shared" si="80"/>
        <v>0</v>
      </c>
      <c r="W341" s="58">
        <f t="shared" si="81"/>
        <v>0</v>
      </c>
      <c r="X341" s="367"/>
      <c r="Y341" s="137"/>
      <c r="Z341" s="138"/>
      <c r="AA341" s="139"/>
      <c r="AB341" s="139"/>
      <c r="AC341" s="139"/>
      <c r="AD341" s="139"/>
    </row>
    <row r="342" spans="2:30" hidden="1">
      <c r="B342" s="65" t="str">
        <f>IF(C342&lt;&gt;"",COUNTA($C$7:C342),"")</f>
        <v/>
      </c>
      <c r="C342" s="364" t="str">
        <f>IF('Matches-Data-Inputs'!C342="","",'Matches-Data-Inputs'!C342)</f>
        <v/>
      </c>
      <c r="D342" s="73" t="str">
        <f>IF(C342="","",VLOOKUP(WEEKDAY(C342),WeekDays!$B$6:$C$12,COLUMNS(WeekDays!$B$6:$C$12)))</f>
        <v/>
      </c>
      <c r="E342" s="27" t="str">
        <f>IF('Matches-Data-Inputs'!E342="","",'Matches-Data-Inputs'!E342)</f>
        <v/>
      </c>
      <c r="F342" s="172" t="str">
        <f>IF('Matches-Data-Inputs'!F342="","",'Matches-Data-Inputs'!F342)</f>
        <v/>
      </c>
      <c r="G342" s="172" t="str">
        <f>IF('Matches-Data-Inputs'!G342="","",'Matches-Data-Inputs'!G342)</f>
        <v/>
      </c>
      <c r="H342" s="172" t="str">
        <f t="shared" si="82"/>
        <v>Not Played Yet</v>
      </c>
      <c r="I342" s="362" t="str">
        <f>IF('Matches-Data-Inputs'!H342="","",'Matches-Data-Inputs'!H342)</f>
        <v/>
      </c>
      <c r="J342" s="149" t="str">
        <f>IF('Matches-Data-Inputs'!I342="","",'Matches-Data-Inputs'!I342)</f>
        <v/>
      </c>
      <c r="K342" s="362" t="str">
        <f t="shared" si="83"/>
        <v>Not Played Yet</v>
      </c>
      <c r="L342" s="188"/>
      <c r="M342" s="203"/>
      <c r="N342" s="123" t="str">
        <f t="shared" si="72"/>
        <v xml:space="preserve"> </v>
      </c>
      <c r="O342" s="193" t="str">
        <f t="shared" si="73"/>
        <v xml:space="preserve"> </v>
      </c>
      <c r="P342" s="57" t="str">
        <f t="shared" si="74"/>
        <v/>
      </c>
      <c r="Q342" s="58" t="str">
        <f t="shared" si="75"/>
        <v/>
      </c>
      <c r="R342" s="59">
        <f t="shared" si="76"/>
        <v>0</v>
      </c>
      <c r="S342" s="60">
        <f t="shared" si="77"/>
        <v>0</v>
      </c>
      <c r="T342" s="61">
        <f t="shared" si="78"/>
        <v>0</v>
      </c>
      <c r="U342" s="58">
        <f t="shared" si="79"/>
        <v>0</v>
      </c>
      <c r="V342" s="61">
        <f t="shared" si="80"/>
        <v>0</v>
      </c>
      <c r="W342" s="58">
        <f t="shared" si="81"/>
        <v>0</v>
      </c>
      <c r="X342" s="367"/>
      <c r="Y342" s="137"/>
      <c r="Z342" s="138"/>
      <c r="AA342" s="139"/>
      <c r="AB342" s="139"/>
      <c r="AC342" s="139"/>
      <c r="AD342" s="139"/>
    </row>
    <row r="343" spans="2:30" hidden="1">
      <c r="B343" s="65" t="str">
        <f>IF(C343&lt;&gt;"",COUNTA($C$7:C343),"")</f>
        <v/>
      </c>
      <c r="C343" s="364" t="str">
        <f>IF('Matches-Data-Inputs'!C343="","",'Matches-Data-Inputs'!C343)</f>
        <v/>
      </c>
      <c r="D343" s="73" t="str">
        <f>IF(C343="","",VLOOKUP(WEEKDAY(C343),WeekDays!$B$6:$C$12,COLUMNS(WeekDays!$B$6:$C$12)))</f>
        <v/>
      </c>
      <c r="E343" s="27" t="str">
        <f>IF('Matches-Data-Inputs'!E343="","",'Matches-Data-Inputs'!E343)</f>
        <v/>
      </c>
      <c r="F343" s="172" t="str">
        <f>IF('Matches-Data-Inputs'!F343="","",'Matches-Data-Inputs'!F343)</f>
        <v/>
      </c>
      <c r="G343" s="172" t="str">
        <f>IF('Matches-Data-Inputs'!G343="","",'Matches-Data-Inputs'!G343)</f>
        <v/>
      </c>
      <c r="H343" s="172" t="str">
        <f t="shared" si="82"/>
        <v>Not Played Yet</v>
      </c>
      <c r="I343" s="362" t="str">
        <f>IF('Matches-Data-Inputs'!H343="","",'Matches-Data-Inputs'!H343)</f>
        <v/>
      </c>
      <c r="J343" s="149" t="str">
        <f>IF('Matches-Data-Inputs'!I343="","",'Matches-Data-Inputs'!I343)</f>
        <v/>
      </c>
      <c r="K343" s="362" t="str">
        <f t="shared" si="83"/>
        <v>Not Played Yet</v>
      </c>
      <c r="L343" s="188"/>
      <c r="M343" s="203"/>
      <c r="N343" s="123" t="str">
        <f t="shared" si="72"/>
        <v xml:space="preserve"> </v>
      </c>
      <c r="O343" s="193" t="str">
        <f t="shared" si="73"/>
        <v xml:space="preserve"> </v>
      </c>
      <c r="P343" s="57" t="str">
        <f t="shared" si="74"/>
        <v/>
      </c>
      <c r="Q343" s="58" t="str">
        <f t="shared" si="75"/>
        <v/>
      </c>
      <c r="R343" s="59">
        <f t="shared" si="76"/>
        <v>0</v>
      </c>
      <c r="S343" s="60">
        <f t="shared" si="77"/>
        <v>0</v>
      </c>
      <c r="T343" s="61">
        <f t="shared" si="78"/>
        <v>0</v>
      </c>
      <c r="U343" s="58">
        <f t="shared" si="79"/>
        <v>0</v>
      </c>
      <c r="V343" s="61">
        <f t="shared" si="80"/>
        <v>0</v>
      </c>
      <c r="W343" s="58">
        <f t="shared" si="81"/>
        <v>0</v>
      </c>
      <c r="X343" s="367"/>
      <c r="Y343" s="137"/>
      <c r="Z343" s="138"/>
      <c r="AA343" s="139"/>
      <c r="AB343" s="139"/>
      <c r="AC343" s="139"/>
      <c r="AD343" s="139"/>
    </row>
    <row r="344" spans="2:30" hidden="1">
      <c r="B344" s="65" t="str">
        <f>IF(C344&lt;&gt;"",COUNTA($C$7:C344),"")</f>
        <v/>
      </c>
      <c r="C344" s="364" t="str">
        <f>IF('Matches-Data-Inputs'!C344="","",'Matches-Data-Inputs'!C344)</f>
        <v/>
      </c>
      <c r="D344" s="73" t="str">
        <f>IF(C344="","",VLOOKUP(WEEKDAY(C344),WeekDays!$B$6:$C$12,COLUMNS(WeekDays!$B$6:$C$12)))</f>
        <v/>
      </c>
      <c r="E344" s="27" t="str">
        <f>IF('Matches-Data-Inputs'!E344="","",'Matches-Data-Inputs'!E344)</f>
        <v/>
      </c>
      <c r="F344" s="172" t="str">
        <f>IF('Matches-Data-Inputs'!F344="","",'Matches-Data-Inputs'!F344)</f>
        <v/>
      </c>
      <c r="G344" s="172" t="str">
        <f>IF('Matches-Data-Inputs'!G344="","",'Matches-Data-Inputs'!G344)</f>
        <v/>
      </c>
      <c r="H344" s="172" t="str">
        <f t="shared" si="82"/>
        <v>Not Played Yet</v>
      </c>
      <c r="I344" s="362" t="str">
        <f>IF('Matches-Data-Inputs'!H344="","",'Matches-Data-Inputs'!H344)</f>
        <v/>
      </c>
      <c r="J344" s="149" t="str">
        <f>IF('Matches-Data-Inputs'!I344="","",'Matches-Data-Inputs'!I344)</f>
        <v/>
      </c>
      <c r="K344" s="362" t="str">
        <f t="shared" si="83"/>
        <v>Not Played Yet</v>
      </c>
      <c r="L344" s="188"/>
      <c r="M344" s="203"/>
      <c r="N344" s="123" t="str">
        <f t="shared" si="72"/>
        <v xml:space="preserve"> </v>
      </c>
      <c r="O344" s="193" t="str">
        <f t="shared" si="73"/>
        <v xml:space="preserve"> </v>
      </c>
      <c r="P344" s="57" t="str">
        <f t="shared" si="74"/>
        <v/>
      </c>
      <c r="Q344" s="58" t="str">
        <f t="shared" si="75"/>
        <v/>
      </c>
      <c r="R344" s="59">
        <f t="shared" si="76"/>
        <v>0</v>
      </c>
      <c r="S344" s="60">
        <f t="shared" si="77"/>
        <v>0</v>
      </c>
      <c r="T344" s="61">
        <f t="shared" si="78"/>
        <v>0</v>
      </c>
      <c r="U344" s="58">
        <f t="shared" si="79"/>
        <v>0</v>
      </c>
      <c r="V344" s="61">
        <f t="shared" si="80"/>
        <v>0</v>
      </c>
      <c r="W344" s="58">
        <f t="shared" si="81"/>
        <v>0</v>
      </c>
      <c r="X344" s="367"/>
      <c r="Y344" s="137"/>
      <c r="Z344" s="138"/>
      <c r="AA344" s="139"/>
      <c r="AB344" s="139"/>
      <c r="AC344" s="139"/>
      <c r="AD344" s="139"/>
    </row>
    <row r="345" spans="2:30" hidden="1">
      <c r="B345" s="65" t="str">
        <f>IF(C345&lt;&gt;"",COUNTA($C$7:C345),"")</f>
        <v/>
      </c>
      <c r="C345" s="364" t="str">
        <f>IF('Matches-Data-Inputs'!C345="","",'Matches-Data-Inputs'!C345)</f>
        <v/>
      </c>
      <c r="D345" s="73" t="str">
        <f>IF(C345="","",VLOOKUP(WEEKDAY(C345),WeekDays!$B$6:$C$12,COLUMNS(WeekDays!$B$6:$C$12)))</f>
        <v/>
      </c>
      <c r="E345" s="27" t="str">
        <f>IF('Matches-Data-Inputs'!E345="","",'Matches-Data-Inputs'!E345)</f>
        <v/>
      </c>
      <c r="F345" s="172" t="str">
        <f>IF('Matches-Data-Inputs'!F345="","",'Matches-Data-Inputs'!F345)</f>
        <v/>
      </c>
      <c r="G345" s="172" t="str">
        <f>IF('Matches-Data-Inputs'!G345="","",'Matches-Data-Inputs'!G345)</f>
        <v/>
      </c>
      <c r="H345" s="172" t="str">
        <f t="shared" si="82"/>
        <v>Not Played Yet</v>
      </c>
      <c r="I345" s="362" t="str">
        <f>IF('Matches-Data-Inputs'!H345="","",'Matches-Data-Inputs'!H345)</f>
        <v/>
      </c>
      <c r="J345" s="149" t="str">
        <f>IF('Matches-Data-Inputs'!I345="","",'Matches-Data-Inputs'!I345)</f>
        <v/>
      </c>
      <c r="K345" s="362" t="str">
        <f t="shared" si="83"/>
        <v>Not Played Yet</v>
      </c>
      <c r="L345" s="188"/>
      <c r="M345" s="203"/>
      <c r="N345" s="123" t="str">
        <f t="shared" si="72"/>
        <v xml:space="preserve"> </v>
      </c>
      <c r="O345" s="193" t="str">
        <f t="shared" si="73"/>
        <v xml:space="preserve"> </v>
      </c>
      <c r="P345" s="57" t="str">
        <f t="shared" si="74"/>
        <v/>
      </c>
      <c r="Q345" s="58" t="str">
        <f t="shared" si="75"/>
        <v/>
      </c>
      <c r="R345" s="59">
        <f t="shared" si="76"/>
        <v>0</v>
      </c>
      <c r="S345" s="60">
        <f t="shared" si="77"/>
        <v>0</v>
      </c>
      <c r="T345" s="61">
        <f t="shared" si="78"/>
        <v>0</v>
      </c>
      <c r="U345" s="58">
        <f t="shared" si="79"/>
        <v>0</v>
      </c>
      <c r="V345" s="61">
        <f t="shared" si="80"/>
        <v>0</v>
      </c>
      <c r="W345" s="58">
        <f t="shared" si="81"/>
        <v>0</v>
      </c>
      <c r="X345" s="367"/>
      <c r="Y345" s="137"/>
      <c r="Z345" s="138"/>
      <c r="AA345" s="139"/>
      <c r="AB345" s="139"/>
      <c r="AC345" s="139"/>
      <c r="AD345" s="139"/>
    </row>
    <row r="346" spans="2:30" hidden="1">
      <c r="B346" s="65" t="str">
        <f>IF(C346&lt;&gt;"",COUNTA($C$7:C346),"")</f>
        <v/>
      </c>
      <c r="C346" s="364" t="str">
        <f>IF('Matches-Data-Inputs'!C346="","",'Matches-Data-Inputs'!C346)</f>
        <v/>
      </c>
      <c r="D346" s="73" t="str">
        <f>IF(C346="","",VLOOKUP(WEEKDAY(C346),WeekDays!$B$6:$C$12,COLUMNS(WeekDays!$B$6:$C$12)))</f>
        <v/>
      </c>
      <c r="E346" s="27" t="str">
        <f>IF('Matches-Data-Inputs'!E346="","",'Matches-Data-Inputs'!E346)</f>
        <v/>
      </c>
      <c r="F346" s="172" t="str">
        <f>IF('Matches-Data-Inputs'!F346="","",'Matches-Data-Inputs'!F346)</f>
        <v/>
      </c>
      <c r="G346" s="172" t="str">
        <f>IF('Matches-Data-Inputs'!G346="","",'Matches-Data-Inputs'!G346)</f>
        <v/>
      </c>
      <c r="H346" s="172" t="str">
        <f t="shared" si="82"/>
        <v>Not Played Yet</v>
      </c>
      <c r="I346" s="362" t="str">
        <f>IF('Matches-Data-Inputs'!H346="","",'Matches-Data-Inputs'!H346)</f>
        <v/>
      </c>
      <c r="J346" s="149" t="str">
        <f>IF('Matches-Data-Inputs'!I346="","",'Matches-Data-Inputs'!I346)</f>
        <v/>
      </c>
      <c r="K346" s="362" t="str">
        <f t="shared" si="83"/>
        <v>Not Played Yet</v>
      </c>
      <c r="L346" s="188"/>
      <c r="M346" s="203"/>
      <c r="N346" s="123" t="str">
        <f t="shared" si="72"/>
        <v xml:space="preserve"> </v>
      </c>
      <c r="O346" s="193" t="str">
        <f t="shared" si="73"/>
        <v xml:space="preserve"> </v>
      </c>
      <c r="P346" s="57" t="str">
        <f t="shared" si="74"/>
        <v/>
      </c>
      <c r="Q346" s="58" t="str">
        <f t="shared" si="75"/>
        <v/>
      </c>
      <c r="R346" s="59">
        <f t="shared" si="76"/>
        <v>0</v>
      </c>
      <c r="S346" s="60">
        <f t="shared" si="77"/>
        <v>0</v>
      </c>
      <c r="T346" s="61">
        <f t="shared" si="78"/>
        <v>0</v>
      </c>
      <c r="U346" s="58">
        <f t="shared" si="79"/>
        <v>0</v>
      </c>
      <c r="V346" s="61">
        <f t="shared" si="80"/>
        <v>0</v>
      </c>
      <c r="W346" s="58">
        <f t="shared" si="81"/>
        <v>0</v>
      </c>
      <c r="X346" s="367"/>
      <c r="Y346" s="137"/>
      <c r="Z346" s="138"/>
      <c r="AA346" s="139"/>
      <c r="AB346" s="139"/>
      <c r="AC346" s="139"/>
      <c r="AD346" s="139"/>
    </row>
    <row r="347" spans="2:30" hidden="1">
      <c r="B347" s="65" t="str">
        <f>IF(C347&lt;&gt;"",COUNTA($C$7:C347),"")</f>
        <v/>
      </c>
      <c r="C347" s="364" t="str">
        <f>IF('Matches-Data-Inputs'!C347="","",'Matches-Data-Inputs'!C347)</f>
        <v/>
      </c>
      <c r="D347" s="73" t="str">
        <f>IF(C347="","",VLOOKUP(WEEKDAY(C347),WeekDays!$B$6:$C$12,COLUMNS(WeekDays!$B$6:$C$12)))</f>
        <v/>
      </c>
      <c r="E347" s="27" t="str">
        <f>IF('Matches-Data-Inputs'!E347="","",'Matches-Data-Inputs'!E347)</f>
        <v/>
      </c>
      <c r="F347" s="172" t="str">
        <f>IF('Matches-Data-Inputs'!F347="","",'Matches-Data-Inputs'!F347)</f>
        <v/>
      </c>
      <c r="G347" s="172" t="str">
        <f>IF('Matches-Data-Inputs'!G347="","",'Matches-Data-Inputs'!G347)</f>
        <v/>
      </c>
      <c r="H347" s="172" t="str">
        <f t="shared" si="82"/>
        <v>Not Played Yet</v>
      </c>
      <c r="I347" s="362" t="str">
        <f>IF('Matches-Data-Inputs'!H347="","",'Matches-Data-Inputs'!H347)</f>
        <v/>
      </c>
      <c r="J347" s="149" t="str">
        <f>IF('Matches-Data-Inputs'!I347="","",'Matches-Data-Inputs'!I347)</f>
        <v/>
      </c>
      <c r="K347" s="362" t="str">
        <f t="shared" si="83"/>
        <v>Not Played Yet</v>
      </c>
      <c r="L347" s="188"/>
      <c r="M347" s="203"/>
      <c r="N347" s="123" t="str">
        <f t="shared" si="72"/>
        <v xml:space="preserve"> </v>
      </c>
      <c r="O347" s="193" t="str">
        <f t="shared" si="73"/>
        <v xml:space="preserve"> </v>
      </c>
      <c r="P347" s="57" t="str">
        <f t="shared" si="74"/>
        <v/>
      </c>
      <c r="Q347" s="58" t="str">
        <f t="shared" si="75"/>
        <v/>
      </c>
      <c r="R347" s="59">
        <f t="shared" si="76"/>
        <v>0</v>
      </c>
      <c r="S347" s="60">
        <f t="shared" si="77"/>
        <v>0</v>
      </c>
      <c r="T347" s="61">
        <f t="shared" si="78"/>
        <v>0</v>
      </c>
      <c r="U347" s="58">
        <f t="shared" si="79"/>
        <v>0</v>
      </c>
      <c r="V347" s="61">
        <f t="shared" si="80"/>
        <v>0</v>
      </c>
      <c r="W347" s="58">
        <f t="shared" si="81"/>
        <v>0</v>
      </c>
      <c r="X347" s="367"/>
      <c r="Y347" s="137"/>
      <c r="Z347" s="138"/>
      <c r="AA347" s="139"/>
      <c r="AB347" s="139"/>
      <c r="AC347" s="139"/>
      <c r="AD347" s="139"/>
    </row>
    <row r="348" spans="2:30" hidden="1">
      <c r="B348" s="65" t="str">
        <f>IF(C348&lt;&gt;"",COUNTA($C$7:C348),"")</f>
        <v/>
      </c>
      <c r="C348" s="364" t="str">
        <f>IF('Matches-Data-Inputs'!C348="","",'Matches-Data-Inputs'!C348)</f>
        <v/>
      </c>
      <c r="D348" s="73" t="str">
        <f>IF(C348="","",VLOOKUP(WEEKDAY(C348),WeekDays!$B$6:$C$12,COLUMNS(WeekDays!$B$6:$C$12)))</f>
        <v/>
      </c>
      <c r="E348" s="27" t="str">
        <f>IF('Matches-Data-Inputs'!E348="","",'Matches-Data-Inputs'!E348)</f>
        <v/>
      </c>
      <c r="F348" s="172" t="str">
        <f>IF('Matches-Data-Inputs'!F348="","",'Matches-Data-Inputs'!F348)</f>
        <v/>
      </c>
      <c r="G348" s="172" t="str">
        <f>IF('Matches-Data-Inputs'!G348="","",'Matches-Data-Inputs'!G348)</f>
        <v/>
      </c>
      <c r="H348" s="172" t="str">
        <f t="shared" si="82"/>
        <v>Not Played Yet</v>
      </c>
      <c r="I348" s="362" t="str">
        <f>IF('Matches-Data-Inputs'!H348="","",'Matches-Data-Inputs'!H348)</f>
        <v/>
      </c>
      <c r="J348" s="149" t="str">
        <f>IF('Matches-Data-Inputs'!I348="","",'Matches-Data-Inputs'!I348)</f>
        <v/>
      </c>
      <c r="K348" s="362" t="str">
        <f t="shared" si="83"/>
        <v>Not Played Yet</v>
      </c>
      <c r="L348" s="188"/>
      <c r="M348" s="203"/>
      <c r="N348" s="123" t="str">
        <f t="shared" si="72"/>
        <v xml:space="preserve"> </v>
      </c>
      <c r="O348" s="193" t="str">
        <f t="shared" si="73"/>
        <v xml:space="preserve"> </v>
      </c>
      <c r="P348" s="57" t="str">
        <f t="shared" si="74"/>
        <v/>
      </c>
      <c r="Q348" s="58" t="str">
        <f t="shared" si="75"/>
        <v/>
      </c>
      <c r="R348" s="59">
        <f t="shared" si="76"/>
        <v>0</v>
      </c>
      <c r="S348" s="60">
        <f t="shared" si="77"/>
        <v>0</v>
      </c>
      <c r="T348" s="61">
        <f t="shared" si="78"/>
        <v>0</v>
      </c>
      <c r="U348" s="58">
        <f t="shared" si="79"/>
        <v>0</v>
      </c>
      <c r="V348" s="61">
        <f t="shared" si="80"/>
        <v>0</v>
      </c>
      <c r="W348" s="58">
        <f t="shared" si="81"/>
        <v>0</v>
      </c>
      <c r="X348" s="367"/>
      <c r="Y348" s="137"/>
      <c r="Z348" s="138"/>
      <c r="AA348" s="139"/>
      <c r="AB348" s="139"/>
      <c r="AC348" s="139"/>
      <c r="AD348" s="139"/>
    </row>
    <row r="349" spans="2:30" hidden="1">
      <c r="B349" s="65" t="str">
        <f>IF(C349&lt;&gt;"",COUNTA($C$7:C349),"")</f>
        <v/>
      </c>
      <c r="C349" s="364" t="str">
        <f>IF('Matches-Data-Inputs'!C349="","",'Matches-Data-Inputs'!C349)</f>
        <v/>
      </c>
      <c r="D349" s="73" t="str">
        <f>IF(C349="","",VLOOKUP(WEEKDAY(C349),WeekDays!$B$6:$C$12,COLUMNS(WeekDays!$B$6:$C$12)))</f>
        <v/>
      </c>
      <c r="E349" s="27" t="str">
        <f>IF('Matches-Data-Inputs'!E349="","",'Matches-Data-Inputs'!E349)</f>
        <v/>
      </c>
      <c r="F349" s="172" t="str">
        <f>IF('Matches-Data-Inputs'!F349="","",'Matches-Data-Inputs'!F349)</f>
        <v/>
      </c>
      <c r="G349" s="172" t="str">
        <f>IF('Matches-Data-Inputs'!G349="","",'Matches-Data-Inputs'!G349)</f>
        <v/>
      </c>
      <c r="H349" s="172" t="str">
        <f t="shared" si="82"/>
        <v>Not Played Yet</v>
      </c>
      <c r="I349" s="362" t="str">
        <f>IF('Matches-Data-Inputs'!H349="","",'Matches-Data-Inputs'!H349)</f>
        <v/>
      </c>
      <c r="J349" s="149" t="str">
        <f>IF('Matches-Data-Inputs'!I349="","",'Matches-Data-Inputs'!I349)</f>
        <v/>
      </c>
      <c r="K349" s="362" t="str">
        <f t="shared" si="83"/>
        <v>Not Played Yet</v>
      </c>
      <c r="L349" s="188"/>
      <c r="M349" s="203"/>
      <c r="N349" s="123" t="str">
        <f t="shared" si="72"/>
        <v xml:space="preserve"> </v>
      </c>
      <c r="O349" s="193" t="str">
        <f t="shared" si="73"/>
        <v xml:space="preserve"> </v>
      </c>
      <c r="P349" s="57" t="str">
        <f t="shared" si="74"/>
        <v/>
      </c>
      <c r="Q349" s="58" t="str">
        <f t="shared" si="75"/>
        <v/>
      </c>
      <c r="R349" s="59">
        <f t="shared" si="76"/>
        <v>0</v>
      </c>
      <c r="S349" s="60">
        <f t="shared" si="77"/>
        <v>0</v>
      </c>
      <c r="T349" s="61">
        <f t="shared" si="78"/>
        <v>0</v>
      </c>
      <c r="U349" s="58">
        <f t="shared" si="79"/>
        <v>0</v>
      </c>
      <c r="V349" s="61">
        <f t="shared" si="80"/>
        <v>0</v>
      </c>
      <c r="W349" s="58">
        <f t="shared" si="81"/>
        <v>0</v>
      </c>
      <c r="X349" s="367"/>
      <c r="Y349" s="137"/>
      <c r="Z349" s="138"/>
      <c r="AA349" s="139"/>
      <c r="AB349" s="139"/>
      <c r="AC349" s="139"/>
      <c r="AD349" s="139"/>
    </row>
    <row r="350" spans="2:30" hidden="1">
      <c r="B350" s="65" t="str">
        <f>IF(C350&lt;&gt;"",COUNTA($C$7:C350),"")</f>
        <v/>
      </c>
      <c r="C350" s="364" t="str">
        <f>IF('Matches-Data-Inputs'!C350="","",'Matches-Data-Inputs'!C350)</f>
        <v/>
      </c>
      <c r="D350" s="73" t="str">
        <f>IF(C350="","",VLOOKUP(WEEKDAY(C350),WeekDays!$B$6:$C$12,COLUMNS(WeekDays!$B$6:$C$12)))</f>
        <v/>
      </c>
      <c r="E350" s="27" t="str">
        <f>IF('Matches-Data-Inputs'!E350="","",'Matches-Data-Inputs'!E350)</f>
        <v/>
      </c>
      <c r="F350" s="172" t="str">
        <f>IF('Matches-Data-Inputs'!F350="","",'Matches-Data-Inputs'!F350)</f>
        <v/>
      </c>
      <c r="G350" s="172" t="str">
        <f>IF('Matches-Data-Inputs'!G350="","",'Matches-Data-Inputs'!G350)</f>
        <v/>
      </c>
      <c r="H350" s="172" t="str">
        <f t="shared" si="82"/>
        <v>Not Played Yet</v>
      </c>
      <c r="I350" s="362" t="str">
        <f>IF('Matches-Data-Inputs'!H350="","",'Matches-Data-Inputs'!H350)</f>
        <v/>
      </c>
      <c r="J350" s="149" t="str">
        <f>IF('Matches-Data-Inputs'!I350="","",'Matches-Data-Inputs'!I350)</f>
        <v/>
      </c>
      <c r="K350" s="362" t="str">
        <f t="shared" si="83"/>
        <v>Not Played Yet</v>
      </c>
      <c r="L350" s="188"/>
      <c r="M350" s="203"/>
      <c r="N350" s="123" t="str">
        <f t="shared" si="72"/>
        <v xml:space="preserve"> </v>
      </c>
      <c r="O350" s="193" t="str">
        <f t="shared" si="73"/>
        <v xml:space="preserve"> </v>
      </c>
      <c r="P350" s="57" t="str">
        <f t="shared" si="74"/>
        <v/>
      </c>
      <c r="Q350" s="58" t="str">
        <f t="shared" si="75"/>
        <v/>
      </c>
      <c r="R350" s="59">
        <f t="shared" si="76"/>
        <v>0</v>
      </c>
      <c r="S350" s="60">
        <f t="shared" si="77"/>
        <v>0</v>
      </c>
      <c r="T350" s="61">
        <f t="shared" si="78"/>
        <v>0</v>
      </c>
      <c r="U350" s="58">
        <f t="shared" si="79"/>
        <v>0</v>
      </c>
      <c r="V350" s="61">
        <f t="shared" si="80"/>
        <v>0</v>
      </c>
      <c r="W350" s="58">
        <f t="shared" si="81"/>
        <v>0</v>
      </c>
      <c r="X350" s="367"/>
      <c r="Y350" s="137"/>
      <c r="Z350" s="138"/>
      <c r="AA350" s="139"/>
      <c r="AB350" s="139"/>
      <c r="AC350" s="139"/>
      <c r="AD350" s="139"/>
    </row>
    <row r="351" spans="2:30" hidden="1">
      <c r="B351" s="65" t="str">
        <f>IF(C351&lt;&gt;"",COUNTA($C$7:C351),"")</f>
        <v/>
      </c>
      <c r="C351" s="364" t="str">
        <f>IF('Matches-Data-Inputs'!C351="","",'Matches-Data-Inputs'!C351)</f>
        <v/>
      </c>
      <c r="D351" s="73" t="str">
        <f>IF(C351="","",VLOOKUP(WEEKDAY(C351),WeekDays!$B$6:$C$12,COLUMNS(WeekDays!$B$6:$C$12)))</f>
        <v/>
      </c>
      <c r="E351" s="27" t="str">
        <f>IF('Matches-Data-Inputs'!E351="","",'Matches-Data-Inputs'!E351)</f>
        <v/>
      </c>
      <c r="F351" s="172" t="str">
        <f>IF('Matches-Data-Inputs'!F351="","",'Matches-Data-Inputs'!F351)</f>
        <v/>
      </c>
      <c r="G351" s="172" t="str">
        <f>IF('Matches-Data-Inputs'!G351="","",'Matches-Data-Inputs'!G351)</f>
        <v/>
      </c>
      <c r="H351" s="172" t="str">
        <f t="shared" si="82"/>
        <v>Not Played Yet</v>
      </c>
      <c r="I351" s="362" t="str">
        <f>IF('Matches-Data-Inputs'!H351="","",'Matches-Data-Inputs'!H351)</f>
        <v/>
      </c>
      <c r="J351" s="149" t="str">
        <f>IF('Matches-Data-Inputs'!I351="","",'Matches-Data-Inputs'!I351)</f>
        <v/>
      </c>
      <c r="K351" s="362" t="str">
        <f t="shared" si="83"/>
        <v>Not Played Yet</v>
      </c>
      <c r="L351" s="188"/>
      <c r="M351" s="203"/>
      <c r="N351" s="123" t="str">
        <f t="shared" si="72"/>
        <v xml:space="preserve"> </v>
      </c>
      <c r="O351" s="193" t="str">
        <f t="shared" si="73"/>
        <v xml:space="preserve"> </v>
      </c>
      <c r="P351" s="57" t="str">
        <f t="shared" si="74"/>
        <v/>
      </c>
      <c r="Q351" s="58" t="str">
        <f t="shared" si="75"/>
        <v/>
      </c>
      <c r="R351" s="59">
        <f t="shared" si="76"/>
        <v>0</v>
      </c>
      <c r="S351" s="60">
        <f t="shared" si="77"/>
        <v>0</v>
      </c>
      <c r="T351" s="61">
        <f t="shared" si="78"/>
        <v>0</v>
      </c>
      <c r="U351" s="58">
        <f t="shared" si="79"/>
        <v>0</v>
      </c>
      <c r="V351" s="61">
        <f t="shared" si="80"/>
        <v>0</v>
      </c>
      <c r="W351" s="58">
        <f t="shared" si="81"/>
        <v>0</v>
      </c>
      <c r="X351" s="367"/>
      <c r="Y351" s="137"/>
      <c r="Z351" s="138"/>
      <c r="AA351" s="139"/>
      <c r="AB351" s="139"/>
      <c r="AC351" s="139"/>
      <c r="AD351" s="139"/>
    </row>
    <row r="352" spans="2:30" hidden="1">
      <c r="B352" s="65" t="str">
        <f>IF(C352&lt;&gt;"",COUNTA($C$7:C352),"")</f>
        <v/>
      </c>
      <c r="C352" s="364" t="str">
        <f>IF('Matches-Data-Inputs'!C352="","",'Matches-Data-Inputs'!C352)</f>
        <v/>
      </c>
      <c r="D352" s="73" t="str">
        <f>IF(C352="","",VLOOKUP(WEEKDAY(C352),WeekDays!$B$6:$C$12,COLUMNS(WeekDays!$B$6:$C$12)))</f>
        <v/>
      </c>
      <c r="E352" s="27" t="str">
        <f>IF('Matches-Data-Inputs'!E352="","",'Matches-Data-Inputs'!E352)</f>
        <v/>
      </c>
      <c r="F352" s="172" t="str">
        <f>IF('Matches-Data-Inputs'!F352="","",'Matches-Data-Inputs'!F352)</f>
        <v/>
      </c>
      <c r="G352" s="172" t="str">
        <f>IF('Matches-Data-Inputs'!G352="","",'Matches-Data-Inputs'!G352)</f>
        <v/>
      </c>
      <c r="H352" s="172" t="str">
        <f t="shared" si="82"/>
        <v>Not Played Yet</v>
      </c>
      <c r="I352" s="362" t="str">
        <f>IF('Matches-Data-Inputs'!H352="","",'Matches-Data-Inputs'!H352)</f>
        <v/>
      </c>
      <c r="J352" s="149" t="str">
        <f>IF('Matches-Data-Inputs'!I352="","",'Matches-Data-Inputs'!I352)</f>
        <v/>
      </c>
      <c r="K352" s="362" t="str">
        <f t="shared" si="83"/>
        <v>Not Played Yet</v>
      </c>
      <c r="L352" s="188"/>
      <c r="M352" s="203"/>
      <c r="N352" s="123" t="str">
        <f t="shared" si="72"/>
        <v xml:space="preserve"> </v>
      </c>
      <c r="O352" s="193" t="str">
        <f t="shared" si="73"/>
        <v xml:space="preserve"> </v>
      </c>
      <c r="P352" s="57" t="str">
        <f t="shared" si="74"/>
        <v/>
      </c>
      <c r="Q352" s="58" t="str">
        <f t="shared" si="75"/>
        <v/>
      </c>
      <c r="R352" s="59">
        <f t="shared" si="76"/>
        <v>0</v>
      </c>
      <c r="S352" s="60">
        <f t="shared" si="77"/>
        <v>0</v>
      </c>
      <c r="T352" s="61">
        <f t="shared" si="78"/>
        <v>0</v>
      </c>
      <c r="U352" s="58">
        <f t="shared" si="79"/>
        <v>0</v>
      </c>
      <c r="V352" s="61">
        <f t="shared" si="80"/>
        <v>0</v>
      </c>
      <c r="W352" s="58">
        <f t="shared" si="81"/>
        <v>0</v>
      </c>
      <c r="X352" s="367"/>
      <c r="Y352" s="137"/>
      <c r="Z352" s="138"/>
      <c r="AA352" s="139"/>
      <c r="AB352" s="139"/>
      <c r="AC352" s="139"/>
      <c r="AD352" s="139"/>
    </row>
    <row r="353" spans="2:30" hidden="1">
      <c r="B353" s="65" t="str">
        <f>IF(C353&lt;&gt;"",COUNTA($C$7:C353),"")</f>
        <v/>
      </c>
      <c r="C353" s="364" t="str">
        <f>IF('Matches-Data-Inputs'!C353="","",'Matches-Data-Inputs'!C353)</f>
        <v/>
      </c>
      <c r="D353" s="73" t="str">
        <f>IF(C353="","",VLOOKUP(WEEKDAY(C353),WeekDays!$B$6:$C$12,COLUMNS(WeekDays!$B$6:$C$12)))</f>
        <v/>
      </c>
      <c r="E353" s="27" t="str">
        <f>IF('Matches-Data-Inputs'!E353="","",'Matches-Data-Inputs'!E353)</f>
        <v/>
      </c>
      <c r="F353" s="172" t="str">
        <f>IF('Matches-Data-Inputs'!F353="","",'Matches-Data-Inputs'!F353)</f>
        <v/>
      </c>
      <c r="G353" s="172" t="str">
        <f>IF('Matches-Data-Inputs'!G353="","",'Matches-Data-Inputs'!G353)</f>
        <v/>
      </c>
      <c r="H353" s="172" t="str">
        <f t="shared" si="82"/>
        <v>Not Played Yet</v>
      </c>
      <c r="I353" s="362" t="str">
        <f>IF('Matches-Data-Inputs'!H353="","",'Matches-Data-Inputs'!H353)</f>
        <v/>
      </c>
      <c r="J353" s="149" t="str">
        <f>IF('Matches-Data-Inputs'!I353="","",'Matches-Data-Inputs'!I353)</f>
        <v/>
      </c>
      <c r="K353" s="362" t="str">
        <f t="shared" si="83"/>
        <v>Not Played Yet</v>
      </c>
      <c r="L353" s="188"/>
      <c r="M353" s="203"/>
      <c r="N353" s="123" t="str">
        <f t="shared" si="72"/>
        <v xml:space="preserve"> </v>
      </c>
      <c r="O353" s="193" t="str">
        <f t="shared" si="73"/>
        <v xml:space="preserve"> </v>
      </c>
      <c r="P353" s="57" t="str">
        <f t="shared" si="74"/>
        <v/>
      </c>
      <c r="Q353" s="58" t="str">
        <f t="shared" si="75"/>
        <v/>
      </c>
      <c r="R353" s="59">
        <f t="shared" si="76"/>
        <v>0</v>
      </c>
      <c r="S353" s="60">
        <f t="shared" si="77"/>
        <v>0</v>
      </c>
      <c r="T353" s="61">
        <f t="shared" si="78"/>
        <v>0</v>
      </c>
      <c r="U353" s="58">
        <f t="shared" si="79"/>
        <v>0</v>
      </c>
      <c r="V353" s="61">
        <f t="shared" si="80"/>
        <v>0</v>
      </c>
      <c r="W353" s="58">
        <f t="shared" si="81"/>
        <v>0</v>
      </c>
      <c r="X353" s="367"/>
      <c r="Y353" s="137"/>
      <c r="Z353" s="138"/>
      <c r="AA353" s="139"/>
      <c r="AB353" s="139"/>
      <c r="AC353" s="139"/>
      <c r="AD353" s="139"/>
    </row>
    <row r="354" spans="2:30" hidden="1">
      <c r="B354" s="65" t="str">
        <f>IF(C354&lt;&gt;"",COUNTA($C$7:C354),"")</f>
        <v/>
      </c>
      <c r="C354" s="364" t="str">
        <f>IF('Matches-Data-Inputs'!C354="","",'Matches-Data-Inputs'!C354)</f>
        <v/>
      </c>
      <c r="D354" s="73" t="str">
        <f>IF(C354="","",VLOOKUP(WEEKDAY(C354),WeekDays!$B$6:$C$12,COLUMNS(WeekDays!$B$6:$C$12)))</f>
        <v/>
      </c>
      <c r="E354" s="27" t="str">
        <f>IF('Matches-Data-Inputs'!E354="","",'Matches-Data-Inputs'!E354)</f>
        <v/>
      </c>
      <c r="F354" s="172" t="str">
        <f>IF('Matches-Data-Inputs'!F354="","",'Matches-Data-Inputs'!F354)</f>
        <v/>
      </c>
      <c r="G354" s="172" t="str">
        <f>IF('Matches-Data-Inputs'!G354="","",'Matches-Data-Inputs'!G354)</f>
        <v/>
      </c>
      <c r="H354" s="172" t="str">
        <f t="shared" si="82"/>
        <v>Not Played Yet</v>
      </c>
      <c r="I354" s="362" t="str">
        <f>IF('Matches-Data-Inputs'!H354="","",'Matches-Data-Inputs'!H354)</f>
        <v/>
      </c>
      <c r="J354" s="149" t="str">
        <f>IF('Matches-Data-Inputs'!I354="","",'Matches-Data-Inputs'!I354)</f>
        <v/>
      </c>
      <c r="K354" s="362" t="str">
        <f t="shared" si="83"/>
        <v>Not Played Yet</v>
      </c>
      <c r="L354" s="188"/>
      <c r="M354" s="203"/>
      <c r="N354" s="123" t="str">
        <f t="shared" si="72"/>
        <v xml:space="preserve"> </v>
      </c>
      <c r="O354" s="193" t="str">
        <f t="shared" si="73"/>
        <v xml:space="preserve"> </v>
      </c>
      <c r="P354" s="57" t="str">
        <f t="shared" si="74"/>
        <v/>
      </c>
      <c r="Q354" s="58" t="str">
        <f t="shared" si="75"/>
        <v/>
      </c>
      <c r="R354" s="59">
        <f t="shared" si="76"/>
        <v>0</v>
      </c>
      <c r="S354" s="60">
        <f t="shared" si="77"/>
        <v>0</v>
      </c>
      <c r="T354" s="61">
        <f t="shared" si="78"/>
        <v>0</v>
      </c>
      <c r="U354" s="58">
        <f t="shared" si="79"/>
        <v>0</v>
      </c>
      <c r="V354" s="61">
        <f t="shared" si="80"/>
        <v>0</v>
      </c>
      <c r="W354" s="58">
        <f t="shared" si="81"/>
        <v>0</v>
      </c>
      <c r="X354" s="367"/>
      <c r="Y354" s="137"/>
      <c r="Z354" s="138"/>
      <c r="AA354" s="139"/>
      <c r="AB354" s="139"/>
      <c r="AC354" s="139"/>
      <c r="AD354" s="139"/>
    </row>
    <row r="355" spans="2:30" hidden="1">
      <c r="B355" s="65" t="str">
        <f>IF(C355&lt;&gt;"",COUNTA($C$7:C355),"")</f>
        <v/>
      </c>
      <c r="C355" s="364" t="str">
        <f>IF('Matches-Data-Inputs'!C355="","",'Matches-Data-Inputs'!C355)</f>
        <v/>
      </c>
      <c r="D355" s="73" t="str">
        <f>IF(C355="","",VLOOKUP(WEEKDAY(C355),WeekDays!$B$6:$C$12,COLUMNS(WeekDays!$B$6:$C$12)))</f>
        <v/>
      </c>
      <c r="E355" s="27" t="str">
        <f>IF('Matches-Data-Inputs'!E355="","",'Matches-Data-Inputs'!E355)</f>
        <v/>
      </c>
      <c r="F355" s="172" t="str">
        <f>IF('Matches-Data-Inputs'!F355="","",'Matches-Data-Inputs'!F355)</f>
        <v/>
      </c>
      <c r="G355" s="172" t="str">
        <f>IF('Matches-Data-Inputs'!G355="","",'Matches-Data-Inputs'!G355)</f>
        <v/>
      </c>
      <c r="H355" s="172" t="str">
        <f t="shared" si="82"/>
        <v>Not Played Yet</v>
      </c>
      <c r="I355" s="362" t="str">
        <f>IF('Matches-Data-Inputs'!H355="","",'Matches-Data-Inputs'!H355)</f>
        <v/>
      </c>
      <c r="J355" s="149" t="str">
        <f>IF('Matches-Data-Inputs'!I355="","",'Matches-Data-Inputs'!I355)</f>
        <v/>
      </c>
      <c r="K355" s="362" t="str">
        <f t="shared" si="83"/>
        <v>Not Played Yet</v>
      </c>
      <c r="L355" s="188"/>
      <c r="M355" s="203"/>
      <c r="N355" s="123" t="str">
        <f t="shared" si="72"/>
        <v xml:space="preserve"> </v>
      </c>
      <c r="O355" s="193" t="str">
        <f t="shared" si="73"/>
        <v xml:space="preserve"> </v>
      </c>
      <c r="P355" s="57" t="str">
        <f t="shared" si="74"/>
        <v/>
      </c>
      <c r="Q355" s="58" t="str">
        <f t="shared" si="75"/>
        <v/>
      </c>
      <c r="R355" s="59">
        <f t="shared" si="76"/>
        <v>0</v>
      </c>
      <c r="S355" s="60">
        <f t="shared" si="77"/>
        <v>0</v>
      </c>
      <c r="T355" s="61">
        <f t="shared" si="78"/>
        <v>0</v>
      </c>
      <c r="U355" s="58">
        <f t="shared" si="79"/>
        <v>0</v>
      </c>
      <c r="V355" s="61">
        <f t="shared" si="80"/>
        <v>0</v>
      </c>
      <c r="W355" s="58">
        <f t="shared" si="81"/>
        <v>0</v>
      </c>
      <c r="X355" s="367"/>
      <c r="Y355" s="137"/>
      <c r="Z355" s="138"/>
      <c r="AA355" s="139"/>
      <c r="AB355" s="139"/>
      <c r="AC355" s="139"/>
      <c r="AD355" s="139"/>
    </row>
    <row r="356" spans="2:30" hidden="1">
      <c r="B356" s="65" t="str">
        <f>IF(C356&lt;&gt;"",COUNTA($C$7:C356),"")</f>
        <v/>
      </c>
      <c r="C356" s="364" t="str">
        <f>IF('Matches-Data-Inputs'!C356="","",'Matches-Data-Inputs'!C356)</f>
        <v/>
      </c>
      <c r="D356" s="73" t="str">
        <f>IF(C356="","",VLOOKUP(WEEKDAY(C356),WeekDays!$B$6:$C$12,COLUMNS(WeekDays!$B$6:$C$12)))</f>
        <v/>
      </c>
      <c r="E356" s="27" t="str">
        <f>IF('Matches-Data-Inputs'!E356="","",'Matches-Data-Inputs'!E356)</f>
        <v/>
      </c>
      <c r="F356" s="172" t="str">
        <f>IF('Matches-Data-Inputs'!F356="","",'Matches-Data-Inputs'!F356)</f>
        <v/>
      </c>
      <c r="G356" s="172" t="str">
        <f>IF('Matches-Data-Inputs'!G356="","",'Matches-Data-Inputs'!G356)</f>
        <v/>
      </c>
      <c r="H356" s="172" t="str">
        <f t="shared" si="82"/>
        <v>Not Played Yet</v>
      </c>
      <c r="I356" s="362" t="str">
        <f>IF('Matches-Data-Inputs'!H356="","",'Matches-Data-Inputs'!H356)</f>
        <v/>
      </c>
      <c r="J356" s="149" t="str">
        <f>IF('Matches-Data-Inputs'!I356="","",'Matches-Data-Inputs'!I356)</f>
        <v/>
      </c>
      <c r="K356" s="362" t="str">
        <f t="shared" si="83"/>
        <v>Not Played Yet</v>
      </c>
      <c r="L356" s="188"/>
      <c r="M356" s="203"/>
      <c r="N356" s="123" t="str">
        <f t="shared" si="72"/>
        <v xml:space="preserve"> </v>
      </c>
      <c r="O356" s="193" t="str">
        <f t="shared" si="73"/>
        <v xml:space="preserve"> </v>
      </c>
      <c r="P356" s="57" t="str">
        <f t="shared" si="74"/>
        <v/>
      </c>
      <c r="Q356" s="58" t="str">
        <f t="shared" si="75"/>
        <v/>
      </c>
      <c r="R356" s="59">
        <f t="shared" si="76"/>
        <v>0</v>
      </c>
      <c r="S356" s="60">
        <f t="shared" si="77"/>
        <v>0</v>
      </c>
      <c r="T356" s="61">
        <f t="shared" si="78"/>
        <v>0</v>
      </c>
      <c r="U356" s="58">
        <f t="shared" si="79"/>
        <v>0</v>
      </c>
      <c r="V356" s="61">
        <f t="shared" si="80"/>
        <v>0</v>
      </c>
      <c r="W356" s="58">
        <f t="shared" si="81"/>
        <v>0</v>
      </c>
      <c r="X356" s="367"/>
      <c r="Y356" s="137"/>
      <c r="Z356" s="138"/>
      <c r="AA356" s="139"/>
      <c r="AB356" s="139"/>
      <c r="AC356" s="139"/>
      <c r="AD356" s="139"/>
    </row>
    <row r="357" spans="2:30" hidden="1">
      <c r="B357" s="65" t="str">
        <f>IF(C357&lt;&gt;"",COUNTA($C$7:C357),"")</f>
        <v/>
      </c>
      <c r="C357" s="364" t="str">
        <f>IF('Matches-Data-Inputs'!C357="","",'Matches-Data-Inputs'!C357)</f>
        <v/>
      </c>
      <c r="D357" s="73" t="str">
        <f>IF(C357="","",VLOOKUP(WEEKDAY(C357),WeekDays!$B$6:$C$12,COLUMNS(WeekDays!$B$6:$C$12)))</f>
        <v/>
      </c>
      <c r="E357" s="27" t="str">
        <f>IF('Matches-Data-Inputs'!E357="","",'Matches-Data-Inputs'!E357)</f>
        <v/>
      </c>
      <c r="F357" s="172" t="str">
        <f>IF('Matches-Data-Inputs'!F357="","",'Matches-Data-Inputs'!F357)</f>
        <v/>
      </c>
      <c r="G357" s="172" t="str">
        <f>IF('Matches-Data-Inputs'!G357="","",'Matches-Data-Inputs'!G357)</f>
        <v/>
      </c>
      <c r="H357" s="172" t="str">
        <f t="shared" si="82"/>
        <v>Not Played Yet</v>
      </c>
      <c r="I357" s="362" t="str">
        <f>IF('Matches-Data-Inputs'!H357="","",'Matches-Data-Inputs'!H357)</f>
        <v/>
      </c>
      <c r="J357" s="149" t="str">
        <f>IF('Matches-Data-Inputs'!I357="","",'Matches-Data-Inputs'!I357)</f>
        <v/>
      </c>
      <c r="K357" s="362" t="str">
        <f t="shared" si="83"/>
        <v>Not Played Yet</v>
      </c>
      <c r="L357" s="188"/>
      <c r="M357" s="203"/>
      <c r="N357" s="123" t="str">
        <f t="shared" si="72"/>
        <v xml:space="preserve"> </v>
      </c>
      <c r="O357" s="193" t="str">
        <f t="shared" si="73"/>
        <v xml:space="preserve"> </v>
      </c>
      <c r="P357" s="57" t="str">
        <f t="shared" si="74"/>
        <v/>
      </c>
      <c r="Q357" s="58" t="str">
        <f t="shared" si="75"/>
        <v/>
      </c>
      <c r="R357" s="59">
        <f t="shared" si="76"/>
        <v>0</v>
      </c>
      <c r="S357" s="60">
        <f t="shared" si="77"/>
        <v>0</v>
      </c>
      <c r="T357" s="61">
        <f t="shared" si="78"/>
        <v>0</v>
      </c>
      <c r="U357" s="58">
        <f t="shared" si="79"/>
        <v>0</v>
      </c>
      <c r="V357" s="61">
        <f t="shared" si="80"/>
        <v>0</v>
      </c>
      <c r="W357" s="58">
        <f t="shared" si="81"/>
        <v>0</v>
      </c>
      <c r="X357" s="367"/>
      <c r="Y357" s="137"/>
      <c r="Z357" s="138"/>
      <c r="AA357" s="139"/>
      <c r="AB357" s="139"/>
      <c r="AC357" s="139"/>
      <c r="AD357" s="139"/>
    </row>
    <row r="358" spans="2:30" hidden="1">
      <c r="B358" s="65" t="str">
        <f>IF(C358&lt;&gt;"",COUNTA($C$7:C358),"")</f>
        <v/>
      </c>
      <c r="C358" s="364" t="str">
        <f>IF('Matches-Data-Inputs'!C358="","",'Matches-Data-Inputs'!C358)</f>
        <v/>
      </c>
      <c r="D358" s="73" t="str">
        <f>IF(C358="","",VLOOKUP(WEEKDAY(C358),WeekDays!$B$6:$C$12,COLUMNS(WeekDays!$B$6:$C$12)))</f>
        <v/>
      </c>
      <c r="E358" s="27" t="str">
        <f>IF('Matches-Data-Inputs'!E358="","",'Matches-Data-Inputs'!E358)</f>
        <v/>
      </c>
      <c r="F358" s="172" t="str">
        <f>IF('Matches-Data-Inputs'!F358="","",'Matches-Data-Inputs'!F358)</f>
        <v/>
      </c>
      <c r="G358" s="172" t="str">
        <f>IF('Matches-Data-Inputs'!G358="","",'Matches-Data-Inputs'!G358)</f>
        <v/>
      </c>
      <c r="H358" s="172" t="str">
        <f t="shared" si="82"/>
        <v>Not Played Yet</v>
      </c>
      <c r="I358" s="362" t="str">
        <f>IF('Matches-Data-Inputs'!H358="","",'Matches-Data-Inputs'!H358)</f>
        <v/>
      </c>
      <c r="J358" s="149" t="str">
        <f>IF('Matches-Data-Inputs'!I358="","",'Matches-Data-Inputs'!I358)</f>
        <v/>
      </c>
      <c r="K358" s="362" t="str">
        <f t="shared" si="83"/>
        <v>Not Played Yet</v>
      </c>
      <c r="L358" s="188"/>
      <c r="M358" s="203"/>
      <c r="N358" s="123" t="str">
        <f t="shared" si="72"/>
        <v xml:space="preserve"> </v>
      </c>
      <c r="O358" s="193" t="str">
        <f t="shared" si="73"/>
        <v xml:space="preserve"> </v>
      </c>
      <c r="P358" s="57" t="str">
        <f t="shared" si="74"/>
        <v/>
      </c>
      <c r="Q358" s="58" t="str">
        <f t="shared" si="75"/>
        <v/>
      </c>
      <c r="R358" s="59">
        <f t="shared" si="76"/>
        <v>0</v>
      </c>
      <c r="S358" s="60">
        <f t="shared" si="77"/>
        <v>0</v>
      </c>
      <c r="T358" s="61">
        <f t="shared" si="78"/>
        <v>0</v>
      </c>
      <c r="U358" s="58">
        <f t="shared" si="79"/>
        <v>0</v>
      </c>
      <c r="V358" s="61">
        <f t="shared" si="80"/>
        <v>0</v>
      </c>
      <c r="W358" s="58">
        <f t="shared" si="81"/>
        <v>0</v>
      </c>
      <c r="X358" s="367"/>
      <c r="Y358" s="137"/>
      <c r="Z358" s="138"/>
      <c r="AA358" s="139"/>
      <c r="AB358" s="139"/>
      <c r="AC358" s="139"/>
      <c r="AD358" s="139"/>
    </row>
    <row r="359" spans="2:30" hidden="1">
      <c r="B359" s="65" t="str">
        <f>IF(C359&lt;&gt;"",COUNTA($C$7:C359),"")</f>
        <v/>
      </c>
      <c r="C359" s="364" t="str">
        <f>IF('Matches-Data-Inputs'!C359="","",'Matches-Data-Inputs'!C359)</f>
        <v/>
      </c>
      <c r="D359" s="73" t="str">
        <f>IF(C359="","",VLOOKUP(WEEKDAY(C359),WeekDays!$B$6:$C$12,COLUMNS(WeekDays!$B$6:$C$12)))</f>
        <v/>
      </c>
      <c r="E359" s="27" t="str">
        <f>IF('Matches-Data-Inputs'!E359="","",'Matches-Data-Inputs'!E359)</f>
        <v/>
      </c>
      <c r="F359" s="172" t="str">
        <f>IF('Matches-Data-Inputs'!F359="","",'Matches-Data-Inputs'!F359)</f>
        <v/>
      </c>
      <c r="G359" s="172" t="str">
        <f>IF('Matches-Data-Inputs'!G359="","",'Matches-Data-Inputs'!G359)</f>
        <v/>
      </c>
      <c r="H359" s="172" t="str">
        <f t="shared" si="82"/>
        <v>Not Played Yet</v>
      </c>
      <c r="I359" s="362" t="str">
        <f>IF('Matches-Data-Inputs'!H359="","",'Matches-Data-Inputs'!H359)</f>
        <v/>
      </c>
      <c r="J359" s="149" t="str">
        <f>IF('Matches-Data-Inputs'!I359="","",'Matches-Data-Inputs'!I359)</f>
        <v/>
      </c>
      <c r="K359" s="362" t="str">
        <f t="shared" si="83"/>
        <v>Not Played Yet</v>
      </c>
      <c r="L359" s="188"/>
      <c r="M359" s="203"/>
      <c r="N359" s="123" t="str">
        <f t="shared" si="72"/>
        <v xml:space="preserve"> </v>
      </c>
      <c r="O359" s="193" t="str">
        <f t="shared" si="73"/>
        <v xml:space="preserve"> </v>
      </c>
      <c r="P359" s="57" t="str">
        <f t="shared" si="74"/>
        <v/>
      </c>
      <c r="Q359" s="58" t="str">
        <f t="shared" si="75"/>
        <v/>
      </c>
      <c r="R359" s="59">
        <f t="shared" si="76"/>
        <v>0</v>
      </c>
      <c r="S359" s="60">
        <f t="shared" si="77"/>
        <v>0</v>
      </c>
      <c r="T359" s="61">
        <f t="shared" si="78"/>
        <v>0</v>
      </c>
      <c r="U359" s="58">
        <f t="shared" si="79"/>
        <v>0</v>
      </c>
      <c r="V359" s="61">
        <f t="shared" si="80"/>
        <v>0</v>
      </c>
      <c r="W359" s="58">
        <f t="shared" si="81"/>
        <v>0</v>
      </c>
      <c r="X359" s="367"/>
      <c r="Y359" s="137"/>
      <c r="Z359" s="138"/>
      <c r="AA359" s="139"/>
      <c r="AB359" s="139"/>
      <c r="AC359" s="139"/>
      <c r="AD359" s="139"/>
    </row>
    <row r="360" spans="2:30" hidden="1">
      <c r="B360" s="65" t="str">
        <f>IF(C360&lt;&gt;"",COUNTA($C$7:C360),"")</f>
        <v/>
      </c>
      <c r="C360" s="364" t="str">
        <f>IF('Matches-Data-Inputs'!C360="","",'Matches-Data-Inputs'!C360)</f>
        <v/>
      </c>
      <c r="D360" s="73" t="str">
        <f>IF(C360="","",VLOOKUP(WEEKDAY(C360),WeekDays!$B$6:$C$12,COLUMNS(WeekDays!$B$6:$C$12)))</f>
        <v/>
      </c>
      <c r="E360" s="27" t="str">
        <f>IF('Matches-Data-Inputs'!E360="","",'Matches-Data-Inputs'!E360)</f>
        <v/>
      </c>
      <c r="F360" s="172" t="str">
        <f>IF('Matches-Data-Inputs'!F360="","",'Matches-Data-Inputs'!F360)</f>
        <v/>
      </c>
      <c r="G360" s="172" t="str">
        <f>IF('Matches-Data-Inputs'!G360="","",'Matches-Data-Inputs'!G360)</f>
        <v/>
      </c>
      <c r="H360" s="172" t="str">
        <f t="shared" si="82"/>
        <v>Not Played Yet</v>
      </c>
      <c r="I360" s="362" t="str">
        <f>IF('Matches-Data-Inputs'!H360="","",'Matches-Data-Inputs'!H360)</f>
        <v/>
      </c>
      <c r="J360" s="149" t="str">
        <f>IF('Matches-Data-Inputs'!I360="","",'Matches-Data-Inputs'!I360)</f>
        <v/>
      </c>
      <c r="K360" s="362" t="str">
        <f t="shared" si="83"/>
        <v>Not Played Yet</v>
      </c>
      <c r="L360" s="188"/>
      <c r="M360" s="203"/>
      <c r="N360" s="123" t="str">
        <f t="shared" si="72"/>
        <v xml:space="preserve"> </v>
      </c>
      <c r="O360" s="193" t="str">
        <f t="shared" si="73"/>
        <v xml:space="preserve"> </v>
      </c>
      <c r="P360" s="57" t="str">
        <f t="shared" si="74"/>
        <v/>
      </c>
      <c r="Q360" s="58" t="str">
        <f t="shared" si="75"/>
        <v/>
      </c>
      <c r="R360" s="59">
        <f t="shared" si="76"/>
        <v>0</v>
      </c>
      <c r="S360" s="60">
        <f t="shared" si="77"/>
        <v>0</v>
      </c>
      <c r="T360" s="61">
        <f t="shared" si="78"/>
        <v>0</v>
      </c>
      <c r="U360" s="58">
        <f t="shared" si="79"/>
        <v>0</v>
      </c>
      <c r="V360" s="61">
        <f t="shared" si="80"/>
        <v>0</v>
      </c>
      <c r="W360" s="58">
        <f t="shared" si="81"/>
        <v>0</v>
      </c>
      <c r="X360" s="367"/>
      <c r="Y360" s="137"/>
      <c r="Z360" s="138"/>
      <c r="AA360" s="139"/>
      <c r="AB360" s="139"/>
      <c r="AC360" s="139"/>
      <c r="AD360" s="139"/>
    </row>
    <row r="361" spans="2:30" hidden="1">
      <c r="B361" s="65" t="str">
        <f>IF(C361&lt;&gt;"",COUNTA($C$7:C361),"")</f>
        <v/>
      </c>
      <c r="C361" s="364" t="str">
        <f>IF('Matches-Data-Inputs'!C361="","",'Matches-Data-Inputs'!C361)</f>
        <v/>
      </c>
      <c r="D361" s="73" t="str">
        <f>IF(C361="","",VLOOKUP(WEEKDAY(C361),WeekDays!$B$6:$C$12,COLUMNS(WeekDays!$B$6:$C$12)))</f>
        <v/>
      </c>
      <c r="E361" s="27" t="str">
        <f>IF('Matches-Data-Inputs'!E361="","",'Matches-Data-Inputs'!E361)</f>
        <v/>
      </c>
      <c r="F361" s="172" t="str">
        <f>IF('Matches-Data-Inputs'!F361="","",'Matches-Data-Inputs'!F361)</f>
        <v/>
      </c>
      <c r="G361" s="172" t="str">
        <f>IF('Matches-Data-Inputs'!G361="","",'Matches-Data-Inputs'!G361)</f>
        <v/>
      </c>
      <c r="H361" s="172" t="str">
        <f t="shared" si="82"/>
        <v>Not Played Yet</v>
      </c>
      <c r="I361" s="362" t="str">
        <f>IF('Matches-Data-Inputs'!H361="","",'Matches-Data-Inputs'!H361)</f>
        <v/>
      </c>
      <c r="J361" s="149" t="str">
        <f>IF('Matches-Data-Inputs'!I361="","",'Matches-Data-Inputs'!I361)</f>
        <v/>
      </c>
      <c r="K361" s="362" t="str">
        <f t="shared" si="83"/>
        <v>Not Played Yet</v>
      </c>
      <c r="L361" s="188"/>
      <c r="M361" s="203"/>
      <c r="N361" s="123" t="str">
        <f t="shared" si="72"/>
        <v xml:space="preserve"> </v>
      </c>
      <c r="O361" s="193" t="str">
        <f t="shared" si="73"/>
        <v xml:space="preserve"> </v>
      </c>
      <c r="P361" s="57" t="str">
        <f t="shared" si="74"/>
        <v/>
      </c>
      <c r="Q361" s="58" t="str">
        <f t="shared" si="75"/>
        <v/>
      </c>
      <c r="R361" s="59">
        <f t="shared" si="76"/>
        <v>0</v>
      </c>
      <c r="S361" s="60">
        <f t="shared" si="77"/>
        <v>0</v>
      </c>
      <c r="T361" s="61">
        <f t="shared" si="78"/>
        <v>0</v>
      </c>
      <c r="U361" s="58">
        <f t="shared" si="79"/>
        <v>0</v>
      </c>
      <c r="V361" s="61">
        <f t="shared" si="80"/>
        <v>0</v>
      </c>
      <c r="W361" s="58">
        <f t="shared" si="81"/>
        <v>0</v>
      </c>
      <c r="X361" s="367"/>
      <c r="Y361" s="137"/>
      <c r="Z361" s="138"/>
      <c r="AA361" s="139"/>
      <c r="AB361" s="139"/>
      <c r="AC361" s="139"/>
      <c r="AD361" s="139"/>
    </row>
    <row r="362" spans="2:30" hidden="1">
      <c r="B362" s="65" t="str">
        <f>IF(C362&lt;&gt;"",COUNTA($C$7:C362),"")</f>
        <v/>
      </c>
      <c r="C362" s="364" t="str">
        <f>IF('Matches-Data-Inputs'!C362="","",'Matches-Data-Inputs'!C362)</f>
        <v/>
      </c>
      <c r="D362" s="73" t="str">
        <f>IF(C362="","",VLOOKUP(WEEKDAY(C362),WeekDays!$B$6:$C$12,COLUMNS(WeekDays!$B$6:$C$12)))</f>
        <v/>
      </c>
      <c r="E362" s="27" t="str">
        <f>IF('Matches-Data-Inputs'!E362="","",'Matches-Data-Inputs'!E362)</f>
        <v/>
      </c>
      <c r="F362" s="172" t="str">
        <f>IF('Matches-Data-Inputs'!F362="","",'Matches-Data-Inputs'!F362)</f>
        <v/>
      </c>
      <c r="G362" s="172" t="str">
        <f>IF('Matches-Data-Inputs'!G362="","",'Matches-Data-Inputs'!G362)</f>
        <v/>
      </c>
      <c r="H362" s="172" t="str">
        <f t="shared" si="82"/>
        <v>Not Played Yet</v>
      </c>
      <c r="I362" s="362" t="str">
        <f>IF('Matches-Data-Inputs'!H362="","",'Matches-Data-Inputs'!H362)</f>
        <v/>
      </c>
      <c r="J362" s="149" t="str">
        <f>IF('Matches-Data-Inputs'!I362="","",'Matches-Data-Inputs'!I362)</f>
        <v/>
      </c>
      <c r="K362" s="362" t="str">
        <f t="shared" si="83"/>
        <v>Not Played Yet</v>
      </c>
      <c r="L362" s="188"/>
      <c r="M362" s="203"/>
      <c r="N362" s="123" t="str">
        <f t="shared" si="72"/>
        <v xml:space="preserve"> </v>
      </c>
      <c r="O362" s="193" t="str">
        <f t="shared" si="73"/>
        <v xml:space="preserve"> </v>
      </c>
      <c r="P362" s="57" t="str">
        <f t="shared" si="74"/>
        <v/>
      </c>
      <c r="Q362" s="58" t="str">
        <f t="shared" si="75"/>
        <v/>
      </c>
      <c r="R362" s="59">
        <f t="shared" si="76"/>
        <v>0</v>
      </c>
      <c r="S362" s="60">
        <f t="shared" si="77"/>
        <v>0</v>
      </c>
      <c r="T362" s="61">
        <f t="shared" si="78"/>
        <v>0</v>
      </c>
      <c r="U362" s="58">
        <f t="shared" si="79"/>
        <v>0</v>
      </c>
      <c r="V362" s="61">
        <f t="shared" si="80"/>
        <v>0</v>
      </c>
      <c r="W362" s="58">
        <f t="shared" si="81"/>
        <v>0</v>
      </c>
      <c r="X362" s="367"/>
      <c r="Y362" s="137"/>
      <c r="Z362" s="138"/>
      <c r="AA362" s="139"/>
      <c r="AB362" s="139"/>
      <c r="AC362" s="139"/>
      <c r="AD362" s="139"/>
    </row>
    <row r="363" spans="2:30" hidden="1">
      <c r="B363" s="65" t="str">
        <f>IF(C363&lt;&gt;"",COUNTA($C$7:C363),"")</f>
        <v/>
      </c>
      <c r="C363" s="364" t="str">
        <f>IF('Matches-Data-Inputs'!C363="","",'Matches-Data-Inputs'!C363)</f>
        <v/>
      </c>
      <c r="D363" s="73" t="str">
        <f>IF(C363="","",VLOOKUP(WEEKDAY(C363),WeekDays!$B$6:$C$12,COLUMNS(WeekDays!$B$6:$C$12)))</f>
        <v/>
      </c>
      <c r="E363" s="27" t="str">
        <f>IF('Matches-Data-Inputs'!E363="","",'Matches-Data-Inputs'!E363)</f>
        <v/>
      </c>
      <c r="F363" s="172" t="str">
        <f>IF('Matches-Data-Inputs'!F363="","",'Matches-Data-Inputs'!F363)</f>
        <v/>
      </c>
      <c r="G363" s="172" t="str">
        <f>IF('Matches-Data-Inputs'!G363="","",'Matches-Data-Inputs'!G363)</f>
        <v/>
      </c>
      <c r="H363" s="172" t="str">
        <f t="shared" si="82"/>
        <v>Not Played Yet</v>
      </c>
      <c r="I363" s="362" t="str">
        <f>IF('Matches-Data-Inputs'!H363="","",'Matches-Data-Inputs'!H363)</f>
        <v/>
      </c>
      <c r="J363" s="149" t="str">
        <f>IF('Matches-Data-Inputs'!I363="","",'Matches-Data-Inputs'!I363)</f>
        <v/>
      </c>
      <c r="K363" s="362" t="str">
        <f t="shared" si="83"/>
        <v>Not Played Yet</v>
      </c>
      <c r="L363" s="188"/>
      <c r="M363" s="203"/>
      <c r="N363" s="123" t="str">
        <f t="shared" si="72"/>
        <v xml:space="preserve"> </v>
      </c>
      <c r="O363" s="193" t="str">
        <f t="shared" si="73"/>
        <v xml:space="preserve"> </v>
      </c>
      <c r="P363" s="57" t="str">
        <f t="shared" si="74"/>
        <v/>
      </c>
      <c r="Q363" s="58" t="str">
        <f t="shared" si="75"/>
        <v/>
      </c>
      <c r="R363" s="59">
        <f t="shared" si="76"/>
        <v>0</v>
      </c>
      <c r="S363" s="60">
        <f t="shared" si="77"/>
        <v>0</v>
      </c>
      <c r="T363" s="61">
        <f t="shared" si="78"/>
        <v>0</v>
      </c>
      <c r="U363" s="58">
        <f t="shared" si="79"/>
        <v>0</v>
      </c>
      <c r="V363" s="61">
        <f t="shared" si="80"/>
        <v>0</v>
      </c>
      <c r="W363" s="58">
        <f t="shared" si="81"/>
        <v>0</v>
      </c>
      <c r="X363" s="367"/>
      <c r="Y363" s="137"/>
      <c r="Z363" s="138"/>
      <c r="AA363" s="139"/>
      <c r="AB363" s="139"/>
      <c r="AC363" s="139"/>
      <c r="AD363" s="139"/>
    </row>
    <row r="364" spans="2:30" hidden="1">
      <c r="B364" s="65" t="str">
        <f>IF(C364&lt;&gt;"",COUNTA($C$7:C364),"")</f>
        <v/>
      </c>
      <c r="C364" s="364" t="str">
        <f>IF('Matches-Data-Inputs'!C364="","",'Matches-Data-Inputs'!C364)</f>
        <v/>
      </c>
      <c r="D364" s="73" t="str">
        <f>IF(C364="","",VLOOKUP(WEEKDAY(C364),WeekDays!$B$6:$C$12,COLUMNS(WeekDays!$B$6:$C$12)))</f>
        <v/>
      </c>
      <c r="E364" s="27" t="str">
        <f>IF('Matches-Data-Inputs'!E364="","",'Matches-Data-Inputs'!E364)</f>
        <v/>
      </c>
      <c r="F364" s="172" t="str">
        <f>IF('Matches-Data-Inputs'!F364="","",'Matches-Data-Inputs'!F364)</f>
        <v/>
      </c>
      <c r="G364" s="172" t="str">
        <f>IF('Matches-Data-Inputs'!G364="","",'Matches-Data-Inputs'!G364)</f>
        <v/>
      </c>
      <c r="H364" s="172" t="str">
        <f t="shared" si="82"/>
        <v>Not Played Yet</v>
      </c>
      <c r="I364" s="362" t="str">
        <f>IF('Matches-Data-Inputs'!H364="","",'Matches-Data-Inputs'!H364)</f>
        <v/>
      </c>
      <c r="J364" s="149" t="str">
        <f>IF('Matches-Data-Inputs'!I364="","",'Matches-Data-Inputs'!I364)</f>
        <v/>
      </c>
      <c r="K364" s="362" t="str">
        <f t="shared" si="83"/>
        <v>Not Played Yet</v>
      </c>
      <c r="L364" s="188"/>
      <c r="M364" s="203"/>
      <c r="N364" s="123" t="str">
        <f t="shared" si="72"/>
        <v xml:space="preserve"> </v>
      </c>
      <c r="O364" s="193" t="str">
        <f t="shared" si="73"/>
        <v xml:space="preserve"> </v>
      </c>
      <c r="P364" s="57" t="str">
        <f t="shared" si="74"/>
        <v/>
      </c>
      <c r="Q364" s="58" t="str">
        <f t="shared" si="75"/>
        <v/>
      </c>
      <c r="R364" s="59">
        <f t="shared" si="76"/>
        <v>0</v>
      </c>
      <c r="S364" s="60">
        <f t="shared" si="77"/>
        <v>0</v>
      </c>
      <c r="T364" s="61">
        <f t="shared" si="78"/>
        <v>0</v>
      </c>
      <c r="U364" s="58">
        <f t="shared" si="79"/>
        <v>0</v>
      </c>
      <c r="V364" s="61">
        <f t="shared" si="80"/>
        <v>0</v>
      </c>
      <c r="W364" s="58">
        <f t="shared" si="81"/>
        <v>0</v>
      </c>
      <c r="X364" s="367"/>
      <c r="Y364" s="137"/>
      <c r="Z364" s="138"/>
      <c r="AA364" s="139"/>
      <c r="AB364" s="139"/>
      <c r="AC364" s="139"/>
      <c r="AD364" s="139"/>
    </row>
    <row r="365" spans="2:30" hidden="1">
      <c r="B365" s="65" t="str">
        <f>IF(C365&lt;&gt;"",COUNTA($C$7:C365),"")</f>
        <v/>
      </c>
      <c r="C365" s="364" t="str">
        <f>IF('Matches-Data-Inputs'!C365="","",'Matches-Data-Inputs'!C365)</f>
        <v/>
      </c>
      <c r="D365" s="73" t="str">
        <f>IF(C365="","",VLOOKUP(WEEKDAY(C365),WeekDays!$B$6:$C$12,COLUMNS(WeekDays!$B$6:$C$12)))</f>
        <v/>
      </c>
      <c r="E365" s="27" t="str">
        <f>IF('Matches-Data-Inputs'!E365="","",'Matches-Data-Inputs'!E365)</f>
        <v/>
      </c>
      <c r="F365" s="172" t="str">
        <f>IF('Matches-Data-Inputs'!F365="","",'Matches-Data-Inputs'!F365)</f>
        <v/>
      </c>
      <c r="G365" s="172" t="str">
        <f>IF('Matches-Data-Inputs'!G365="","",'Matches-Data-Inputs'!G365)</f>
        <v/>
      </c>
      <c r="H365" s="172" t="str">
        <f t="shared" si="82"/>
        <v>Not Played Yet</v>
      </c>
      <c r="I365" s="362" t="str">
        <f>IF('Matches-Data-Inputs'!H365="","",'Matches-Data-Inputs'!H365)</f>
        <v/>
      </c>
      <c r="J365" s="149" t="str">
        <f>IF('Matches-Data-Inputs'!I365="","",'Matches-Data-Inputs'!I365)</f>
        <v/>
      </c>
      <c r="K365" s="362" t="str">
        <f t="shared" si="83"/>
        <v>Not Played Yet</v>
      </c>
      <c r="L365" s="188"/>
      <c r="M365" s="203"/>
      <c r="N365" s="123" t="str">
        <f t="shared" si="72"/>
        <v xml:space="preserve"> </v>
      </c>
      <c r="O365" s="193" t="str">
        <f t="shared" si="73"/>
        <v xml:space="preserve"> </v>
      </c>
      <c r="P365" s="57" t="str">
        <f t="shared" si="74"/>
        <v/>
      </c>
      <c r="Q365" s="58" t="str">
        <f t="shared" si="75"/>
        <v/>
      </c>
      <c r="R365" s="59">
        <f t="shared" si="76"/>
        <v>0</v>
      </c>
      <c r="S365" s="60">
        <f t="shared" si="77"/>
        <v>0</v>
      </c>
      <c r="T365" s="61">
        <f t="shared" si="78"/>
        <v>0</v>
      </c>
      <c r="U365" s="58">
        <f t="shared" si="79"/>
        <v>0</v>
      </c>
      <c r="V365" s="61">
        <f t="shared" si="80"/>
        <v>0</v>
      </c>
      <c r="W365" s="58">
        <f t="shared" si="81"/>
        <v>0</v>
      </c>
      <c r="X365" s="367"/>
      <c r="Y365" s="137"/>
      <c r="Z365" s="138"/>
      <c r="AA365" s="139"/>
      <c r="AB365" s="139"/>
      <c r="AC365" s="139"/>
      <c r="AD365" s="139"/>
    </row>
    <row r="366" spans="2:30" hidden="1">
      <c r="B366" s="65" t="str">
        <f>IF(C366&lt;&gt;"",COUNTA($C$7:C366),"")</f>
        <v/>
      </c>
      <c r="C366" s="364" t="str">
        <f>IF('Matches-Data-Inputs'!C366="","",'Matches-Data-Inputs'!C366)</f>
        <v/>
      </c>
      <c r="D366" s="73" t="str">
        <f>IF(C366="","",VLOOKUP(WEEKDAY(C366),WeekDays!$B$6:$C$12,COLUMNS(WeekDays!$B$6:$C$12)))</f>
        <v/>
      </c>
      <c r="E366" s="27" t="str">
        <f>IF('Matches-Data-Inputs'!E366="","",'Matches-Data-Inputs'!E366)</f>
        <v/>
      </c>
      <c r="F366" s="172" t="str">
        <f>IF('Matches-Data-Inputs'!F366="","",'Matches-Data-Inputs'!F366)</f>
        <v/>
      </c>
      <c r="G366" s="172" t="str">
        <f>IF('Matches-Data-Inputs'!G366="","",'Matches-Data-Inputs'!G366)</f>
        <v/>
      </c>
      <c r="H366" s="172" t="str">
        <f t="shared" si="82"/>
        <v>Not Played Yet</v>
      </c>
      <c r="I366" s="362" t="str">
        <f>IF('Matches-Data-Inputs'!H366="","",'Matches-Data-Inputs'!H366)</f>
        <v/>
      </c>
      <c r="J366" s="149" t="str">
        <f>IF('Matches-Data-Inputs'!I366="","",'Matches-Data-Inputs'!I366)</f>
        <v/>
      </c>
      <c r="K366" s="362" t="str">
        <f t="shared" si="83"/>
        <v>Not Played Yet</v>
      </c>
      <c r="L366" s="188"/>
      <c r="M366" s="203"/>
      <c r="N366" s="123" t="str">
        <f t="shared" si="72"/>
        <v xml:space="preserve"> </v>
      </c>
      <c r="O366" s="193" t="str">
        <f t="shared" si="73"/>
        <v xml:space="preserve"> </v>
      </c>
      <c r="P366" s="57" t="str">
        <f t="shared" si="74"/>
        <v/>
      </c>
      <c r="Q366" s="58" t="str">
        <f t="shared" si="75"/>
        <v/>
      </c>
      <c r="R366" s="59">
        <f t="shared" si="76"/>
        <v>0</v>
      </c>
      <c r="S366" s="60">
        <f t="shared" si="77"/>
        <v>0</v>
      </c>
      <c r="T366" s="61">
        <f t="shared" si="78"/>
        <v>0</v>
      </c>
      <c r="U366" s="58">
        <f t="shared" si="79"/>
        <v>0</v>
      </c>
      <c r="V366" s="61">
        <f t="shared" si="80"/>
        <v>0</v>
      </c>
      <c r="W366" s="58">
        <f t="shared" si="81"/>
        <v>0</v>
      </c>
      <c r="X366" s="367"/>
      <c r="Y366" s="137"/>
      <c r="Z366" s="138"/>
      <c r="AA366" s="139"/>
      <c r="AB366" s="139"/>
      <c r="AC366" s="139"/>
      <c r="AD366" s="139"/>
    </row>
    <row r="367" spans="2:30" hidden="1">
      <c r="B367" s="65" t="str">
        <f>IF(C367&lt;&gt;"",COUNTA($C$7:C367),"")</f>
        <v/>
      </c>
      <c r="C367" s="364" t="str">
        <f>IF('Matches-Data-Inputs'!C367="","",'Matches-Data-Inputs'!C367)</f>
        <v/>
      </c>
      <c r="D367" s="73" t="str">
        <f>IF(C367="","",VLOOKUP(WEEKDAY(C367),WeekDays!$B$6:$C$12,COLUMNS(WeekDays!$B$6:$C$12)))</f>
        <v/>
      </c>
      <c r="E367" s="27" t="str">
        <f>IF('Matches-Data-Inputs'!E367="","",'Matches-Data-Inputs'!E367)</f>
        <v/>
      </c>
      <c r="F367" s="172" t="str">
        <f>IF('Matches-Data-Inputs'!F367="","",'Matches-Data-Inputs'!F367)</f>
        <v/>
      </c>
      <c r="G367" s="172" t="str">
        <f>IF('Matches-Data-Inputs'!G367="","",'Matches-Data-Inputs'!G367)</f>
        <v/>
      </c>
      <c r="H367" s="172" t="str">
        <f t="shared" si="82"/>
        <v>Not Played Yet</v>
      </c>
      <c r="I367" s="362" t="str">
        <f>IF('Matches-Data-Inputs'!H367="","",'Matches-Data-Inputs'!H367)</f>
        <v/>
      </c>
      <c r="J367" s="149" t="str">
        <f>IF('Matches-Data-Inputs'!I367="","",'Matches-Data-Inputs'!I367)</f>
        <v/>
      </c>
      <c r="K367" s="362" t="str">
        <f t="shared" si="83"/>
        <v>Not Played Yet</v>
      </c>
      <c r="L367" s="188"/>
      <c r="M367" s="203"/>
      <c r="N367" s="123" t="str">
        <f t="shared" si="72"/>
        <v xml:space="preserve"> </v>
      </c>
      <c r="O367" s="193" t="str">
        <f t="shared" si="73"/>
        <v xml:space="preserve"> </v>
      </c>
      <c r="P367" s="57" t="str">
        <f t="shared" si="74"/>
        <v/>
      </c>
      <c r="Q367" s="58" t="str">
        <f t="shared" si="75"/>
        <v/>
      </c>
      <c r="R367" s="59">
        <f t="shared" si="76"/>
        <v>0</v>
      </c>
      <c r="S367" s="60">
        <f t="shared" si="77"/>
        <v>0</v>
      </c>
      <c r="T367" s="61">
        <f t="shared" si="78"/>
        <v>0</v>
      </c>
      <c r="U367" s="58">
        <f t="shared" si="79"/>
        <v>0</v>
      </c>
      <c r="V367" s="61">
        <f t="shared" si="80"/>
        <v>0</v>
      </c>
      <c r="W367" s="58">
        <f t="shared" si="81"/>
        <v>0</v>
      </c>
      <c r="X367" s="367"/>
      <c r="Y367" s="137"/>
      <c r="Z367" s="138"/>
      <c r="AA367" s="139"/>
      <c r="AB367" s="139"/>
      <c r="AC367" s="139"/>
      <c r="AD367" s="139"/>
    </row>
    <row r="368" spans="2:30" hidden="1">
      <c r="B368" s="65" t="str">
        <f>IF(C368&lt;&gt;"",COUNTA($C$7:C368),"")</f>
        <v/>
      </c>
      <c r="C368" s="364" t="str">
        <f>IF('Matches-Data-Inputs'!C368="","",'Matches-Data-Inputs'!C368)</f>
        <v/>
      </c>
      <c r="D368" s="73" t="str">
        <f>IF(C368="","",VLOOKUP(WEEKDAY(C368),WeekDays!$B$6:$C$12,COLUMNS(WeekDays!$B$6:$C$12)))</f>
        <v/>
      </c>
      <c r="E368" s="27" t="str">
        <f>IF('Matches-Data-Inputs'!E368="","",'Matches-Data-Inputs'!E368)</f>
        <v/>
      </c>
      <c r="F368" s="172" t="str">
        <f>IF('Matches-Data-Inputs'!F368="","",'Matches-Data-Inputs'!F368)</f>
        <v/>
      </c>
      <c r="G368" s="172" t="str">
        <f>IF('Matches-Data-Inputs'!G368="","",'Matches-Data-Inputs'!G368)</f>
        <v/>
      </c>
      <c r="H368" s="172" t="str">
        <f t="shared" si="82"/>
        <v>Not Played Yet</v>
      </c>
      <c r="I368" s="362" t="str">
        <f>IF('Matches-Data-Inputs'!H368="","",'Matches-Data-Inputs'!H368)</f>
        <v/>
      </c>
      <c r="J368" s="149" t="str">
        <f>IF('Matches-Data-Inputs'!I368="","",'Matches-Data-Inputs'!I368)</f>
        <v/>
      </c>
      <c r="K368" s="362" t="str">
        <f t="shared" si="83"/>
        <v>Not Played Yet</v>
      </c>
      <c r="L368" s="188"/>
      <c r="M368" s="203"/>
      <c r="N368" s="123" t="str">
        <f t="shared" si="72"/>
        <v xml:space="preserve"> </v>
      </c>
      <c r="O368" s="193" t="str">
        <f t="shared" si="73"/>
        <v xml:space="preserve"> </v>
      </c>
      <c r="P368" s="57" t="str">
        <f t="shared" si="74"/>
        <v/>
      </c>
      <c r="Q368" s="58" t="str">
        <f t="shared" si="75"/>
        <v/>
      </c>
      <c r="R368" s="59">
        <f t="shared" si="76"/>
        <v>0</v>
      </c>
      <c r="S368" s="60">
        <f t="shared" si="77"/>
        <v>0</v>
      </c>
      <c r="T368" s="61">
        <f t="shared" si="78"/>
        <v>0</v>
      </c>
      <c r="U368" s="58">
        <f t="shared" si="79"/>
        <v>0</v>
      </c>
      <c r="V368" s="61">
        <f t="shared" si="80"/>
        <v>0</v>
      </c>
      <c r="W368" s="58">
        <f t="shared" si="81"/>
        <v>0</v>
      </c>
      <c r="X368" s="367"/>
      <c r="Y368" s="137"/>
      <c r="Z368" s="138"/>
      <c r="AA368" s="139"/>
      <c r="AB368" s="139"/>
      <c r="AC368" s="139"/>
      <c r="AD368" s="139"/>
    </row>
    <row r="369" spans="2:30" hidden="1">
      <c r="B369" s="65" t="str">
        <f>IF(C369&lt;&gt;"",COUNTA($C$7:C369),"")</f>
        <v/>
      </c>
      <c r="C369" s="364" t="str">
        <f>IF('Matches-Data-Inputs'!C369="","",'Matches-Data-Inputs'!C369)</f>
        <v/>
      </c>
      <c r="D369" s="73" t="str">
        <f>IF(C369="","",VLOOKUP(WEEKDAY(C369),WeekDays!$B$6:$C$12,COLUMNS(WeekDays!$B$6:$C$12)))</f>
        <v/>
      </c>
      <c r="E369" s="27" t="str">
        <f>IF('Matches-Data-Inputs'!E369="","",'Matches-Data-Inputs'!E369)</f>
        <v/>
      </c>
      <c r="F369" s="172" t="str">
        <f>IF('Matches-Data-Inputs'!F369="","",'Matches-Data-Inputs'!F369)</f>
        <v/>
      </c>
      <c r="G369" s="172" t="str">
        <f>IF('Matches-Data-Inputs'!G369="","",'Matches-Data-Inputs'!G369)</f>
        <v/>
      </c>
      <c r="H369" s="172" t="str">
        <f t="shared" si="82"/>
        <v>Not Played Yet</v>
      </c>
      <c r="I369" s="362" t="str">
        <f>IF('Matches-Data-Inputs'!H369="","",'Matches-Data-Inputs'!H369)</f>
        <v/>
      </c>
      <c r="J369" s="149" t="str">
        <f>IF('Matches-Data-Inputs'!I369="","",'Matches-Data-Inputs'!I369)</f>
        <v/>
      </c>
      <c r="K369" s="362" t="str">
        <f t="shared" si="83"/>
        <v>Not Played Yet</v>
      </c>
      <c r="L369" s="188"/>
      <c r="M369" s="203"/>
      <c r="N369" s="123" t="str">
        <f t="shared" si="72"/>
        <v xml:space="preserve"> </v>
      </c>
      <c r="O369" s="193" t="str">
        <f t="shared" si="73"/>
        <v xml:space="preserve"> </v>
      </c>
      <c r="P369" s="57" t="str">
        <f t="shared" si="74"/>
        <v/>
      </c>
      <c r="Q369" s="58" t="str">
        <f t="shared" si="75"/>
        <v/>
      </c>
      <c r="R369" s="59">
        <f t="shared" si="76"/>
        <v>0</v>
      </c>
      <c r="S369" s="60">
        <f t="shared" si="77"/>
        <v>0</v>
      </c>
      <c r="T369" s="61">
        <f t="shared" si="78"/>
        <v>0</v>
      </c>
      <c r="U369" s="58">
        <f t="shared" si="79"/>
        <v>0</v>
      </c>
      <c r="V369" s="61">
        <f t="shared" si="80"/>
        <v>0</v>
      </c>
      <c r="W369" s="58">
        <f t="shared" si="81"/>
        <v>0</v>
      </c>
      <c r="X369" s="367"/>
      <c r="Y369" s="137"/>
      <c r="Z369" s="138"/>
      <c r="AA369" s="139"/>
      <c r="AB369" s="139"/>
      <c r="AC369" s="139"/>
      <c r="AD369" s="139"/>
    </row>
    <row r="370" spans="2:30" hidden="1">
      <c r="B370" s="65" t="str">
        <f>IF(C370&lt;&gt;"",COUNTA($C$7:C370),"")</f>
        <v/>
      </c>
      <c r="C370" s="364" t="str">
        <f>IF('Matches-Data-Inputs'!C370="","",'Matches-Data-Inputs'!C370)</f>
        <v/>
      </c>
      <c r="D370" s="73" t="str">
        <f>IF(C370="","",VLOOKUP(WEEKDAY(C370),WeekDays!$B$6:$C$12,COLUMNS(WeekDays!$B$6:$C$12)))</f>
        <v/>
      </c>
      <c r="E370" s="27" t="str">
        <f>IF('Matches-Data-Inputs'!E370="","",'Matches-Data-Inputs'!E370)</f>
        <v/>
      </c>
      <c r="F370" s="172" t="str">
        <f>IF('Matches-Data-Inputs'!F370="","",'Matches-Data-Inputs'!F370)</f>
        <v/>
      </c>
      <c r="G370" s="172" t="str">
        <f>IF('Matches-Data-Inputs'!G370="","",'Matches-Data-Inputs'!G370)</f>
        <v/>
      </c>
      <c r="H370" s="172" t="str">
        <f t="shared" si="82"/>
        <v>Not Played Yet</v>
      </c>
      <c r="I370" s="362" t="str">
        <f>IF('Matches-Data-Inputs'!H370="","",'Matches-Data-Inputs'!H370)</f>
        <v/>
      </c>
      <c r="J370" s="149" t="str">
        <f>IF('Matches-Data-Inputs'!I370="","",'Matches-Data-Inputs'!I370)</f>
        <v/>
      </c>
      <c r="K370" s="362" t="str">
        <f t="shared" si="83"/>
        <v>Not Played Yet</v>
      </c>
      <c r="L370" s="188"/>
      <c r="M370" s="203"/>
      <c r="N370" s="123" t="str">
        <f t="shared" si="72"/>
        <v xml:space="preserve"> </v>
      </c>
      <c r="O370" s="193" t="str">
        <f t="shared" si="73"/>
        <v xml:space="preserve"> </v>
      </c>
      <c r="P370" s="57" t="str">
        <f t="shared" si="74"/>
        <v/>
      </c>
      <c r="Q370" s="58" t="str">
        <f t="shared" si="75"/>
        <v/>
      </c>
      <c r="R370" s="59">
        <f t="shared" si="76"/>
        <v>0</v>
      </c>
      <c r="S370" s="60">
        <f t="shared" si="77"/>
        <v>0</v>
      </c>
      <c r="T370" s="61">
        <f t="shared" si="78"/>
        <v>0</v>
      </c>
      <c r="U370" s="58">
        <f t="shared" si="79"/>
        <v>0</v>
      </c>
      <c r="V370" s="61">
        <f t="shared" si="80"/>
        <v>0</v>
      </c>
      <c r="W370" s="58">
        <f t="shared" si="81"/>
        <v>0</v>
      </c>
      <c r="X370" s="367"/>
      <c r="Y370" s="137"/>
      <c r="Z370" s="138"/>
      <c r="AA370" s="139"/>
      <c r="AB370" s="139"/>
      <c r="AC370" s="139"/>
      <c r="AD370" s="139"/>
    </row>
    <row r="371" spans="2:30" hidden="1">
      <c r="B371" s="65" t="str">
        <f>IF(C371&lt;&gt;"",COUNTA($C$7:C371),"")</f>
        <v/>
      </c>
      <c r="C371" s="364" t="str">
        <f>IF('Matches-Data-Inputs'!C371="","",'Matches-Data-Inputs'!C371)</f>
        <v/>
      </c>
      <c r="D371" s="73" t="str">
        <f>IF(C371="","",VLOOKUP(WEEKDAY(C371),WeekDays!$B$6:$C$12,COLUMNS(WeekDays!$B$6:$C$12)))</f>
        <v/>
      </c>
      <c r="E371" s="27" t="str">
        <f>IF('Matches-Data-Inputs'!E371="","",'Matches-Data-Inputs'!E371)</f>
        <v/>
      </c>
      <c r="F371" s="172" t="str">
        <f>IF('Matches-Data-Inputs'!F371="","",'Matches-Data-Inputs'!F371)</f>
        <v/>
      </c>
      <c r="G371" s="172" t="str">
        <f>IF('Matches-Data-Inputs'!G371="","",'Matches-Data-Inputs'!G371)</f>
        <v/>
      </c>
      <c r="H371" s="172" t="str">
        <f t="shared" si="82"/>
        <v>Not Played Yet</v>
      </c>
      <c r="I371" s="362" t="str">
        <f>IF('Matches-Data-Inputs'!H371="","",'Matches-Data-Inputs'!H371)</f>
        <v/>
      </c>
      <c r="J371" s="149" t="str">
        <f>IF('Matches-Data-Inputs'!I371="","",'Matches-Data-Inputs'!I371)</f>
        <v/>
      </c>
      <c r="K371" s="362" t="str">
        <f t="shared" si="83"/>
        <v>Not Played Yet</v>
      </c>
      <c r="L371" s="188"/>
      <c r="M371" s="203"/>
      <c r="N371" s="123" t="str">
        <f t="shared" si="72"/>
        <v xml:space="preserve"> </v>
      </c>
      <c r="O371" s="193" t="str">
        <f t="shared" si="73"/>
        <v xml:space="preserve"> </v>
      </c>
      <c r="P371" s="57" t="str">
        <f t="shared" si="74"/>
        <v/>
      </c>
      <c r="Q371" s="58" t="str">
        <f t="shared" si="75"/>
        <v/>
      </c>
      <c r="R371" s="59">
        <f t="shared" si="76"/>
        <v>0</v>
      </c>
      <c r="S371" s="60">
        <f t="shared" si="77"/>
        <v>0</v>
      </c>
      <c r="T371" s="61">
        <f t="shared" si="78"/>
        <v>0</v>
      </c>
      <c r="U371" s="58">
        <f t="shared" si="79"/>
        <v>0</v>
      </c>
      <c r="V371" s="61">
        <f t="shared" si="80"/>
        <v>0</v>
      </c>
      <c r="W371" s="58">
        <f t="shared" si="81"/>
        <v>0</v>
      </c>
      <c r="X371" s="367"/>
      <c r="Y371" s="137"/>
      <c r="Z371" s="138"/>
      <c r="AA371" s="139"/>
      <c r="AB371" s="139"/>
      <c r="AC371" s="139"/>
      <c r="AD371" s="139"/>
    </row>
    <row r="372" spans="2:30" hidden="1">
      <c r="B372" s="65" t="str">
        <f>IF(C372&lt;&gt;"",COUNTA($C$7:C372),"")</f>
        <v/>
      </c>
      <c r="C372" s="364" t="str">
        <f>IF('Matches-Data-Inputs'!C372="","",'Matches-Data-Inputs'!C372)</f>
        <v/>
      </c>
      <c r="D372" s="73" t="str">
        <f>IF(C372="","",VLOOKUP(WEEKDAY(C372),WeekDays!$B$6:$C$12,COLUMNS(WeekDays!$B$6:$C$12)))</f>
        <v/>
      </c>
      <c r="E372" s="27" t="str">
        <f>IF('Matches-Data-Inputs'!E372="","",'Matches-Data-Inputs'!E372)</f>
        <v/>
      </c>
      <c r="F372" s="172" t="str">
        <f>IF('Matches-Data-Inputs'!F372="","",'Matches-Data-Inputs'!F372)</f>
        <v/>
      </c>
      <c r="G372" s="172" t="str">
        <f>IF('Matches-Data-Inputs'!G372="","",'Matches-Data-Inputs'!G372)</f>
        <v/>
      </c>
      <c r="H372" s="172" t="str">
        <f t="shared" si="82"/>
        <v>Not Played Yet</v>
      </c>
      <c r="I372" s="362" t="str">
        <f>IF('Matches-Data-Inputs'!H372="","",'Matches-Data-Inputs'!H372)</f>
        <v/>
      </c>
      <c r="J372" s="149" t="str">
        <f>IF('Matches-Data-Inputs'!I372="","",'Matches-Data-Inputs'!I372)</f>
        <v/>
      </c>
      <c r="K372" s="362" t="str">
        <f t="shared" si="83"/>
        <v>Not Played Yet</v>
      </c>
      <c r="L372" s="188"/>
      <c r="M372" s="203"/>
      <c r="N372" s="123" t="str">
        <f t="shared" si="72"/>
        <v xml:space="preserve"> </v>
      </c>
      <c r="O372" s="193" t="str">
        <f t="shared" si="73"/>
        <v xml:space="preserve"> </v>
      </c>
      <c r="P372" s="57" t="str">
        <f t="shared" si="74"/>
        <v/>
      </c>
      <c r="Q372" s="58" t="str">
        <f t="shared" si="75"/>
        <v/>
      </c>
      <c r="R372" s="59">
        <f t="shared" si="76"/>
        <v>0</v>
      </c>
      <c r="S372" s="60">
        <f t="shared" si="77"/>
        <v>0</v>
      </c>
      <c r="T372" s="61">
        <f t="shared" si="78"/>
        <v>0</v>
      </c>
      <c r="U372" s="58">
        <f t="shared" si="79"/>
        <v>0</v>
      </c>
      <c r="V372" s="61">
        <f t="shared" si="80"/>
        <v>0</v>
      </c>
      <c r="W372" s="58">
        <f t="shared" si="81"/>
        <v>0</v>
      </c>
      <c r="X372" s="367"/>
      <c r="Y372" s="137"/>
      <c r="Z372" s="138"/>
      <c r="AA372" s="139"/>
      <c r="AB372" s="139"/>
      <c r="AC372" s="139"/>
      <c r="AD372" s="139"/>
    </row>
    <row r="373" spans="2:30" hidden="1">
      <c r="B373" s="65" t="str">
        <f>IF(C373&lt;&gt;"",COUNTA($C$7:C373),"")</f>
        <v/>
      </c>
      <c r="C373" s="364" t="str">
        <f>IF('Matches-Data-Inputs'!C373="","",'Matches-Data-Inputs'!C373)</f>
        <v/>
      </c>
      <c r="D373" s="73" t="str">
        <f>IF(C373="","",VLOOKUP(WEEKDAY(C373),WeekDays!$B$6:$C$12,COLUMNS(WeekDays!$B$6:$C$12)))</f>
        <v/>
      </c>
      <c r="E373" s="27" t="str">
        <f>IF('Matches-Data-Inputs'!E373="","",'Matches-Data-Inputs'!E373)</f>
        <v/>
      </c>
      <c r="F373" s="172" t="str">
        <f>IF('Matches-Data-Inputs'!F373="","",'Matches-Data-Inputs'!F373)</f>
        <v/>
      </c>
      <c r="G373" s="172" t="str">
        <f>IF('Matches-Data-Inputs'!G373="","",'Matches-Data-Inputs'!G373)</f>
        <v/>
      </c>
      <c r="H373" s="172" t="str">
        <f t="shared" si="82"/>
        <v>Not Played Yet</v>
      </c>
      <c r="I373" s="362" t="str">
        <f>IF('Matches-Data-Inputs'!H373="","",'Matches-Data-Inputs'!H373)</f>
        <v/>
      </c>
      <c r="J373" s="149" t="str">
        <f>IF('Matches-Data-Inputs'!I373="","",'Matches-Data-Inputs'!I373)</f>
        <v/>
      </c>
      <c r="K373" s="362" t="str">
        <f t="shared" si="83"/>
        <v>Not Played Yet</v>
      </c>
      <c r="L373" s="188"/>
      <c r="M373" s="203"/>
      <c r="N373" s="123" t="str">
        <f t="shared" si="72"/>
        <v xml:space="preserve"> </v>
      </c>
      <c r="O373" s="193" t="str">
        <f t="shared" si="73"/>
        <v xml:space="preserve"> </v>
      </c>
      <c r="P373" s="57" t="str">
        <f t="shared" si="74"/>
        <v/>
      </c>
      <c r="Q373" s="58" t="str">
        <f t="shared" si="75"/>
        <v/>
      </c>
      <c r="R373" s="59">
        <f t="shared" si="76"/>
        <v>0</v>
      </c>
      <c r="S373" s="60">
        <f t="shared" si="77"/>
        <v>0</v>
      </c>
      <c r="T373" s="61">
        <f t="shared" si="78"/>
        <v>0</v>
      </c>
      <c r="U373" s="58">
        <f t="shared" si="79"/>
        <v>0</v>
      </c>
      <c r="V373" s="61">
        <f t="shared" si="80"/>
        <v>0</v>
      </c>
      <c r="W373" s="58">
        <f t="shared" si="81"/>
        <v>0</v>
      </c>
      <c r="X373" s="367"/>
      <c r="Y373" s="137"/>
      <c r="Z373" s="138"/>
      <c r="AA373" s="139"/>
      <c r="AB373" s="139"/>
      <c r="AC373" s="139"/>
      <c r="AD373" s="139"/>
    </row>
    <row r="374" spans="2:30" hidden="1">
      <c r="B374" s="65" t="str">
        <f>IF(C374&lt;&gt;"",COUNTA($C$7:C374),"")</f>
        <v/>
      </c>
      <c r="C374" s="364" t="str">
        <f>IF('Matches-Data-Inputs'!C374="","",'Matches-Data-Inputs'!C374)</f>
        <v/>
      </c>
      <c r="D374" s="73" t="str">
        <f>IF(C374="","",VLOOKUP(WEEKDAY(C374),WeekDays!$B$6:$C$12,COLUMNS(WeekDays!$B$6:$C$12)))</f>
        <v/>
      </c>
      <c r="E374" s="27" t="str">
        <f>IF('Matches-Data-Inputs'!E374="","",'Matches-Data-Inputs'!E374)</f>
        <v/>
      </c>
      <c r="F374" s="172" t="str">
        <f>IF('Matches-Data-Inputs'!F374="","",'Matches-Data-Inputs'!F374)</f>
        <v/>
      </c>
      <c r="G374" s="172" t="str">
        <f>IF('Matches-Data-Inputs'!G374="","",'Matches-Data-Inputs'!G374)</f>
        <v/>
      </c>
      <c r="H374" s="172" t="str">
        <f t="shared" si="82"/>
        <v>Not Played Yet</v>
      </c>
      <c r="I374" s="362" t="str">
        <f>IF('Matches-Data-Inputs'!H374="","",'Matches-Data-Inputs'!H374)</f>
        <v/>
      </c>
      <c r="J374" s="149" t="str">
        <f>IF('Matches-Data-Inputs'!I374="","",'Matches-Data-Inputs'!I374)</f>
        <v/>
      </c>
      <c r="K374" s="362" t="str">
        <f t="shared" si="83"/>
        <v>Not Played Yet</v>
      </c>
      <c r="L374" s="188"/>
      <c r="M374" s="203"/>
      <c r="N374" s="123" t="str">
        <f t="shared" si="72"/>
        <v xml:space="preserve"> </v>
      </c>
      <c r="O374" s="193" t="str">
        <f t="shared" si="73"/>
        <v xml:space="preserve"> </v>
      </c>
      <c r="P374" s="57" t="str">
        <f t="shared" si="74"/>
        <v/>
      </c>
      <c r="Q374" s="58" t="str">
        <f t="shared" si="75"/>
        <v/>
      </c>
      <c r="R374" s="59">
        <f t="shared" si="76"/>
        <v>0</v>
      </c>
      <c r="S374" s="60">
        <f t="shared" si="77"/>
        <v>0</v>
      </c>
      <c r="T374" s="61">
        <f t="shared" si="78"/>
        <v>0</v>
      </c>
      <c r="U374" s="58">
        <f t="shared" si="79"/>
        <v>0</v>
      </c>
      <c r="V374" s="61">
        <f t="shared" si="80"/>
        <v>0</v>
      </c>
      <c r="W374" s="58">
        <f t="shared" si="81"/>
        <v>0</v>
      </c>
      <c r="X374" s="367"/>
      <c r="Y374" s="137"/>
      <c r="Z374" s="138"/>
      <c r="AA374" s="139"/>
      <c r="AB374" s="139"/>
      <c r="AC374" s="139"/>
      <c r="AD374" s="139"/>
    </row>
    <row r="375" spans="2:30" hidden="1">
      <c r="B375" s="65" t="str">
        <f>IF(C375&lt;&gt;"",COUNTA($C$7:C375),"")</f>
        <v/>
      </c>
      <c r="C375" s="364" t="str">
        <f>IF('Matches-Data-Inputs'!C375="","",'Matches-Data-Inputs'!C375)</f>
        <v/>
      </c>
      <c r="D375" s="73" t="str">
        <f>IF(C375="","",VLOOKUP(WEEKDAY(C375),WeekDays!$B$6:$C$12,COLUMNS(WeekDays!$B$6:$C$12)))</f>
        <v/>
      </c>
      <c r="E375" s="27" t="str">
        <f>IF('Matches-Data-Inputs'!E375="","",'Matches-Data-Inputs'!E375)</f>
        <v/>
      </c>
      <c r="F375" s="172" t="str">
        <f>IF('Matches-Data-Inputs'!F375="","",'Matches-Data-Inputs'!F375)</f>
        <v/>
      </c>
      <c r="G375" s="172" t="str">
        <f>IF('Matches-Data-Inputs'!G375="","",'Matches-Data-Inputs'!G375)</f>
        <v/>
      </c>
      <c r="H375" s="172" t="str">
        <f t="shared" si="82"/>
        <v>Not Played Yet</v>
      </c>
      <c r="I375" s="362" t="str">
        <f>IF('Matches-Data-Inputs'!H375="","",'Matches-Data-Inputs'!H375)</f>
        <v/>
      </c>
      <c r="J375" s="149" t="str">
        <f>IF('Matches-Data-Inputs'!I375="","",'Matches-Data-Inputs'!I375)</f>
        <v/>
      </c>
      <c r="K375" s="362" t="str">
        <f t="shared" si="83"/>
        <v>Not Played Yet</v>
      </c>
      <c r="L375" s="188"/>
      <c r="M375" s="203"/>
      <c r="N375" s="123" t="str">
        <f t="shared" si="72"/>
        <v xml:space="preserve"> </v>
      </c>
      <c r="O375" s="193" t="str">
        <f t="shared" si="73"/>
        <v xml:space="preserve"> </v>
      </c>
      <c r="P375" s="57" t="str">
        <f t="shared" si="74"/>
        <v/>
      </c>
      <c r="Q375" s="58" t="str">
        <f t="shared" si="75"/>
        <v/>
      </c>
      <c r="R375" s="59">
        <f t="shared" si="76"/>
        <v>0</v>
      </c>
      <c r="S375" s="60">
        <f t="shared" si="77"/>
        <v>0</v>
      </c>
      <c r="T375" s="61">
        <f t="shared" si="78"/>
        <v>0</v>
      </c>
      <c r="U375" s="58">
        <f t="shared" si="79"/>
        <v>0</v>
      </c>
      <c r="V375" s="61">
        <f t="shared" si="80"/>
        <v>0</v>
      </c>
      <c r="W375" s="58">
        <f t="shared" si="81"/>
        <v>0</v>
      </c>
      <c r="X375" s="367"/>
      <c r="Y375" s="137"/>
      <c r="Z375" s="138"/>
      <c r="AA375" s="139"/>
      <c r="AB375" s="139"/>
      <c r="AC375" s="139"/>
      <c r="AD375" s="139"/>
    </row>
    <row r="376" spans="2:30" hidden="1">
      <c r="B376" s="65" t="str">
        <f>IF(C376&lt;&gt;"",COUNTA($C$7:C376),"")</f>
        <v/>
      </c>
      <c r="C376" s="364" t="str">
        <f>IF('Matches-Data-Inputs'!C376="","",'Matches-Data-Inputs'!C376)</f>
        <v/>
      </c>
      <c r="D376" s="73" t="str">
        <f>IF(C376="","",VLOOKUP(WEEKDAY(C376),WeekDays!$B$6:$C$12,COLUMNS(WeekDays!$B$6:$C$12)))</f>
        <v/>
      </c>
      <c r="E376" s="27" t="str">
        <f>IF('Matches-Data-Inputs'!E376="","",'Matches-Data-Inputs'!E376)</f>
        <v/>
      </c>
      <c r="F376" s="172" t="str">
        <f>IF('Matches-Data-Inputs'!F376="","",'Matches-Data-Inputs'!F376)</f>
        <v/>
      </c>
      <c r="G376" s="172" t="str">
        <f>IF('Matches-Data-Inputs'!G376="","",'Matches-Data-Inputs'!G376)</f>
        <v/>
      </c>
      <c r="H376" s="172" t="str">
        <f t="shared" si="82"/>
        <v>Not Played Yet</v>
      </c>
      <c r="I376" s="362" t="str">
        <f>IF('Matches-Data-Inputs'!H376="","",'Matches-Data-Inputs'!H376)</f>
        <v/>
      </c>
      <c r="J376" s="149" t="str">
        <f>IF('Matches-Data-Inputs'!I376="","",'Matches-Data-Inputs'!I376)</f>
        <v/>
      </c>
      <c r="K376" s="362" t="str">
        <f t="shared" si="83"/>
        <v>Not Played Yet</v>
      </c>
      <c r="L376" s="188"/>
      <c r="M376" s="203"/>
      <c r="N376" s="123" t="str">
        <f t="shared" si="72"/>
        <v xml:space="preserve"> </v>
      </c>
      <c r="O376" s="193" t="str">
        <f t="shared" si="73"/>
        <v xml:space="preserve"> </v>
      </c>
      <c r="P376" s="57" t="str">
        <f t="shared" si="74"/>
        <v/>
      </c>
      <c r="Q376" s="58" t="str">
        <f t="shared" si="75"/>
        <v/>
      </c>
      <c r="R376" s="59">
        <f t="shared" si="76"/>
        <v>0</v>
      </c>
      <c r="S376" s="60">
        <f t="shared" si="77"/>
        <v>0</v>
      </c>
      <c r="T376" s="61">
        <f t="shared" si="78"/>
        <v>0</v>
      </c>
      <c r="U376" s="58">
        <f t="shared" si="79"/>
        <v>0</v>
      </c>
      <c r="V376" s="61">
        <f t="shared" si="80"/>
        <v>0</v>
      </c>
      <c r="W376" s="58">
        <f t="shared" si="81"/>
        <v>0</v>
      </c>
      <c r="X376" s="367"/>
      <c r="Y376" s="137"/>
      <c r="Z376" s="138"/>
      <c r="AA376" s="139"/>
      <c r="AB376" s="139"/>
      <c r="AC376" s="139"/>
      <c r="AD376" s="139"/>
    </row>
    <row r="377" spans="2:30" hidden="1">
      <c r="B377" s="65" t="str">
        <f>IF(C377&lt;&gt;"",COUNTA($C$7:C377),"")</f>
        <v/>
      </c>
      <c r="C377" s="364" t="str">
        <f>IF('Matches-Data-Inputs'!C377="","",'Matches-Data-Inputs'!C377)</f>
        <v/>
      </c>
      <c r="D377" s="73" t="str">
        <f>IF(C377="","",VLOOKUP(WEEKDAY(C377),WeekDays!$B$6:$C$12,COLUMNS(WeekDays!$B$6:$C$12)))</f>
        <v/>
      </c>
      <c r="E377" s="27" t="str">
        <f>IF('Matches-Data-Inputs'!E377="","",'Matches-Data-Inputs'!E377)</f>
        <v/>
      </c>
      <c r="F377" s="172" t="str">
        <f>IF('Matches-Data-Inputs'!F377="","",'Matches-Data-Inputs'!F377)</f>
        <v/>
      </c>
      <c r="G377" s="172" t="str">
        <f>IF('Matches-Data-Inputs'!G377="","",'Matches-Data-Inputs'!G377)</f>
        <v/>
      </c>
      <c r="H377" s="172" t="str">
        <f t="shared" si="82"/>
        <v>Not Played Yet</v>
      </c>
      <c r="I377" s="362" t="str">
        <f>IF('Matches-Data-Inputs'!H377="","",'Matches-Data-Inputs'!H377)</f>
        <v/>
      </c>
      <c r="J377" s="149" t="str">
        <f>IF('Matches-Data-Inputs'!I377="","",'Matches-Data-Inputs'!I377)</f>
        <v/>
      </c>
      <c r="K377" s="362" t="str">
        <f t="shared" si="83"/>
        <v>Not Played Yet</v>
      </c>
      <c r="L377" s="188"/>
      <c r="M377" s="203"/>
      <c r="N377" s="123" t="str">
        <f t="shared" si="72"/>
        <v xml:space="preserve"> </v>
      </c>
      <c r="O377" s="193" t="str">
        <f t="shared" si="73"/>
        <v xml:space="preserve"> </v>
      </c>
      <c r="P377" s="57" t="str">
        <f t="shared" si="74"/>
        <v/>
      </c>
      <c r="Q377" s="58" t="str">
        <f t="shared" si="75"/>
        <v/>
      </c>
      <c r="R377" s="59">
        <f t="shared" si="76"/>
        <v>0</v>
      </c>
      <c r="S377" s="60">
        <f t="shared" si="77"/>
        <v>0</v>
      </c>
      <c r="T377" s="61">
        <f t="shared" si="78"/>
        <v>0</v>
      </c>
      <c r="U377" s="58">
        <f t="shared" si="79"/>
        <v>0</v>
      </c>
      <c r="V377" s="61">
        <f t="shared" si="80"/>
        <v>0</v>
      </c>
      <c r="W377" s="58">
        <f t="shared" si="81"/>
        <v>0</v>
      </c>
      <c r="X377" s="367"/>
      <c r="Y377" s="137"/>
      <c r="Z377" s="138"/>
      <c r="AA377" s="139"/>
      <c r="AB377" s="139"/>
      <c r="AC377" s="139"/>
      <c r="AD377" s="139"/>
    </row>
    <row r="378" spans="2:30" hidden="1">
      <c r="B378" s="65" t="str">
        <f>IF(C378&lt;&gt;"",COUNTA($C$7:C378),"")</f>
        <v/>
      </c>
      <c r="C378" s="364" t="str">
        <f>IF('Matches-Data-Inputs'!C378="","",'Matches-Data-Inputs'!C378)</f>
        <v/>
      </c>
      <c r="D378" s="73" t="str">
        <f>IF(C378="","",VLOOKUP(WEEKDAY(C378),WeekDays!$B$6:$C$12,COLUMNS(WeekDays!$B$6:$C$12)))</f>
        <v/>
      </c>
      <c r="E378" s="27" t="str">
        <f>IF('Matches-Data-Inputs'!E378="","",'Matches-Data-Inputs'!E378)</f>
        <v/>
      </c>
      <c r="F378" s="172" t="str">
        <f>IF('Matches-Data-Inputs'!F378="","",'Matches-Data-Inputs'!F378)</f>
        <v/>
      </c>
      <c r="G378" s="172" t="str">
        <f>IF('Matches-Data-Inputs'!G378="","",'Matches-Data-Inputs'!G378)</f>
        <v/>
      </c>
      <c r="H378" s="172" t="str">
        <f t="shared" si="82"/>
        <v>Not Played Yet</v>
      </c>
      <c r="I378" s="362" t="str">
        <f>IF('Matches-Data-Inputs'!H378="","",'Matches-Data-Inputs'!H378)</f>
        <v/>
      </c>
      <c r="J378" s="149" t="str">
        <f>IF('Matches-Data-Inputs'!I378="","",'Matches-Data-Inputs'!I378)</f>
        <v/>
      </c>
      <c r="K378" s="362" t="str">
        <f t="shared" si="83"/>
        <v>Not Played Yet</v>
      </c>
      <c r="L378" s="188"/>
      <c r="M378" s="203"/>
      <c r="N378" s="123" t="str">
        <f t="shared" si="72"/>
        <v xml:space="preserve"> </v>
      </c>
      <c r="O378" s="193" t="str">
        <f t="shared" si="73"/>
        <v xml:space="preserve"> </v>
      </c>
      <c r="P378" s="57" t="str">
        <f t="shared" si="74"/>
        <v/>
      </c>
      <c r="Q378" s="58" t="str">
        <f t="shared" si="75"/>
        <v/>
      </c>
      <c r="R378" s="59">
        <f t="shared" si="76"/>
        <v>0</v>
      </c>
      <c r="S378" s="60">
        <f t="shared" si="77"/>
        <v>0</v>
      </c>
      <c r="T378" s="61">
        <f t="shared" si="78"/>
        <v>0</v>
      </c>
      <c r="U378" s="58">
        <f t="shared" si="79"/>
        <v>0</v>
      </c>
      <c r="V378" s="61">
        <f t="shared" si="80"/>
        <v>0</v>
      </c>
      <c r="W378" s="58">
        <f t="shared" si="81"/>
        <v>0</v>
      </c>
      <c r="X378" s="367"/>
      <c r="Y378" s="137"/>
      <c r="Z378" s="138"/>
      <c r="AA378" s="139"/>
      <c r="AB378" s="139"/>
      <c r="AC378" s="139"/>
      <c r="AD378" s="139"/>
    </row>
    <row r="379" spans="2:30" hidden="1">
      <c r="B379" s="65" t="str">
        <f>IF(C379&lt;&gt;"",COUNTA($C$7:C379),"")</f>
        <v/>
      </c>
      <c r="C379" s="364" t="str">
        <f>IF('Matches-Data-Inputs'!C379="","",'Matches-Data-Inputs'!C379)</f>
        <v/>
      </c>
      <c r="D379" s="73" t="str">
        <f>IF(C379="","",VLOOKUP(WEEKDAY(C379),WeekDays!$B$6:$C$12,COLUMNS(WeekDays!$B$6:$C$12)))</f>
        <v/>
      </c>
      <c r="E379" s="27" t="str">
        <f>IF('Matches-Data-Inputs'!E379="","",'Matches-Data-Inputs'!E379)</f>
        <v/>
      </c>
      <c r="F379" s="172" t="str">
        <f>IF('Matches-Data-Inputs'!F379="","",'Matches-Data-Inputs'!F379)</f>
        <v/>
      </c>
      <c r="G379" s="172" t="str">
        <f>IF('Matches-Data-Inputs'!G379="","",'Matches-Data-Inputs'!G379)</f>
        <v/>
      </c>
      <c r="H379" s="172" t="str">
        <f t="shared" si="82"/>
        <v>Not Played Yet</v>
      </c>
      <c r="I379" s="362" t="str">
        <f>IF('Matches-Data-Inputs'!H379="","",'Matches-Data-Inputs'!H379)</f>
        <v/>
      </c>
      <c r="J379" s="149" t="str">
        <f>IF('Matches-Data-Inputs'!I379="","",'Matches-Data-Inputs'!I379)</f>
        <v/>
      </c>
      <c r="K379" s="362" t="str">
        <f t="shared" si="83"/>
        <v>Not Played Yet</v>
      </c>
      <c r="L379" s="188"/>
      <c r="M379" s="203"/>
      <c r="N379" s="123" t="str">
        <f t="shared" si="72"/>
        <v xml:space="preserve"> </v>
      </c>
      <c r="O379" s="193" t="str">
        <f t="shared" si="73"/>
        <v xml:space="preserve"> </v>
      </c>
      <c r="P379" s="57" t="str">
        <f t="shared" si="74"/>
        <v/>
      </c>
      <c r="Q379" s="58" t="str">
        <f t="shared" si="75"/>
        <v/>
      </c>
      <c r="R379" s="59">
        <f t="shared" si="76"/>
        <v>0</v>
      </c>
      <c r="S379" s="60">
        <f t="shared" si="77"/>
        <v>0</v>
      </c>
      <c r="T379" s="61">
        <f t="shared" si="78"/>
        <v>0</v>
      </c>
      <c r="U379" s="58">
        <f t="shared" si="79"/>
        <v>0</v>
      </c>
      <c r="V379" s="61">
        <f t="shared" si="80"/>
        <v>0</v>
      </c>
      <c r="W379" s="58">
        <f t="shared" si="81"/>
        <v>0</v>
      </c>
      <c r="X379" s="367"/>
      <c r="Y379" s="137"/>
      <c r="Z379" s="138"/>
      <c r="AA379" s="139"/>
      <c r="AB379" s="139"/>
      <c r="AC379" s="139"/>
      <c r="AD379" s="139"/>
    </row>
    <row r="380" spans="2:30" hidden="1">
      <c r="B380" s="65" t="str">
        <f>IF(C380&lt;&gt;"",COUNTA($C$7:C380),"")</f>
        <v/>
      </c>
      <c r="C380" s="364" t="str">
        <f>IF('Matches-Data-Inputs'!C380="","",'Matches-Data-Inputs'!C380)</f>
        <v/>
      </c>
      <c r="D380" s="73" t="str">
        <f>IF(C380="","",VLOOKUP(WEEKDAY(C380),WeekDays!$B$6:$C$12,COLUMNS(WeekDays!$B$6:$C$12)))</f>
        <v/>
      </c>
      <c r="E380" s="27" t="str">
        <f>IF('Matches-Data-Inputs'!E380="","",'Matches-Data-Inputs'!E380)</f>
        <v/>
      </c>
      <c r="F380" s="172" t="str">
        <f>IF('Matches-Data-Inputs'!F380="","",'Matches-Data-Inputs'!F380)</f>
        <v/>
      </c>
      <c r="G380" s="172" t="str">
        <f>IF('Matches-Data-Inputs'!G380="","",'Matches-Data-Inputs'!G380)</f>
        <v/>
      </c>
      <c r="H380" s="172" t="str">
        <f t="shared" si="82"/>
        <v>Not Played Yet</v>
      </c>
      <c r="I380" s="362" t="str">
        <f>IF('Matches-Data-Inputs'!H380="","",'Matches-Data-Inputs'!H380)</f>
        <v/>
      </c>
      <c r="J380" s="149" t="str">
        <f>IF('Matches-Data-Inputs'!I380="","",'Matches-Data-Inputs'!I380)</f>
        <v/>
      </c>
      <c r="K380" s="362" t="str">
        <f t="shared" si="83"/>
        <v>Not Played Yet</v>
      </c>
      <c r="L380" s="188"/>
      <c r="M380" s="203"/>
      <c r="N380" s="123" t="str">
        <f t="shared" si="72"/>
        <v xml:space="preserve"> </v>
      </c>
      <c r="O380" s="193" t="str">
        <f t="shared" si="73"/>
        <v xml:space="preserve"> </v>
      </c>
      <c r="P380" s="57" t="str">
        <f t="shared" si="74"/>
        <v/>
      </c>
      <c r="Q380" s="58" t="str">
        <f t="shared" si="75"/>
        <v/>
      </c>
      <c r="R380" s="59">
        <f t="shared" si="76"/>
        <v>0</v>
      </c>
      <c r="S380" s="60">
        <f t="shared" si="77"/>
        <v>0</v>
      </c>
      <c r="T380" s="61">
        <f t="shared" si="78"/>
        <v>0</v>
      </c>
      <c r="U380" s="58">
        <f t="shared" si="79"/>
        <v>0</v>
      </c>
      <c r="V380" s="61">
        <f t="shared" si="80"/>
        <v>0</v>
      </c>
      <c r="W380" s="58">
        <f t="shared" si="81"/>
        <v>0</v>
      </c>
      <c r="X380" s="367"/>
      <c r="Y380" s="137"/>
      <c r="Z380" s="138"/>
      <c r="AA380" s="139"/>
      <c r="AB380" s="139"/>
      <c r="AC380" s="139"/>
      <c r="AD380" s="139"/>
    </row>
    <row r="381" spans="2:30" hidden="1">
      <c r="B381" s="65" t="str">
        <f>IF(C381&lt;&gt;"",COUNTA($C$7:C381),"")</f>
        <v/>
      </c>
      <c r="C381" s="364" t="str">
        <f>IF('Matches-Data-Inputs'!C381="","",'Matches-Data-Inputs'!C381)</f>
        <v/>
      </c>
      <c r="D381" s="73" t="str">
        <f>IF(C381="","",VLOOKUP(WEEKDAY(C381),WeekDays!$B$6:$C$12,COLUMNS(WeekDays!$B$6:$C$12)))</f>
        <v/>
      </c>
      <c r="E381" s="27" t="str">
        <f>IF('Matches-Data-Inputs'!E381="","",'Matches-Data-Inputs'!E381)</f>
        <v/>
      </c>
      <c r="F381" s="172" t="str">
        <f>IF('Matches-Data-Inputs'!F381="","",'Matches-Data-Inputs'!F381)</f>
        <v/>
      </c>
      <c r="G381" s="172" t="str">
        <f>IF('Matches-Data-Inputs'!G381="","",'Matches-Data-Inputs'!G381)</f>
        <v/>
      </c>
      <c r="H381" s="172" t="str">
        <f t="shared" si="82"/>
        <v>Not Played Yet</v>
      </c>
      <c r="I381" s="362" t="str">
        <f>IF('Matches-Data-Inputs'!H381="","",'Matches-Data-Inputs'!H381)</f>
        <v/>
      </c>
      <c r="J381" s="149" t="str">
        <f>IF('Matches-Data-Inputs'!I381="","",'Matches-Data-Inputs'!I381)</f>
        <v/>
      </c>
      <c r="K381" s="362" t="str">
        <f t="shared" si="83"/>
        <v>Not Played Yet</v>
      </c>
      <c r="L381" s="188"/>
      <c r="M381" s="203"/>
      <c r="N381" s="123" t="str">
        <f t="shared" ref="N381:N444" si="84">IF(OR(B381=0,B381&gt;COUNT($G$7:$G$868))," ",IF(G381&gt;J381,3,IF(G381&lt;J381,0,1)))</f>
        <v xml:space="preserve"> </v>
      </c>
      <c r="O381" s="193" t="str">
        <f t="shared" ref="O381:O444" si="85">IF(OR(B381=0,B381&gt;COUNT($G$7:$G$868))," ",IF(J381&gt;G381,3,IF(J381&lt;G381,0,1)))</f>
        <v xml:space="preserve"> </v>
      </c>
      <c r="P381" s="57" t="str">
        <f t="shared" ref="P381:P444" si="86">J381</f>
        <v/>
      </c>
      <c r="Q381" s="58" t="str">
        <f t="shared" ref="Q381:Q444" si="87">G381</f>
        <v/>
      </c>
      <c r="R381" s="59">
        <f t="shared" ref="R381:R444" si="88">IF(G381&gt;J381,1,0)</f>
        <v>0</v>
      </c>
      <c r="S381" s="60">
        <f t="shared" ref="S381:S444" si="89">IF(J381&gt;G381,1,0)</f>
        <v>0</v>
      </c>
      <c r="T381" s="61">
        <f t="shared" ref="T381:T444" si="90">IF(G381&lt;J381,1,0)</f>
        <v>0</v>
      </c>
      <c r="U381" s="58">
        <f t="shared" ref="U381:U444" si="91">IF(J381&lt;G381,1,0)</f>
        <v>0</v>
      </c>
      <c r="V381" s="61">
        <f t="shared" ref="V381:V444" si="92">IF(AND(G381="",J381=""),0,IF(G381=J381,1,0))</f>
        <v>0</v>
      </c>
      <c r="W381" s="58">
        <f t="shared" ref="W381:W444" si="93">IF(AND(G381="",J381=""),0,IF(J381=G381,1,0))</f>
        <v>0</v>
      </c>
      <c r="X381" s="367"/>
      <c r="Y381" s="137"/>
      <c r="Z381" s="138"/>
      <c r="AA381" s="139"/>
      <c r="AB381" s="139"/>
      <c r="AC381" s="139"/>
      <c r="AD381" s="139"/>
    </row>
    <row r="382" spans="2:30" hidden="1">
      <c r="B382" s="65" t="str">
        <f>IF(C382&lt;&gt;"",COUNTA($C$7:C382),"")</f>
        <v/>
      </c>
      <c r="C382" s="364" t="str">
        <f>IF('Matches-Data-Inputs'!C382="","",'Matches-Data-Inputs'!C382)</f>
        <v/>
      </c>
      <c r="D382" s="73" t="str">
        <f>IF(C382="","",VLOOKUP(WEEKDAY(C382),WeekDays!$B$6:$C$12,COLUMNS(WeekDays!$B$6:$C$12)))</f>
        <v/>
      </c>
      <c r="E382" s="27" t="str">
        <f>IF('Matches-Data-Inputs'!E382="","",'Matches-Data-Inputs'!E382)</f>
        <v/>
      </c>
      <c r="F382" s="172" t="str">
        <f>IF('Matches-Data-Inputs'!F382="","",'Matches-Data-Inputs'!F382)</f>
        <v/>
      </c>
      <c r="G382" s="172" t="str">
        <f>IF('Matches-Data-Inputs'!G382="","",'Matches-Data-Inputs'!G382)</f>
        <v/>
      </c>
      <c r="H382" s="172" t="str">
        <f t="shared" si="82"/>
        <v>Not Played Yet</v>
      </c>
      <c r="I382" s="362" t="str">
        <f>IF('Matches-Data-Inputs'!H382="","",'Matches-Data-Inputs'!H382)</f>
        <v/>
      </c>
      <c r="J382" s="149" t="str">
        <f>IF('Matches-Data-Inputs'!I382="","",'Matches-Data-Inputs'!I382)</f>
        <v/>
      </c>
      <c r="K382" s="362" t="str">
        <f t="shared" si="83"/>
        <v>Not Played Yet</v>
      </c>
      <c r="L382" s="188"/>
      <c r="M382" s="203"/>
      <c r="N382" s="123" t="str">
        <f t="shared" si="84"/>
        <v xml:space="preserve"> </v>
      </c>
      <c r="O382" s="193" t="str">
        <f t="shared" si="85"/>
        <v xml:space="preserve"> </v>
      </c>
      <c r="P382" s="57" t="str">
        <f t="shared" si="86"/>
        <v/>
      </c>
      <c r="Q382" s="58" t="str">
        <f t="shared" si="87"/>
        <v/>
      </c>
      <c r="R382" s="59">
        <f t="shared" si="88"/>
        <v>0</v>
      </c>
      <c r="S382" s="60">
        <f t="shared" si="89"/>
        <v>0</v>
      </c>
      <c r="T382" s="61">
        <f t="shared" si="90"/>
        <v>0</v>
      </c>
      <c r="U382" s="58">
        <f t="shared" si="91"/>
        <v>0</v>
      </c>
      <c r="V382" s="61">
        <f t="shared" si="92"/>
        <v>0</v>
      </c>
      <c r="W382" s="58">
        <f t="shared" si="93"/>
        <v>0</v>
      </c>
      <c r="X382" s="367"/>
      <c r="Y382" s="137"/>
      <c r="Z382" s="138"/>
      <c r="AA382" s="139"/>
      <c r="AB382" s="139"/>
      <c r="AC382" s="139"/>
      <c r="AD382" s="139"/>
    </row>
    <row r="383" spans="2:30" hidden="1">
      <c r="B383" s="65" t="str">
        <f>IF(C383&lt;&gt;"",COUNTA($C$7:C383),"")</f>
        <v/>
      </c>
      <c r="C383" s="364" t="str">
        <f>IF('Matches-Data-Inputs'!C383="","",'Matches-Data-Inputs'!C383)</f>
        <v/>
      </c>
      <c r="D383" s="73" t="str">
        <f>IF(C383="","",VLOOKUP(WEEKDAY(C383),WeekDays!$B$6:$C$12,COLUMNS(WeekDays!$B$6:$C$12)))</f>
        <v/>
      </c>
      <c r="E383" s="27" t="str">
        <f>IF('Matches-Data-Inputs'!E383="","",'Matches-Data-Inputs'!E383)</f>
        <v/>
      </c>
      <c r="F383" s="172" t="str">
        <f>IF('Matches-Data-Inputs'!F383="","",'Matches-Data-Inputs'!F383)</f>
        <v/>
      </c>
      <c r="G383" s="172" t="str">
        <f>IF('Matches-Data-Inputs'!G383="","",'Matches-Data-Inputs'!G383)</f>
        <v/>
      </c>
      <c r="H383" s="172" t="str">
        <f t="shared" si="82"/>
        <v>Not Played Yet</v>
      </c>
      <c r="I383" s="362" t="str">
        <f>IF('Matches-Data-Inputs'!H383="","",'Matches-Data-Inputs'!H383)</f>
        <v/>
      </c>
      <c r="J383" s="149" t="str">
        <f>IF('Matches-Data-Inputs'!I383="","",'Matches-Data-Inputs'!I383)</f>
        <v/>
      </c>
      <c r="K383" s="362" t="str">
        <f t="shared" si="83"/>
        <v>Not Played Yet</v>
      </c>
      <c r="L383" s="188"/>
      <c r="M383" s="203"/>
      <c r="N383" s="123" t="str">
        <f t="shared" si="84"/>
        <v xml:space="preserve"> </v>
      </c>
      <c r="O383" s="193" t="str">
        <f t="shared" si="85"/>
        <v xml:space="preserve"> </v>
      </c>
      <c r="P383" s="57" t="str">
        <f t="shared" si="86"/>
        <v/>
      </c>
      <c r="Q383" s="58" t="str">
        <f t="shared" si="87"/>
        <v/>
      </c>
      <c r="R383" s="59">
        <f t="shared" si="88"/>
        <v>0</v>
      </c>
      <c r="S383" s="60">
        <f t="shared" si="89"/>
        <v>0</v>
      </c>
      <c r="T383" s="61">
        <f t="shared" si="90"/>
        <v>0</v>
      </c>
      <c r="U383" s="58">
        <f t="shared" si="91"/>
        <v>0</v>
      </c>
      <c r="V383" s="61">
        <f t="shared" si="92"/>
        <v>0</v>
      </c>
      <c r="W383" s="58">
        <f t="shared" si="93"/>
        <v>0</v>
      </c>
      <c r="X383" s="367"/>
      <c r="Y383" s="137"/>
      <c r="Z383" s="138"/>
      <c r="AA383" s="139"/>
      <c r="AB383" s="139"/>
      <c r="AC383" s="139"/>
      <c r="AD383" s="139"/>
    </row>
    <row r="384" spans="2:30" hidden="1">
      <c r="B384" s="65" t="str">
        <f>IF(C384&lt;&gt;"",COUNTA($C$7:C384),"")</f>
        <v/>
      </c>
      <c r="C384" s="364" t="str">
        <f>IF('Matches-Data-Inputs'!C384="","",'Matches-Data-Inputs'!C384)</f>
        <v/>
      </c>
      <c r="D384" s="73" t="str">
        <f>IF(C384="","",VLOOKUP(WEEKDAY(C384),WeekDays!$B$6:$C$12,COLUMNS(WeekDays!$B$6:$C$12)))</f>
        <v/>
      </c>
      <c r="E384" s="27" t="str">
        <f>IF('Matches-Data-Inputs'!E384="","",'Matches-Data-Inputs'!E384)</f>
        <v/>
      </c>
      <c r="F384" s="172" t="str">
        <f>IF('Matches-Data-Inputs'!F384="","",'Matches-Data-Inputs'!F384)</f>
        <v/>
      </c>
      <c r="G384" s="172" t="str">
        <f>IF('Matches-Data-Inputs'!G384="","",'Matches-Data-Inputs'!G384)</f>
        <v/>
      </c>
      <c r="H384" s="172" t="str">
        <f t="shared" si="82"/>
        <v>Not Played Yet</v>
      </c>
      <c r="I384" s="362" t="str">
        <f>IF('Matches-Data-Inputs'!H384="","",'Matches-Data-Inputs'!H384)</f>
        <v/>
      </c>
      <c r="J384" s="149" t="str">
        <f>IF('Matches-Data-Inputs'!I384="","",'Matches-Data-Inputs'!I384)</f>
        <v/>
      </c>
      <c r="K384" s="362" t="str">
        <f t="shared" si="83"/>
        <v>Not Played Yet</v>
      </c>
      <c r="L384" s="188"/>
      <c r="M384" s="203"/>
      <c r="N384" s="123" t="str">
        <f t="shared" si="84"/>
        <v xml:space="preserve"> </v>
      </c>
      <c r="O384" s="193" t="str">
        <f t="shared" si="85"/>
        <v xml:space="preserve"> </v>
      </c>
      <c r="P384" s="57" t="str">
        <f t="shared" si="86"/>
        <v/>
      </c>
      <c r="Q384" s="58" t="str">
        <f t="shared" si="87"/>
        <v/>
      </c>
      <c r="R384" s="59">
        <f t="shared" si="88"/>
        <v>0</v>
      </c>
      <c r="S384" s="60">
        <f t="shared" si="89"/>
        <v>0</v>
      </c>
      <c r="T384" s="61">
        <f t="shared" si="90"/>
        <v>0</v>
      </c>
      <c r="U384" s="58">
        <f t="shared" si="91"/>
        <v>0</v>
      </c>
      <c r="V384" s="61">
        <f t="shared" si="92"/>
        <v>0</v>
      </c>
      <c r="W384" s="58">
        <f t="shared" si="93"/>
        <v>0</v>
      </c>
      <c r="X384" s="367"/>
      <c r="Y384" s="137"/>
      <c r="Z384" s="138"/>
      <c r="AA384" s="139"/>
      <c r="AB384" s="139"/>
      <c r="AC384" s="139"/>
      <c r="AD384" s="139"/>
    </row>
    <row r="385" spans="2:30" hidden="1">
      <c r="B385" s="65" t="str">
        <f>IF(C385&lt;&gt;"",COUNTA($C$7:C385),"")</f>
        <v/>
      </c>
      <c r="C385" s="364" t="str">
        <f>IF('Matches-Data-Inputs'!C385="","",'Matches-Data-Inputs'!C385)</f>
        <v/>
      </c>
      <c r="D385" s="73" t="str">
        <f>IF(C385="","",VLOOKUP(WEEKDAY(C385),WeekDays!$B$6:$C$12,COLUMNS(WeekDays!$B$6:$C$12)))</f>
        <v/>
      </c>
      <c r="E385" s="27" t="str">
        <f>IF('Matches-Data-Inputs'!E385="","",'Matches-Data-Inputs'!E385)</f>
        <v/>
      </c>
      <c r="F385" s="172" t="str">
        <f>IF('Matches-Data-Inputs'!F385="","",'Matches-Data-Inputs'!F385)</f>
        <v/>
      </c>
      <c r="G385" s="172" t="str">
        <f>IF('Matches-Data-Inputs'!G385="","",'Matches-Data-Inputs'!G385)</f>
        <v/>
      </c>
      <c r="H385" s="172" t="str">
        <f t="shared" si="82"/>
        <v>Not Played Yet</v>
      </c>
      <c r="I385" s="362" t="str">
        <f>IF('Matches-Data-Inputs'!H385="","",'Matches-Data-Inputs'!H385)</f>
        <v/>
      </c>
      <c r="J385" s="149" t="str">
        <f>IF('Matches-Data-Inputs'!I385="","",'Matches-Data-Inputs'!I385)</f>
        <v/>
      </c>
      <c r="K385" s="362" t="str">
        <f t="shared" si="83"/>
        <v>Not Played Yet</v>
      </c>
      <c r="L385" s="188"/>
      <c r="M385" s="203"/>
      <c r="N385" s="123" t="str">
        <f t="shared" si="84"/>
        <v xml:space="preserve"> </v>
      </c>
      <c r="O385" s="193" t="str">
        <f t="shared" si="85"/>
        <v xml:space="preserve"> </v>
      </c>
      <c r="P385" s="57" t="str">
        <f t="shared" si="86"/>
        <v/>
      </c>
      <c r="Q385" s="58" t="str">
        <f t="shared" si="87"/>
        <v/>
      </c>
      <c r="R385" s="59">
        <f t="shared" si="88"/>
        <v>0</v>
      </c>
      <c r="S385" s="60">
        <f t="shared" si="89"/>
        <v>0</v>
      </c>
      <c r="T385" s="61">
        <f t="shared" si="90"/>
        <v>0</v>
      </c>
      <c r="U385" s="58">
        <f t="shared" si="91"/>
        <v>0</v>
      </c>
      <c r="V385" s="61">
        <f t="shared" si="92"/>
        <v>0</v>
      </c>
      <c r="W385" s="58">
        <f t="shared" si="93"/>
        <v>0</v>
      </c>
      <c r="X385" s="367"/>
      <c r="Y385" s="137"/>
      <c r="Z385" s="138"/>
      <c r="AA385" s="139"/>
      <c r="AB385" s="139"/>
      <c r="AC385" s="139"/>
      <c r="AD385" s="139"/>
    </row>
    <row r="386" spans="2:30" hidden="1">
      <c r="B386" s="65" t="str">
        <f>IF(C386&lt;&gt;"",COUNTA($C$7:C386),"")</f>
        <v/>
      </c>
      <c r="C386" s="364" t="str">
        <f>IF('Matches-Data-Inputs'!C386="","",'Matches-Data-Inputs'!C386)</f>
        <v/>
      </c>
      <c r="D386" s="73" t="str">
        <f>IF(C386="","",VLOOKUP(WEEKDAY(C386),WeekDays!$B$6:$C$12,COLUMNS(WeekDays!$B$6:$C$12)))</f>
        <v/>
      </c>
      <c r="E386" s="27" t="str">
        <f>IF('Matches-Data-Inputs'!E386="","",'Matches-Data-Inputs'!E386)</f>
        <v/>
      </c>
      <c r="F386" s="172" t="str">
        <f>IF('Matches-Data-Inputs'!F386="","",'Matches-Data-Inputs'!F386)</f>
        <v/>
      </c>
      <c r="G386" s="172" t="str">
        <f>IF('Matches-Data-Inputs'!G386="","",'Matches-Data-Inputs'!G386)</f>
        <v/>
      </c>
      <c r="H386" s="172" t="str">
        <f t="shared" si="82"/>
        <v>Not Played Yet</v>
      </c>
      <c r="I386" s="362" t="str">
        <f>IF('Matches-Data-Inputs'!H386="","",'Matches-Data-Inputs'!H386)</f>
        <v/>
      </c>
      <c r="J386" s="149" t="str">
        <f>IF('Matches-Data-Inputs'!I386="","",'Matches-Data-Inputs'!I386)</f>
        <v/>
      </c>
      <c r="K386" s="362" t="str">
        <f t="shared" si="83"/>
        <v>Not Played Yet</v>
      </c>
      <c r="L386" s="188"/>
      <c r="M386" s="203"/>
      <c r="N386" s="123" t="str">
        <f t="shared" si="84"/>
        <v xml:space="preserve"> </v>
      </c>
      <c r="O386" s="193" t="str">
        <f t="shared" si="85"/>
        <v xml:space="preserve"> </v>
      </c>
      <c r="P386" s="57" t="str">
        <f t="shared" si="86"/>
        <v/>
      </c>
      <c r="Q386" s="58" t="str">
        <f t="shared" si="87"/>
        <v/>
      </c>
      <c r="R386" s="59">
        <f t="shared" si="88"/>
        <v>0</v>
      </c>
      <c r="S386" s="60">
        <f t="shared" si="89"/>
        <v>0</v>
      </c>
      <c r="T386" s="61">
        <f t="shared" si="90"/>
        <v>0</v>
      </c>
      <c r="U386" s="58">
        <f t="shared" si="91"/>
        <v>0</v>
      </c>
      <c r="V386" s="61">
        <f t="shared" si="92"/>
        <v>0</v>
      </c>
      <c r="W386" s="58">
        <f t="shared" si="93"/>
        <v>0</v>
      </c>
      <c r="X386" s="367"/>
      <c r="Y386" s="137"/>
      <c r="Z386" s="138"/>
      <c r="AA386" s="139"/>
      <c r="AB386" s="139"/>
      <c r="AC386" s="139"/>
      <c r="AD386" s="139"/>
    </row>
    <row r="387" spans="2:30" hidden="1">
      <c r="B387" s="65" t="str">
        <f>IF(C387&lt;&gt;"",COUNTA($C$7:C387),"")</f>
        <v/>
      </c>
      <c r="C387" s="364" t="str">
        <f>IF('Matches-Data-Inputs'!C387="","",'Matches-Data-Inputs'!C387)</f>
        <v/>
      </c>
      <c r="D387" s="73" t="str">
        <f>IF(C387="","",VLOOKUP(WEEKDAY(C387),WeekDays!$B$6:$C$12,COLUMNS(WeekDays!$B$6:$C$12)))</f>
        <v/>
      </c>
      <c r="E387" s="27" t="str">
        <f>IF('Matches-Data-Inputs'!E387="","",'Matches-Data-Inputs'!E387)</f>
        <v/>
      </c>
      <c r="F387" s="172" t="str">
        <f>IF('Matches-Data-Inputs'!F387="","",'Matches-Data-Inputs'!F387)</f>
        <v/>
      </c>
      <c r="G387" s="172" t="str">
        <f>IF('Matches-Data-Inputs'!G387="","",'Matches-Data-Inputs'!G387)</f>
        <v/>
      </c>
      <c r="H387" s="172" t="str">
        <f t="shared" si="82"/>
        <v>Not Played Yet</v>
      </c>
      <c r="I387" s="362" t="str">
        <f>IF('Matches-Data-Inputs'!H387="","",'Matches-Data-Inputs'!H387)</f>
        <v/>
      </c>
      <c r="J387" s="149" t="str">
        <f>IF('Matches-Data-Inputs'!I387="","",'Matches-Data-Inputs'!I387)</f>
        <v/>
      </c>
      <c r="K387" s="362" t="str">
        <f t="shared" si="83"/>
        <v>Not Played Yet</v>
      </c>
      <c r="L387" s="188"/>
      <c r="M387" s="203"/>
      <c r="N387" s="123" t="str">
        <f t="shared" si="84"/>
        <v xml:space="preserve"> </v>
      </c>
      <c r="O387" s="193" t="str">
        <f t="shared" si="85"/>
        <v xml:space="preserve"> </v>
      </c>
      <c r="P387" s="57" t="str">
        <f t="shared" si="86"/>
        <v/>
      </c>
      <c r="Q387" s="58" t="str">
        <f t="shared" si="87"/>
        <v/>
      </c>
      <c r="R387" s="59">
        <f t="shared" si="88"/>
        <v>0</v>
      </c>
      <c r="S387" s="60">
        <f t="shared" si="89"/>
        <v>0</v>
      </c>
      <c r="T387" s="61">
        <f t="shared" si="90"/>
        <v>0</v>
      </c>
      <c r="U387" s="58">
        <f t="shared" si="91"/>
        <v>0</v>
      </c>
      <c r="V387" s="61">
        <f t="shared" si="92"/>
        <v>0</v>
      </c>
      <c r="W387" s="58">
        <f t="shared" si="93"/>
        <v>0</v>
      </c>
      <c r="X387" s="367"/>
      <c r="Y387" s="137"/>
      <c r="Z387" s="138"/>
      <c r="AA387" s="139"/>
      <c r="AB387" s="139"/>
      <c r="AC387" s="139"/>
      <c r="AD387" s="139"/>
    </row>
    <row r="388" spans="2:30" hidden="1">
      <c r="B388" s="65" t="str">
        <f>IF(C388&lt;&gt;"",COUNTA($C$7:C388),"")</f>
        <v/>
      </c>
      <c r="C388" s="364" t="str">
        <f>IF('Matches-Data-Inputs'!C388="","",'Matches-Data-Inputs'!C388)</f>
        <v/>
      </c>
      <c r="D388" s="73" t="str">
        <f>IF(C388="","",VLOOKUP(WEEKDAY(C388),WeekDays!$B$6:$C$12,COLUMNS(WeekDays!$B$6:$C$12)))</f>
        <v/>
      </c>
      <c r="E388" s="27" t="str">
        <f>IF('Matches-Data-Inputs'!E388="","",'Matches-Data-Inputs'!E388)</f>
        <v/>
      </c>
      <c r="F388" s="172" t="str">
        <f>IF('Matches-Data-Inputs'!F388="","",'Matches-Data-Inputs'!F388)</f>
        <v/>
      </c>
      <c r="G388" s="172" t="str">
        <f>IF('Matches-Data-Inputs'!G388="","",'Matches-Data-Inputs'!G388)</f>
        <v/>
      </c>
      <c r="H388" s="172" t="str">
        <f t="shared" si="82"/>
        <v>Not Played Yet</v>
      </c>
      <c r="I388" s="362" t="str">
        <f>IF('Matches-Data-Inputs'!H388="","",'Matches-Data-Inputs'!H388)</f>
        <v/>
      </c>
      <c r="J388" s="149" t="str">
        <f>IF('Matches-Data-Inputs'!I388="","",'Matches-Data-Inputs'!I388)</f>
        <v/>
      </c>
      <c r="K388" s="362" t="str">
        <f t="shared" si="83"/>
        <v>Not Played Yet</v>
      </c>
      <c r="L388" s="188"/>
      <c r="M388" s="203"/>
      <c r="N388" s="123" t="str">
        <f t="shared" si="84"/>
        <v xml:space="preserve"> </v>
      </c>
      <c r="O388" s="193" t="str">
        <f t="shared" si="85"/>
        <v xml:space="preserve"> </v>
      </c>
      <c r="P388" s="57" t="str">
        <f t="shared" si="86"/>
        <v/>
      </c>
      <c r="Q388" s="58" t="str">
        <f t="shared" si="87"/>
        <v/>
      </c>
      <c r="R388" s="59">
        <f t="shared" si="88"/>
        <v>0</v>
      </c>
      <c r="S388" s="60">
        <f t="shared" si="89"/>
        <v>0</v>
      </c>
      <c r="T388" s="61">
        <f t="shared" si="90"/>
        <v>0</v>
      </c>
      <c r="U388" s="58">
        <f t="shared" si="91"/>
        <v>0</v>
      </c>
      <c r="V388" s="61">
        <f t="shared" si="92"/>
        <v>0</v>
      </c>
      <c r="W388" s="58">
        <f t="shared" si="93"/>
        <v>0</v>
      </c>
      <c r="X388" s="367"/>
      <c r="Y388" s="137"/>
      <c r="Z388" s="138"/>
      <c r="AA388" s="139"/>
      <c r="AB388" s="139"/>
      <c r="AC388" s="139"/>
      <c r="AD388" s="139"/>
    </row>
    <row r="389" spans="2:30" hidden="1">
      <c r="B389" s="65" t="str">
        <f>IF(C389&lt;&gt;"",COUNTA($C$7:C389),"")</f>
        <v/>
      </c>
      <c r="C389" s="364" t="str">
        <f>IF('Matches-Data-Inputs'!C389="","",'Matches-Data-Inputs'!C389)</f>
        <v/>
      </c>
      <c r="D389" s="73" t="str">
        <f>IF(C389="","",VLOOKUP(WEEKDAY(C389),WeekDays!$B$6:$C$12,COLUMNS(WeekDays!$B$6:$C$12)))</f>
        <v/>
      </c>
      <c r="E389" s="27" t="str">
        <f>IF('Matches-Data-Inputs'!E389="","",'Matches-Data-Inputs'!E389)</f>
        <v/>
      </c>
      <c r="F389" s="172" t="str">
        <f>IF('Matches-Data-Inputs'!F389="","",'Matches-Data-Inputs'!F389)</f>
        <v/>
      </c>
      <c r="G389" s="172" t="str">
        <f>IF('Matches-Data-Inputs'!G389="","",'Matches-Data-Inputs'!G389)</f>
        <v/>
      </c>
      <c r="H389" s="172" t="str">
        <f t="shared" si="82"/>
        <v>Not Played Yet</v>
      </c>
      <c r="I389" s="362" t="str">
        <f>IF('Matches-Data-Inputs'!H389="","",'Matches-Data-Inputs'!H389)</f>
        <v/>
      </c>
      <c r="J389" s="149" t="str">
        <f>IF('Matches-Data-Inputs'!I389="","",'Matches-Data-Inputs'!I389)</f>
        <v/>
      </c>
      <c r="K389" s="362" t="str">
        <f t="shared" si="83"/>
        <v>Not Played Yet</v>
      </c>
      <c r="L389" s="188"/>
      <c r="M389" s="203"/>
      <c r="N389" s="123" t="str">
        <f t="shared" si="84"/>
        <v xml:space="preserve"> </v>
      </c>
      <c r="O389" s="193" t="str">
        <f t="shared" si="85"/>
        <v xml:space="preserve"> </v>
      </c>
      <c r="P389" s="57" t="str">
        <f t="shared" si="86"/>
        <v/>
      </c>
      <c r="Q389" s="58" t="str">
        <f t="shared" si="87"/>
        <v/>
      </c>
      <c r="R389" s="59">
        <f t="shared" si="88"/>
        <v>0</v>
      </c>
      <c r="S389" s="60">
        <f t="shared" si="89"/>
        <v>0</v>
      </c>
      <c r="T389" s="61">
        <f t="shared" si="90"/>
        <v>0</v>
      </c>
      <c r="U389" s="58">
        <f t="shared" si="91"/>
        <v>0</v>
      </c>
      <c r="V389" s="61">
        <f t="shared" si="92"/>
        <v>0</v>
      </c>
      <c r="W389" s="58">
        <f t="shared" si="93"/>
        <v>0</v>
      </c>
      <c r="X389" s="367"/>
      <c r="Y389" s="137"/>
      <c r="Z389" s="138"/>
      <c r="AA389" s="139"/>
      <c r="AB389" s="139"/>
      <c r="AC389" s="139"/>
      <c r="AD389" s="139"/>
    </row>
    <row r="390" spans="2:30" hidden="1">
      <c r="B390" s="65" t="str">
        <f>IF(C390&lt;&gt;"",COUNTA($C$7:C390),"")</f>
        <v/>
      </c>
      <c r="C390" s="364" t="str">
        <f>IF('Matches-Data-Inputs'!C390="","",'Matches-Data-Inputs'!C390)</f>
        <v/>
      </c>
      <c r="D390" s="73" t="str">
        <f>IF(C390="","",VLOOKUP(WEEKDAY(C390),WeekDays!$B$6:$C$12,COLUMNS(WeekDays!$B$6:$C$12)))</f>
        <v/>
      </c>
      <c r="E390" s="27" t="str">
        <f>IF('Matches-Data-Inputs'!E390="","",'Matches-Data-Inputs'!E390)</f>
        <v/>
      </c>
      <c r="F390" s="172" t="str">
        <f>IF('Matches-Data-Inputs'!F390="","",'Matches-Data-Inputs'!F390)</f>
        <v/>
      </c>
      <c r="G390" s="172" t="str">
        <f>IF('Matches-Data-Inputs'!G390="","",'Matches-Data-Inputs'!G390)</f>
        <v/>
      </c>
      <c r="H390" s="172" t="str">
        <f t="shared" si="82"/>
        <v>Not Played Yet</v>
      </c>
      <c r="I390" s="362" t="str">
        <f>IF('Matches-Data-Inputs'!H390="","",'Matches-Data-Inputs'!H390)</f>
        <v/>
      </c>
      <c r="J390" s="149" t="str">
        <f>IF('Matches-Data-Inputs'!I390="","",'Matches-Data-Inputs'!I390)</f>
        <v/>
      </c>
      <c r="K390" s="362" t="str">
        <f t="shared" si="83"/>
        <v>Not Played Yet</v>
      </c>
      <c r="L390" s="188"/>
      <c r="M390" s="203"/>
      <c r="N390" s="123" t="str">
        <f t="shared" si="84"/>
        <v xml:space="preserve"> </v>
      </c>
      <c r="O390" s="193" t="str">
        <f t="shared" si="85"/>
        <v xml:space="preserve"> </v>
      </c>
      <c r="P390" s="57" t="str">
        <f t="shared" si="86"/>
        <v/>
      </c>
      <c r="Q390" s="58" t="str">
        <f t="shared" si="87"/>
        <v/>
      </c>
      <c r="R390" s="59">
        <f t="shared" si="88"/>
        <v>0</v>
      </c>
      <c r="S390" s="60">
        <f t="shared" si="89"/>
        <v>0</v>
      </c>
      <c r="T390" s="61">
        <f t="shared" si="90"/>
        <v>0</v>
      </c>
      <c r="U390" s="58">
        <f t="shared" si="91"/>
        <v>0</v>
      </c>
      <c r="V390" s="61">
        <f t="shared" si="92"/>
        <v>0</v>
      </c>
      <c r="W390" s="58">
        <f t="shared" si="93"/>
        <v>0</v>
      </c>
      <c r="X390" s="367"/>
      <c r="Y390" s="137"/>
      <c r="Z390" s="138"/>
      <c r="AA390" s="139"/>
      <c r="AB390" s="139"/>
      <c r="AC390" s="139"/>
      <c r="AD390" s="139"/>
    </row>
    <row r="391" spans="2:30" hidden="1">
      <c r="B391" s="65" t="str">
        <f>IF(C391&lt;&gt;"",COUNTA($C$7:C391),"")</f>
        <v/>
      </c>
      <c r="C391" s="364" t="str">
        <f>IF('Matches-Data-Inputs'!C391="","",'Matches-Data-Inputs'!C391)</f>
        <v/>
      </c>
      <c r="D391" s="73" t="str">
        <f>IF(C391="","",VLOOKUP(WEEKDAY(C391),WeekDays!$B$6:$C$12,COLUMNS(WeekDays!$B$6:$C$12)))</f>
        <v/>
      </c>
      <c r="E391" s="27" t="str">
        <f>IF('Matches-Data-Inputs'!E391="","",'Matches-Data-Inputs'!E391)</f>
        <v/>
      </c>
      <c r="F391" s="172" t="str">
        <f>IF('Matches-Data-Inputs'!F391="","",'Matches-Data-Inputs'!F391)</f>
        <v/>
      </c>
      <c r="G391" s="172" t="str">
        <f>IF('Matches-Data-Inputs'!G391="","",'Matches-Data-Inputs'!G391)</f>
        <v/>
      </c>
      <c r="H391" s="172" t="str">
        <f t="shared" si="82"/>
        <v>Not Played Yet</v>
      </c>
      <c r="I391" s="362" t="str">
        <f>IF('Matches-Data-Inputs'!H391="","",'Matches-Data-Inputs'!H391)</f>
        <v/>
      </c>
      <c r="J391" s="149" t="str">
        <f>IF('Matches-Data-Inputs'!I391="","",'Matches-Data-Inputs'!I391)</f>
        <v/>
      </c>
      <c r="K391" s="362" t="str">
        <f t="shared" si="83"/>
        <v>Not Played Yet</v>
      </c>
      <c r="L391" s="188"/>
      <c r="M391" s="203"/>
      <c r="N391" s="123" t="str">
        <f t="shared" si="84"/>
        <v xml:space="preserve"> </v>
      </c>
      <c r="O391" s="193" t="str">
        <f t="shared" si="85"/>
        <v xml:space="preserve"> </v>
      </c>
      <c r="P391" s="57" t="str">
        <f t="shared" si="86"/>
        <v/>
      </c>
      <c r="Q391" s="58" t="str">
        <f t="shared" si="87"/>
        <v/>
      </c>
      <c r="R391" s="59">
        <f t="shared" si="88"/>
        <v>0</v>
      </c>
      <c r="S391" s="60">
        <f t="shared" si="89"/>
        <v>0</v>
      </c>
      <c r="T391" s="61">
        <f t="shared" si="90"/>
        <v>0</v>
      </c>
      <c r="U391" s="58">
        <f t="shared" si="91"/>
        <v>0</v>
      </c>
      <c r="V391" s="61">
        <f t="shared" si="92"/>
        <v>0</v>
      </c>
      <c r="W391" s="58">
        <f t="shared" si="93"/>
        <v>0</v>
      </c>
      <c r="X391" s="367"/>
      <c r="Y391" s="137"/>
      <c r="Z391" s="138"/>
      <c r="AA391" s="139"/>
      <c r="AB391" s="139"/>
      <c r="AC391" s="139"/>
      <c r="AD391" s="139"/>
    </row>
    <row r="392" spans="2:30" hidden="1">
      <c r="B392" s="65" t="str">
        <f>IF(C392&lt;&gt;"",COUNTA($C$7:C392),"")</f>
        <v/>
      </c>
      <c r="C392" s="364" t="str">
        <f>IF('Matches-Data-Inputs'!C392="","",'Matches-Data-Inputs'!C392)</f>
        <v/>
      </c>
      <c r="D392" s="73" t="str">
        <f>IF(C392="","",VLOOKUP(WEEKDAY(C392),WeekDays!$B$6:$C$12,COLUMNS(WeekDays!$B$6:$C$12)))</f>
        <v/>
      </c>
      <c r="E392" s="27" t="str">
        <f>IF('Matches-Data-Inputs'!E392="","",'Matches-Data-Inputs'!E392)</f>
        <v/>
      </c>
      <c r="F392" s="172" t="str">
        <f>IF('Matches-Data-Inputs'!F392="","",'Matches-Data-Inputs'!F392)</f>
        <v/>
      </c>
      <c r="G392" s="172" t="str">
        <f>IF('Matches-Data-Inputs'!G392="","",'Matches-Data-Inputs'!G392)</f>
        <v/>
      </c>
      <c r="H392" s="172" t="str">
        <f t="shared" si="82"/>
        <v>Not Played Yet</v>
      </c>
      <c r="I392" s="362" t="str">
        <f>IF('Matches-Data-Inputs'!H392="","",'Matches-Data-Inputs'!H392)</f>
        <v/>
      </c>
      <c r="J392" s="149" t="str">
        <f>IF('Matches-Data-Inputs'!I392="","",'Matches-Data-Inputs'!I392)</f>
        <v/>
      </c>
      <c r="K392" s="362" t="str">
        <f t="shared" si="83"/>
        <v>Not Played Yet</v>
      </c>
      <c r="L392" s="188"/>
      <c r="M392" s="203"/>
      <c r="N392" s="123" t="str">
        <f t="shared" si="84"/>
        <v xml:space="preserve"> </v>
      </c>
      <c r="O392" s="193" t="str">
        <f t="shared" si="85"/>
        <v xml:space="preserve"> </v>
      </c>
      <c r="P392" s="57" t="str">
        <f t="shared" si="86"/>
        <v/>
      </c>
      <c r="Q392" s="58" t="str">
        <f t="shared" si="87"/>
        <v/>
      </c>
      <c r="R392" s="59">
        <f t="shared" si="88"/>
        <v>0</v>
      </c>
      <c r="S392" s="60">
        <f t="shared" si="89"/>
        <v>0</v>
      </c>
      <c r="T392" s="61">
        <f t="shared" si="90"/>
        <v>0</v>
      </c>
      <c r="U392" s="58">
        <f t="shared" si="91"/>
        <v>0</v>
      </c>
      <c r="V392" s="61">
        <f t="shared" si="92"/>
        <v>0</v>
      </c>
      <c r="W392" s="58">
        <f t="shared" si="93"/>
        <v>0</v>
      </c>
      <c r="X392" s="367"/>
      <c r="Y392" s="137"/>
      <c r="Z392" s="138"/>
      <c r="AA392" s="139"/>
      <c r="AB392" s="139"/>
      <c r="AC392" s="139"/>
      <c r="AD392" s="139"/>
    </row>
    <row r="393" spans="2:30" hidden="1">
      <c r="B393" s="65" t="str">
        <f>IF(C393&lt;&gt;"",COUNTA($C$7:C393),"")</f>
        <v/>
      </c>
      <c r="C393" s="364" t="str">
        <f>IF('Matches-Data-Inputs'!C393="","",'Matches-Data-Inputs'!C393)</f>
        <v/>
      </c>
      <c r="D393" s="73" t="str">
        <f>IF(C393="","",VLOOKUP(WEEKDAY(C393),WeekDays!$B$6:$C$12,COLUMNS(WeekDays!$B$6:$C$12)))</f>
        <v/>
      </c>
      <c r="E393" s="27" t="str">
        <f>IF('Matches-Data-Inputs'!E393="","",'Matches-Data-Inputs'!E393)</f>
        <v/>
      </c>
      <c r="F393" s="172" t="str">
        <f>IF('Matches-Data-Inputs'!F393="","",'Matches-Data-Inputs'!F393)</f>
        <v/>
      </c>
      <c r="G393" s="172" t="str">
        <f>IF('Matches-Data-Inputs'!G393="","",'Matches-Data-Inputs'!G393)</f>
        <v/>
      </c>
      <c r="H393" s="172" t="str">
        <f t="shared" ref="H393:H456" si="94">IF(G393&lt;&gt;"",F393,"Not Played Yet")</f>
        <v>Not Played Yet</v>
      </c>
      <c r="I393" s="362" t="str">
        <f>IF('Matches-Data-Inputs'!H393="","",'Matches-Data-Inputs'!H393)</f>
        <v/>
      </c>
      <c r="J393" s="149" t="str">
        <f>IF('Matches-Data-Inputs'!I393="","",'Matches-Data-Inputs'!I393)</f>
        <v/>
      </c>
      <c r="K393" s="362" t="str">
        <f t="shared" ref="K393:K456" si="95">IF(J393&lt;&gt;"",I393,"Not Played Yet")</f>
        <v>Not Played Yet</v>
      </c>
      <c r="L393" s="188"/>
      <c r="M393" s="203"/>
      <c r="N393" s="123" t="str">
        <f t="shared" si="84"/>
        <v xml:space="preserve"> </v>
      </c>
      <c r="O393" s="193" t="str">
        <f t="shared" si="85"/>
        <v xml:space="preserve"> </v>
      </c>
      <c r="P393" s="57" t="str">
        <f t="shared" si="86"/>
        <v/>
      </c>
      <c r="Q393" s="58" t="str">
        <f t="shared" si="87"/>
        <v/>
      </c>
      <c r="R393" s="59">
        <f t="shared" si="88"/>
        <v>0</v>
      </c>
      <c r="S393" s="60">
        <f t="shared" si="89"/>
        <v>0</v>
      </c>
      <c r="T393" s="61">
        <f t="shared" si="90"/>
        <v>0</v>
      </c>
      <c r="U393" s="58">
        <f t="shared" si="91"/>
        <v>0</v>
      </c>
      <c r="V393" s="61">
        <f t="shared" si="92"/>
        <v>0</v>
      </c>
      <c r="W393" s="58">
        <f t="shared" si="93"/>
        <v>0</v>
      </c>
      <c r="X393" s="367"/>
      <c r="Y393" s="137"/>
      <c r="Z393" s="138"/>
      <c r="AA393" s="139"/>
      <c r="AB393" s="139"/>
      <c r="AC393" s="139"/>
      <c r="AD393" s="139"/>
    </row>
    <row r="394" spans="2:30" hidden="1">
      <c r="B394" s="65" t="str">
        <f>IF(C394&lt;&gt;"",COUNTA($C$7:C394),"")</f>
        <v/>
      </c>
      <c r="C394" s="364" t="str">
        <f>IF('Matches-Data-Inputs'!C394="","",'Matches-Data-Inputs'!C394)</f>
        <v/>
      </c>
      <c r="D394" s="73" t="str">
        <f>IF(C394="","",VLOOKUP(WEEKDAY(C394),WeekDays!$B$6:$C$12,COLUMNS(WeekDays!$B$6:$C$12)))</f>
        <v/>
      </c>
      <c r="E394" s="27" t="str">
        <f>IF('Matches-Data-Inputs'!E394="","",'Matches-Data-Inputs'!E394)</f>
        <v/>
      </c>
      <c r="F394" s="172" t="str">
        <f>IF('Matches-Data-Inputs'!F394="","",'Matches-Data-Inputs'!F394)</f>
        <v/>
      </c>
      <c r="G394" s="172" t="str">
        <f>IF('Matches-Data-Inputs'!G394="","",'Matches-Data-Inputs'!G394)</f>
        <v/>
      </c>
      <c r="H394" s="172" t="str">
        <f t="shared" si="94"/>
        <v>Not Played Yet</v>
      </c>
      <c r="I394" s="362" t="str">
        <f>IF('Matches-Data-Inputs'!H394="","",'Matches-Data-Inputs'!H394)</f>
        <v/>
      </c>
      <c r="J394" s="149" t="str">
        <f>IF('Matches-Data-Inputs'!I394="","",'Matches-Data-Inputs'!I394)</f>
        <v/>
      </c>
      <c r="K394" s="362" t="str">
        <f t="shared" si="95"/>
        <v>Not Played Yet</v>
      </c>
      <c r="L394" s="188"/>
      <c r="M394" s="203"/>
      <c r="N394" s="123" t="str">
        <f t="shared" si="84"/>
        <v xml:space="preserve"> </v>
      </c>
      <c r="O394" s="193" t="str">
        <f t="shared" si="85"/>
        <v xml:space="preserve"> </v>
      </c>
      <c r="P394" s="57" t="str">
        <f t="shared" si="86"/>
        <v/>
      </c>
      <c r="Q394" s="58" t="str">
        <f t="shared" si="87"/>
        <v/>
      </c>
      <c r="R394" s="59">
        <f t="shared" si="88"/>
        <v>0</v>
      </c>
      <c r="S394" s="60">
        <f t="shared" si="89"/>
        <v>0</v>
      </c>
      <c r="T394" s="61">
        <f t="shared" si="90"/>
        <v>0</v>
      </c>
      <c r="U394" s="58">
        <f t="shared" si="91"/>
        <v>0</v>
      </c>
      <c r="V394" s="61">
        <f t="shared" si="92"/>
        <v>0</v>
      </c>
      <c r="W394" s="58">
        <f t="shared" si="93"/>
        <v>0</v>
      </c>
      <c r="X394" s="367"/>
      <c r="Y394" s="137"/>
      <c r="Z394" s="138"/>
      <c r="AA394" s="139"/>
      <c r="AB394" s="139"/>
      <c r="AC394" s="139"/>
      <c r="AD394" s="139"/>
    </row>
    <row r="395" spans="2:30" hidden="1">
      <c r="B395" s="65" t="str">
        <f>IF(C395&lt;&gt;"",COUNTA($C$7:C395),"")</f>
        <v/>
      </c>
      <c r="C395" s="364" t="str">
        <f>IF('Matches-Data-Inputs'!C395="","",'Matches-Data-Inputs'!C395)</f>
        <v/>
      </c>
      <c r="D395" s="73" t="str">
        <f>IF(C395="","",VLOOKUP(WEEKDAY(C395),WeekDays!$B$6:$C$12,COLUMNS(WeekDays!$B$6:$C$12)))</f>
        <v/>
      </c>
      <c r="E395" s="27" t="str">
        <f>IF('Matches-Data-Inputs'!E395="","",'Matches-Data-Inputs'!E395)</f>
        <v/>
      </c>
      <c r="F395" s="172" t="str">
        <f>IF('Matches-Data-Inputs'!F395="","",'Matches-Data-Inputs'!F395)</f>
        <v/>
      </c>
      <c r="G395" s="172" t="str">
        <f>IF('Matches-Data-Inputs'!G395="","",'Matches-Data-Inputs'!G395)</f>
        <v/>
      </c>
      <c r="H395" s="172" t="str">
        <f t="shared" si="94"/>
        <v>Not Played Yet</v>
      </c>
      <c r="I395" s="362" t="str">
        <f>IF('Matches-Data-Inputs'!H395="","",'Matches-Data-Inputs'!H395)</f>
        <v/>
      </c>
      <c r="J395" s="149" t="str">
        <f>IF('Matches-Data-Inputs'!I395="","",'Matches-Data-Inputs'!I395)</f>
        <v/>
      </c>
      <c r="K395" s="362" t="str">
        <f t="shared" si="95"/>
        <v>Not Played Yet</v>
      </c>
      <c r="L395" s="188"/>
      <c r="M395" s="203"/>
      <c r="N395" s="123" t="str">
        <f t="shared" si="84"/>
        <v xml:space="preserve"> </v>
      </c>
      <c r="O395" s="193" t="str">
        <f t="shared" si="85"/>
        <v xml:space="preserve"> </v>
      </c>
      <c r="P395" s="57" t="str">
        <f t="shared" si="86"/>
        <v/>
      </c>
      <c r="Q395" s="58" t="str">
        <f t="shared" si="87"/>
        <v/>
      </c>
      <c r="R395" s="59">
        <f t="shared" si="88"/>
        <v>0</v>
      </c>
      <c r="S395" s="60">
        <f t="shared" si="89"/>
        <v>0</v>
      </c>
      <c r="T395" s="61">
        <f t="shared" si="90"/>
        <v>0</v>
      </c>
      <c r="U395" s="58">
        <f t="shared" si="91"/>
        <v>0</v>
      </c>
      <c r="V395" s="61">
        <f t="shared" si="92"/>
        <v>0</v>
      </c>
      <c r="W395" s="58">
        <f t="shared" si="93"/>
        <v>0</v>
      </c>
      <c r="X395" s="367"/>
      <c r="Y395" s="137"/>
      <c r="Z395" s="138"/>
      <c r="AA395" s="139"/>
      <c r="AB395" s="139"/>
      <c r="AC395" s="139"/>
      <c r="AD395" s="139"/>
    </row>
    <row r="396" spans="2:30" hidden="1">
      <c r="B396" s="65" t="str">
        <f>IF(C396&lt;&gt;"",COUNTA($C$7:C396),"")</f>
        <v/>
      </c>
      <c r="C396" s="364" t="str">
        <f>IF('Matches-Data-Inputs'!C396="","",'Matches-Data-Inputs'!C396)</f>
        <v/>
      </c>
      <c r="D396" s="73" t="str">
        <f>IF(C396="","",VLOOKUP(WEEKDAY(C396),WeekDays!$B$6:$C$12,COLUMNS(WeekDays!$B$6:$C$12)))</f>
        <v/>
      </c>
      <c r="E396" s="27" t="str">
        <f>IF('Matches-Data-Inputs'!E396="","",'Matches-Data-Inputs'!E396)</f>
        <v/>
      </c>
      <c r="F396" s="172" t="str">
        <f>IF('Matches-Data-Inputs'!F396="","",'Matches-Data-Inputs'!F396)</f>
        <v/>
      </c>
      <c r="G396" s="172" t="str">
        <f>IF('Matches-Data-Inputs'!G396="","",'Matches-Data-Inputs'!G396)</f>
        <v/>
      </c>
      <c r="H396" s="172" t="str">
        <f t="shared" si="94"/>
        <v>Not Played Yet</v>
      </c>
      <c r="I396" s="362" t="str">
        <f>IF('Matches-Data-Inputs'!H396="","",'Matches-Data-Inputs'!H396)</f>
        <v/>
      </c>
      <c r="J396" s="149" t="str">
        <f>IF('Matches-Data-Inputs'!I396="","",'Matches-Data-Inputs'!I396)</f>
        <v/>
      </c>
      <c r="K396" s="362" t="str">
        <f t="shared" si="95"/>
        <v>Not Played Yet</v>
      </c>
      <c r="L396" s="188"/>
      <c r="M396" s="203"/>
      <c r="N396" s="123" t="str">
        <f t="shared" si="84"/>
        <v xml:space="preserve"> </v>
      </c>
      <c r="O396" s="193" t="str">
        <f t="shared" si="85"/>
        <v xml:space="preserve"> </v>
      </c>
      <c r="P396" s="57" t="str">
        <f t="shared" si="86"/>
        <v/>
      </c>
      <c r="Q396" s="58" t="str">
        <f t="shared" si="87"/>
        <v/>
      </c>
      <c r="R396" s="59">
        <f t="shared" si="88"/>
        <v>0</v>
      </c>
      <c r="S396" s="60">
        <f t="shared" si="89"/>
        <v>0</v>
      </c>
      <c r="T396" s="61">
        <f t="shared" si="90"/>
        <v>0</v>
      </c>
      <c r="U396" s="58">
        <f t="shared" si="91"/>
        <v>0</v>
      </c>
      <c r="V396" s="61">
        <f t="shared" si="92"/>
        <v>0</v>
      </c>
      <c r="W396" s="58">
        <f t="shared" si="93"/>
        <v>0</v>
      </c>
      <c r="X396" s="367"/>
      <c r="Y396" s="137"/>
      <c r="Z396" s="138"/>
      <c r="AA396" s="139"/>
      <c r="AB396" s="139"/>
      <c r="AC396" s="139"/>
      <c r="AD396" s="139"/>
    </row>
    <row r="397" spans="2:30" hidden="1">
      <c r="B397" s="65" t="str">
        <f>IF(C397&lt;&gt;"",COUNTA($C$7:C397),"")</f>
        <v/>
      </c>
      <c r="C397" s="364" t="str">
        <f>IF('Matches-Data-Inputs'!C397="","",'Matches-Data-Inputs'!C397)</f>
        <v/>
      </c>
      <c r="D397" s="73" t="str">
        <f>IF(C397="","",VLOOKUP(WEEKDAY(C397),WeekDays!$B$6:$C$12,COLUMNS(WeekDays!$B$6:$C$12)))</f>
        <v/>
      </c>
      <c r="E397" s="27" t="str">
        <f>IF('Matches-Data-Inputs'!E397="","",'Matches-Data-Inputs'!E397)</f>
        <v/>
      </c>
      <c r="F397" s="172" t="str">
        <f>IF('Matches-Data-Inputs'!F397="","",'Matches-Data-Inputs'!F397)</f>
        <v/>
      </c>
      <c r="G397" s="172" t="str">
        <f>IF('Matches-Data-Inputs'!G397="","",'Matches-Data-Inputs'!G397)</f>
        <v/>
      </c>
      <c r="H397" s="172" t="str">
        <f t="shared" si="94"/>
        <v>Not Played Yet</v>
      </c>
      <c r="I397" s="362" t="str">
        <f>IF('Matches-Data-Inputs'!H397="","",'Matches-Data-Inputs'!H397)</f>
        <v/>
      </c>
      <c r="J397" s="149" t="str">
        <f>IF('Matches-Data-Inputs'!I397="","",'Matches-Data-Inputs'!I397)</f>
        <v/>
      </c>
      <c r="K397" s="362" t="str">
        <f t="shared" si="95"/>
        <v>Not Played Yet</v>
      </c>
      <c r="L397" s="188"/>
      <c r="M397" s="203"/>
      <c r="N397" s="123" t="str">
        <f t="shared" si="84"/>
        <v xml:space="preserve"> </v>
      </c>
      <c r="O397" s="193" t="str">
        <f t="shared" si="85"/>
        <v xml:space="preserve"> </v>
      </c>
      <c r="P397" s="57" t="str">
        <f t="shared" si="86"/>
        <v/>
      </c>
      <c r="Q397" s="58" t="str">
        <f t="shared" si="87"/>
        <v/>
      </c>
      <c r="R397" s="59">
        <f t="shared" si="88"/>
        <v>0</v>
      </c>
      <c r="S397" s="60">
        <f t="shared" si="89"/>
        <v>0</v>
      </c>
      <c r="T397" s="61">
        <f t="shared" si="90"/>
        <v>0</v>
      </c>
      <c r="U397" s="58">
        <f t="shared" si="91"/>
        <v>0</v>
      </c>
      <c r="V397" s="61">
        <f t="shared" si="92"/>
        <v>0</v>
      </c>
      <c r="W397" s="58">
        <f t="shared" si="93"/>
        <v>0</v>
      </c>
      <c r="X397" s="367"/>
      <c r="Y397" s="137"/>
      <c r="Z397" s="138"/>
      <c r="AA397" s="139"/>
      <c r="AB397" s="139"/>
      <c r="AC397" s="139"/>
      <c r="AD397" s="139"/>
    </row>
    <row r="398" spans="2:30" hidden="1">
      <c r="B398" s="65" t="str">
        <f>IF(C398&lt;&gt;"",COUNTA($C$7:C398),"")</f>
        <v/>
      </c>
      <c r="C398" s="364" t="str">
        <f>IF('Matches-Data-Inputs'!C398="","",'Matches-Data-Inputs'!C398)</f>
        <v/>
      </c>
      <c r="D398" s="73" t="str">
        <f>IF(C398="","",VLOOKUP(WEEKDAY(C398),WeekDays!$B$6:$C$12,COLUMNS(WeekDays!$B$6:$C$12)))</f>
        <v/>
      </c>
      <c r="E398" s="27" t="str">
        <f>IF('Matches-Data-Inputs'!E398="","",'Matches-Data-Inputs'!E398)</f>
        <v/>
      </c>
      <c r="F398" s="172" t="str">
        <f>IF('Matches-Data-Inputs'!F398="","",'Matches-Data-Inputs'!F398)</f>
        <v/>
      </c>
      <c r="G398" s="172" t="str">
        <f>IF('Matches-Data-Inputs'!G398="","",'Matches-Data-Inputs'!G398)</f>
        <v/>
      </c>
      <c r="H398" s="172" t="str">
        <f t="shared" si="94"/>
        <v>Not Played Yet</v>
      </c>
      <c r="I398" s="362" t="str">
        <f>IF('Matches-Data-Inputs'!H398="","",'Matches-Data-Inputs'!H398)</f>
        <v/>
      </c>
      <c r="J398" s="149" t="str">
        <f>IF('Matches-Data-Inputs'!I398="","",'Matches-Data-Inputs'!I398)</f>
        <v/>
      </c>
      <c r="K398" s="362" t="str">
        <f t="shared" si="95"/>
        <v>Not Played Yet</v>
      </c>
      <c r="L398" s="188"/>
      <c r="M398" s="203"/>
      <c r="N398" s="123" t="str">
        <f t="shared" si="84"/>
        <v xml:space="preserve"> </v>
      </c>
      <c r="O398" s="193" t="str">
        <f t="shared" si="85"/>
        <v xml:space="preserve"> </v>
      </c>
      <c r="P398" s="57" t="str">
        <f t="shared" si="86"/>
        <v/>
      </c>
      <c r="Q398" s="58" t="str">
        <f t="shared" si="87"/>
        <v/>
      </c>
      <c r="R398" s="59">
        <f t="shared" si="88"/>
        <v>0</v>
      </c>
      <c r="S398" s="60">
        <f t="shared" si="89"/>
        <v>0</v>
      </c>
      <c r="T398" s="61">
        <f t="shared" si="90"/>
        <v>0</v>
      </c>
      <c r="U398" s="58">
        <f t="shared" si="91"/>
        <v>0</v>
      </c>
      <c r="V398" s="61">
        <f t="shared" si="92"/>
        <v>0</v>
      </c>
      <c r="W398" s="58">
        <f t="shared" si="93"/>
        <v>0</v>
      </c>
      <c r="X398" s="367"/>
      <c r="Y398" s="137"/>
      <c r="Z398" s="138"/>
      <c r="AA398" s="139"/>
      <c r="AB398" s="139"/>
      <c r="AC398" s="139"/>
      <c r="AD398" s="139"/>
    </row>
    <row r="399" spans="2:30" hidden="1">
      <c r="B399" s="65" t="str">
        <f>IF(C399&lt;&gt;"",COUNTA($C$7:C399),"")</f>
        <v/>
      </c>
      <c r="C399" s="364" t="str">
        <f>IF('Matches-Data-Inputs'!C399="","",'Matches-Data-Inputs'!C399)</f>
        <v/>
      </c>
      <c r="D399" s="73" t="str">
        <f>IF(C399="","",VLOOKUP(WEEKDAY(C399),WeekDays!$B$6:$C$12,COLUMNS(WeekDays!$B$6:$C$12)))</f>
        <v/>
      </c>
      <c r="E399" s="27" t="str">
        <f>IF('Matches-Data-Inputs'!E399="","",'Matches-Data-Inputs'!E399)</f>
        <v/>
      </c>
      <c r="F399" s="172" t="str">
        <f>IF('Matches-Data-Inputs'!F399="","",'Matches-Data-Inputs'!F399)</f>
        <v/>
      </c>
      <c r="G399" s="172" t="str">
        <f>IF('Matches-Data-Inputs'!G399="","",'Matches-Data-Inputs'!G399)</f>
        <v/>
      </c>
      <c r="H399" s="172" t="str">
        <f t="shared" si="94"/>
        <v>Not Played Yet</v>
      </c>
      <c r="I399" s="362" t="str">
        <f>IF('Matches-Data-Inputs'!H399="","",'Matches-Data-Inputs'!H399)</f>
        <v/>
      </c>
      <c r="J399" s="149" t="str">
        <f>IF('Matches-Data-Inputs'!I399="","",'Matches-Data-Inputs'!I399)</f>
        <v/>
      </c>
      <c r="K399" s="362" t="str">
        <f t="shared" si="95"/>
        <v>Not Played Yet</v>
      </c>
      <c r="L399" s="188"/>
      <c r="M399" s="203"/>
      <c r="N399" s="123" t="str">
        <f t="shared" si="84"/>
        <v xml:space="preserve"> </v>
      </c>
      <c r="O399" s="193" t="str">
        <f t="shared" si="85"/>
        <v xml:space="preserve"> </v>
      </c>
      <c r="P399" s="57" t="str">
        <f t="shared" si="86"/>
        <v/>
      </c>
      <c r="Q399" s="58" t="str">
        <f t="shared" si="87"/>
        <v/>
      </c>
      <c r="R399" s="59">
        <f t="shared" si="88"/>
        <v>0</v>
      </c>
      <c r="S399" s="60">
        <f t="shared" si="89"/>
        <v>0</v>
      </c>
      <c r="T399" s="61">
        <f t="shared" si="90"/>
        <v>0</v>
      </c>
      <c r="U399" s="58">
        <f t="shared" si="91"/>
        <v>0</v>
      </c>
      <c r="V399" s="61">
        <f t="shared" si="92"/>
        <v>0</v>
      </c>
      <c r="W399" s="58">
        <f t="shared" si="93"/>
        <v>0</v>
      </c>
      <c r="X399" s="367"/>
      <c r="Y399" s="137"/>
      <c r="Z399" s="138"/>
      <c r="AA399" s="139"/>
      <c r="AB399" s="139"/>
      <c r="AC399" s="139"/>
      <c r="AD399" s="139"/>
    </row>
    <row r="400" spans="2:30" hidden="1">
      <c r="B400" s="65" t="str">
        <f>IF(C400&lt;&gt;"",COUNTA($C$7:C400),"")</f>
        <v/>
      </c>
      <c r="C400" s="364" t="str">
        <f>IF('Matches-Data-Inputs'!C400="","",'Matches-Data-Inputs'!C400)</f>
        <v/>
      </c>
      <c r="D400" s="73" t="str">
        <f>IF(C400="","",VLOOKUP(WEEKDAY(C400),WeekDays!$B$6:$C$12,COLUMNS(WeekDays!$B$6:$C$12)))</f>
        <v/>
      </c>
      <c r="E400" s="27" t="str">
        <f>IF('Matches-Data-Inputs'!E400="","",'Matches-Data-Inputs'!E400)</f>
        <v/>
      </c>
      <c r="F400" s="172" t="str">
        <f>IF('Matches-Data-Inputs'!F400="","",'Matches-Data-Inputs'!F400)</f>
        <v/>
      </c>
      <c r="G400" s="172" t="str">
        <f>IF('Matches-Data-Inputs'!G400="","",'Matches-Data-Inputs'!G400)</f>
        <v/>
      </c>
      <c r="H400" s="172" t="str">
        <f t="shared" si="94"/>
        <v>Not Played Yet</v>
      </c>
      <c r="I400" s="362" t="str">
        <f>IF('Matches-Data-Inputs'!H400="","",'Matches-Data-Inputs'!H400)</f>
        <v/>
      </c>
      <c r="J400" s="149" t="str">
        <f>IF('Matches-Data-Inputs'!I400="","",'Matches-Data-Inputs'!I400)</f>
        <v/>
      </c>
      <c r="K400" s="362" t="str">
        <f t="shared" si="95"/>
        <v>Not Played Yet</v>
      </c>
      <c r="L400" s="188"/>
      <c r="M400" s="203"/>
      <c r="N400" s="123" t="str">
        <f t="shared" si="84"/>
        <v xml:space="preserve"> </v>
      </c>
      <c r="O400" s="193" t="str">
        <f t="shared" si="85"/>
        <v xml:space="preserve"> </v>
      </c>
      <c r="P400" s="57" t="str">
        <f t="shared" si="86"/>
        <v/>
      </c>
      <c r="Q400" s="58" t="str">
        <f t="shared" si="87"/>
        <v/>
      </c>
      <c r="R400" s="59">
        <f t="shared" si="88"/>
        <v>0</v>
      </c>
      <c r="S400" s="60">
        <f t="shared" si="89"/>
        <v>0</v>
      </c>
      <c r="T400" s="61">
        <f t="shared" si="90"/>
        <v>0</v>
      </c>
      <c r="U400" s="58">
        <f t="shared" si="91"/>
        <v>0</v>
      </c>
      <c r="V400" s="61">
        <f t="shared" si="92"/>
        <v>0</v>
      </c>
      <c r="W400" s="58">
        <f t="shared" si="93"/>
        <v>0</v>
      </c>
      <c r="X400" s="367"/>
      <c r="Y400" s="137"/>
      <c r="Z400" s="138"/>
      <c r="AA400" s="139"/>
      <c r="AB400" s="139"/>
      <c r="AC400" s="139"/>
      <c r="AD400" s="139"/>
    </row>
    <row r="401" spans="2:30" hidden="1">
      <c r="B401" s="65" t="str">
        <f>IF(C401&lt;&gt;"",COUNTA($C$7:C401),"")</f>
        <v/>
      </c>
      <c r="C401" s="364" t="str">
        <f>IF('Matches-Data-Inputs'!C401="","",'Matches-Data-Inputs'!C401)</f>
        <v/>
      </c>
      <c r="D401" s="73" t="str">
        <f>IF(C401="","",VLOOKUP(WEEKDAY(C401),WeekDays!$B$6:$C$12,COLUMNS(WeekDays!$B$6:$C$12)))</f>
        <v/>
      </c>
      <c r="E401" s="27" t="str">
        <f>IF('Matches-Data-Inputs'!E401="","",'Matches-Data-Inputs'!E401)</f>
        <v/>
      </c>
      <c r="F401" s="172" t="str">
        <f>IF('Matches-Data-Inputs'!F401="","",'Matches-Data-Inputs'!F401)</f>
        <v/>
      </c>
      <c r="G401" s="172" t="str">
        <f>IF('Matches-Data-Inputs'!G401="","",'Matches-Data-Inputs'!G401)</f>
        <v/>
      </c>
      <c r="H401" s="172" t="str">
        <f t="shared" si="94"/>
        <v>Not Played Yet</v>
      </c>
      <c r="I401" s="362" t="str">
        <f>IF('Matches-Data-Inputs'!H401="","",'Matches-Data-Inputs'!H401)</f>
        <v/>
      </c>
      <c r="J401" s="149" t="str">
        <f>IF('Matches-Data-Inputs'!I401="","",'Matches-Data-Inputs'!I401)</f>
        <v/>
      </c>
      <c r="K401" s="362" t="str">
        <f t="shared" si="95"/>
        <v>Not Played Yet</v>
      </c>
      <c r="L401" s="188"/>
      <c r="M401" s="203"/>
      <c r="N401" s="123" t="str">
        <f t="shared" si="84"/>
        <v xml:space="preserve"> </v>
      </c>
      <c r="O401" s="193" t="str">
        <f t="shared" si="85"/>
        <v xml:space="preserve"> </v>
      </c>
      <c r="P401" s="57" t="str">
        <f t="shared" si="86"/>
        <v/>
      </c>
      <c r="Q401" s="58" t="str">
        <f t="shared" si="87"/>
        <v/>
      </c>
      <c r="R401" s="59">
        <f t="shared" si="88"/>
        <v>0</v>
      </c>
      <c r="S401" s="60">
        <f t="shared" si="89"/>
        <v>0</v>
      </c>
      <c r="T401" s="61">
        <f t="shared" si="90"/>
        <v>0</v>
      </c>
      <c r="U401" s="58">
        <f t="shared" si="91"/>
        <v>0</v>
      </c>
      <c r="V401" s="61">
        <f t="shared" si="92"/>
        <v>0</v>
      </c>
      <c r="W401" s="58">
        <f t="shared" si="93"/>
        <v>0</v>
      </c>
      <c r="X401" s="367"/>
      <c r="Y401" s="137"/>
      <c r="Z401" s="138"/>
      <c r="AA401" s="139"/>
      <c r="AB401" s="139"/>
      <c r="AC401" s="139"/>
      <c r="AD401" s="139"/>
    </row>
    <row r="402" spans="2:30" hidden="1">
      <c r="B402" s="65" t="str">
        <f>IF(C402&lt;&gt;"",COUNTA($C$7:C402),"")</f>
        <v/>
      </c>
      <c r="C402" s="364" t="str">
        <f>IF('Matches-Data-Inputs'!C402="","",'Matches-Data-Inputs'!C402)</f>
        <v/>
      </c>
      <c r="D402" s="73" t="str">
        <f>IF(C402="","",VLOOKUP(WEEKDAY(C402),WeekDays!$B$6:$C$12,COLUMNS(WeekDays!$B$6:$C$12)))</f>
        <v/>
      </c>
      <c r="E402" s="27" t="str">
        <f>IF('Matches-Data-Inputs'!E402="","",'Matches-Data-Inputs'!E402)</f>
        <v/>
      </c>
      <c r="F402" s="172" t="str">
        <f>IF('Matches-Data-Inputs'!F402="","",'Matches-Data-Inputs'!F402)</f>
        <v/>
      </c>
      <c r="G402" s="172" t="str">
        <f>IF('Matches-Data-Inputs'!G402="","",'Matches-Data-Inputs'!G402)</f>
        <v/>
      </c>
      <c r="H402" s="172" t="str">
        <f t="shared" si="94"/>
        <v>Not Played Yet</v>
      </c>
      <c r="I402" s="362" t="str">
        <f>IF('Matches-Data-Inputs'!H402="","",'Matches-Data-Inputs'!H402)</f>
        <v/>
      </c>
      <c r="J402" s="149" t="str">
        <f>IF('Matches-Data-Inputs'!I402="","",'Matches-Data-Inputs'!I402)</f>
        <v/>
      </c>
      <c r="K402" s="362" t="str">
        <f t="shared" si="95"/>
        <v>Not Played Yet</v>
      </c>
      <c r="L402" s="188"/>
      <c r="M402" s="203"/>
      <c r="N402" s="123" t="str">
        <f t="shared" si="84"/>
        <v xml:space="preserve"> </v>
      </c>
      <c r="O402" s="193" t="str">
        <f t="shared" si="85"/>
        <v xml:space="preserve"> </v>
      </c>
      <c r="P402" s="57" t="str">
        <f t="shared" si="86"/>
        <v/>
      </c>
      <c r="Q402" s="58" t="str">
        <f t="shared" si="87"/>
        <v/>
      </c>
      <c r="R402" s="59">
        <f t="shared" si="88"/>
        <v>0</v>
      </c>
      <c r="S402" s="60">
        <f t="shared" si="89"/>
        <v>0</v>
      </c>
      <c r="T402" s="61">
        <f t="shared" si="90"/>
        <v>0</v>
      </c>
      <c r="U402" s="58">
        <f t="shared" si="91"/>
        <v>0</v>
      </c>
      <c r="V402" s="61">
        <f t="shared" si="92"/>
        <v>0</v>
      </c>
      <c r="W402" s="58">
        <f t="shared" si="93"/>
        <v>0</v>
      </c>
      <c r="X402" s="367"/>
      <c r="Y402" s="137"/>
      <c r="Z402" s="138"/>
      <c r="AA402" s="139"/>
      <c r="AB402" s="139"/>
      <c r="AC402" s="139"/>
      <c r="AD402" s="139"/>
    </row>
    <row r="403" spans="2:30" hidden="1">
      <c r="B403" s="65" t="str">
        <f>IF(C403&lt;&gt;"",COUNTA($C$7:C403),"")</f>
        <v/>
      </c>
      <c r="C403" s="364" t="str">
        <f>IF('Matches-Data-Inputs'!C403="","",'Matches-Data-Inputs'!C403)</f>
        <v/>
      </c>
      <c r="D403" s="73" t="str">
        <f>IF(C403="","",VLOOKUP(WEEKDAY(C403),WeekDays!$B$6:$C$12,COLUMNS(WeekDays!$B$6:$C$12)))</f>
        <v/>
      </c>
      <c r="E403" s="27" t="str">
        <f>IF('Matches-Data-Inputs'!E403="","",'Matches-Data-Inputs'!E403)</f>
        <v/>
      </c>
      <c r="F403" s="172" t="str">
        <f>IF('Matches-Data-Inputs'!F403="","",'Matches-Data-Inputs'!F403)</f>
        <v/>
      </c>
      <c r="G403" s="172" t="str">
        <f>IF('Matches-Data-Inputs'!G403="","",'Matches-Data-Inputs'!G403)</f>
        <v/>
      </c>
      <c r="H403" s="172" t="str">
        <f t="shared" si="94"/>
        <v>Not Played Yet</v>
      </c>
      <c r="I403" s="362" t="str">
        <f>IF('Matches-Data-Inputs'!H403="","",'Matches-Data-Inputs'!H403)</f>
        <v/>
      </c>
      <c r="J403" s="149" t="str">
        <f>IF('Matches-Data-Inputs'!I403="","",'Matches-Data-Inputs'!I403)</f>
        <v/>
      </c>
      <c r="K403" s="362" t="str">
        <f t="shared" si="95"/>
        <v>Not Played Yet</v>
      </c>
      <c r="L403" s="188"/>
      <c r="M403" s="203"/>
      <c r="N403" s="123" t="str">
        <f t="shared" si="84"/>
        <v xml:space="preserve"> </v>
      </c>
      <c r="O403" s="193" t="str">
        <f t="shared" si="85"/>
        <v xml:space="preserve"> </v>
      </c>
      <c r="P403" s="57" t="str">
        <f t="shared" si="86"/>
        <v/>
      </c>
      <c r="Q403" s="58" t="str">
        <f t="shared" si="87"/>
        <v/>
      </c>
      <c r="R403" s="59">
        <f t="shared" si="88"/>
        <v>0</v>
      </c>
      <c r="S403" s="60">
        <f t="shared" si="89"/>
        <v>0</v>
      </c>
      <c r="T403" s="61">
        <f t="shared" si="90"/>
        <v>0</v>
      </c>
      <c r="U403" s="58">
        <f t="shared" si="91"/>
        <v>0</v>
      </c>
      <c r="V403" s="61">
        <f t="shared" si="92"/>
        <v>0</v>
      </c>
      <c r="W403" s="58">
        <f t="shared" si="93"/>
        <v>0</v>
      </c>
      <c r="X403" s="367"/>
      <c r="Y403" s="137"/>
      <c r="Z403" s="138"/>
      <c r="AA403" s="139"/>
      <c r="AB403" s="139"/>
      <c r="AC403" s="139"/>
      <c r="AD403" s="139"/>
    </row>
    <row r="404" spans="2:30" hidden="1">
      <c r="B404" s="65" t="str">
        <f>IF(C404&lt;&gt;"",COUNTA($C$7:C404),"")</f>
        <v/>
      </c>
      <c r="C404" s="364" t="str">
        <f>IF('Matches-Data-Inputs'!C404="","",'Matches-Data-Inputs'!C404)</f>
        <v/>
      </c>
      <c r="D404" s="73" t="str">
        <f>IF(C404="","",VLOOKUP(WEEKDAY(C404),WeekDays!$B$6:$C$12,COLUMNS(WeekDays!$B$6:$C$12)))</f>
        <v/>
      </c>
      <c r="E404" s="27" t="str">
        <f>IF('Matches-Data-Inputs'!E404="","",'Matches-Data-Inputs'!E404)</f>
        <v/>
      </c>
      <c r="F404" s="172" t="str">
        <f>IF('Matches-Data-Inputs'!F404="","",'Matches-Data-Inputs'!F404)</f>
        <v/>
      </c>
      <c r="G404" s="172" t="str">
        <f>IF('Matches-Data-Inputs'!G404="","",'Matches-Data-Inputs'!G404)</f>
        <v/>
      </c>
      <c r="H404" s="172" t="str">
        <f t="shared" si="94"/>
        <v>Not Played Yet</v>
      </c>
      <c r="I404" s="362" t="str">
        <f>IF('Matches-Data-Inputs'!H404="","",'Matches-Data-Inputs'!H404)</f>
        <v/>
      </c>
      <c r="J404" s="149" t="str">
        <f>IF('Matches-Data-Inputs'!I404="","",'Matches-Data-Inputs'!I404)</f>
        <v/>
      </c>
      <c r="K404" s="362" t="str">
        <f t="shared" si="95"/>
        <v>Not Played Yet</v>
      </c>
      <c r="L404" s="188"/>
      <c r="M404" s="203"/>
      <c r="N404" s="123" t="str">
        <f t="shared" si="84"/>
        <v xml:space="preserve"> </v>
      </c>
      <c r="O404" s="193" t="str">
        <f t="shared" si="85"/>
        <v xml:space="preserve"> </v>
      </c>
      <c r="P404" s="57" t="str">
        <f t="shared" si="86"/>
        <v/>
      </c>
      <c r="Q404" s="58" t="str">
        <f t="shared" si="87"/>
        <v/>
      </c>
      <c r="R404" s="59">
        <f t="shared" si="88"/>
        <v>0</v>
      </c>
      <c r="S404" s="60">
        <f t="shared" si="89"/>
        <v>0</v>
      </c>
      <c r="T404" s="61">
        <f t="shared" si="90"/>
        <v>0</v>
      </c>
      <c r="U404" s="58">
        <f t="shared" si="91"/>
        <v>0</v>
      </c>
      <c r="V404" s="61">
        <f t="shared" si="92"/>
        <v>0</v>
      </c>
      <c r="W404" s="58">
        <f t="shared" si="93"/>
        <v>0</v>
      </c>
      <c r="X404" s="367"/>
      <c r="Y404" s="137"/>
      <c r="Z404" s="138"/>
      <c r="AA404" s="139"/>
      <c r="AB404" s="139"/>
      <c r="AC404" s="139"/>
      <c r="AD404" s="139"/>
    </row>
    <row r="405" spans="2:30" hidden="1">
      <c r="B405" s="65" t="str">
        <f>IF(C405&lt;&gt;"",COUNTA($C$7:C405),"")</f>
        <v/>
      </c>
      <c r="C405" s="364" t="str">
        <f>IF('Matches-Data-Inputs'!C405="","",'Matches-Data-Inputs'!C405)</f>
        <v/>
      </c>
      <c r="D405" s="73" t="str">
        <f>IF(C405="","",VLOOKUP(WEEKDAY(C405),WeekDays!$B$6:$C$12,COLUMNS(WeekDays!$B$6:$C$12)))</f>
        <v/>
      </c>
      <c r="E405" s="27" t="str">
        <f>IF('Matches-Data-Inputs'!E405="","",'Matches-Data-Inputs'!E405)</f>
        <v/>
      </c>
      <c r="F405" s="172" t="str">
        <f>IF('Matches-Data-Inputs'!F405="","",'Matches-Data-Inputs'!F405)</f>
        <v/>
      </c>
      <c r="G405" s="172" t="str">
        <f>IF('Matches-Data-Inputs'!G405="","",'Matches-Data-Inputs'!G405)</f>
        <v/>
      </c>
      <c r="H405" s="172" t="str">
        <f t="shared" si="94"/>
        <v>Not Played Yet</v>
      </c>
      <c r="I405" s="362" t="str">
        <f>IF('Matches-Data-Inputs'!H405="","",'Matches-Data-Inputs'!H405)</f>
        <v/>
      </c>
      <c r="J405" s="149" t="str">
        <f>IF('Matches-Data-Inputs'!I405="","",'Matches-Data-Inputs'!I405)</f>
        <v/>
      </c>
      <c r="K405" s="362" t="str">
        <f t="shared" si="95"/>
        <v>Not Played Yet</v>
      </c>
      <c r="L405" s="188"/>
      <c r="M405" s="203"/>
      <c r="N405" s="123" t="str">
        <f t="shared" si="84"/>
        <v xml:space="preserve"> </v>
      </c>
      <c r="O405" s="193" t="str">
        <f t="shared" si="85"/>
        <v xml:space="preserve"> </v>
      </c>
      <c r="P405" s="57" t="str">
        <f t="shared" si="86"/>
        <v/>
      </c>
      <c r="Q405" s="58" t="str">
        <f t="shared" si="87"/>
        <v/>
      </c>
      <c r="R405" s="59">
        <f t="shared" si="88"/>
        <v>0</v>
      </c>
      <c r="S405" s="60">
        <f t="shared" si="89"/>
        <v>0</v>
      </c>
      <c r="T405" s="61">
        <f t="shared" si="90"/>
        <v>0</v>
      </c>
      <c r="U405" s="58">
        <f t="shared" si="91"/>
        <v>0</v>
      </c>
      <c r="V405" s="61">
        <f t="shared" si="92"/>
        <v>0</v>
      </c>
      <c r="W405" s="58">
        <f t="shared" si="93"/>
        <v>0</v>
      </c>
      <c r="X405" s="367"/>
      <c r="Y405" s="137"/>
      <c r="Z405" s="138"/>
      <c r="AA405" s="139"/>
      <c r="AB405" s="139"/>
      <c r="AC405" s="139"/>
      <c r="AD405" s="139"/>
    </row>
    <row r="406" spans="2:30" hidden="1">
      <c r="B406" s="65" t="str">
        <f>IF(C406&lt;&gt;"",COUNTA($C$7:C406),"")</f>
        <v/>
      </c>
      <c r="C406" s="364" t="str">
        <f>IF('Matches-Data-Inputs'!C406="","",'Matches-Data-Inputs'!C406)</f>
        <v/>
      </c>
      <c r="D406" s="73" t="str">
        <f>IF(C406="","",VLOOKUP(WEEKDAY(C406),WeekDays!$B$6:$C$12,COLUMNS(WeekDays!$B$6:$C$12)))</f>
        <v/>
      </c>
      <c r="E406" s="27" t="str">
        <f>IF('Matches-Data-Inputs'!E406="","",'Matches-Data-Inputs'!E406)</f>
        <v/>
      </c>
      <c r="F406" s="172" t="str">
        <f>IF('Matches-Data-Inputs'!F406="","",'Matches-Data-Inputs'!F406)</f>
        <v/>
      </c>
      <c r="G406" s="172" t="str">
        <f>IF('Matches-Data-Inputs'!G406="","",'Matches-Data-Inputs'!G406)</f>
        <v/>
      </c>
      <c r="H406" s="172" t="str">
        <f t="shared" si="94"/>
        <v>Not Played Yet</v>
      </c>
      <c r="I406" s="362" t="str">
        <f>IF('Matches-Data-Inputs'!H406="","",'Matches-Data-Inputs'!H406)</f>
        <v/>
      </c>
      <c r="J406" s="149" t="str">
        <f>IF('Matches-Data-Inputs'!I406="","",'Matches-Data-Inputs'!I406)</f>
        <v/>
      </c>
      <c r="K406" s="362" t="str">
        <f t="shared" si="95"/>
        <v>Not Played Yet</v>
      </c>
      <c r="L406" s="188"/>
      <c r="M406" s="203"/>
      <c r="N406" s="123" t="str">
        <f t="shared" si="84"/>
        <v xml:space="preserve"> </v>
      </c>
      <c r="O406" s="193" t="str">
        <f t="shared" si="85"/>
        <v xml:space="preserve"> </v>
      </c>
      <c r="P406" s="57" t="str">
        <f t="shared" si="86"/>
        <v/>
      </c>
      <c r="Q406" s="58" t="str">
        <f t="shared" si="87"/>
        <v/>
      </c>
      <c r="R406" s="59">
        <f t="shared" si="88"/>
        <v>0</v>
      </c>
      <c r="S406" s="60">
        <f t="shared" si="89"/>
        <v>0</v>
      </c>
      <c r="T406" s="61">
        <f t="shared" si="90"/>
        <v>0</v>
      </c>
      <c r="U406" s="58">
        <f t="shared" si="91"/>
        <v>0</v>
      </c>
      <c r="V406" s="61">
        <f t="shared" si="92"/>
        <v>0</v>
      </c>
      <c r="W406" s="58">
        <f t="shared" si="93"/>
        <v>0</v>
      </c>
      <c r="X406" s="367"/>
      <c r="Y406" s="137"/>
      <c r="Z406" s="138"/>
      <c r="AA406" s="139"/>
      <c r="AB406" s="139"/>
      <c r="AC406" s="139"/>
      <c r="AD406" s="139"/>
    </row>
    <row r="407" spans="2:30" hidden="1">
      <c r="B407" s="65" t="str">
        <f>IF(C407&lt;&gt;"",COUNTA($C$7:C407),"")</f>
        <v/>
      </c>
      <c r="C407" s="364" t="str">
        <f>IF('Matches-Data-Inputs'!C407="","",'Matches-Data-Inputs'!C407)</f>
        <v/>
      </c>
      <c r="D407" s="73" t="str">
        <f>IF(C407="","",VLOOKUP(WEEKDAY(C407),WeekDays!$B$6:$C$12,COLUMNS(WeekDays!$B$6:$C$12)))</f>
        <v/>
      </c>
      <c r="E407" s="27" t="str">
        <f>IF('Matches-Data-Inputs'!E407="","",'Matches-Data-Inputs'!E407)</f>
        <v/>
      </c>
      <c r="F407" s="172" t="str">
        <f>IF('Matches-Data-Inputs'!F407="","",'Matches-Data-Inputs'!F407)</f>
        <v/>
      </c>
      <c r="G407" s="172" t="str">
        <f>IF('Matches-Data-Inputs'!G407="","",'Matches-Data-Inputs'!G407)</f>
        <v/>
      </c>
      <c r="H407" s="172" t="str">
        <f t="shared" si="94"/>
        <v>Not Played Yet</v>
      </c>
      <c r="I407" s="362" t="str">
        <f>IF('Matches-Data-Inputs'!H407="","",'Matches-Data-Inputs'!H407)</f>
        <v/>
      </c>
      <c r="J407" s="149" t="str">
        <f>IF('Matches-Data-Inputs'!I407="","",'Matches-Data-Inputs'!I407)</f>
        <v/>
      </c>
      <c r="K407" s="362" t="str">
        <f t="shared" si="95"/>
        <v>Not Played Yet</v>
      </c>
      <c r="L407" s="188"/>
      <c r="M407" s="203"/>
      <c r="N407" s="123" t="str">
        <f t="shared" si="84"/>
        <v xml:space="preserve"> </v>
      </c>
      <c r="O407" s="193" t="str">
        <f t="shared" si="85"/>
        <v xml:space="preserve"> </v>
      </c>
      <c r="P407" s="57" t="str">
        <f t="shared" si="86"/>
        <v/>
      </c>
      <c r="Q407" s="58" t="str">
        <f t="shared" si="87"/>
        <v/>
      </c>
      <c r="R407" s="59">
        <f t="shared" si="88"/>
        <v>0</v>
      </c>
      <c r="S407" s="60">
        <f t="shared" si="89"/>
        <v>0</v>
      </c>
      <c r="T407" s="61">
        <f t="shared" si="90"/>
        <v>0</v>
      </c>
      <c r="U407" s="58">
        <f t="shared" si="91"/>
        <v>0</v>
      </c>
      <c r="V407" s="61">
        <f t="shared" si="92"/>
        <v>0</v>
      </c>
      <c r="W407" s="58">
        <f t="shared" si="93"/>
        <v>0</v>
      </c>
      <c r="X407" s="367"/>
      <c r="Y407" s="137"/>
      <c r="Z407" s="138"/>
      <c r="AA407" s="139"/>
      <c r="AB407" s="139"/>
      <c r="AC407" s="139"/>
      <c r="AD407" s="139"/>
    </row>
    <row r="408" spans="2:30" hidden="1">
      <c r="B408" s="65" t="str">
        <f>IF(C408&lt;&gt;"",COUNTA($C$7:C408),"")</f>
        <v/>
      </c>
      <c r="C408" s="364" t="str">
        <f>IF('Matches-Data-Inputs'!C408="","",'Matches-Data-Inputs'!C408)</f>
        <v/>
      </c>
      <c r="D408" s="73" t="str">
        <f>IF(C408="","",VLOOKUP(WEEKDAY(C408),WeekDays!$B$6:$C$12,COLUMNS(WeekDays!$B$6:$C$12)))</f>
        <v/>
      </c>
      <c r="E408" s="27" t="str">
        <f>IF('Matches-Data-Inputs'!E408="","",'Matches-Data-Inputs'!E408)</f>
        <v/>
      </c>
      <c r="F408" s="172" t="str">
        <f>IF('Matches-Data-Inputs'!F408="","",'Matches-Data-Inputs'!F408)</f>
        <v/>
      </c>
      <c r="G408" s="172" t="str">
        <f>IF('Matches-Data-Inputs'!G408="","",'Matches-Data-Inputs'!G408)</f>
        <v/>
      </c>
      <c r="H408" s="172" t="str">
        <f t="shared" si="94"/>
        <v>Not Played Yet</v>
      </c>
      <c r="I408" s="362" t="str">
        <f>IF('Matches-Data-Inputs'!H408="","",'Matches-Data-Inputs'!H408)</f>
        <v/>
      </c>
      <c r="J408" s="149" t="str">
        <f>IF('Matches-Data-Inputs'!I408="","",'Matches-Data-Inputs'!I408)</f>
        <v/>
      </c>
      <c r="K408" s="362" t="str">
        <f t="shared" si="95"/>
        <v>Not Played Yet</v>
      </c>
      <c r="L408" s="188"/>
      <c r="M408" s="203"/>
      <c r="N408" s="123" t="str">
        <f t="shared" si="84"/>
        <v xml:space="preserve"> </v>
      </c>
      <c r="O408" s="193" t="str">
        <f t="shared" si="85"/>
        <v xml:space="preserve"> </v>
      </c>
      <c r="P408" s="57" t="str">
        <f t="shared" si="86"/>
        <v/>
      </c>
      <c r="Q408" s="58" t="str">
        <f t="shared" si="87"/>
        <v/>
      </c>
      <c r="R408" s="59">
        <f t="shared" si="88"/>
        <v>0</v>
      </c>
      <c r="S408" s="60">
        <f t="shared" si="89"/>
        <v>0</v>
      </c>
      <c r="T408" s="61">
        <f t="shared" si="90"/>
        <v>0</v>
      </c>
      <c r="U408" s="58">
        <f t="shared" si="91"/>
        <v>0</v>
      </c>
      <c r="V408" s="61">
        <f t="shared" si="92"/>
        <v>0</v>
      </c>
      <c r="W408" s="58">
        <f t="shared" si="93"/>
        <v>0</v>
      </c>
      <c r="X408" s="367"/>
      <c r="Y408" s="137"/>
      <c r="Z408" s="138"/>
      <c r="AA408" s="139"/>
      <c r="AB408" s="139"/>
      <c r="AC408" s="139"/>
      <c r="AD408" s="139"/>
    </row>
    <row r="409" spans="2:30" hidden="1">
      <c r="B409" s="65" t="str">
        <f>IF(C409&lt;&gt;"",COUNTA($C$7:C409),"")</f>
        <v/>
      </c>
      <c r="C409" s="364" t="str">
        <f>IF('Matches-Data-Inputs'!C409="","",'Matches-Data-Inputs'!C409)</f>
        <v/>
      </c>
      <c r="D409" s="73" t="str">
        <f>IF(C409="","",VLOOKUP(WEEKDAY(C409),WeekDays!$B$6:$C$12,COLUMNS(WeekDays!$B$6:$C$12)))</f>
        <v/>
      </c>
      <c r="E409" s="27" t="str">
        <f>IF('Matches-Data-Inputs'!E409="","",'Matches-Data-Inputs'!E409)</f>
        <v/>
      </c>
      <c r="F409" s="172" t="str">
        <f>IF('Matches-Data-Inputs'!F409="","",'Matches-Data-Inputs'!F409)</f>
        <v/>
      </c>
      <c r="G409" s="172" t="str">
        <f>IF('Matches-Data-Inputs'!G409="","",'Matches-Data-Inputs'!G409)</f>
        <v/>
      </c>
      <c r="H409" s="172" t="str">
        <f t="shared" si="94"/>
        <v>Not Played Yet</v>
      </c>
      <c r="I409" s="362" t="str">
        <f>IF('Matches-Data-Inputs'!H409="","",'Matches-Data-Inputs'!H409)</f>
        <v/>
      </c>
      <c r="J409" s="149" t="str">
        <f>IF('Matches-Data-Inputs'!I409="","",'Matches-Data-Inputs'!I409)</f>
        <v/>
      </c>
      <c r="K409" s="362" t="str">
        <f t="shared" si="95"/>
        <v>Not Played Yet</v>
      </c>
      <c r="L409" s="188"/>
      <c r="M409" s="203"/>
      <c r="N409" s="123" t="str">
        <f t="shared" si="84"/>
        <v xml:space="preserve"> </v>
      </c>
      <c r="O409" s="193" t="str">
        <f t="shared" si="85"/>
        <v xml:space="preserve"> </v>
      </c>
      <c r="P409" s="57" t="str">
        <f t="shared" si="86"/>
        <v/>
      </c>
      <c r="Q409" s="58" t="str">
        <f t="shared" si="87"/>
        <v/>
      </c>
      <c r="R409" s="59">
        <f t="shared" si="88"/>
        <v>0</v>
      </c>
      <c r="S409" s="60">
        <f t="shared" si="89"/>
        <v>0</v>
      </c>
      <c r="T409" s="61">
        <f t="shared" si="90"/>
        <v>0</v>
      </c>
      <c r="U409" s="58">
        <f t="shared" si="91"/>
        <v>0</v>
      </c>
      <c r="V409" s="61">
        <f t="shared" si="92"/>
        <v>0</v>
      </c>
      <c r="W409" s="58">
        <f t="shared" si="93"/>
        <v>0</v>
      </c>
      <c r="X409" s="367"/>
      <c r="Y409" s="137"/>
      <c r="Z409" s="138"/>
      <c r="AA409" s="139"/>
      <c r="AB409" s="139"/>
      <c r="AC409" s="139"/>
      <c r="AD409" s="139"/>
    </row>
    <row r="410" spans="2:30" hidden="1">
      <c r="B410" s="65" t="str">
        <f>IF(C410&lt;&gt;"",COUNTA($C$7:C410),"")</f>
        <v/>
      </c>
      <c r="C410" s="364" t="str">
        <f>IF('Matches-Data-Inputs'!C410="","",'Matches-Data-Inputs'!C410)</f>
        <v/>
      </c>
      <c r="D410" s="73" t="str">
        <f>IF(C410="","",VLOOKUP(WEEKDAY(C410),WeekDays!$B$6:$C$12,COLUMNS(WeekDays!$B$6:$C$12)))</f>
        <v/>
      </c>
      <c r="E410" s="27" t="str">
        <f>IF('Matches-Data-Inputs'!E410="","",'Matches-Data-Inputs'!E410)</f>
        <v/>
      </c>
      <c r="F410" s="172" t="str">
        <f>IF('Matches-Data-Inputs'!F410="","",'Matches-Data-Inputs'!F410)</f>
        <v/>
      </c>
      <c r="G410" s="172" t="str">
        <f>IF('Matches-Data-Inputs'!G410="","",'Matches-Data-Inputs'!G410)</f>
        <v/>
      </c>
      <c r="H410" s="172" t="str">
        <f t="shared" si="94"/>
        <v>Not Played Yet</v>
      </c>
      <c r="I410" s="362" t="str">
        <f>IF('Matches-Data-Inputs'!H410="","",'Matches-Data-Inputs'!H410)</f>
        <v/>
      </c>
      <c r="J410" s="149" t="str">
        <f>IF('Matches-Data-Inputs'!I410="","",'Matches-Data-Inputs'!I410)</f>
        <v/>
      </c>
      <c r="K410" s="362" t="str">
        <f t="shared" si="95"/>
        <v>Not Played Yet</v>
      </c>
      <c r="L410" s="188"/>
      <c r="M410" s="203"/>
      <c r="N410" s="123" t="str">
        <f t="shared" si="84"/>
        <v xml:space="preserve"> </v>
      </c>
      <c r="O410" s="193" t="str">
        <f t="shared" si="85"/>
        <v xml:space="preserve"> </v>
      </c>
      <c r="P410" s="57" t="str">
        <f t="shared" si="86"/>
        <v/>
      </c>
      <c r="Q410" s="58" t="str">
        <f t="shared" si="87"/>
        <v/>
      </c>
      <c r="R410" s="59">
        <f t="shared" si="88"/>
        <v>0</v>
      </c>
      <c r="S410" s="60">
        <f t="shared" si="89"/>
        <v>0</v>
      </c>
      <c r="T410" s="61">
        <f t="shared" si="90"/>
        <v>0</v>
      </c>
      <c r="U410" s="58">
        <f t="shared" si="91"/>
        <v>0</v>
      </c>
      <c r="V410" s="61">
        <f t="shared" si="92"/>
        <v>0</v>
      </c>
      <c r="W410" s="58">
        <f t="shared" si="93"/>
        <v>0</v>
      </c>
      <c r="X410" s="367"/>
      <c r="Y410" s="137"/>
      <c r="Z410" s="138"/>
      <c r="AA410" s="139"/>
      <c r="AB410" s="139"/>
      <c r="AC410" s="139"/>
      <c r="AD410" s="139"/>
    </row>
    <row r="411" spans="2:30" hidden="1">
      <c r="B411" s="65" t="str">
        <f>IF(C411&lt;&gt;"",COUNTA($C$7:C411),"")</f>
        <v/>
      </c>
      <c r="C411" s="364" t="str">
        <f>IF('Matches-Data-Inputs'!C411="","",'Matches-Data-Inputs'!C411)</f>
        <v/>
      </c>
      <c r="D411" s="73" t="str">
        <f>IF(C411="","",VLOOKUP(WEEKDAY(C411),WeekDays!$B$6:$C$12,COLUMNS(WeekDays!$B$6:$C$12)))</f>
        <v/>
      </c>
      <c r="E411" s="27" t="str">
        <f>IF('Matches-Data-Inputs'!E411="","",'Matches-Data-Inputs'!E411)</f>
        <v/>
      </c>
      <c r="F411" s="172" t="str">
        <f>IF('Matches-Data-Inputs'!F411="","",'Matches-Data-Inputs'!F411)</f>
        <v/>
      </c>
      <c r="G411" s="172" t="str">
        <f>IF('Matches-Data-Inputs'!G411="","",'Matches-Data-Inputs'!G411)</f>
        <v/>
      </c>
      <c r="H411" s="172" t="str">
        <f t="shared" si="94"/>
        <v>Not Played Yet</v>
      </c>
      <c r="I411" s="362" t="str">
        <f>IF('Matches-Data-Inputs'!H411="","",'Matches-Data-Inputs'!H411)</f>
        <v/>
      </c>
      <c r="J411" s="149" t="str">
        <f>IF('Matches-Data-Inputs'!I411="","",'Matches-Data-Inputs'!I411)</f>
        <v/>
      </c>
      <c r="K411" s="362" t="str">
        <f t="shared" si="95"/>
        <v>Not Played Yet</v>
      </c>
      <c r="L411" s="188"/>
      <c r="M411" s="203"/>
      <c r="N411" s="123" t="str">
        <f t="shared" si="84"/>
        <v xml:space="preserve"> </v>
      </c>
      <c r="O411" s="193" t="str">
        <f t="shared" si="85"/>
        <v xml:space="preserve"> </v>
      </c>
      <c r="P411" s="57" t="str">
        <f t="shared" si="86"/>
        <v/>
      </c>
      <c r="Q411" s="58" t="str">
        <f t="shared" si="87"/>
        <v/>
      </c>
      <c r="R411" s="59">
        <f t="shared" si="88"/>
        <v>0</v>
      </c>
      <c r="S411" s="60">
        <f t="shared" si="89"/>
        <v>0</v>
      </c>
      <c r="T411" s="61">
        <f t="shared" si="90"/>
        <v>0</v>
      </c>
      <c r="U411" s="58">
        <f t="shared" si="91"/>
        <v>0</v>
      </c>
      <c r="V411" s="61">
        <f t="shared" si="92"/>
        <v>0</v>
      </c>
      <c r="W411" s="58">
        <f t="shared" si="93"/>
        <v>0</v>
      </c>
      <c r="X411" s="367"/>
      <c r="Y411" s="137"/>
      <c r="Z411" s="138"/>
      <c r="AA411" s="139"/>
      <c r="AB411" s="139"/>
      <c r="AC411" s="139"/>
      <c r="AD411" s="139"/>
    </row>
    <row r="412" spans="2:30" hidden="1">
      <c r="B412" s="65" t="str">
        <f>IF(C412&lt;&gt;"",COUNTA($C$7:C412),"")</f>
        <v/>
      </c>
      <c r="C412" s="364" t="str">
        <f>IF('Matches-Data-Inputs'!C412="","",'Matches-Data-Inputs'!C412)</f>
        <v/>
      </c>
      <c r="D412" s="73" t="str">
        <f>IF(C412="","",VLOOKUP(WEEKDAY(C412),WeekDays!$B$6:$C$12,COLUMNS(WeekDays!$B$6:$C$12)))</f>
        <v/>
      </c>
      <c r="E412" s="27" t="str">
        <f>IF('Matches-Data-Inputs'!E412="","",'Matches-Data-Inputs'!E412)</f>
        <v/>
      </c>
      <c r="F412" s="172" t="str">
        <f>IF('Matches-Data-Inputs'!F412="","",'Matches-Data-Inputs'!F412)</f>
        <v/>
      </c>
      <c r="G412" s="172" t="str">
        <f>IF('Matches-Data-Inputs'!G412="","",'Matches-Data-Inputs'!G412)</f>
        <v/>
      </c>
      <c r="H412" s="172" t="str">
        <f t="shared" si="94"/>
        <v>Not Played Yet</v>
      </c>
      <c r="I412" s="362" t="str">
        <f>IF('Matches-Data-Inputs'!H412="","",'Matches-Data-Inputs'!H412)</f>
        <v/>
      </c>
      <c r="J412" s="149" t="str">
        <f>IF('Matches-Data-Inputs'!I412="","",'Matches-Data-Inputs'!I412)</f>
        <v/>
      </c>
      <c r="K412" s="362" t="str">
        <f t="shared" si="95"/>
        <v>Not Played Yet</v>
      </c>
      <c r="L412" s="188"/>
      <c r="M412" s="203"/>
      <c r="N412" s="123" t="str">
        <f t="shared" si="84"/>
        <v xml:space="preserve"> </v>
      </c>
      <c r="O412" s="193" t="str">
        <f t="shared" si="85"/>
        <v xml:space="preserve"> </v>
      </c>
      <c r="P412" s="57" t="str">
        <f t="shared" si="86"/>
        <v/>
      </c>
      <c r="Q412" s="58" t="str">
        <f t="shared" si="87"/>
        <v/>
      </c>
      <c r="R412" s="59">
        <f t="shared" si="88"/>
        <v>0</v>
      </c>
      <c r="S412" s="60">
        <f t="shared" si="89"/>
        <v>0</v>
      </c>
      <c r="T412" s="61">
        <f t="shared" si="90"/>
        <v>0</v>
      </c>
      <c r="U412" s="58">
        <f t="shared" si="91"/>
        <v>0</v>
      </c>
      <c r="V412" s="61">
        <f t="shared" si="92"/>
        <v>0</v>
      </c>
      <c r="W412" s="58">
        <f t="shared" si="93"/>
        <v>0</v>
      </c>
      <c r="X412" s="367"/>
      <c r="Y412" s="137"/>
      <c r="Z412" s="138"/>
      <c r="AA412" s="139"/>
      <c r="AB412" s="139"/>
      <c r="AC412" s="139"/>
      <c r="AD412" s="139"/>
    </row>
    <row r="413" spans="2:30" hidden="1">
      <c r="B413" s="65" t="str">
        <f>IF(C413&lt;&gt;"",COUNTA($C$7:C413),"")</f>
        <v/>
      </c>
      <c r="C413" s="364" t="str">
        <f>IF('Matches-Data-Inputs'!C413="","",'Matches-Data-Inputs'!C413)</f>
        <v/>
      </c>
      <c r="D413" s="73" t="str">
        <f>IF(C413="","",VLOOKUP(WEEKDAY(C413),WeekDays!$B$6:$C$12,COLUMNS(WeekDays!$B$6:$C$12)))</f>
        <v/>
      </c>
      <c r="E413" s="27" t="str">
        <f>IF('Matches-Data-Inputs'!E413="","",'Matches-Data-Inputs'!E413)</f>
        <v/>
      </c>
      <c r="F413" s="172" t="str">
        <f>IF('Matches-Data-Inputs'!F413="","",'Matches-Data-Inputs'!F413)</f>
        <v/>
      </c>
      <c r="G413" s="172" t="str">
        <f>IF('Matches-Data-Inputs'!G413="","",'Matches-Data-Inputs'!G413)</f>
        <v/>
      </c>
      <c r="H413" s="172" t="str">
        <f t="shared" si="94"/>
        <v>Not Played Yet</v>
      </c>
      <c r="I413" s="362" t="str">
        <f>IF('Matches-Data-Inputs'!H413="","",'Matches-Data-Inputs'!H413)</f>
        <v/>
      </c>
      <c r="J413" s="149" t="str">
        <f>IF('Matches-Data-Inputs'!I413="","",'Matches-Data-Inputs'!I413)</f>
        <v/>
      </c>
      <c r="K413" s="362" t="str">
        <f t="shared" si="95"/>
        <v>Not Played Yet</v>
      </c>
      <c r="L413" s="188"/>
      <c r="M413" s="203"/>
      <c r="N413" s="123" t="str">
        <f t="shared" si="84"/>
        <v xml:space="preserve"> </v>
      </c>
      <c r="O413" s="193" t="str">
        <f t="shared" si="85"/>
        <v xml:space="preserve"> </v>
      </c>
      <c r="P413" s="57" t="str">
        <f t="shared" si="86"/>
        <v/>
      </c>
      <c r="Q413" s="58" t="str">
        <f t="shared" si="87"/>
        <v/>
      </c>
      <c r="R413" s="59">
        <f t="shared" si="88"/>
        <v>0</v>
      </c>
      <c r="S413" s="60">
        <f t="shared" si="89"/>
        <v>0</v>
      </c>
      <c r="T413" s="61">
        <f t="shared" si="90"/>
        <v>0</v>
      </c>
      <c r="U413" s="58">
        <f t="shared" si="91"/>
        <v>0</v>
      </c>
      <c r="V413" s="61">
        <f t="shared" si="92"/>
        <v>0</v>
      </c>
      <c r="W413" s="58">
        <f t="shared" si="93"/>
        <v>0</v>
      </c>
      <c r="X413" s="367"/>
      <c r="Y413" s="137"/>
      <c r="Z413" s="138"/>
      <c r="AA413" s="139"/>
      <c r="AB413" s="139"/>
      <c r="AC413" s="139"/>
      <c r="AD413" s="139"/>
    </row>
    <row r="414" spans="2:30" hidden="1">
      <c r="B414" s="65" t="str">
        <f>IF(C414&lt;&gt;"",COUNTA($C$7:C414),"")</f>
        <v/>
      </c>
      <c r="C414" s="364" t="str">
        <f>IF('Matches-Data-Inputs'!C414="","",'Matches-Data-Inputs'!C414)</f>
        <v/>
      </c>
      <c r="D414" s="73" t="str">
        <f>IF(C414="","",VLOOKUP(WEEKDAY(C414),WeekDays!$B$6:$C$12,COLUMNS(WeekDays!$B$6:$C$12)))</f>
        <v/>
      </c>
      <c r="E414" s="27" t="str">
        <f>IF('Matches-Data-Inputs'!E414="","",'Matches-Data-Inputs'!E414)</f>
        <v/>
      </c>
      <c r="F414" s="172" t="str">
        <f>IF('Matches-Data-Inputs'!F414="","",'Matches-Data-Inputs'!F414)</f>
        <v/>
      </c>
      <c r="G414" s="172" t="str">
        <f>IF('Matches-Data-Inputs'!G414="","",'Matches-Data-Inputs'!G414)</f>
        <v/>
      </c>
      <c r="H414" s="172" t="str">
        <f t="shared" si="94"/>
        <v>Not Played Yet</v>
      </c>
      <c r="I414" s="362" t="str">
        <f>IF('Matches-Data-Inputs'!H414="","",'Matches-Data-Inputs'!H414)</f>
        <v/>
      </c>
      <c r="J414" s="149" t="str">
        <f>IF('Matches-Data-Inputs'!I414="","",'Matches-Data-Inputs'!I414)</f>
        <v/>
      </c>
      <c r="K414" s="362" t="str">
        <f t="shared" si="95"/>
        <v>Not Played Yet</v>
      </c>
      <c r="L414" s="188"/>
      <c r="M414" s="203"/>
      <c r="N414" s="123" t="str">
        <f t="shared" si="84"/>
        <v xml:space="preserve"> </v>
      </c>
      <c r="O414" s="193" t="str">
        <f t="shared" si="85"/>
        <v xml:space="preserve"> </v>
      </c>
      <c r="P414" s="57" t="str">
        <f t="shared" si="86"/>
        <v/>
      </c>
      <c r="Q414" s="58" t="str">
        <f t="shared" si="87"/>
        <v/>
      </c>
      <c r="R414" s="59">
        <f t="shared" si="88"/>
        <v>0</v>
      </c>
      <c r="S414" s="60">
        <f t="shared" si="89"/>
        <v>0</v>
      </c>
      <c r="T414" s="61">
        <f t="shared" si="90"/>
        <v>0</v>
      </c>
      <c r="U414" s="58">
        <f t="shared" si="91"/>
        <v>0</v>
      </c>
      <c r="V414" s="61">
        <f t="shared" si="92"/>
        <v>0</v>
      </c>
      <c r="W414" s="58">
        <f t="shared" si="93"/>
        <v>0</v>
      </c>
      <c r="X414" s="367"/>
      <c r="Y414" s="137"/>
      <c r="Z414" s="138"/>
      <c r="AA414" s="139"/>
      <c r="AB414" s="139"/>
      <c r="AC414" s="139"/>
      <c r="AD414" s="139"/>
    </row>
    <row r="415" spans="2:30" hidden="1">
      <c r="B415" s="65" t="str">
        <f>IF(C415&lt;&gt;"",COUNTA($C$7:C415),"")</f>
        <v/>
      </c>
      <c r="C415" s="364" t="str">
        <f>IF('Matches-Data-Inputs'!C415="","",'Matches-Data-Inputs'!C415)</f>
        <v/>
      </c>
      <c r="D415" s="73" t="str">
        <f>IF(C415="","",VLOOKUP(WEEKDAY(C415),WeekDays!$B$6:$C$12,COLUMNS(WeekDays!$B$6:$C$12)))</f>
        <v/>
      </c>
      <c r="E415" s="27" t="str">
        <f>IF('Matches-Data-Inputs'!E415="","",'Matches-Data-Inputs'!E415)</f>
        <v/>
      </c>
      <c r="F415" s="172" t="str">
        <f>IF('Matches-Data-Inputs'!F415="","",'Matches-Data-Inputs'!F415)</f>
        <v/>
      </c>
      <c r="G415" s="172" t="str">
        <f>IF('Matches-Data-Inputs'!G415="","",'Matches-Data-Inputs'!G415)</f>
        <v/>
      </c>
      <c r="H415" s="172" t="str">
        <f t="shared" si="94"/>
        <v>Not Played Yet</v>
      </c>
      <c r="I415" s="362" t="str">
        <f>IF('Matches-Data-Inputs'!H415="","",'Matches-Data-Inputs'!H415)</f>
        <v/>
      </c>
      <c r="J415" s="149" t="str">
        <f>IF('Matches-Data-Inputs'!I415="","",'Matches-Data-Inputs'!I415)</f>
        <v/>
      </c>
      <c r="K415" s="362" t="str">
        <f t="shared" si="95"/>
        <v>Not Played Yet</v>
      </c>
      <c r="L415" s="188"/>
      <c r="M415" s="203"/>
      <c r="N415" s="123" t="str">
        <f t="shared" si="84"/>
        <v xml:space="preserve"> </v>
      </c>
      <c r="O415" s="193" t="str">
        <f t="shared" si="85"/>
        <v xml:space="preserve"> </v>
      </c>
      <c r="P415" s="57" t="str">
        <f t="shared" si="86"/>
        <v/>
      </c>
      <c r="Q415" s="58" t="str">
        <f t="shared" si="87"/>
        <v/>
      </c>
      <c r="R415" s="59">
        <f t="shared" si="88"/>
        <v>0</v>
      </c>
      <c r="S415" s="60">
        <f t="shared" si="89"/>
        <v>0</v>
      </c>
      <c r="T415" s="61">
        <f t="shared" si="90"/>
        <v>0</v>
      </c>
      <c r="U415" s="58">
        <f t="shared" si="91"/>
        <v>0</v>
      </c>
      <c r="V415" s="61">
        <f t="shared" si="92"/>
        <v>0</v>
      </c>
      <c r="W415" s="58">
        <f t="shared" si="93"/>
        <v>0</v>
      </c>
      <c r="X415" s="367"/>
      <c r="Y415" s="137"/>
      <c r="Z415" s="138"/>
      <c r="AA415" s="139"/>
      <c r="AB415" s="139"/>
      <c r="AC415" s="139"/>
      <c r="AD415" s="139"/>
    </row>
    <row r="416" spans="2:30" hidden="1">
      <c r="B416" s="65" t="str">
        <f>IF(C416&lt;&gt;"",COUNTA($C$7:C416),"")</f>
        <v/>
      </c>
      <c r="C416" s="364" t="str">
        <f>IF('Matches-Data-Inputs'!C416="","",'Matches-Data-Inputs'!C416)</f>
        <v/>
      </c>
      <c r="D416" s="73" t="str">
        <f>IF(C416="","",VLOOKUP(WEEKDAY(C416),WeekDays!$B$6:$C$12,COLUMNS(WeekDays!$B$6:$C$12)))</f>
        <v/>
      </c>
      <c r="E416" s="27" t="str">
        <f>IF('Matches-Data-Inputs'!E416="","",'Matches-Data-Inputs'!E416)</f>
        <v/>
      </c>
      <c r="F416" s="172" t="str">
        <f>IF('Matches-Data-Inputs'!F416="","",'Matches-Data-Inputs'!F416)</f>
        <v/>
      </c>
      <c r="G416" s="172" t="str">
        <f>IF('Matches-Data-Inputs'!G416="","",'Matches-Data-Inputs'!G416)</f>
        <v/>
      </c>
      <c r="H416" s="172" t="str">
        <f t="shared" si="94"/>
        <v>Not Played Yet</v>
      </c>
      <c r="I416" s="362" t="str">
        <f>IF('Matches-Data-Inputs'!H416="","",'Matches-Data-Inputs'!H416)</f>
        <v/>
      </c>
      <c r="J416" s="149" t="str">
        <f>IF('Matches-Data-Inputs'!I416="","",'Matches-Data-Inputs'!I416)</f>
        <v/>
      </c>
      <c r="K416" s="362" t="str">
        <f t="shared" si="95"/>
        <v>Not Played Yet</v>
      </c>
      <c r="L416" s="188"/>
      <c r="M416" s="203"/>
      <c r="N416" s="123" t="str">
        <f t="shared" si="84"/>
        <v xml:space="preserve"> </v>
      </c>
      <c r="O416" s="193" t="str">
        <f t="shared" si="85"/>
        <v xml:space="preserve"> </v>
      </c>
      <c r="P416" s="57" t="str">
        <f t="shared" si="86"/>
        <v/>
      </c>
      <c r="Q416" s="58" t="str">
        <f t="shared" si="87"/>
        <v/>
      </c>
      <c r="R416" s="59">
        <f t="shared" si="88"/>
        <v>0</v>
      </c>
      <c r="S416" s="60">
        <f t="shared" si="89"/>
        <v>0</v>
      </c>
      <c r="T416" s="61">
        <f t="shared" si="90"/>
        <v>0</v>
      </c>
      <c r="U416" s="58">
        <f t="shared" si="91"/>
        <v>0</v>
      </c>
      <c r="V416" s="61">
        <f t="shared" si="92"/>
        <v>0</v>
      </c>
      <c r="W416" s="58">
        <f t="shared" si="93"/>
        <v>0</v>
      </c>
      <c r="X416" s="367"/>
      <c r="Y416" s="137"/>
      <c r="Z416" s="138"/>
      <c r="AA416" s="139"/>
      <c r="AB416" s="139"/>
      <c r="AC416" s="139"/>
      <c r="AD416" s="139"/>
    </row>
    <row r="417" spans="2:30" hidden="1">
      <c r="B417" s="65" t="str">
        <f>IF(C417&lt;&gt;"",COUNTA($C$7:C417),"")</f>
        <v/>
      </c>
      <c r="C417" s="364" t="str">
        <f>IF('Matches-Data-Inputs'!C417="","",'Matches-Data-Inputs'!C417)</f>
        <v/>
      </c>
      <c r="D417" s="73" t="str">
        <f>IF(C417="","",VLOOKUP(WEEKDAY(C417),WeekDays!$B$6:$C$12,COLUMNS(WeekDays!$B$6:$C$12)))</f>
        <v/>
      </c>
      <c r="E417" s="27" t="str">
        <f>IF('Matches-Data-Inputs'!E417="","",'Matches-Data-Inputs'!E417)</f>
        <v/>
      </c>
      <c r="F417" s="172" t="str">
        <f>IF('Matches-Data-Inputs'!F417="","",'Matches-Data-Inputs'!F417)</f>
        <v/>
      </c>
      <c r="G417" s="172" t="str">
        <f>IF('Matches-Data-Inputs'!G417="","",'Matches-Data-Inputs'!G417)</f>
        <v/>
      </c>
      <c r="H417" s="172" t="str">
        <f t="shared" si="94"/>
        <v>Not Played Yet</v>
      </c>
      <c r="I417" s="362" t="str">
        <f>IF('Matches-Data-Inputs'!H417="","",'Matches-Data-Inputs'!H417)</f>
        <v/>
      </c>
      <c r="J417" s="149" t="str">
        <f>IF('Matches-Data-Inputs'!I417="","",'Matches-Data-Inputs'!I417)</f>
        <v/>
      </c>
      <c r="K417" s="362" t="str">
        <f t="shared" si="95"/>
        <v>Not Played Yet</v>
      </c>
      <c r="L417" s="188"/>
      <c r="M417" s="203"/>
      <c r="N417" s="123" t="str">
        <f t="shared" si="84"/>
        <v xml:space="preserve"> </v>
      </c>
      <c r="O417" s="193" t="str">
        <f t="shared" si="85"/>
        <v xml:space="preserve"> </v>
      </c>
      <c r="P417" s="57" t="str">
        <f t="shared" si="86"/>
        <v/>
      </c>
      <c r="Q417" s="58" t="str">
        <f t="shared" si="87"/>
        <v/>
      </c>
      <c r="R417" s="59">
        <f t="shared" si="88"/>
        <v>0</v>
      </c>
      <c r="S417" s="60">
        <f t="shared" si="89"/>
        <v>0</v>
      </c>
      <c r="T417" s="61">
        <f t="shared" si="90"/>
        <v>0</v>
      </c>
      <c r="U417" s="58">
        <f t="shared" si="91"/>
        <v>0</v>
      </c>
      <c r="V417" s="61">
        <f t="shared" si="92"/>
        <v>0</v>
      </c>
      <c r="W417" s="58">
        <f t="shared" si="93"/>
        <v>0</v>
      </c>
      <c r="X417" s="367"/>
      <c r="Y417" s="137"/>
      <c r="Z417" s="138"/>
      <c r="AA417" s="139"/>
      <c r="AB417" s="139"/>
      <c r="AC417" s="139"/>
      <c r="AD417" s="139"/>
    </row>
    <row r="418" spans="2:30" hidden="1">
      <c r="B418" s="65" t="str">
        <f>IF(C418&lt;&gt;"",COUNTA($C$7:C418),"")</f>
        <v/>
      </c>
      <c r="C418" s="364" t="str">
        <f>IF('Matches-Data-Inputs'!C418="","",'Matches-Data-Inputs'!C418)</f>
        <v/>
      </c>
      <c r="D418" s="73" t="str">
        <f>IF(C418="","",VLOOKUP(WEEKDAY(C418),WeekDays!$B$6:$C$12,COLUMNS(WeekDays!$B$6:$C$12)))</f>
        <v/>
      </c>
      <c r="E418" s="27" t="str">
        <f>IF('Matches-Data-Inputs'!E418="","",'Matches-Data-Inputs'!E418)</f>
        <v/>
      </c>
      <c r="F418" s="172" t="str">
        <f>IF('Matches-Data-Inputs'!F418="","",'Matches-Data-Inputs'!F418)</f>
        <v/>
      </c>
      <c r="G418" s="172" t="str">
        <f>IF('Matches-Data-Inputs'!G418="","",'Matches-Data-Inputs'!G418)</f>
        <v/>
      </c>
      <c r="H418" s="172" t="str">
        <f t="shared" si="94"/>
        <v>Not Played Yet</v>
      </c>
      <c r="I418" s="362" t="str">
        <f>IF('Matches-Data-Inputs'!H418="","",'Matches-Data-Inputs'!H418)</f>
        <v/>
      </c>
      <c r="J418" s="149" t="str">
        <f>IF('Matches-Data-Inputs'!I418="","",'Matches-Data-Inputs'!I418)</f>
        <v/>
      </c>
      <c r="K418" s="362" t="str">
        <f t="shared" si="95"/>
        <v>Not Played Yet</v>
      </c>
      <c r="L418" s="188"/>
      <c r="M418" s="203"/>
      <c r="N418" s="123" t="str">
        <f t="shared" si="84"/>
        <v xml:space="preserve"> </v>
      </c>
      <c r="O418" s="193" t="str">
        <f t="shared" si="85"/>
        <v xml:space="preserve"> </v>
      </c>
      <c r="P418" s="57" t="str">
        <f t="shared" si="86"/>
        <v/>
      </c>
      <c r="Q418" s="58" t="str">
        <f t="shared" si="87"/>
        <v/>
      </c>
      <c r="R418" s="59">
        <f t="shared" si="88"/>
        <v>0</v>
      </c>
      <c r="S418" s="60">
        <f t="shared" si="89"/>
        <v>0</v>
      </c>
      <c r="T418" s="61">
        <f t="shared" si="90"/>
        <v>0</v>
      </c>
      <c r="U418" s="58">
        <f t="shared" si="91"/>
        <v>0</v>
      </c>
      <c r="V418" s="61">
        <f t="shared" si="92"/>
        <v>0</v>
      </c>
      <c r="W418" s="58">
        <f t="shared" si="93"/>
        <v>0</v>
      </c>
      <c r="X418" s="367"/>
      <c r="Y418" s="137"/>
      <c r="Z418" s="138"/>
      <c r="AA418" s="139"/>
      <c r="AB418" s="139"/>
      <c r="AC418" s="139"/>
      <c r="AD418" s="139"/>
    </row>
    <row r="419" spans="2:30" hidden="1">
      <c r="B419" s="65" t="str">
        <f>IF(C419&lt;&gt;"",COUNTA($C$7:C419),"")</f>
        <v/>
      </c>
      <c r="C419" s="364" t="str">
        <f>IF('Matches-Data-Inputs'!C419="","",'Matches-Data-Inputs'!C419)</f>
        <v/>
      </c>
      <c r="D419" s="73" t="str">
        <f>IF(C419="","",VLOOKUP(WEEKDAY(C419),WeekDays!$B$6:$C$12,COLUMNS(WeekDays!$B$6:$C$12)))</f>
        <v/>
      </c>
      <c r="E419" s="27" t="str">
        <f>IF('Matches-Data-Inputs'!E419="","",'Matches-Data-Inputs'!E419)</f>
        <v/>
      </c>
      <c r="F419" s="172" t="str">
        <f>IF('Matches-Data-Inputs'!F419="","",'Matches-Data-Inputs'!F419)</f>
        <v/>
      </c>
      <c r="G419" s="172" t="str">
        <f>IF('Matches-Data-Inputs'!G419="","",'Matches-Data-Inputs'!G419)</f>
        <v/>
      </c>
      <c r="H419" s="172" t="str">
        <f t="shared" si="94"/>
        <v>Not Played Yet</v>
      </c>
      <c r="I419" s="362" t="str">
        <f>IF('Matches-Data-Inputs'!H419="","",'Matches-Data-Inputs'!H419)</f>
        <v/>
      </c>
      <c r="J419" s="149" t="str">
        <f>IF('Matches-Data-Inputs'!I419="","",'Matches-Data-Inputs'!I419)</f>
        <v/>
      </c>
      <c r="K419" s="362" t="str">
        <f t="shared" si="95"/>
        <v>Not Played Yet</v>
      </c>
      <c r="L419" s="188"/>
      <c r="M419" s="203"/>
      <c r="N419" s="123" t="str">
        <f t="shared" si="84"/>
        <v xml:space="preserve"> </v>
      </c>
      <c r="O419" s="193" t="str">
        <f t="shared" si="85"/>
        <v xml:space="preserve"> </v>
      </c>
      <c r="P419" s="57" t="str">
        <f t="shared" si="86"/>
        <v/>
      </c>
      <c r="Q419" s="58" t="str">
        <f t="shared" si="87"/>
        <v/>
      </c>
      <c r="R419" s="59">
        <f t="shared" si="88"/>
        <v>0</v>
      </c>
      <c r="S419" s="60">
        <f t="shared" si="89"/>
        <v>0</v>
      </c>
      <c r="T419" s="61">
        <f t="shared" si="90"/>
        <v>0</v>
      </c>
      <c r="U419" s="58">
        <f t="shared" si="91"/>
        <v>0</v>
      </c>
      <c r="V419" s="61">
        <f t="shared" si="92"/>
        <v>0</v>
      </c>
      <c r="W419" s="58">
        <f t="shared" si="93"/>
        <v>0</v>
      </c>
      <c r="X419" s="367"/>
      <c r="Y419" s="137"/>
      <c r="Z419" s="138"/>
      <c r="AA419" s="139"/>
      <c r="AB419" s="139"/>
      <c r="AC419" s="139"/>
      <c r="AD419" s="139"/>
    </row>
    <row r="420" spans="2:30" hidden="1">
      <c r="B420" s="65" t="str">
        <f>IF(C420&lt;&gt;"",COUNTA($C$7:C420),"")</f>
        <v/>
      </c>
      <c r="C420" s="364" t="str">
        <f>IF('Matches-Data-Inputs'!C420="","",'Matches-Data-Inputs'!C420)</f>
        <v/>
      </c>
      <c r="D420" s="73" t="str">
        <f>IF(C420="","",VLOOKUP(WEEKDAY(C420),WeekDays!$B$6:$C$12,COLUMNS(WeekDays!$B$6:$C$12)))</f>
        <v/>
      </c>
      <c r="E420" s="27" t="str">
        <f>IF('Matches-Data-Inputs'!E420="","",'Matches-Data-Inputs'!E420)</f>
        <v/>
      </c>
      <c r="F420" s="172" t="str">
        <f>IF('Matches-Data-Inputs'!F420="","",'Matches-Data-Inputs'!F420)</f>
        <v/>
      </c>
      <c r="G420" s="172" t="str">
        <f>IF('Matches-Data-Inputs'!G420="","",'Matches-Data-Inputs'!G420)</f>
        <v/>
      </c>
      <c r="H420" s="172" t="str">
        <f t="shared" si="94"/>
        <v>Not Played Yet</v>
      </c>
      <c r="I420" s="362" t="str">
        <f>IF('Matches-Data-Inputs'!H420="","",'Matches-Data-Inputs'!H420)</f>
        <v/>
      </c>
      <c r="J420" s="149" t="str">
        <f>IF('Matches-Data-Inputs'!I420="","",'Matches-Data-Inputs'!I420)</f>
        <v/>
      </c>
      <c r="K420" s="362" t="str">
        <f t="shared" si="95"/>
        <v>Not Played Yet</v>
      </c>
      <c r="L420" s="188"/>
      <c r="M420" s="203"/>
      <c r="N420" s="123" t="str">
        <f t="shared" si="84"/>
        <v xml:space="preserve"> </v>
      </c>
      <c r="O420" s="193" t="str">
        <f t="shared" si="85"/>
        <v xml:space="preserve"> </v>
      </c>
      <c r="P420" s="57" t="str">
        <f t="shared" si="86"/>
        <v/>
      </c>
      <c r="Q420" s="58" t="str">
        <f t="shared" si="87"/>
        <v/>
      </c>
      <c r="R420" s="59">
        <f t="shared" si="88"/>
        <v>0</v>
      </c>
      <c r="S420" s="60">
        <f t="shared" si="89"/>
        <v>0</v>
      </c>
      <c r="T420" s="61">
        <f t="shared" si="90"/>
        <v>0</v>
      </c>
      <c r="U420" s="58">
        <f t="shared" si="91"/>
        <v>0</v>
      </c>
      <c r="V420" s="61">
        <f t="shared" si="92"/>
        <v>0</v>
      </c>
      <c r="W420" s="58">
        <f t="shared" si="93"/>
        <v>0</v>
      </c>
      <c r="X420" s="367"/>
      <c r="Y420" s="137"/>
      <c r="Z420" s="138"/>
      <c r="AA420" s="139"/>
      <c r="AB420" s="139"/>
      <c r="AC420" s="139"/>
      <c r="AD420" s="139"/>
    </row>
    <row r="421" spans="2:30" hidden="1">
      <c r="B421" s="65" t="str">
        <f>IF(C421&lt;&gt;"",COUNTA($C$7:C421),"")</f>
        <v/>
      </c>
      <c r="C421" s="364" t="str">
        <f>IF('Matches-Data-Inputs'!C421="","",'Matches-Data-Inputs'!C421)</f>
        <v/>
      </c>
      <c r="D421" s="73" t="str">
        <f>IF(C421="","",VLOOKUP(WEEKDAY(C421),WeekDays!$B$6:$C$12,COLUMNS(WeekDays!$B$6:$C$12)))</f>
        <v/>
      </c>
      <c r="E421" s="27" t="str">
        <f>IF('Matches-Data-Inputs'!E421="","",'Matches-Data-Inputs'!E421)</f>
        <v/>
      </c>
      <c r="F421" s="172" t="str">
        <f>IF('Matches-Data-Inputs'!F421="","",'Matches-Data-Inputs'!F421)</f>
        <v/>
      </c>
      <c r="G421" s="172" t="str">
        <f>IF('Matches-Data-Inputs'!G421="","",'Matches-Data-Inputs'!G421)</f>
        <v/>
      </c>
      <c r="H421" s="172" t="str">
        <f t="shared" si="94"/>
        <v>Not Played Yet</v>
      </c>
      <c r="I421" s="362" t="str">
        <f>IF('Matches-Data-Inputs'!H421="","",'Matches-Data-Inputs'!H421)</f>
        <v/>
      </c>
      <c r="J421" s="149" t="str">
        <f>IF('Matches-Data-Inputs'!I421="","",'Matches-Data-Inputs'!I421)</f>
        <v/>
      </c>
      <c r="K421" s="362" t="str">
        <f t="shared" si="95"/>
        <v>Not Played Yet</v>
      </c>
      <c r="L421" s="188"/>
      <c r="M421" s="203"/>
      <c r="N421" s="123" t="str">
        <f t="shared" si="84"/>
        <v xml:space="preserve"> </v>
      </c>
      <c r="O421" s="193" t="str">
        <f t="shared" si="85"/>
        <v xml:space="preserve"> </v>
      </c>
      <c r="P421" s="57" t="str">
        <f t="shared" si="86"/>
        <v/>
      </c>
      <c r="Q421" s="58" t="str">
        <f t="shared" si="87"/>
        <v/>
      </c>
      <c r="R421" s="59">
        <f t="shared" si="88"/>
        <v>0</v>
      </c>
      <c r="S421" s="60">
        <f t="shared" si="89"/>
        <v>0</v>
      </c>
      <c r="T421" s="61">
        <f t="shared" si="90"/>
        <v>0</v>
      </c>
      <c r="U421" s="58">
        <f t="shared" si="91"/>
        <v>0</v>
      </c>
      <c r="V421" s="61">
        <f t="shared" si="92"/>
        <v>0</v>
      </c>
      <c r="W421" s="58">
        <f t="shared" si="93"/>
        <v>0</v>
      </c>
      <c r="X421" s="367"/>
      <c r="Y421" s="137"/>
      <c r="Z421" s="138"/>
      <c r="AA421" s="139"/>
      <c r="AB421" s="139"/>
      <c r="AC421" s="139"/>
      <c r="AD421" s="139"/>
    </row>
    <row r="422" spans="2:30" hidden="1">
      <c r="B422" s="65" t="str">
        <f>IF(C422&lt;&gt;"",COUNTA($C$7:C422),"")</f>
        <v/>
      </c>
      <c r="C422" s="364" t="str">
        <f>IF('Matches-Data-Inputs'!C422="","",'Matches-Data-Inputs'!C422)</f>
        <v/>
      </c>
      <c r="D422" s="73" t="str">
        <f>IF(C422="","",VLOOKUP(WEEKDAY(C422),WeekDays!$B$6:$C$12,COLUMNS(WeekDays!$B$6:$C$12)))</f>
        <v/>
      </c>
      <c r="E422" s="27" t="str">
        <f>IF('Matches-Data-Inputs'!E422="","",'Matches-Data-Inputs'!E422)</f>
        <v/>
      </c>
      <c r="F422" s="172" t="str">
        <f>IF('Matches-Data-Inputs'!F422="","",'Matches-Data-Inputs'!F422)</f>
        <v/>
      </c>
      <c r="G422" s="172" t="str">
        <f>IF('Matches-Data-Inputs'!G422="","",'Matches-Data-Inputs'!G422)</f>
        <v/>
      </c>
      <c r="H422" s="172" t="str">
        <f t="shared" si="94"/>
        <v>Not Played Yet</v>
      </c>
      <c r="I422" s="362" t="str">
        <f>IF('Matches-Data-Inputs'!H422="","",'Matches-Data-Inputs'!H422)</f>
        <v/>
      </c>
      <c r="J422" s="149" t="str">
        <f>IF('Matches-Data-Inputs'!I422="","",'Matches-Data-Inputs'!I422)</f>
        <v/>
      </c>
      <c r="K422" s="362" t="str">
        <f t="shared" si="95"/>
        <v>Not Played Yet</v>
      </c>
      <c r="L422" s="188"/>
      <c r="M422" s="203"/>
      <c r="N422" s="123" t="str">
        <f t="shared" si="84"/>
        <v xml:space="preserve"> </v>
      </c>
      <c r="O422" s="193" t="str">
        <f t="shared" si="85"/>
        <v xml:space="preserve"> </v>
      </c>
      <c r="P422" s="57" t="str">
        <f t="shared" si="86"/>
        <v/>
      </c>
      <c r="Q422" s="58" t="str">
        <f t="shared" si="87"/>
        <v/>
      </c>
      <c r="R422" s="59">
        <f t="shared" si="88"/>
        <v>0</v>
      </c>
      <c r="S422" s="60">
        <f t="shared" si="89"/>
        <v>0</v>
      </c>
      <c r="T422" s="61">
        <f t="shared" si="90"/>
        <v>0</v>
      </c>
      <c r="U422" s="58">
        <f t="shared" si="91"/>
        <v>0</v>
      </c>
      <c r="V422" s="61">
        <f t="shared" si="92"/>
        <v>0</v>
      </c>
      <c r="W422" s="58">
        <f t="shared" si="93"/>
        <v>0</v>
      </c>
      <c r="X422" s="367"/>
      <c r="Y422" s="137"/>
      <c r="Z422" s="138"/>
      <c r="AA422" s="139"/>
      <c r="AB422" s="139"/>
      <c r="AC422" s="139"/>
      <c r="AD422" s="139"/>
    </row>
    <row r="423" spans="2:30" hidden="1">
      <c r="B423" s="65" t="str">
        <f>IF(C423&lt;&gt;"",COUNTA($C$7:C423),"")</f>
        <v/>
      </c>
      <c r="C423" s="364" t="str">
        <f>IF('Matches-Data-Inputs'!C423="","",'Matches-Data-Inputs'!C423)</f>
        <v/>
      </c>
      <c r="D423" s="73" t="str">
        <f>IF(C423="","",VLOOKUP(WEEKDAY(C423),WeekDays!$B$6:$C$12,COLUMNS(WeekDays!$B$6:$C$12)))</f>
        <v/>
      </c>
      <c r="E423" s="27" t="str">
        <f>IF('Matches-Data-Inputs'!E423="","",'Matches-Data-Inputs'!E423)</f>
        <v/>
      </c>
      <c r="F423" s="172" t="str">
        <f>IF('Matches-Data-Inputs'!F423="","",'Matches-Data-Inputs'!F423)</f>
        <v/>
      </c>
      <c r="G423" s="172" t="str">
        <f>IF('Matches-Data-Inputs'!G423="","",'Matches-Data-Inputs'!G423)</f>
        <v/>
      </c>
      <c r="H423" s="172" t="str">
        <f t="shared" si="94"/>
        <v>Not Played Yet</v>
      </c>
      <c r="I423" s="362" t="str">
        <f>IF('Matches-Data-Inputs'!H423="","",'Matches-Data-Inputs'!H423)</f>
        <v/>
      </c>
      <c r="J423" s="149" t="str">
        <f>IF('Matches-Data-Inputs'!I423="","",'Matches-Data-Inputs'!I423)</f>
        <v/>
      </c>
      <c r="K423" s="362" t="str">
        <f t="shared" si="95"/>
        <v>Not Played Yet</v>
      </c>
      <c r="L423" s="188"/>
      <c r="M423" s="203"/>
      <c r="N423" s="123" t="str">
        <f t="shared" si="84"/>
        <v xml:space="preserve"> </v>
      </c>
      <c r="O423" s="193" t="str">
        <f t="shared" si="85"/>
        <v xml:space="preserve"> </v>
      </c>
      <c r="P423" s="57" t="str">
        <f t="shared" si="86"/>
        <v/>
      </c>
      <c r="Q423" s="58" t="str">
        <f t="shared" si="87"/>
        <v/>
      </c>
      <c r="R423" s="59">
        <f t="shared" si="88"/>
        <v>0</v>
      </c>
      <c r="S423" s="60">
        <f t="shared" si="89"/>
        <v>0</v>
      </c>
      <c r="T423" s="61">
        <f t="shared" si="90"/>
        <v>0</v>
      </c>
      <c r="U423" s="58">
        <f t="shared" si="91"/>
        <v>0</v>
      </c>
      <c r="V423" s="61">
        <f t="shared" si="92"/>
        <v>0</v>
      </c>
      <c r="W423" s="58">
        <f t="shared" si="93"/>
        <v>0</v>
      </c>
      <c r="X423" s="367"/>
      <c r="Y423" s="137"/>
      <c r="Z423" s="138"/>
      <c r="AA423" s="139"/>
      <c r="AB423" s="139"/>
      <c r="AC423" s="139"/>
      <c r="AD423" s="139"/>
    </row>
    <row r="424" spans="2:30" hidden="1">
      <c r="B424" s="65" t="str">
        <f>IF(C424&lt;&gt;"",COUNTA($C$7:C424),"")</f>
        <v/>
      </c>
      <c r="C424" s="364" t="str">
        <f>IF('Matches-Data-Inputs'!C424="","",'Matches-Data-Inputs'!C424)</f>
        <v/>
      </c>
      <c r="D424" s="73" t="str">
        <f>IF(C424="","",VLOOKUP(WEEKDAY(C424),WeekDays!$B$6:$C$12,COLUMNS(WeekDays!$B$6:$C$12)))</f>
        <v/>
      </c>
      <c r="E424" s="27" t="str">
        <f>IF('Matches-Data-Inputs'!E424="","",'Matches-Data-Inputs'!E424)</f>
        <v/>
      </c>
      <c r="F424" s="172" t="str">
        <f>IF('Matches-Data-Inputs'!F424="","",'Matches-Data-Inputs'!F424)</f>
        <v/>
      </c>
      <c r="G424" s="172" t="str">
        <f>IF('Matches-Data-Inputs'!G424="","",'Matches-Data-Inputs'!G424)</f>
        <v/>
      </c>
      <c r="H424" s="172" t="str">
        <f t="shared" si="94"/>
        <v>Not Played Yet</v>
      </c>
      <c r="I424" s="362" t="str">
        <f>IF('Matches-Data-Inputs'!H424="","",'Matches-Data-Inputs'!H424)</f>
        <v/>
      </c>
      <c r="J424" s="149" t="str">
        <f>IF('Matches-Data-Inputs'!I424="","",'Matches-Data-Inputs'!I424)</f>
        <v/>
      </c>
      <c r="K424" s="362" t="str">
        <f t="shared" si="95"/>
        <v>Not Played Yet</v>
      </c>
      <c r="L424" s="188"/>
      <c r="M424" s="203"/>
      <c r="N424" s="123" t="str">
        <f t="shared" si="84"/>
        <v xml:space="preserve"> </v>
      </c>
      <c r="O424" s="193" t="str">
        <f t="shared" si="85"/>
        <v xml:space="preserve"> </v>
      </c>
      <c r="P424" s="57" t="str">
        <f t="shared" si="86"/>
        <v/>
      </c>
      <c r="Q424" s="58" t="str">
        <f t="shared" si="87"/>
        <v/>
      </c>
      <c r="R424" s="59">
        <f t="shared" si="88"/>
        <v>0</v>
      </c>
      <c r="S424" s="60">
        <f t="shared" si="89"/>
        <v>0</v>
      </c>
      <c r="T424" s="61">
        <f t="shared" si="90"/>
        <v>0</v>
      </c>
      <c r="U424" s="58">
        <f t="shared" si="91"/>
        <v>0</v>
      </c>
      <c r="V424" s="61">
        <f t="shared" si="92"/>
        <v>0</v>
      </c>
      <c r="W424" s="58">
        <f t="shared" si="93"/>
        <v>0</v>
      </c>
      <c r="X424" s="367"/>
      <c r="Y424" s="137"/>
      <c r="Z424" s="138"/>
      <c r="AA424" s="139"/>
      <c r="AB424" s="139"/>
      <c r="AC424" s="139"/>
      <c r="AD424" s="139"/>
    </row>
    <row r="425" spans="2:30" hidden="1">
      <c r="B425" s="65" t="str">
        <f>IF(C425&lt;&gt;"",COUNTA($C$7:C425),"")</f>
        <v/>
      </c>
      <c r="C425" s="364" t="str">
        <f>IF('Matches-Data-Inputs'!C425="","",'Matches-Data-Inputs'!C425)</f>
        <v/>
      </c>
      <c r="D425" s="73" t="str">
        <f>IF(C425="","",VLOOKUP(WEEKDAY(C425),WeekDays!$B$6:$C$12,COLUMNS(WeekDays!$B$6:$C$12)))</f>
        <v/>
      </c>
      <c r="E425" s="27" t="str">
        <f>IF('Matches-Data-Inputs'!E425="","",'Matches-Data-Inputs'!E425)</f>
        <v/>
      </c>
      <c r="F425" s="172" t="str">
        <f>IF('Matches-Data-Inputs'!F425="","",'Matches-Data-Inputs'!F425)</f>
        <v/>
      </c>
      <c r="G425" s="172" t="str">
        <f>IF('Matches-Data-Inputs'!G425="","",'Matches-Data-Inputs'!G425)</f>
        <v/>
      </c>
      <c r="H425" s="172" t="str">
        <f t="shared" si="94"/>
        <v>Not Played Yet</v>
      </c>
      <c r="I425" s="362" t="str">
        <f>IF('Matches-Data-Inputs'!H425="","",'Matches-Data-Inputs'!H425)</f>
        <v/>
      </c>
      <c r="J425" s="149" t="str">
        <f>IF('Matches-Data-Inputs'!I425="","",'Matches-Data-Inputs'!I425)</f>
        <v/>
      </c>
      <c r="K425" s="362" t="str">
        <f t="shared" si="95"/>
        <v>Not Played Yet</v>
      </c>
      <c r="L425" s="188"/>
      <c r="M425" s="203"/>
      <c r="N425" s="123" t="str">
        <f t="shared" si="84"/>
        <v xml:space="preserve"> </v>
      </c>
      <c r="O425" s="193" t="str">
        <f t="shared" si="85"/>
        <v xml:space="preserve"> </v>
      </c>
      <c r="P425" s="57" t="str">
        <f t="shared" si="86"/>
        <v/>
      </c>
      <c r="Q425" s="58" t="str">
        <f t="shared" si="87"/>
        <v/>
      </c>
      <c r="R425" s="59">
        <f t="shared" si="88"/>
        <v>0</v>
      </c>
      <c r="S425" s="60">
        <f t="shared" si="89"/>
        <v>0</v>
      </c>
      <c r="T425" s="61">
        <f t="shared" si="90"/>
        <v>0</v>
      </c>
      <c r="U425" s="58">
        <f t="shared" si="91"/>
        <v>0</v>
      </c>
      <c r="V425" s="61">
        <f t="shared" si="92"/>
        <v>0</v>
      </c>
      <c r="W425" s="58">
        <f t="shared" si="93"/>
        <v>0</v>
      </c>
      <c r="X425" s="367"/>
      <c r="Y425" s="137"/>
      <c r="Z425" s="138"/>
      <c r="AA425" s="139"/>
      <c r="AB425" s="139"/>
      <c r="AC425" s="139"/>
      <c r="AD425" s="139"/>
    </row>
    <row r="426" spans="2:30" hidden="1">
      <c r="B426" s="65" t="str">
        <f>IF(C426&lt;&gt;"",COUNTA($C$7:C426),"")</f>
        <v/>
      </c>
      <c r="C426" s="364" t="str">
        <f>IF('Matches-Data-Inputs'!C426="","",'Matches-Data-Inputs'!C426)</f>
        <v/>
      </c>
      <c r="D426" s="73" t="str">
        <f>IF(C426="","",VLOOKUP(WEEKDAY(C426),WeekDays!$B$6:$C$12,COLUMNS(WeekDays!$B$6:$C$12)))</f>
        <v/>
      </c>
      <c r="E426" s="27" t="str">
        <f>IF('Matches-Data-Inputs'!E426="","",'Matches-Data-Inputs'!E426)</f>
        <v/>
      </c>
      <c r="F426" s="172" t="str">
        <f>IF('Matches-Data-Inputs'!F426="","",'Matches-Data-Inputs'!F426)</f>
        <v/>
      </c>
      <c r="G426" s="172" t="str">
        <f>IF('Matches-Data-Inputs'!G426="","",'Matches-Data-Inputs'!G426)</f>
        <v/>
      </c>
      <c r="H426" s="172" t="str">
        <f t="shared" si="94"/>
        <v>Not Played Yet</v>
      </c>
      <c r="I426" s="362" t="str">
        <f>IF('Matches-Data-Inputs'!H426="","",'Matches-Data-Inputs'!H426)</f>
        <v/>
      </c>
      <c r="J426" s="149" t="str">
        <f>IF('Matches-Data-Inputs'!I426="","",'Matches-Data-Inputs'!I426)</f>
        <v/>
      </c>
      <c r="K426" s="362" t="str">
        <f t="shared" si="95"/>
        <v>Not Played Yet</v>
      </c>
      <c r="L426" s="188"/>
      <c r="M426" s="203"/>
      <c r="N426" s="123" t="str">
        <f t="shared" si="84"/>
        <v xml:space="preserve"> </v>
      </c>
      <c r="O426" s="193" t="str">
        <f t="shared" si="85"/>
        <v xml:space="preserve"> </v>
      </c>
      <c r="P426" s="57" t="str">
        <f t="shared" si="86"/>
        <v/>
      </c>
      <c r="Q426" s="58" t="str">
        <f t="shared" si="87"/>
        <v/>
      </c>
      <c r="R426" s="59">
        <f t="shared" si="88"/>
        <v>0</v>
      </c>
      <c r="S426" s="60">
        <f t="shared" si="89"/>
        <v>0</v>
      </c>
      <c r="T426" s="61">
        <f t="shared" si="90"/>
        <v>0</v>
      </c>
      <c r="U426" s="58">
        <f t="shared" si="91"/>
        <v>0</v>
      </c>
      <c r="V426" s="61">
        <f t="shared" si="92"/>
        <v>0</v>
      </c>
      <c r="W426" s="58">
        <f t="shared" si="93"/>
        <v>0</v>
      </c>
      <c r="X426" s="367"/>
      <c r="Y426" s="137"/>
      <c r="Z426" s="138"/>
      <c r="AA426" s="139"/>
      <c r="AB426" s="139"/>
      <c r="AC426" s="139"/>
      <c r="AD426" s="139"/>
    </row>
    <row r="427" spans="2:30" hidden="1">
      <c r="B427" s="65" t="str">
        <f>IF(C427&lt;&gt;"",COUNTA($C$7:C427),"")</f>
        <v/>
      </c>
      <c r="C427" s="364" t="str">
        <f>IF('Matches-Data-Inputs'!C427="","",'Matches-Data-Inputs'!C427)</f>
        <v/>
      </c>
      <c r="D427" s="73" t="str">
        <f>IF(C427="","",VLOOKUP(WEEKDAY(C427),WeekDays!$B$6:$C$12,COLUMNS(WeekDays!$B$6:$C$12)))</f>
        <v/>
      </c>
      <c r="E427" s="27" t="str">
        <f>IF('Matches-Data-Inputs'!E427="","",'Matches-Data-Inputs'!E427)</f>
        <v/>
      </c>
      <c r="F427" s="172" t="str">
        <f>IF('Matches-Data-Inputs'!F427="","",'Matches-Data-Inputs'!F427)</f>
        <v/>
      </c>
      <c r="G427" s="172" t="str">
        <f>IF('Matches-Data-Inputs'!G427="","",'Matches-Data-Inputs'!G427)</f>
        <v/>
      </c>
      <c r="H427" s="172" t="str">
        <f t="shared" si="94"/>
        <v>Not Played Yet</v>
      </c>
      <c r="I427" s="362" t="str">
        <f>IF('Matches-Data-Inputs'!H427="","",'Matches-Data-Inputs'!H427)</f>
        <v/>
      </c>
      <c r="J427" s="149" t="str">
        <f>IF('Matches-Data-Inputs'!I427="","",'Matches-Data-Inputs'!I427)</f>
        <v/>
      </c>
      <c r="K427" s="362" t="str">
        <f t="shared" si="95"/>
        <v>Not Played Yet</v>
      </c>
      <c r="L427" s="188"/>
      <c r="M427" s="203"/>
      <c r="N427" s="123" t="str">
        <f t="shared" si="84"/>
        <v xml:space="preserve"> </v>
      </c>
      <c r="O427" s="193" t="str">
        <f t="shared" si="85"/>
        <v xml:space="preserve"> </v>
      </c>
      <c r="P427" s="57" t="str">
        <f t="shared" si="86"/>
        <v/>
      </c>
      <c r="Q427" s="58" t="str">
        <f t="shared" si="87"/>
        <v/>
      </c>
      <c r="R427" s="59">
        <f t="shared" si="88"/>
        <v>0</v>
      </c>
      <c r="S427" s="60">
        <f t="shared" si="89"/>
        <v>0</v>
      </c>
      <c r="T427" s="61">
        <f t="shared" si="90"/>
        <v>0</v>
      </c>
      <c r="U427" s="58">
        <f t="shared" si="91"/>
        <v>0</v>
      </c>
      <c r="V427" s="61">
        <f t="shared" si="92"/>
        <v>0</v>
      </c>
      <c r="W427" s="58">
        <f t="shared" si="93"/>
        <v>0</v>
      </c>
      <c r="X427" s="367"/>
      <c r="Y427" s="137"/>
      <c r="Z427" s="138"/>
      <c r="AA427" s="139"/>
      <c r="AB427" s="139"/>
      <c r="AC427" s="139"/>
      <c r="AD427" s="139"/>
    </row>
    <row r="428" spans="2:30" hidden="1">
      <c r="B428" s="65" t="str">
        <f>IF(C428&lt;&gt;"",COUNTA($C$7:C428),"")</f>
        <v/>
      </c>
      <c r="C428" s="364" t="str">
        <f>IF('Matches-Data-Inputs'!C428="","",'Matches-Data-Inputs'!C428)</f>
        <v/>
      </c>
      <c r="D428" s="73" t="str">
        <f>IF(C428="","",VLOOKUP(WEEKDAY(C428),WeekDays!$B$6:$C$12,COLUMNS(WeekDays!$B$6:$C$12)))</f>
        <v/>
      </c>
      <c r="E428" s="27" t="str">
        <f>IF('Matches-Data-Inputs'!E428="","",'Matches-Data-Inputs'!E428)</f>
        <v/>
      </c>
      <c r="F428" s="172" t="str">
        <f>IF('Matches-Data-Inputs'!F428="","",'Matches-Data-Inputs'!F428)</f>
        <v/>
      </c>
      <c r="G428" s="172" t="str">
        <f>IF('Matches-Data-Inputs'!G428="","",'Matches-Data-Inputs'!G428)</f>
        <v/>
      </c>
      <c r="H428" s="172" t="str">
        <f t="shared" si="94"/>
        <v>Not Played Yet</v>
      </c>
      <c r="I428" s="362" t="str">
        <f>IF('Matches-Data-Inputs'!H428="","",'Matches-Data-Inputs'!H428)</f>
        <v/>
      </c>
      <c r="J428" s="149" t="str">
        <f>IF('Matches-Data-Inputs'!I428="","",'Matches-Data-Inputs'!I428)</f>
        <v/>
      </c>
      <c r="K428" s="362" t="str">
        <f t="shared" si="95"/>
        <v>Not Played Yet</v>
      </c>
      <c r="L428" s="188"/>
      <c r="M428" s="203"/>
      <c r="N428" s="123" t="str">
        <f t="shared" si="84"/>
        <v xml:space="preserve"> </v>
      </c>
      <c r="O428" s="193" t="str">
        <f t="shared" si="85"/>
        <v xml:space="preserve"> </v>
      </c>
      <c r="P428" s="57" t="str">
        <f t="shared" si="86"/>
        <v/>
      </c>
      <c r="Q428" s="58" t="str">
        <f t="shared" si="87"/>
        <v/>
      </c>
      <c r="R428" s="59">
        <f t="shared" si="88"/>
        <v>0</v>
      </c>
      <c r="S428" s="60">
        <f t="shared" si="89"/>
        <v>0</v>
      </c>
      <c r="T428" s="61">
        <f t="shared" si="90"/>
        <v>0</v>
      </c>
      <c r="U428" s="58">
        <f t="shared" si="91"/>
        <v>0</v>
      </c>
      <c r="V428" s="61">
        <f t="shared" si="92"/>
        <v>0</v>
      </c>
      <c r="W428" s="58">
        <f t="shared" si="93"/>
        <v>0</v>
      </c>
      <c r="X428" s="367"/>
      <c r="Y428" s="137"/>
      <c r="Z428" s="138"/>
      <c r="AA428" s="139"/>
      <c r="AB428" s="139"/>
      <c r="AC428" s="139"/>
      <c r="AD428" s="139"/>
    </row>
    <row r="429" spans="2:30" hidden="1">
      <c r="B429" s="65" t="str">
        <f>IF(C429&lt;&gt;"",COUNTA($C$7:C429),"")</f>
        <v/>
      </c>
      <c r="C429" s="364" t="str">
        <f>IF('Matches-Data-Inputs'!C429="","",'Matches-Data-Inputs'!C429)</f>
        <v/>
      </c>
      <c r="D429" s="73" t="str">
        <f>IF(C429="","",VLOOKUP(WEEKDAY(C429),WeekDays!$B$6:$C$12,COLUMNS(WeekDays!$B$6:$C$12)))</f>
        <v/>
      </c>
      <c r="E429" s="27" t="str">
        <f>IF('Matches-Data-Inputs'!E429="","",'Matches-Data-Inputs'!E429)</f>
        <v/>
      </c>
      <c r="F429" s="172" t="str">
        <f>IF('Matches-Data-Inputs'!F429="","",'Matches-Data-Inputs'!F429)</f>
        <v/>
      </c>
      <c r="G429" s="172" t="str">
        <f>IF('Matches-Data-Inputs'!G429="","",'Matches-Data-Inputs'!G429)</f>
        <v/>
      </c>
      <c r="H429" s="172" t="str">
        <f t="shared" si="94"/>
        <v>Not Played Yet</v>
      </c>
      <c r="I429" s="362" t="str">
        <f>IF('Matches-Data-Inputs'!H429="","",'Matches-Data-Inputs'!H429)</f>
        <v/>
      </c>
      <c r="J429" s="149" t="str">
        <f>IF('Matches-Data-Inputs'!I429="","",'Matches-Data-Inputs'!I429)</f>
        <v/>
      </c>
      <c r="K429" s="362" t="str">
        <f t="shared" si="95"/>
        <v>Not Played Yet</v>
      </c>
      <c r="L429" s="188"/>
      <c r="M429" s="203"/>
      <c r="N429" s="123" t="str">
        <f t="shared" si="84"/>
        <v xml:space="preserve"> </v>
      </c>
      <c r="O429" s="193" t="str">
        <f t="shared" si="85"/>
        <v xml:space="preserve"> </v>
      </c>
      <c r="P429" s="57" t="str">
        <f t="shared" si="86"/>
        <v/>
      </c>
      <c r="Q429" s="58" t="str">
        <f t="shared" si="87"/>
        <v/>
      </c>
      <c r="R429" s="59">
        <f t="shared" si="88"/>
        <v>0</v>
      </c>
      <c r="S429" s="60">
        <f t="shared" si="89"/>
        <v>0</v>
      </c>
      <c r="T429" s="61">
        <f t="shared" si="90"/>
        <v>0</v>
      </c>
      <c r="U429" s="58">
        <f t="shared" si="91"/>
        <v>0</v>
      </c>
      <c r="V429" s="61">
        <f t="shared" si="92"/>
        <v>0</v>
      </c>
      <c r="W429" s="58">
        <f t="shared" si="93"/>
        <v>0</v>
      </c>
      <c r="X429" s="367"/>
      <c r="Y429" s="137"/>
      <c r="Z429" s="138"/>
      <c r="AA429" s="139"/>
      <c r="AB429" s="139"/>
      <c r="AC429" s="139"/>
      <c r="AD429" s="139"/>
    </row>
    <row r="430" spans="2:30" hidden="1">
      <c r="B430" s="65" t="str">
        <f>IF(C430&lt;&gt;"",COUNTA($C$7:C430),"")</f>
        <v/>
      </c>
      <c r="C430" s="364" t="str">
        <f>IF('Matches-Data-Inputs'!C430="","",'Matches-Data-Inputs'!C430)</f>
        <v/>
      </c>
      <c r="D430" s="73" t="str">
        <f>IF(C430="","",VLOOKUP(WEEKDAY(C430),WeekDays!$B$6:$C$12,COLUMNS(WeekDays!$B$6:$C$12)))</f>
        <v/>
      </c>
      <c r="E430" s="27" t="str">
        <f>IF('Matches-Data-Inputs'!E430="","",'Matches-Data-Inputs'!E430)</f>
        <v/>
      </c>
      <c r="F430" s="172" t="str">
        <f>IF('Matches-Data-Inputs'!F430="","",'Matches-Data-Inputs'!F430)</f>
        <v/>
      </c>
      <c r="G430" s="172" t="str">
        <f>IF('Matches-Data-Inputs'!G430="","",'Matches-Data-Inputs'!G430)</f>
        <v/>
      </c>
      <c r="H430" s="172" t="str">
        <f t="shared" si="94"/>
        <v>Not Played Yet</v>
      </c>
      <c r="I430" s="362" t="str">
        <f>IF('Matches-Data-Inputs'!H430="","",'Matches-Data-Inputs'!H430)</f>
        <v/>
      </c>
      <c r="J430" s="149" t="str">
        <f>IF('Matches-Data-Inputs'!I430="","",'Matches-Data-Inputs'!I430)</f>
        <v/>
      </c>
      <c r="K430" s="362" t="str">
        <f t="shared" si="95"/>
        <v>Not Played Yet</v>
      </c>
      <c r="L430" s="188"/>
      <c r="M430" s="203"/>
      <c r="N430" s="123" t="str">
        <f t="shared" si="84"/>
        <v xml:space="preserve"> </v>
      </c>
      <c r="O430" s="193" t="str">
        <f t="shared" si="85"/>
        <v xml:space="preserve"> </v>
      </c>
      <c r="P430" s="57" t="str">
        <f t="shared" si="86"/>
        <v/>
      </c>
      <c r="Q430" s="58" t="str">
        <f t="shared" si="87"/>
        <v/>
      </c>
      <c r="R430" s="59">
        <f t="shared" si="88"/>
        <v>0</v>
      </c>
      <c r="S430" s="60">
        <f t="shared" si="89"/>
        <v>0</v>
      </c>
      <c r="T430" s="61">
        <f t="shared" si="90"/>
        <v>0</v>
      </c>
      <c r="U430" s="58">
        <f t="shared" si="91"/>
        <v>0</v>
      </c>
      <c r="V430" s="61">
        <f t="shared" si="92"/>
        <v>0</v>
      </c>
      <c r="W430" s="58">
        <f t="shared" si="93"/>
        <v>0</v>
      </c>
      <c r="X430" s="367"/>
      <c r="Y430" s="137"/>
      <c r="Z430" s="138"/>
      <c r="AA430" s="139"/>
      <c r="AB430" s="139"/>
      <c r="AC430" s="139"/>
      <c r="AD430" s="139"/>
    </row>
    <row r="431" spans="2:30" hidden="1">
      <c r="B431" s="65" t="str">
        <f>IF(C431&lt;&gt;"",COUNTA($C$7:C431),"")</f>
        <v/>
      </c>
      <c r="C431" s="364" t="str">
        <f>IF('Matches-Data-Inputs'!C431="","",'Matches-Data-Inputs'!C431)</f>
        <v/>
      </c>
      <c r="D431" s="73" t="str">
        <f>IF(C431="","",VLOOKUP(WEEKDAY(C431),WeekDays!$B$6:$C$12,COLUMNS(WeekDays!$B$6:$C$12)))</f>
        <v/>
      </c>
      <c r="E431" s="27" t="str">
        <f>IF('Matches-Data-Inputs'!E431="","",'Matches-Data-Inputs'!E431)</f>
        <v/>
      </c>
      <c r="F431" s="172" t="str">
        <f>IF('Matches-Data-Inputs'!F431="","",'Matches-Data-Inputs'!F431)</f>
        <v/>
      </c>
      <c r="G431" s="172" t="str">
        <f>IF('Matches-Data-Inputs'!G431="","",'Matches-Data-Inputs'!G431)</f>
        <v/>
      </c>
      <c r="H431" s="172" t="str">
        <f t="shared" si="94"/>
        <v>Not Played Yet</v>
      </c>
      <c r="I431" s="362" t="str">
        <f>IF('Matches-Data-Inputs'!H431="","",'Matches-Data-Inputs'!H431)</f>
        <v/>
      </c>
      <c r="J431" s="149" t="str">
        <f>IF('Matches-Data-Inputs'!I431="","",'Matches-Data-Inputs'!I431)</f>
        <v/>
      </c>
      <c r="K431" s="362" t="str">
        <f t="shared" si="95"/>
        <v>Not Played Yet</v>
      </c>
      <c r="L431" s="188"/>
      <c r="M431" s="203"/>
      <c r="N431" s="123" t="str">
        <f t="shared" si="84"/>
        <v xml:space="preserve"> </v>
      </c>
      <c r="O431" s="193" t="str">
        <f t="shared" si="85"/>
        <v xml:space="preserve"> </v>
      </c>
      <c r="P431" s="57" t="str">
        <f t="shared" si="86"/>
        <v/>
      </c>
      <c r="Q431" s="58" t="str">
        <f t="shared" si="87"/>
        <v/>
      </c>
      <c r="R431" s="59">
        <f t="shared" si="88"/>
        <v>0</v>
      </c>
      <c r="S431" s="60">
        <f t="shared" si="89"/>
        <v>0</v>
      </c>
      <c r="T431" s="61">
        <f t="shared" si="90"/>
        <v>0</v>
      </c>
      <c r="U431" s="58">
        <f t="shared" si="91"/>
        <v>0</v>
      </c>
      <c r="V431" s="61">
        <f t="shared" si="92"/>
        <v>0</v>
      </c>
      <c r="W431" s="58">
        <f t="shared" si="93"/>
        <v>0</v>
      </c>
      <c r="X431" s="367"/>
      <c r="Y431" s="137"/>
      <c r="Z431" s="138"/>
      <c r="AA431" s="139"/>
      <c r="AB431" s="139"/>
      <c r="AC431" s="139"/>
      <c r="AD431" s="139"/>
    </row>
    <row r="432" spans="2:30" hidden="1">
      <c r="B432" s="65" t="str">
        <f>IF(C432&lt;&gt;"",COUNTA($C$7:C432),"")</f>
        <v/>
      </c>
      <c r="C432" s="364" t="str">
        <f>IF('Matches-Data-Inputs'!C432="","",'Matches-Data-Inputs'!C432)</f>
        <v/>
      </c>
      <c r="D432" s="73" t="str">
        <f>IF(C432="","",VLOOKUP(WEEKDAY(C432),WeekDays!$B$6:$C$12,COLUMNS(WeekDays!$B$6:$C$12)))</f>
        <v/>
      </c>
      <c r="E432" s="27" t="str">
        <f>IF('Matches-Data-Inputs'!E432="","",'Matches-Data-Inputs'!E432)</f>
        <v/>
      </c>
      <c r="F432" s="172" t="str">
        <f>IF('Matches-Data-Inputs'!F432="","",'Matches-Data-Inputs'!F432)</f>
        <v/>
      </c>
      <c r="G432" s="172" t="str">
        <f>IF('Matches-Data-Inputs'!G432="","",'Matches-Data-Inputs'!G432)</f>
        <v/>
      </c>
      <c r="H432" s="172" t="str">
        <f t="shared" si="94"/>
        <v>Not Played Yet</v>
      </c>
      <c r="I432" s="362" t="str">
        <f>IF('Matches-Data-Inputs'!H432="","",'Matches-Data-Inputs'!H432)</f>
        <v/>
      </c>
      <c r="J432" s="149" t="str">
        <f>IF('Matches-Data-Inputs'!I432="","",'Matches-Data-Inputs'!I432)</f>
        <v/>
      </c>
      <c r="K432" s="362" t="str">
        <f t="shared" si="95"/>
        <v>Not Played Yet</v>
      </c>
      <c r="L432" s="188"/>
      <c r="M432" s="203"/>
      <c r="N432" s="123" t="str">
        <f t="shared" si="84"/>
        <v xml:space="preserve"> </v>
      </c>
      <c r="O432" s="193" t="str">
        <f t="shared" si="85"/>
        <v xml:space="preserve"> </v>
      </c>
      <c r="P432" s="57" t="str">
        <f t="shared" si="86"/>
        <v/>
      </c>
      <c r="Q432" s="58" t="str">
        <f t="shared" si="87"/>
        <v/>
      </c>
      <c r="R432" s="59">
        <f t="shared" si="88"/>
        <v>0</v>
      </c>
      <c r="S432" s="60">
        <f t="shared" si="89"/>
        <v>0</v>
      </c>
      <c r="T432" s="61">
        <f t="shared" si="90"/>
        <v>0</v>
      </c>
      <c r="U432" s="58">
        <f t="shared" si="91"/>
        <v>0</v>
      </c>
      <c r="V432" s="61">
        <f t="shared" si="92"/>
        <v>0</v>
      </c>
      <c r="W432" s="58">
        <f t="shared" si="93"/>
        <v>0</v>
      </c>
      <c r="X432" s="367"/>
      <c r="Y432" s="137"/>
      <c r="Z432" s="138"/>
      <c r="AA432" s="139"/>
      <c r="AB432" s="139"/>
      <c r="AC432" s="139"/>
      <c r="AD432" s="139"/>
    </row>
    <row r="433" spans="2:30" hidden="1">
      <c r="B433" s="65" t="str">
        <f>IF(C433&lt;&gt;"",COUNTA($C$7:C433),"")</f>
        <v/>
      </c>
      <c r="C433" s="364" t="str">
        <f>IF('Matches-Data-Inputs'!C433="","",'Matches-Data-Inputs'!C433)</f>
        <v/>
      </c>
      <c r="D433" s="73" t="str">
        <f>IF(C433="","",VLOOKUP(WEEKDAY(C433),WeekDays!$B$6:$C$12,COLUMNS(WeekDays!$B$6:$C$12)))</f>
        <v/>
      </c>
      <c r="E433" s="27" t="str">
        <f>IF('Matches-Data-Inputs'!E433="","",'Matches-Data-Inputs'!E433)</f>
        <v/>
      </c>
      <c r="F433" s="172" t="str">
        <f>IF('Matches-Data-Inputs'!F433="","",'Matches-Data-Inputs'!F433)</f>
        <v/>
      </c>
      <c r="G433" s="172" t="str">
        <f>IF('Matches-Data-Inputs'!G433="","",'Matches-Data-Inputs'!G433)</f>
        <v/>
      </c>
      <c r="H433" s="172" t="str">
        <f t="shared" si="94"/>
        <v>Not Played Yet</v>
      </c>
      <c r="I433" s="362" t="str">
        <f>IF('Matches-Data-Inputs'!H433="","",'Matches-Data-Inputs'!H433)</f>
        <v/>
      </c>
      <c r="J433" s="149" t="str">
        <f>IF('Matches-Data-Inputs'!I433="","",'Matches-Data-Inputs'!I433)</f>
        <v/>
      </c>
      <c r="K433" s="362" t="str">
        <f t="shared" si="95"/>
        <v>Not Played Yet</v>
      </c>
      <c r="L433" s="188"/>
      <c r="M433" s="203"/>
      <c r="N433" s="123" t="str">
        <f t="shared" si="84"/>
        <v xml:space="preserve"> </v>
      </c>
      <c r="O433" s="193" t="str">
        <f t="shared" si="85"/>
        <v xml:space="preserve"> </v>
      </c>
      <c r="P433" s="57" t="str">
        <f t="shared" si="86"/>
        <v/>
      </c>
      <c r="Q433" s="58" t="str">
        <f t="shared" si="87"/>
        <v/>
      </c>
      <c r="R433" s="59">
        <f t="shared" si="88"/>
        <v>0</v>
      </c>
      <c r="S433" s="60">
        <f t="shared" si="89"/>
        <v>0</v>
      </c>
      <c r="T433" s="61">
        <f t="shared" si="90"/>
        <v>0</v>
      </c>
      <c r="U433" s="58">
        <f t="shared" si="91"/>
        <v>0</v>
      </c>
      <c r="V433" s="61">
        <f t="shared" si="92"/>
        <v>0</v>
      </c>
      <c r="W433" s="58">
        <f t="shared" si="93"/>
        <v>0</v>
      </c>
      <c r="X433" s="367"/>
      <c r="Y433" s="137"/>
      <c r="Z433" s="138"/>
      <c r="AA433" s="139"/>
      <c r="AB433" s="139"/>
      <c r="AC433" s="139"/>
      <c r="AD433" s="139"/>
    </row>
    <row r="434" spans="2:30" hidden="1">
      <c r="B434" s="65" t="str">
        <f>IF(C434&lt;&gt;"",COUNTA($C$7:C434),"")</f>
        <v/>
      </c>
      <c r="C434" s="364" t="str">
        <f>IF('Matches-Data-Inputs'!C434="","",'Matches-Data-Inputs'!C434)</f>
        <v/>
      </c>
      <c r="D434" s="73" t="str">
        <f>IF(C434="","",VLOOKUP(WEEKDAY(C434),WeekDays!$B$6:$C$12,COLUMNS(WeekDays!$B$6:$C$12)))</f>
        <v/>
      </c>
      <c r="E434" s="27" t="str">
        <f>IF('Matches-Data-Inputs'!E434="","",'Matches-Data-Inputs'!E434)</f>
        <v/>
      </c>
      <c r="F434" s="172" t="str">
        <f>IF('Matches-Data-Inputs'!F434="","",'Matches-Data-Inputs'!F434)</f>
        <v/>
      </c>
      <c r="G434" s="172" t="str">
        <f>IF('Matches-Data-Inputs'!G434="","",'Matches-Data-Inputs'!G434)</f>
        <v/>
      </c>
      <c r="H434" s="172" t="str">
        <f t="shared" si="94"/>
        <v>Not Played Yet</v>
      </c>
      <c r="I434" s="362" t="str">
        <f>IF('Matches-Data-Inputs'!H434="","",'Matches-Data-Inputs'!H434)</f>
        <v/>
      </c>
      <c r="J434" s="149" t="str">
        <f>IF('Matches-Data-Inputs'!I434="","",'Matches-Data-Inputs'!I434)</f>
        <v/>
      </c>
      <c r="K434" s="362" t="str">
        <f t="shared" si="95"/>
        <v>Not Played Yet</v>
      </c>
      <c r="L434" s="188"/>
      <c r="M434" s="203"/>
      <c r="N434" s="123" t="str">
        <f t="shared" si="84"/>
        <v xml:space="preserve"> </v>
      </c>
      <c r="O434" s="193" t="str">
        <f t="shared" si="85"/>
        <v xml:space="preserve"> </v>
      </c>
      <c r="P434" s="57" t="str">
        <f t="shared" si="86"/>
        <v/>
      </c>
      <c r="Q434" s="58" t="str">
        <f t="shared" si="87"/>
        <v/>
      </c>
      <c r="R434" s="59">
        <f t="shared" si="88"/>
        <v>0</v>
      </c>
      <c r="S434" s="60">
        <f t="shared" si="89"/>
        <v>0</v>
      </c>
      <c r="T434" s="61">
        <f t="shared" si="90"/>
        <v>0</v>
      </c>
      <c r="U434" s="58">
        <f t="shared" si="91"/>
        <v>0</v>
      </c>
      <c r="V434" s="61">
        <f t="shared" si="92"/>
        <v>0</v>
      </c>
      <c r="W434" s="58">
        <f t="shared" si="93"/>
        <v>0</v>
      </c>
      <c r="X434" s="367"/>
      <c r="Y434" s="137"/>
      <c r="Z434" s="138"/>
      <c r="AA434" s="139"/>
      <c r="AB434" s="139"/>
      <c r="AC434" s="139"/>
      <c r="AD434" s="139"/>
    </row>
    <row r="435" spans="2:30" hidden="1">
      <c r="B435" s="65" t="str">
        <f>IF(C435&lt;&gt;"",COUNTA($C$7:C435),"")</f>
        <v/>
      </c>
      <c r="C435" s="364" t="str">
        <f>IF('Matches-Data-Inputs'!C435="","",'Matches-Data-Inputs'!C435)</f>
        <v/>
      </c>
      <c r="D435" s="73" t="str">
        <f>IF(C435="","",VLOOKUP(WEEKDAY(C435),WeekDays!$B$6:$C$12,COLUMNS(WeekDays!$B$6:$C$12)))</f>
        <v/>
      </c>
      <c r="E435" s="27" t="str">
        <f>IF('Matches-Data-Inputs'!E435="","",'Matches-Data-Inputs'!E435)</f>
        <v/>
      </c>
      <c r="F435" s="172" t="str">
        <f>IF('Matches-Data-Inputs'!F435="","",'Matches-Data-Inputs'!F435)</f>
        <v/>
      </c>
      <c r="G435" s="172" t="str">
        <f>IF('Matches-Data-Inputs'!G435="","",'Matches-Data-Inputs'!G435)</f>
        <v/>
      </c>
      <c r="H435" s="172" t="str">
        <f t="shared" si="94"/>
        <v>Not Played Yet</v>
      </c>
      <c r="I435" s="362" t="str">
        <f>IF('Matches-Data-Inputs'!H435="","",'Matches-Data-Inputs'!H435)</f>
        <v/>
      </c>
      <c r="J435" s="149" t="str">
        <f>IF('Matches-Data-Inputs'!I435="","",'Matches-Data-Inputs'!I435)</f>
        <v/>
      </c>
      <c r="K435" s="362" t="str">
        <f t="shared" si="95"/>
        <v>Not Played Yet</v>
      </c>
      <c r="L435" s="188"/>
      <c r="M435" s="203"/>
      <c r="N435" s="123" t="str">
        <f t="shared" si="84"/>
        <v xml:space="preserve"> </v>
      </c>
      <c r="O435" s="193" t="str">
        <f t="shared" si="85"/>
        <v xml:space="preserve"> </v>
      </c>
      <c r="P435" s="57" t="str">
        <f t="shared" si="86"/>
        <v/>
      </c>
      <c r="Q435" s="58" t="str">
        <f t="shared" si="87"/>
        <v/>
      </c>
      <c r="R435" s="59">
        <f t="shared" si="88"/>
        <v>0</v>
      </c>
      <c r="S435" s="60">
        <f t="shared" si="89"/>
        <v>0</v>
      </c>
      <c r="T435" s="61">
        <f t="shared" si="90"/>
        <v>0</v>
      </c>
      <c r="U435" s="58">
        <f t="shared" si="91"/>
        <v>0</v>
      </c>
      <c r="V435" s="61">
        <f t="shared" si="92"/>
        <v>0</v>
      </c>
      <c r="W435" s="58">
        <f t="shared" si="93"/>
        <v>0</v>
      </c>
      <c r="X435" s="367"/>
      <c r="Y435" s="137"/>
      <c r="Z435" s="138"/>
      <c r="AA435" s="139"/>
      <c r="AB435" s="139"/>
      <c r="AC435" s="139"/>
      <c r="AD435" s="139"/>
    </row>
    <row r="436" spans="2:30" hidden="1">
      <c r="B436" s="65" t="str">
        <f>IF(C436&lt;&gt;"",COUNTA($C$7:C436),"")</f>
        <v/>
      </c>
      <c r="C436" s="364" t="str">
        <f>IF('Matches-Data-Inputs'!C436="","",'Matches-Data-Inputs'!C436)</f>
        <v/>
      </c>
      <c r="D436" s="73" t="str">
        <f>IF(C436="","",VLOOKUP(WEEKDAY(C436),WeekDays!$B$6:$C$12,COLUMNS(WeekDays!$B$6:$C$12)))</f>
        <v/>
      </c>
      <c r="E436" s="27" t="str">
        <f>IF('Matches-Data-Inputs'!E436="","",'Matches-Data-Inputs'!E436)</f>
        <v/>
      </c>
      <c r="F436" s="172" t="str">
        <f>IF('Matches-Data-Inputs'!F436="","",'Matches-Data-Inputs'!F436)</f>
        <v/>
      </c>
      <c r="G436" s="172" t="str">
        <f>IF('Matches-Data-Inputs'!G436="","",'Matches-Data-Inputs'!G436)</f>
        <v/>
      </c>
      <c r="H436" s="172" t="str">
        <f t="shared" si="94"/>
        <v>Not Played Yet</v>
      </c>
      <c r="I436" s="362" t="str">
        <f>IF('Matches-Data-Inputs'!H436="","",'Matches-Data-Inputs'!H436)</f>
        <v/>
      </c>
      <c r="J436" s="149" t="str">
        <f>IF('Matches-Data-Inputs'!I436="","",'Matches-Data-Inputs'!I436)</f>
        <v/>
      </c>
      <c r="K436" s="362" t="str">
        <f t="shared" si="95"/>
        <v>Not Played Yet</v>
      </c>
      <c r="L436" s="188"/>
      <c r="M436" s="203"/>
      <c r="N436" s="123" t="str">
        <f t="shared" si="84"/>
        <v xml:space="preserve"> </v>
      </c>
      <c r="O436" s="193" t="str">
        <f t="shared" si="85"/>
        <v xml:space="preserve"> </v>
      </c>
      <c r="P436" s="57" t="str">
        <f t="shared" si="86"/>
        <v/>
      </c>
      <c r="Q436" s="58" t="str">
        <f t="shared" si="87"/>
        <v/>
      </c>
      <c r="R436" s="59">
        <f t="shared" si="88"/>
        <v>0</v>
      </c>
      <c r="S436" s="60">
        <f t="shared" si="89"/>
        <v>0</v>
      </c>
      <c r="T436" s="61">
        <f t="shared" si="90"/>
        <v>0</v>
      </c>
      <c r="U436" s="58">
        <f t="shared" si="91"/>
        <v>0</v>
      </c>
      <c r="V436" s="61">
        <f t="shared" si="92"/>
        <v>0</v>
      </c>
      <c r="W436" s="58">
        <f t="shared" si="93"/>
        <v>0</v>
      </c>
      <c r="X436" s="367"/>
      <c r="Y436" s="137"/>
      <c r="Z436" s="138"/>
      <c r="AA436" s="139"/>
      <c r="AB436" s="139"/>
      <c r="AC436" s="139"/>
      <c r="AD436" s="139"/>
    </row>
    <row r="437" spans="2:30" hidden="1">
      <c r="B437" s="65" t="str">
        <f>IF(C437&lt;&gt;"",COUNTA($C$7:C437),"")</f>
        <v/>
      </c>
      <c r="C437" s="364" t="str">
        <f>IF('Matches-Data-Inputs'!C437="","",'Matches-Data-Inputs'!C437)</f>
        <v/>
      </c>
      <c r="D437" s="73" t="str">
        <f>IF(C437="","",VLOOKUP(WEEKDAY(C437),WeekDays!$B$6:$C$12,COLUMNS(WeekDays!$B$6:$C$12)))</f>
        <v/>
      </c>
      <c r="E437" s="27" t="str">
        <f>IF('Matches-Data-Inputs'!E437="","",'Matches-Data-Inputs'!E437)</f>
        <v/>
      </c>
      <c r="F437" s="172" t="str">
        <f>IF('Matches-Data-Inputs'!F437="","",'Matches-Data-Inputs'!F437)</f>
        <v/>
      </c>
      <c r="G437" s="172" t="str">
        <f>IF('Matches-Data-Inputs'!G437="","",'Matches-Data-Inputs'!G437)</f>
        <v/>
      </c>
      <c r="H437" s="172" t="str">
        <f t="shared" si="94"/>
        <v>Not Played Yet</v>
      </c>
      <c r="I437" s="362" t="str">
        <f>IF('Matches-Data-Inputs'!H437="","",'Matches-Data-Inputs'!H437)</f>
        <v/>
      </c>
      <c r="J437" s="149" t="str">
        <f>IF('Matches-Data-Inputs'!I437="","",'Matches-Data-Inputs'!I437)</f>
        <v/>
      </c>
      <c r="K437" s="362" t="str">
        <f t="shared" si="95"/>
        <v>Not Played Yet</v>
      </c>
      <c r="L437" s="188"/>
      <c r="M437" s="203"/>
      <c r="N437" s="123" t="str">
        <f t="shared" si="84"/>
        <v xml:space="preserve"> </v>
      </c>
      <c r="O437" s="193" t="str">
        <f t="shared" si="85"/>
        <v xml:space="preserve"> </v>
      </c>
      <c r="P437" s="57" t="str">
        <f t="shared" si="86"/>
        <v/>
      </c>
      <c r="Q437" s="58" t="str">
        <f t="shared" si="87"/>
        <v/>
      </c>
      <c r="R437" s="59">
        <f t="shared" si="88"/>
        <v>0</v>
      </c>
      <c r="S437" s="60">
        <f t="shared" si="89"/>
        <v>0</v>
      </c>
      <c r="T437" s="61">
        <f t="shared" si="90"/>
        <v>0</v>
      </c>
      <c r="U437" s="58">
        <f t="shared" si="91"/>
        <v>0</v>
      </c>
      <c r="V437" s="61">
        <f t="shared" si="92"/>
        <v>0</v>
      </c>
      <c r="W437" s="58">
        <f t="shared" si="93"/>
        <v>0</v>
      </c>
      <c r="X437" s="367"/>
      <c r="Y437" s="137"/>
      <c r="Z437" s="138"/>
      <c r="AA437" s="139"/>
      <c r="AB437" s="139"/>
      <c r="AC437" s="139"/>
      <c r="AD437" s="139"/>
    </row>
    <row r="438" spans="2:30" hidden="1">
      <c r="B438" s="65" t="str">
        <f>IF(C438&lt;&gt;"",COUNTA($C$7:C438),"")</f>
        <v/>
      </c>
      <c r="C438" s="364" t="str">
        <f>IF('Matches-Data-Inputs'!C438="","",'Matches-Data-Inputs'!C438)</f>
        <v/>
      </c>
      <c r="D438" s="73" t="str">
        <f>IF(C438="","",VLOOKUP(WEEKDAY(C438),WeekDays!$B$6:$C$12,COLUMNS(WeekDays!$B$6:$C$12)))</f>
        <v/>
      </c>
      <c r="E438" s="27" t="str">
        <f>IF('Matches-Data-Inputs'!E438="","",'Matches-Data-Inputs'!E438)</f>
        <v/>
      </c>
      <c r="F438" s="172" t="str">
        <f>IF('Matches-Data-Inputs'!F438="","",'Matches-Data-Inputs'!F438)</f>
        <v/>
      </c>
      <c r="G438" s="172" t="str">
        <f>IF('Matches-Data-Inputs'!G438="","",'Matches-Data-Inputs'!G438)</f>
        <v/>
      </c>
      <c r="H438" s="172" t="str">
        <f t="shared" si="94"/>
        <v>Not Played Yet</v>
      </c>
      <c r="I438" s="362" t="str">
        <f>IF('Matches-Data-Inputs'!H438="","",'Matches-Data-Inputs'!H438)</f>
        <v/>
      </c>
      <c r="J438" s="149" t="str">
        <f>IF('Matches-Data-Inputs'!I438="","",'Matches-Data-Inputs'!I438)</f>
        <v/>
      </c>
      <c r="K438" s="362" t="str">
        <f t="shared" si="95"/>
        <v>Not Played Yet</v>
      </c>
      <c r="L438" s="188"/>
      <c r="M438" s="203"/>
      <c r="N438" s="123" t="str">
        <f t="shared" si="84"/>
        <v xml:space="preserve"> </v>
      </c>
      <c r="O438" s="193" t="str">
        <f t="shared" si="85"/>
        <v xml:space="preserve"> </v>
      </c>
      <c r="P438" s="57" t="str">
        <f t="shared" si="86"/>
        <v/>
      </c>
      <c r="Q438" s="58" t="str">
        <f t="shared" si="87"/>
        <v/>
      </c>
      <c r="R438" s="59">
        <f t="shared" si="88"/>
        <v>0</v>
      </c>
      <c r="S438" s="60">
        <f t="shared" si="89"/>
        <v>0</v>
      </c>
      <c r="T438" s="61">
        <f t="shared" si="90"/>
        <v>0</v>
      </c>
      <c r="U438" s="58">
        <f t="shared" si="91"/>
        <v>0</v>
      </c>
      <c r="V438" s="61">
        <f t="shared" si="92"/>
        <v>0</v>
      </c>
      <c r="W438" s="58">
        <f t="shared" si="93"/>
        <v>0</v>
      </c>
      <c r="X438" s="367"/>
      <c r="Y438" s="137"/>
      <c r="Z438" s="138"/>
      <c r="AA438" s="139"/>
      <c r="AB438" s="139"/>
      <c r="AC438" s="139"/>
      <c r="AD438" s="139"/>
    </row>
    <row r="439" spans="2:30" hidden="1">
      <c r="B439" s="65" t="str">
        <f>IF(C439&lt;&gt;"",COUNTA($C$7:C439),"")</f>
        <v/>
      </c>
      <c r="C439" s="364" t="str">
        <f>IF('Matches-Data-Inputs'!C439="","",'Matches-Data-Inputs'!C439)</f>
        <v/>
      </c>
      <c r="D439" s="73" t="str">
        <f>IF(C439="","",VLOOKUP(WEEKDAY(C439),WeekDays!$B$6:$C$12,COLUMNS(WeekDays!$B$6:$C$12)))</f>
        <v/>
      </c>
      <c r="E439" s="27" t="str">
        <f>IF('Matches-Data-Inputs'!E439="","",'Matches-Data-Inputs'!E439)</f>
        <v/>
      </c>
      <c r="F439" s="172" t="str">
        <f>IF('Matches-Data-Inputs'!F439="","",'Matches-Data-Inputs'!F439)</f>
        <v/>
      </c>
      <c r="G439" s="172" t="str">
        <f>IF('Matches-Data-Inputs'!G439="","",'Matches-Data-Inputs'!G439)</f>
        <v/>
      </c>
      <c r="H439" s="172" t="str">
        <f t="shared" si="94"/>
        <v>Not Played Yet</v>
      </c>
      <c r="I439" s="362" t="str">
        <f>IF('Matches-Data-Inputs'!H439="","",'Matches-Data-Inputs'!H439)</f>
        <v/>
      </c>
      <c r="J439" s="149" t="str">
        <f>IF('Matches-Data-Inputs'!I439="","",'Matches-Data-Inputs'!I439)</f>
        <v/>
      </c>
      <c r="K439" s="362" t="str">
        <f t="shared" si="95"/>
        <v>Not Played Yet</v>
      </c>
      <c r="L439" s="188"/>
      <c r="M439" s="203"/>
      <c r="N439" s="123" t="str">
        <f t="shared" si="84"/>
        <v xml:space="preserve"> </v>
      </c>
      <c r="O439" s="193" t="str">
        <f t="shared" si="85"/>
        <v xml:space="preserve"> </v>
      </c>
      <c r="P439" s="57" t="str">
        <f t="shared" si="86"/>
        <v/>
      </c>
      <c r="Q439" s="58" t="str">
        <f t="shared" si="87"/>
        <v/>
      </c>
      <c r="R439" s="59">
        <f t="shared" si="88"/>
        <v>0</v>
      </c>
      <c r="S439" s="60">
        <f t="shared" si="89"/>
        <v>0</v>
      </c>
      <c r="T439" s="61">
        <f t="shared" si="90"/>
        <v>0</v>
      </c>
      <c r="U439" s="58">
        <f t="shared" si="91"/>
        <v>0</v>
      </c>
      <c r="V439" s="61">
        <f t="shared" si="92"/>
        <v>0</v>
      </c>
      <c r="W439" s="58">
        <f t="shared" si="93"/>
        <v>0</v>
      </c>
      <c r="X439" s="367"/>
      <c r="Y439" s="137"/>
      <c r="Z439" s="138"/>
      <c r="AA439" s="139"/>
      <c r="AB439" s="139"/>
      <c r="AC439" s="139"/>
      <c r="AD439" s="139"/>
    </row>
    <row r="440" spans="2:30" hidden="1">
      <c r="B440" s="65" t="str">
        <f>IF(C440&lt;&gt;"",COUNTA($C$7:C440),"")</f>
        <v/>
      </c>
      <c r="C440" s="364" t="str">
        <f>IF('Matches-Data-Inputs'!C440="","",'Matches-Data-Inputs'!C440)</f>
        <v/>
      </c>
      <c r="D440" s="73" t="str">
        <f>IF(C440="","",VLOOKUP(WEEKDAY(C440),WeekDays!$B$6:$C$12,COLUMNS(WeekDays!$B$6:$C$12)))</f>
        <v/>
      </c>
      <c r="E440" s="27" t="str">
        <f>IF('Matches-Data-Inputs'!E440="","",'Matches-Data-Inputs'!E440)</f>
        <v/>
      </c>
      <c r="F440" s="172" t="str">
        <f>IF('Matches-Data-Inputs'!F440="","",'Matches-Data-Inputs'!F440)</f>
        <v/>
      </c>
      <c r="G440" s="172" t="str">
        <f>IF('Matches-Data-Inputs'!G440="","",'Matches-Data-Inputs'!G440)</f>
        <v/>
      </c>
      <c r="H440" s="172" t="str">
        <f t="shared" si="94"/>
        <v>Not Played Yet</v>
      </c>
      <c r="I440" s="362" t="str">
        <f>IF('Matches-Data-Inputs'!H440="","",'Matches-Data-Inputs'!H440)</f>
        <v/>
      </c>
      <c r="J440" s="149" t="str">
        <f>IF('Matches-Data-Inputs'!I440="","",'Matches-Data-Inputs'!I440)</f>
        <v/>
      </c>
      <c r="K440" s="362" t="str">
        <f t="shared" si="95"/>
        <v>Not Played Yet</v>
      </c>
      <c r="L440" s="188"/>
      <c r="M440" s="203"/>
      <c r="N440" s="123" t="str">
        <f t="shared" si="84"/>
        <v xml:space="preserve"> </v>
      </c>
      <c r="O440" s="193" t="str">
        <f t="shared" si="85"/>
        <v xml:space="preserve"> </v>
      </c>
      <c r="P440" s="57" t="str">
        <f t="shared" si="86"/>
        <v/>
      </c>
      <c r="Q440" s="58" t="str">
        <f t="shared" si="87"/>
        <v/>
      </c>
      <c r="R440" s="59">
        <f t="shared" si="88"/>
        <v>0</v>
      </c>
      <c r="S440" s="60">
        <f t="shared" si="89"/>
        <v>0</v>
      </c>
      <c r="T440" s="61">
        <f t="shared" si="90"/>
        <v>0</v>
      </c>
      <c r="U440" s="58">
        <f t="shared" si="91"/>
        <v>0</v>
      </c>
      <c r="V440" s="61">
        <f t="shared" si="92"/>
        <v>0</v>
      </c>
      <c r="W440" s="58">
        <f t="shared" si="93"/>
        <v>0</v>
      </c>
      <c r="X440" s="367"/>
      <c r="Y440" s="137"/>
      <c r="Z440" s="138"/>
      <c r="AA440" s="139"/>
      <c r="AB440" s="139"/>
      <c r="AC440" s="139"/>
      <c r="AD440" s="139"/>
    </row>
    <row r="441" spans="2:30" hidden="1">
      <c r="B441" s="65" t="str">
        <f>IF(C441&lt;&gt;"",COUNTA($C$7:C441),"")</f>
        <v/>
      </c>
      <c r="C441" s="364" t="str">
        <f>IF('Matches-Data-Inputs'!C441="","",'Matches-Data-Inputs'!C441)</f>
        <v/>
      </c>
      <c r="D441" s="73" t="str">
        <f>IF(C441="","",VLOOKUP(WEEKDAY(C441),WeekDays!$B$6:$C$12,COLUMNS(WeekDays!$B$6:$C$12)))</f>
        <v/>
      </c>
      <c r="E441" s="27" t="str">
        <f>IF('Matches-Data-Inputs'!E441="","",'Matches-Data-Inputs'!E441)</f>
        <v/>
      </c>
      <c r="F441" s="172" t="str">
        <f>IF('Matches-Data-Inputs'!F441="","",'Matches-Data-Inputs'!F441)</f>
        <v/>
      </c>
      <c r="G441" s="172" t="str">
        <f>IF('Matches-Data-Inputs'!G441="","",'Matches-Data-Inputs'!G441)</f>
        <v/>
      </c>
      <c r="H441" s="172" t="str">
        <f t="shared" si="94"/>
        <v>Not Played Yet</v>
      </c>
      <c r="I441" s="362" t="str">
        <f>IF('Matches-Data-Inputs'!H441="","",'Matches-Data-Inputs'!H441)</f>
        <v/>
      </c>
      <c r="J441" s="149" t="str">
        <f>IF('Matches-Data-Inputs'!I441="","",'Matches-Data-Inputs'!I441)</f>
        <v/>
      </c>
      <c r="K441" s="362" t="str">
        <f t="shared" si="95"/>
        <v>Not Played Yet</v>
      </c>
      <c r="L441" s="188"/>
      <c r="M441" s="203"/>
      <c r="N441" s="123" t="str">
        <f t="shared" si="84"/>
        <v xml:space="preserve"> </v>
      </c>
      <c r="O441" s="193" t="str">
        <f t="shared" si="85"/>
        <v xml:space="preserve"> </v>
      </c>
      <c r="P441" s="57" t="str">
        <f t="shared" si="86"/>
        <v/>
      </c>
      <c r="Q441" s="58" t="str">
        <f t="shared" si="87"/>
        <v/>
      </c>
      <c r="R441" s="59">
        <f t="shared" si="88"/>
        <v>0</v>
      </c>
      <c r="S441" s="60">
        <f t="shared" si="89"/>
        <v>0</v>
      </c>
      <c r="T441" s="61">
        <f t="shared" si="90"/>
        <v>0</v>
      </c>
      <c r="U441" s="58">
        <f t="shared" si="91"/>
        <v>0</v>
      </c>
      <c r="V441" s="61">
        <f t="shared" si="92"/>
        <v>0</v>
      </c>
      <c r="W441" s="58">
        <f t="shared" si="93"/>
        <v>0</v>
      </c>
      <c r="X441" s="367"/>
      <c r="Y441" s="137"/>
      <c r="Z441" s="138"/>
      <c r="AA441" s="139"/>
      <c r="AB441" s="139"/>
      <c r="AC441" s="139"/>
      <c r="AD441" s="139"/>
    </row>
    <row r="442" spans="2:30" hidden="1">
      <c r="B442" s="65" t="str">
        <f>IF(C442&lt;&gt;"",COUNTA($C$7:C442),"")</f>
        <v/>
      </c>
      <c r="C442" s="364" t="str">
        <f>IF('Matches-Data-Inputs'!C442="","",'Matches-Data-Inputs'!C442)</f>
        <v/>
      </c>
      <c r="D442" s="73" t="str">
        <f>IF(C442="","",VLOOKUP(WEEKDAY(C442),WeekDays!$B$6:$C$12,COLUMNS(WeekDays!$B$6:$C$12)))</f>
        <v/>
      </c>
      <c r="E442" s="27" t="str">
        <f>IF('Matches-Data-Inputs'!E442="","",'Matches-Data-Inputs'!E442)</f>
        <v/>
      </c>
      <c r="F442" s="172" t="str">
        <f>IF('Matches-Data-Inputs'!F442="","",'Matches-Data-Inputs'!F442)</f>
        <v/>
      </c>
      <c r="G442" s="172" t="str">
        <f>IF('Matches-Data-Inputs'!G442="","",'Matches-Data-Inputs'!G442)</f>
        <v/>
      </c>
      <c r="H442" s="172" t="str">
        <f t="shared" si="94"/>
        <v>Not Played Yet</v>
      </c>
      <c r="I442" s="362" t="str">
        <f>IF('Matches-Data-Inputs'!H442="","",'Matches-Data-Inputs'!H442)</f>
        <v/>
      </c>
      <c r="J442" s="149" t="str">
        <f>IF('Matches-Data-Inputs'!I442="","",'Matches-Data-Inputs'!I442)</f>
        <v/>
      </c>
      <c r="K442" s="362" t="str">
        <f t="shared" si="95"/>
        <v>Not Played Yet</v>
      </c>
      <c r="L442" s="188"/>
      <c r="M442" s="203"/>
      <c r="N442" s="123" t="str">
        <f t="shared" si="84"/>
        <v xml:space="preserve"> </v>
      </c>
      <c r="O442" s="193" t="str">
        <f t="shared" si="85"/>
        <v xml:space="preserve"> </v>
      </c>
      <c r="P442" s="57" t="str">
        <f t="shared" si="86"/>
        <v/>
      </c>
      <c r="Q442" s="58" t="str">
        <f t="shared" si="87"/>
        <v/>
      </c>
      <c r="R442" s="59">
        <f t="shared" si="88"/>
        <v>0</v>
      </c>
      <c r="S442" s="60">
        <f t="shared" si="89"/>
        <v>0</v>
      </c>
      <c r="T442" s="61">
        <f t="shared" si="90"/>
        <v>0</v>
      </c>
      <c r="U442" s="58">
        <f t="shared" si="91"/>
        <v>0</v>
      </c>
      <c r="V442" s="61">
        <f t="shared" si="92"/>
        <v>0</v>
      </c>
      <c r="W442" s="58">
        <f t="shared" si="93"/>
        <v>0</v>
      </c>
      <c r="X442" s="367"/>
      <c r="Y442" s="137"/>
      <c r="Z442" s="138"/>
      <c r="AA442" s="139"/>
      <c r="AB442" s="139"/>
      <c r="AC442" s="139"/>
      <c r="AD442" s="139"/>
    </row>
    <row r="443" spans="2:30" hidden="1">
      <c r="B443" s="65" t="str">
        <f>IF(C443&lt;&gt;"",COUNTA($C$7:C443),"")</f>
        <v/>
      </c>
      <c r="C443" s="364" t="str">
        <f>IF('Matches-Data-Inputs'!C443="","",'Matches-Data-Inputs'!C443)</f>
        <v/>
      </c>
      <c r="D443" s="73" t="str">
        <f>IF(C443="","",VLOOKUP(WEEKDAY(C443),WeekDays!$B$6:$C$12,COLUMNS(WeekDays!$B$6:$C$12)))</f>
        <v/>
      </c>
      <c r="E443" s="27" t="str">
        <f>IF('Matches-Data-Inputs'!E443="","",'Matches-Data-Inputs'!E443)</f>
        <v/>
      </c>
      <c r="F443" s="172" t="str">
        <f>IF('Matches-Data-Inputs'!F443="","",'Matches-Data-Inputs'!F443)</f>
        <v/>
      </c>
      <c r="G443" s="172" t="str">
        <f>IF('Matches-Data-Inputs'!G443="","",'Matches-Data-Inputs'!G443)</f>
        <v/>
      </c>
      <c r="H443" s="172" t="str">
        <f t="shared" si="94"/>
        <v>Not Played Yet</v>
      </c>
      <c r="I443" s="362" t="str">
        <f>IF('Matches-Data-Inputs'!H443="","",'Matches-Data-Inputs'!H443)</f>
        <v/>
      </c>
      <c r="J443" s="149" t="str">
        <f>IF('Matches-Data-Inputs'!I443="","",'Matches-Data-Inputs'!I443)</f>
        <v/>
      </c>
      <c r="K443" s="362" t="str">
        <f t="shared" si="95"/>
        <v>Not Played Yet</v>
      </c>
      <c r="L443" s="188"/>
      <c r="M443" s="203"/>
      <c r="N443" s="123" t="str">
        <f t="shared" si="84"/>
        <v xml:space="preserve"> </v>
      </c>
      <c r="O443" s="193" t="str">
        <f t="shared" si="85"/>
        <v xml:space="preserve"> </v>
      </c>
      <c r="P443" s="57" t="str">
        <f t="shared" si="86"/>
        <v/>
      </c>
      <c r="Q443" s="58" t="str">
        <f t="shared" si="87"/>
        <v/>
      </c>
      <c r="R443" s="59">
        <f t="shared" si="88"/>
        <v>0</v>
      </c>
      <c r="S443" s="60">
        <f t="shared" si="89"/>
        <v>0</v>
      </c>
      <c r="T443" s="61">
        <f t="shared" si="90"/>
        <v>0</v>
      </c>
      <c r="U443" s="58">
        <f t="shared" si="91"/>
        <v>0</v>
      </c>
      <c r="V443" s="61">
        <f t="shared" si="92"/>
        <v>0</v>
      </c>
      <c r="W443" s="58">
        <f t="shared" si="93"/>
        <v>0</v>
      </c>
      <c r="X443" s="367"/>
      <c r="Y443" s="137"/>
      <c r="Z443" s="138"/>
      <c r="AA443" s="139"/>
      <c r="AB443" s="139"/>
      <c r="AC443" s="139"/>
      <c r="AD443" s="139"/>
    </row>
    <row r="444" spans="2:30" hidden="1">
      <c r="B444" s="65" t="str">
        <f>IF(C444&lt;&gt;"",COUNTA($C$7:C444),"")</f>
        <v/>
      </c>
      <c r="C444" s="364" t="str">
        <f>IF('Matches-Data-Inputs'!C444="","",'Matches-Data-Inputs'!C444)</f>
        <v/>
      </c>
      <c r="D444" s="73" t="str">
        <f>IF(C444="","",VLOOKUP(WEEKDAY(C444),WeekDays!$B$6:$C$12,COLUMNS(WeekDays!$B$6:$C$12)))</f>
        <v/>
      </c>
      <c r="E444" s="27" t="str">
        <f>IF('Matches-Data-Inputs'!E444="","",'Matches-Data-Inputs'!E444)</f>
        <v/>
      </c>
      <c r="F444" s="172" t="str">
        <f>IF('Matches-Data-Inputs'!F444="","",'Matches-Data-Inputs'!F444)</f>
        <v/>
      </c>
      <c r="G444" s="172" t="str">
        <f>IF('Matches-Data-Inputs'!G444="","",'Matches-Data-Inputs'!G444)</f>
        <v/>
      </c>
      <c r="H444" s="172" t="str">
        <f t="shared" si="94"/>
        <v>Not Played Yet</v>
      </c>
      <c r="I444" s="362" t="str">
        <f>IF('Matches-Data-Inputs'!H444="","",'Matches-Data-Inputs'!H444)</f>
        <v/>
      </c>
      <c r="J444" s="149" t="str">
        <f>IF('Matches-Data-Inputs'!I444="","",'Matches-Data-Inputs'!I444)</f>
        <v/>
      </c>
      <c r="K444" s="362" t="str">
        <f t="shared" si="95"/>
        <v>Not Played Yet</v>
      </c>
      <c r="L444" s="188"/>
      <c r="M444" s="203"/>
      <c r="N444" s="123" t="str">
        <f t="shared" si="84"/>
        <v xml:space="preserve"> </v>
      </c>
      <c r="O444" s="193" t="str">
        <f t="shared" si="85"/>
        <v xml:space="preserve"> </v>
      </c>
      <c r="P444" s="57" t="str">
        <f t="shared" si="86"/>
        <v/>
      </c>
      <c r="Q444" s="58" t="str">
        <f t="shared" si="87"/>
        <v/>
      </c>
      <c r="R444" s="59">
        <f t="shared" si="88"/>
        <v>0</v>
      </c>
      <c r="S444" s="60">
        <f t="shared" si="89"/>
        <v>0</v>
      </c>
      <c r="T444" s="61">
        <f t="shared" si="90"/>
        <v>0</v>
      </c>
      <c r="U444" s="58">
        <f t="shared" si="91"/>
        <v>0</v>
      </c>
      <c r="V444" s="61">
        <f t="shared" si="92"/>
        <v>0</v>
      </c>
      <c r="W444" s="58">
        <f t="shared" si="93"/>
        <v>0</v>
      </c>
      <c r="X444" s="367"/>
      <c r="Y444" s="137"/>
      <c r="Z444" s="138"/>
      <c r="AA444" s="139"/>
      <c r="AB444" s="139"/>
      <c r="AC444" s="139"/>
      <c r="AD444" s="139"/>
    </row>
    <row r="445" spans="2:30" hidden="1">
      <c r="B445" s="65" t="str">
        <f>IF(C445&lt;&gt;"",COUNTA($C$7:C445),"")</f>
        <v/>
      </c>
      <c r="C445" s="364" t="str">
        <f>IF('Matches-Data-Inputs'!C445="","",'Matches-Data-Inputs'!C445)</f>
        <v/>
      </c>
      <c r="D445" s="73" t="str">
        <f>IF(C445="","",VLOOKUP(WEEKDAY(C445),WeekDays!$B$6:$C$12,COLUMNS(WeekDays!$B$6:$C$12)))</f>
        <v/>
      </c>
      <c r="E445" s="27" t="str">
        <f>IF('Matches-Data-Inputs'!E445="","",'Matches-Data-Inputs'!E445)</f>
        <v/>
      </c>
      <c r="F445" s="172" t="str">
        <f>IF('Matches-Data-Inputs'!F445="","",'Matches-Data-Inputs'!F445)</f>
        <v/>
      </c>
      <c r="G445" s="172" t="str">
        <f>IF('Matches-Data-Inputs'!G445="","",'Matches-Data-Inputs'!G445)</f>
        <v/>
      </c>
      <c r="H445" s="172" t="str">
        <f t="shared" si="94"/>
        <v>Not Played Yet</v>
      </c>
      <c r="I445" s="362" t="str">
        <f>IF('Matches-Data-Inputs'!H445="","",'Matches-Data-Inputs'!H445)</f>
        <v/>
      </c>
      <c r="J445" s="149" t="str">
        <f>IF('Matches-Data-Inputs'!I445="","",'Matches-Data-Inputs'!I445)</f>
        <v/>
      </c>
      <c r="K445" s="362" t="str">
        <f t="shared" si="95"/>
        <v>Not Played Yet</v>
      </c>
      <c r="L445" s="188"/>
      <c r="M445" s="203"/>
      <c r="N445" s="123" t="str">
        <f t="shared" ref="N445:N508" si="96">IF(OR(B445=0,B445&gt;COUNT($G$7:$G$868))," ",IF(G445&gt;J445,3,IF(G445&lt;J445,0,1)))</f>
        <v xml:space="preserve"> </v>
      </c>
      <c r="O445" s="193" t="str">
        <f t="shared" ref="O445:O508" si="97">IF(OR(B445=0,B445&gt;COUNT($G$7:$G$868))," ",IF(J445&gt;G445,3,IF(J445&lt;G445,0,1)))</f>
        <v xml:space="preserve"> </v>
      </c>
      <c r="P445" s="57" t="str">
        <f t="shared" ref="P445:P508" si="98">J445</f>
        <v/>
      </c>
      <c r="Q445" s="58" t="str">
        <f t="shared" ref="Q445:Q508" si="99">G445</f>
        <v/>
      </c>
      <c r="R445" s="59">
        <f t="shared" ref="R445:R508" si="100">IF(G445&gt;J445,1,0)</f>
        <v>0</v>
      </c>
      <c r="S445" s="60">
        <f t="shared" ref="S445:S508" si="101">IF(J445&gt;G445,1,0)</f>
        <v>0</v>
      </c>
      <c r="T445" s="61">
        <f t="shared" ref="T445:T508" si="102">IF(G445&lt;J445,1,0)</f>
        <v>0</v>
      </c>
      <c r="U445" s="58">
        <f t="shared" ref="U445:U508" si="103">IF(J445&lt;G445,1,0)</f>
        <v>0</v>
      </c>
      <c r="V445" s="61">
        <f t="shared" ref="V445:V508" si="104">IF(AND(G445="",J445=""),0,IF(G445=J445,1,0))</f>
        <v>0</v>
      </c>
      <c r="W445" s="58">
        <f t="shared" ref="W445:W508" si="105">IF(AND(G445="",J445=""),0,IF(J445=G445,1,0))</f>
        <v>0</v>
      </c>
      <c r="X445" s="367"/>
      <c r="Y445" s="137"/>
      <c r="Z445" s="138"/>
      <c r="AA445" s="139"/>
      <c r="AB445" s="139"/>
      <c r="AC445" s="139"/>
      <c r="AD445" s="139"/>
    </row>
    <row r="446" spans="2:30" hidden="1">
      <c r="B446" s="65" t="str">
        <f>IF(C446&lt;&gt;"",COUNTA($C$7:C446),"")</f>
        <v/>
      </c>
      <c r="C446" s="364" t="str">
        <f>IF('Matches-Data-Inputs'!C446="","",'Matches-Data-Inputs'!C446)</f>
        <v/>
      </c>
      <c r="D446" s="73" t="str">
        <f>IF(C446="","",VLOOKUP(WEEKDAY(C446),WeekDays!$B$6:$C$12,COLUMNS(WeekDays!$B$6:$C$12)))</f>
        <v/>
      </c>
      <c r="E446" s="27" t="str">
        <f>IF('Matches-Data-Inputs'!E446="","",'Matches-Data-Inputs'!E446)</f>
        <v/>
      </c>
      <c r="F446" s="172" t="str">
        <f>IF('Matches-Data-Inputs'!F446="","",'Matches-Data-Inputs'!F446)</f>
        <v/>
      </c>
      <c r="G446" s="172" t="str">
        <f>IF('Matches-Data-Inputs'!G446="","",'Matches-Data-Inputs'!G446)</f>
        <v/>
      </c>
      <c r="H446" s="172" t="str">
        <f t="shared" si="94"/>
        <v>Not Played Yet</v>
      </c>
      <c r="I446" s="362" t="str">
        <f>IF('Matches-Data-Inputs'!H446="","",'Matches-Data-Inputs'!H446)</f>
        <v/>
      </c>
      <c r="J446" s="149" t="str">
        <f>IF('Matches-Data-Inputs'!I446="","",'Matches-Data-Inputs'!I446)</f>
        <v/>
      </c>
      <c r="K446" s="362" t="str">
        <f t="shared" si="95"/>
        <v>Not Played Yet</v>
      </c>
      <c r="L446" s="188"/>
      <c r="M446" s="203"/>
      <c r="N446" s="123" t="str">
        <f t="shared" si="96"/>
        <v xml:space="preserve"> </v>
      </c>
      <c r="O446" s="193" t="str">
        <f t="shared" si="97"/>
        <v xml:space="preserve"> </v>
      </c>
      <c r="P446" s="57" t="str">
        <f t="shared" si="98"/>
        <v/>
      </c>
      <c r="Q446" s="58" t="str">
        <f t="shared" si="99"/>
        <v/>
      </c>
      <c r="R446" s="59">
        <f t="shared" si="100"/>
        <v>0</v>
      </c>
      <c r="S446" s="60">
        <f t="shared" si="101"/>
        <v>0</v>
      </c>
      <c r="T446" s="61">
        <f t="shared" si="102"/>
        <v>0</v>
      </c>
      <c r="U446" s="58">
        <f t="shared" si="103"/>
        <v>0</v>
      </c>
      <c r="V446" s="61">
        <f t="shared" si="104"/>
        <v>0</v>
      </c>
      <c r="W446" s="58">
        <f t="shared" si="105"/>
        <v>0</v>
      </c>
      <c r="X446" s="367"/>
      <c r="Y446" s="137"/>
      <c r="Z446" s="138"/>
      <c r="AA446" s="139"/>
      <c r="AB446" s="139"/>
      <c r="AC446" s="139"/>
      <c r="AD446" s="139"/>
    </row>
    <row r="447" spans="2:30" hidden="1">
      <c r="B447" s="65" t="str">
        <f>IF(C447&lt;&gt;"",COUNTA($C$7:C447),"")</f>
        <v/>
      </c>
      <c r="C447" s="364" t="str">
        <f>IF('Matches-Data-Inputs'!C447="","",'Matches-Data-Inputs'!C447)</f>
        <v/>
      </c>
      <c r="D447" s="73" t="str">
        <f>IF(C447="","",VLOOKUP(WEEKDAY(C447),WeekDays!$B$6:$C$12,COLUMNS(WeekDays!$B$6:$C$12)))</f>
        <v/>
      </c>
      <c r="E447" s="27" t="str">
        <f>IF('Matches-Data-Inputs'!E447="","",'Matches-Data-Inputs'!E447)</f>
        <v/>
      </c>
      <c r="F447" s="172" t="str">
        <f>IF('Matches-Data-Inputs'!F447="","",'Matches-Data-Inputs'!F447)</f>
        <v/>
      </c>
      <c r="G447" s="172" t="str">
        <f>IF('Matches-Data-Inputs'!G447="","",'Matches-Data-Inputs'!G447)</f>
        <v/>
      </c>
      <c r="H447" s="172" t="str">
        <f t="shared" si="94"/>
        <v>Not Played Yet</v>
      </c>
      <c r="I447" s="362" t="str">
        <f>IF('Matches-Data-Inputs'!H447="","",'Matches-Data-Inputs'!H447)</f>
        <v/>
      </c>
      <c r="J447" s="149" t="str">
        <f>IF('Matches-Data-Inputs'!I447="","",'Matches-Data-Inputs'!I447)</f>
        <v/>
      </c>
      <c r="K447" s="362" t="str">
        <f t="shared" si="95"/>
        <v>Not Played Yet</v>
      </c>
      <c r="L447" s="188"/>
      <c r="M447" s="203"/>
      <c r="N447" s="123" t="str">
        <f t="shared" si="96"/>
        <v xml:space="preserve"> </v>
      </c>
      <c r="O447" s="193" t="str">
        <f t="shared" si="97"/>
        <v xml:space="preserve"> </v>
      </c>
      <c r="P447" s="57" t="str">
        <f t="shared" si="98"/>
        <v/>
      </c>
      <c r="Q447" s="58" t="str">
        <f t="shared" si="99"/>
        <v/>
      </c>
      <c r="R447" s="59">
        <f t="shared" si="100"/>
        <v>0</v>
      </c>
      <c r="S447" s="60">
        <f t="shared" si="101"/>
        <v>0</v>
      </c>
      <c r="T447" s="61">
        <f t="shared" si="102"/>
        <v>0</v>
      </c>
      <c r="U447" s="58">
        <f t="shared" si="103"/>
        <v>0</v>
      </c>
      <c r="V447" s="61">
        <f t="shared" si="104"/>
        <v>0</v>
      </c>
      <c r="W447" s="58">
        <f t="shared" si="105"/>
        <v>0</v>
      </c>
      <c r="X447" s="367"/>
      <c r="Y447" s="137"/>
      <c r="Z447" s="138"/>
      <c r="AA447" s="139"/>
      <c r="AB447" s="139"/>
      <c r="AC447" s="139"/>
      <c r="AD447" s="139"/>
    </row>
    <row r="448" spans="2:30" hidden="1">
      <c r="B448" s="65" t="str">
        <f>IF(C448&lt;&gt;"",COUNTA($C$7:C448),"")</f>
        <v/>
      </c>
      <c r="C448" s="364" t="str">
        <f>IF('Matches-Data-Inputs'!C448="","",'Matches-Data-Inputs'!C448)</f>
        <v/>
      </c>
      <c r="D448" s="73" t="str">
        <f>IF(C448="","",VLOOKUP(WEEKDAY(C448),WeekDays!$B$6:$C$12,COLUMNS(WeekDays!$B$6:$C$12)))</f>
        <v/>
      </c>
      <c r="E448" s="27" t="str">
        <f>IF('Matches-Data-Inputs'!E448="","",'Matches-Data-Inputs'!E448)</f>
        <v/>
      </c>
      <c r="F448" s="172" t="str">
        <f>IF('Matches-Data-Inputs'!F448="","",'Matches-Data-Inputs'!F448)</f>
        <v/>
      </c>
      <c r="G448" s="172" t="str">
        <f>IF('Matches-Data-Inputs'!G448="","",'Matches-Data-Inputs'!G448)</f>
        <v/>
      </c>
      <c r="H448" s="172" t="str">
        <f t="shared" si="94"/>
        <v>Not Played Yet</v>
      </c>
      <c r="I448" s="362" t="str">
        <f>IF('Matches-Data-Inputs'!H448="","",'Matches-Data-Inputs'!H448)</f>
        <v/>
      </c>
      <c r="J448" s="149" t="str">
        <f>IF('Matches-Data-Inputs'!I448="","",'Matches-Data-Inputs'!I448)</f>
        <v/>
      </c>
      <c r="K448" s="362" t="str">
        <f t="shared" si="95"/>
        <v>Not Played Yet</v>
      </c>
      <c r="L448" s="188"/>
      <c r="M448" s="203"/>
      <c r="N448" s="123" t="str">
        <f t="shared" si="96"/>
        <v xml:space="preserve"> </v>
      </c>
      <c r="O448" s="193" t="str">
        <f t="shared" si="97"/>
        <v xml:space="preserve"> </v>
      </c>
      <c r="P448" s="57" t="str">
        <f t="shared" si="98"/>
        <v/>
      </c>
      <c r="Q448" s="58" t="str">
        <f t="shared" si="99"/>
        <v/>
      </c>
      <c r="R448" s="59">
        <f t="shared" si="100"/>
        <v>0</v>
      </c>
      <c r="S448" s="60">
        <f t="shared" si="101"/>
        <v>0</v>
      </c>
      <c r="T448" s="61">
        <f t="shared" si="102"/>
        <v>0</v>
      </c>
      <c r="U448" s="58">
        <f t="shared" si="103"/>
        <v>0</v>
      </c>
      <c r="V448" s="61">
        <f t="shared" si="104"/>
        <v>0</v>
      </c>
      <c r="W448" s="58">
        <f t="shared" si="105"/>
        <v>0</v>
      </c>
      <c r="X448" s="367"/>
      <c r="Y448" s="137"/>
      <c r="Z448" s="138"/>
      <c r="AA448" s="139"/>
      <c r="AB448" s="139"/>
      <c r="AC448" s="139"/>
      <c r="AD448" s="139"/>
    </row>
    <row r="449" spans="2:30" hidden="1">
      <c r="B449" s="65" t="str">
        <f>IF(C449&lt;&gt;"",COUNTA($C$7:C449),"")</f>
        <v/>
      </c>
      <c r="C449" s="364" t="str">
        <f>IF('Matches-Data-Inputs'!C449="","",'Matches-Data-Inputs'!C449)</f>
        <v/>
      </c>
      <c r="D449" s="73" t="str">
        <f>IF(C449="","",VLOOKUP(WEEKDAY(C449),WeekDays!$B$6:$C$12,COLUMNS(WeekDays!$B$6:$C$12)))</f>
        <v/>
      </c>
      <c r="E449" s="27" t="str">
        <f>IF('Matches-Data-Inputs'!E449="","",'Matches-Data-Inputs'!E449)</f>
        <v/>
      </c>
      <c r="F449" s="172" t="str">
        <f>IF('Matches-Data-Inputs'!F449="","",'Matches-Data-Inputs'!F449)</f>
        <v/>
      </c>
      <c r="G449" s="172" t="str">
        <f>IF('Matches-Data-Inputs'!G449="","",'Matches-Data-Inputs'!G449)</f>
        <v/>
      </c>
      <c r="H449" s="172" t="str">
        <f t="shared" si="94"/>
        <v>Not Played Yet</v>
      </c>
      <c r="I449" s="362" t="str">
        <f>IF('Matches-Data-Inputs'!H449="","",'Matches-Data-Inputs'!H449)</f>
        <v/>
      </c>
      <c r="J449" s="149" t="str">
        <f>IF('Matches-Data-Inputs'!I449="","",'Matches-Data-Inputs'!I449)</f>
        <v/>
      </c>
      <c r="K449" s="362" t="str">
        <f t="shared" si="95"/>
        <v>Not Played Yet</v>
      </c>
      <c r="L449" s="188"/>
      <c r="M449" s="203"/>
      <c r="N449" s="123" t="str">
        <f t="shared" si="96"/>
        <v xml:space="preserve"> </v>
      </c>
      <c r="O449" s="193" t="str">
        <f t="shared" si="97"/>
        <v xml:space="preserve"> </v>
      </c>
      <c r="P449" s="57" t="str">
        <f t="shared" si="98"/>
        <v/>
      </c>
      <c r="Q449" s="58" t="str">
        <f t="shared" si="99"/>
        <v/>
      </c>
      <c r="R449" s="59">
        <f t="shared" si="100"/>
        <v>0</v>
      </c>
      <c r="S449" s="60">
        <f t="shared" si="101"/>
        <v>0</v>
      </c>
      <c r="T449" s="61">
        <f t="shared" si="102"/>
        <v>0</v>
      </c>
      <c r="U449" s="58">
        <f t="shared" si="103"/>
        <v>0</v>
      </c>
      <c r="V449" s="61">
        <f t="shared" si="104"/>
        <v>0</v>
      </c>
      <c r="W449" s="58">
        <f t="shared" si="105"/>
        <v>0</v>
      </c>
      <c r="X449" s="367"/>
      <c r="Y449" s="137"/>
      <c r="Z449" s="138"/>
      <c r="AA449" s="139"/>
      <c r="AB449" s="139"/>
      <c r="AC449" s="139"/>
      <c r="AD449" s="139"/>
    </row>
    <row r="450" spans="2:30" hidden="1">
      <c r="B450" s="65" t="str">
        <f>IF(C450&lt;&gt;"",COUNTA($C$7:C450),"")</f>
        <v/>
      </c>
      <c r="C450" s="364" t="str">
        <f>IF('Matches-Data-Inputs'!C450="","",'Matches-Data-Inputs'!C450)</f>
        <v/>
      </c>
      <c r="D450" s="73" t="str">
        <f>IF(C450="","",VLOOKUP(WEEKDAY(C450),WeekDays!$B$6:$C$12,COLUMNS(WeekDays!$B$6:$C$12)))</f>
        <v/>
      </c>
      <c r="E450" s="27" t="str">
        <f>IF('Matches-Data-Inputs'!E450="","",'Matches-Data-Inputs'!E450)</f>
        <v/>
      </c>
      <c r="F450" s="172" t="str">
        <f>IF('Matches-Data-Inputs'!F450="","",'Matches-Data-Inputs'!F450)</f>
        <v/>
      </c>
      <c r="G450" s="172" t="str">
        <f>IF('Matches-Data-Inputs'!G450="","",'Matches-Data-Inputs'!G450)</f>
        <v/>
      </c>
      <c r="H450" s="172" t="str">
        <f t="shared" si="94"/>
        <v>Not Played Yet</v>
      </c>
      <c r="I450" s="362" t="str">
        <f>IF('Matches-Data-Inputs'!H450="","",'Matches-Data-Inputs'!H450)</f>
        <v/>
      </c>
      <c r="J450" s="149" t="str">
        <f>IF('Matches-Data-Inputs'!I450="","",'Matches-Data-Inputs'!I450)</f>
        <v/>
      </c>
      <c r="K450" s="362" t="str">
        <f t="shared" si="95"/>
        <v>Not Played Yet</v>
      </c>
      <c r="L450" s="188"/>
      <c r="M450" s="203"/>
      <c r="N450" s="123" t="str">
        <f t="shared" si="96"/>
        <v xml:space="preserve"> </v>
      </c>
      <c r="O450" s="193" t="str">
        <f t="shared" si="97"/>
        <v xml:space="preserve"> </v>
      </c>
      <c r="P450" s="57" t="str">
        <f t="shared" si="98"/>
        <v/>
      </c>
      <c r="Q450" s="58" t="str">
        <f t="shared" si="99"/>
        <v/>
      </c>
      <c r="R450" s="59">
        <f t="shared" si="100"/>
        <v>0</v>
      </c>
      <c r="S450" s="60">
        <f t="shared" si="101"/>
        <v>0</v>
      </c>
      <c r="T450" s="61">
        <f t="shared" si="102"/>
        <v>0</v>
      </c>
      <c r="U450" s="58">
        <f t="shared" si="103"/>
        <v>0</v>
      </c>
      <c r="V450" s="61">
        <f t="shared" si="104"/>
        <v>0</v>
      </c>
      <c r="W450" s="58">
        <f t="shared" si="105"/>
        <v>0</v>
      </c>
      <c r="X450" s="367"/>
      <c r="Y450" s="137"/>
      <c r="Z450" s="138"/>
      <c r="AA450" s="139"/>
      <c r="AB450" s="139"/>
      <c r="AC450" s="139"/>
      <c r="AD450" s="139"/>
    </row>
    <row r="451" spans="2:30" hidden="1">
      <c r="B451" s="65" t="str">
        <f>IF(C451&lt;&gt;"",COUNTA($C$7:C451),"")</f>
        <v/>
      </c>
      <c r="C451" s="364" t="str">
        <f>IF('Matches-Data-Inputs'!C451="","",'Matches-Data-Inputs'!C451)</f>
        <v/>
      </c>
      <c r="D451" s="73" t="str">
        <f>IF(C451="","",VLOOKUP(WEEKDAY(C451),WeekDays!$B$6:$C$12,COLUMNS(WeekDays!$B$6:$C$12)))</f>
        <v/>
      </c>
      <c r="E451" s="27" t="str">
        <f>IF('Matches-Data-Inputs'!E451="","",'Matches-Data-Inputs'!E451)</f>
        <v/>
      </c>
      <c r="F451" s="172" t="str">
        <f>IF('Matches-Data-Inputs'!F451="","",'Matches-Data-Inputs'!F451)</f>
        <v/>
      </c>
      <c r="G451" s="172" t="str">
        <f>IF('Matches-Data-Inputs'!G451="","",'Matches-Data-Inputs'!G451)</f>
        <v/>
      </c>
      <c r="H451" s="172" t="str">
        <f t="shared" si="94"/>
        <v>Not Played Yet</v>
      </c>
      <c r="I451" s="362" t="str">
        <f>IF('Matches-Data-Inputs'!H451="","",'Matches-Data-Inputs'!H451)</f>
        <v/>
      </c>
      <c r="J451" s="149" t="str">
        <f>IF('Matches-Data-Inputs'!I451="","",'Matches-Data-Inputs'!I451)</f>
        <v/>
      </c>
      <c r="K451" s="362" t="str">
        <f t="shared" si="95"/>
        <v>Not Played Yet</v>
      </c>
      <c r="L451" s="188"/>
      <c r="M451" s="203"/>
      <c r="N451" s="123" t="str">
        <f t="shared" si="96"/>
        <v xml:space="preserve"> </v>
      </c>
      <c r="O451" s="193" t="str">
        <f t="shared" si="97"/>
        <v xml:space="preserve"> </v>
      </c>
      <c r="P451" s="57" t="str">
        <f t="shared" si="98"/>
        <v/>
      </c>
      <c r="Q451" s="58" t="str">
        <f t="shared" si="99"/>
        <v/>
      </c>
      <c r="R451" s="59">
        <f t="shared" si="100"/>
        <v>0</v>
      </c>
      <c r="S451" s="60">
        <f t="shared" si="101"/>
        <v>0</v>
      </c>
      <c r="T451" s="61">
        <f t="shared" si="102"/>
        <v>0</v>
      </c>
      <c r="U451" s="58">
        <f t="shared" si="103"/>
        <v>0</v>
      </c>
      <c r="V451" s="61">
        <f t="shared" si="104"/>
        <v>0</v>
      </c>
      <c r="W451" s="58">
        <f t="shared" si="105"/>
        <v>0</v>
      </c>
      <c r="X451" s="367"/>
      <c r="Y451" s="137"/>
      <c r="Z451" s="138"/>
      <c r="AA451" s="139"/>
      <c r="AB451" s="139"/>
      <c r="AC451" s="139"/>
      <c r="AD451" s="139"/>
    </row>
    <row r="452" spans="2:30" hidden="1">
      <c r="B452" s="65" t="str">
        <f>IF(C452&lt;&gt;"",COUNTA($C$7:C452),"")</f>
        <v/>
      </c>
      <c r="C452" s="364" t="str">
        <f>IF('Matches-Data-Inputs'!C452="","",'Matches-Data-Inputs'!C452)</f>
        <v/>
      </c>
      <c r="D452" s="73" t="str">
        <f>IF(C452="","",VLOOKUP(WEEKDAY(C452),WeekDays!$B$6:$C$12,COLUMNS(WeekDays!$B$6:$C$12)))</f>
        <v/>
      </c>
      <c r="E452" s="27" t="str">
        <f>IF('Matches-Data-Inputs'!E452="","",'Matches-Data-Inputs'!E452)</f>
        <v/>
      </c>
      <c r="F452" s="172" t="str">
        <f>IF('Matches-Data-Inputs'!F452="","",'Matches-Data-Inputs'!F452)</f>
        <v/>
      </c>
      <c r="G452" s="172" t="str">
        <f>IF('Matches-Data-Inputs'!G452="","",'Matches-Data-Inputs'!G452)</f>
        <v/>
      </c>
      <c r="H452" s="172" t="str">
        <f t="shared" si="94"/>
        <v>Not Played Yet</v>
      </c>
      <c r="I452" s="362" t="str">
        <f>IF('Matches-Data-Inputs'!H452="","",'Matches-Data-Inputs'!H452)</f>
        <v/>
      </c>
      <c r="J452" s="149" t="str">
        <f>IF('Matches-Data-Inputs'!I452="","",'Matches-Data-Inputs'!I452)</f>
        <v/>
      </c>
      <c r="K452" s="362" t="str">
        <f t="shared" si="95"/>
        <v>Not Played Yet</v>
      </c>
      <c r="L452" s="188"/>
      <c r="M452" s="203"/>
      <c r="N452" s="123" t="str">
        <f t="shared" si="96"/>
        <v xml:space="preserve"> </v>
      </c>
      <c r="O452" s="193" t="str">
        <f t="shared" si="97"/>
        <v xml:space="preserve"> </v>
      </c>
      <c r="P452" s="57" t="str">
        <f t="shared" si="98"/>
        <v/>
      </c>
      <c r="Q452" s="58" t="str">
        <f t="shared" si="99"/>
        <v/>
      </c>
      <c r="R452" s="59">
        <f t="shared" si="100"/>
        <v>0</v>
      </c>
      <c r="S452" s="60">
        <f t="shared" si="101"/>
        <v>0</v>
      </c>
      <c r="T452" s="61">
        <f t="shared" si="102"/>
        <v>0</v>
      </c>
      <c r="U452" s="58">
        <f t="shared" si="103"/>
        <v>0</v>
      </c>
      <c r="V452" s="61">
        <f t="shared" si="104"/>
        <v>0</v>
      </c>
      <c r="W452" s="58">
        <f t="shared" si="105"/>
        <v>0</v>
      </c>
      <c r="X452" s="367"/>
      <c r="Y452" s="137"/>
      <c r="Z452" s="138"/>
      <c r="AA452" s="139"/>
      <c r="AB452" s="139"/>
      <c r="AC452" s="139"/>
      <c r="AD452" s="139"/>
    </row>
    <row r="453" spans="2:30" hidden="1">
      <c r="B453" s="65" t="str">
        <f>IF(C453&lt;&gt;"",COUNTA($C$7:C453),"")</f>
        <v/>
      </c>
      <c r="C453" s="364" t="str">
        <f>IF('Matches-Data-Inputs'!C453="","",'Matches-Data-Inputs'!C453)</f>
        <v/>
      </c>
      <c r="D453" s="73" t="str">
        <f>IF(C453="","",VLOOKUP(WEEKDAY(C453),WeekDays!$B$6:$C$12,COLUMNS(WeekDays!$B$6:$C$12)))</f>
        <v/>
      </c>
      <c r="E453" s="27" t="str">
        <f>IF('Matches-Data-Inputs'!E453="","",'Matches-Data-Inputs'!E453)</f>
        <v/>
      </c>
      <c r="F453" s="172" t="str">
        <f>IF('Matches-Data-Inputs'!F453="","",'Matches-Data-Inputs'!F453)</f>
        <v/>
      </c>
      <c r="G453" s="172" t="str">
        <f>IF('Matches-Data-Inputs'!G453="","",'Matches-Data-Inputs'!G453)</f>
        <v/>
      </c>
      <c r="H453" s="172" t="str">
        <f t="shared" si="94"/>
        <v>Not Played Yet</v>
      </c>
      <c r="I453" s="362" t="str">
        <f>IF('Matches-Data-Inputs'!H453="","",'Matches-Data-Inputs'!H453)</f>
        <v/>
      </c>
      <c r="J453" s="149" t="str">
        <f>IF('Matches-Data-Inputs'!I453="","",'Matches-Data-Inputs'!I453)</f>
        <v/>
      </c>
      <c r="K453" s="362" t="str">
        <f t="shared" si="95"/>
        <v>Not Played Yet</v>
      </c>
      <c r="L453" s="188"/>
      <c r="M453" s="203"/>
      <c r="N453" s="123" t="str">
        <f t="shared" si="96"/>
        <v xml:space="preserve"> </v>
      </c>
      <c r="O453" s="193" t="str">
        <f t="shared" si="97"/>
        <v xml:space="preserve"> </v>
      </c>
      <c r="P453" s="57" t="str">
        <f t="shared" si="98"/>
        <v/>
      </c>
      <c r="Q453" s="58" t="str">
        <f t="shared" si="99"/>
        <v/>
      </c>
      <c r="R453" s="59">
        <f t="shared" si="100"/>
        <v>0</v>
      </c>
      <c r="S453" s="60">
        <f t="shared" si="101"/>
        <v>0</v>
      </c>
      <c r="T453" s="61">
        <f t="shared" si="102"/>
        <v>0</v>
      </c>
      <c r="U453" s="58">
        <f t="shared" si="103"/>
        <v>0</v>
      </c>
      <c r="V453" s="61">
        <f t="shared" si="104"/>
        <v>0</v>
      </c>
      <c r="W453" s="58">
        <f t="shared" si="105"/>
        <v>0</v>
      </c>
      <c r="X453" s="367"/>
      <c r="Y453" s="137"/>
      <c r="Z453" s="138"/>
      <c r="AA453" s="139"/>
      <c r="AB453" s="139"/>
      <c r="AC453" s="139"/>
      <c r="AD453" s="139"/>
    </row>
    <row r="454" spans="2:30" hidden="1">
      <c r="B454" s="65" t="str">
        <f>IF(C454&lt;&gt;"",COUNTA($C$7:C454),"")</f>
        <v/>
      </c>
      <c r="C454" s="364" t="str">
        <f>IF('Matches-Data-Inputs'!C454="","",'Matches-Data-Inputs'!C454)</f>
        <v/>
      </c>
      <c r="D454" s="73" t="str">
        <f>IF(C454="","",VLOOKUP(WEEKDAY(C454),WeekDays!$B$6:$C$12,COLUMNS(WeekDays!$B$6:$C$12)))</f>
        <v/>
      </c>
      <c r="E454" s="27" t="str">
        <f>IF('Matches-Data-Inputs'!E454="","",'Matches-Data-Inputs'!E454)</f>
        <v/>
      </c>
      <c r="F454" s="172" t="str">
        <f>IF('Matches-Data-Inputs'!F454="","",'Matches-Data-Inputs'!F454)</f>
        <v/>
      </c>
      <c r="G454" s="172" t="str">
        <f>IF('Matches-Data-Inputs'!G454="","",'Matches-Data-Inputs'!G454)</f>
        <v/>
      </c>
      <c r="H454" s="172" t="str">
        <f t="shared" si="94"/>
        <v>Not Played Yet</v>
      </c>
      <c r="I454" s="362" t="str">
        <f>IF('Matches-Data-Inputs'!H454="","",'Matches-Data-Inputs'!H454)</f>
        <v/>
      </c>
      <c r="J454" s="149" t="str">
        <f>IF('Matches-Data-Inputs'!I454="","",'Matches-Data-Inputs'!I454)</f>
        <v/>
      </c>
      <c r="K454" s="362" t="str">
        <f t="shared" si="95"/>
        <v>Not Played Yet</v>
      </c>
      <c r="L454" s="188"/>
      <c r="M454" s="203"/>
      <c r="N454" s="123" t="str">
        <f t="shared" si="96"/>
        <v xml:space="preserve"> </v>
      </c>
      <c r="O454" s="193" t="str">
        <f t="shared" si="97"/>
        <v xml:space="preserve"> </v>
      </c>
      <c r="P454" s="57" t="str">
        <f t="shared" si="98"/>
        <v/>
      </c>
      <c r="Q454" s="58" t="str">
        <f t="shared" si="99"/>
        <v/>
      </c>
      <c r="R454" s="59">
        <f t="shared" si="100"/>
        <v>0</v>
      </c>
      <c r="S454" s="60">
        <f t="shared" si="101"/>
        <v>0</v>
      </c>
      <c r="T454" s="61">
        <f t="shared" si="102"/>
        <v>0</v>
      </c>
      <c r="U454" s="58">
        <f t="shared" si="103"/>
        <v>0</v>
      </c>
      <c r="V454" s="61">
        <f t="shared" si="104"/>
        <v>0</v>
      </c>
      <c r="W454" s="58">
        <f t="shared" si="105"/>
        <v>0</v>
      </c>
      <c r="X454" s="367"/>
      <c r="Y454" s="137"/>
      <c r="Z454" s="138"/>
      <c r="AA454" s="139"/>
      <c r="AB454" s="139"/>
      <c r="AC454" s="139"/>
      <c r="AD454" s="139"/>
    </row>
    <row r="455" spans="2:30" hidden="1">
      <c r="B455" s="65" t="str">
        <f>IF(C455&lt;&gt;"",COUNTA($C$7:C455),"")</f>
        <v/>
      </c>
      <c r="C455" s="364" t="str">
        <f>IF('Matches-Data-Inputs'!C455="","",'Matches-Data-Inputs'!C455)</f>
        <v/>
      </c>
      <c r="D455" s="73" t="str">
        <f>IF(C455="","",VLOOKUP(WEEKDAY(C455),WeekDays!$B$6:$C$12,COLUMNS(WeekDays!$B$6:$C$12)))</f>
        <v/>
      </c>
      <c r="E455" s="27" t="str">
        <f>IF('Matches-Data-Inputs'!E455="","",'Matches-Data-Inputs'!E455)</f>
        <v/>
      </c>
      <c r="F455" s="172" t="str">
        <f>IF('Matches-Data-Inputs'!F455="","",'Matches-Data-Inputs'!F455)</f>
        <v/>
      </c>
      <c r="G455" s="172" t="str">
        <f>IF('Matches-Data-Inputs'!G455="","",'Matches-Data-Inputs'!G455)</f>
        <v/>
      </c>
      <c r="H455" s="172" t="str">
        <f t="shared" si="94"/>
        <v>Not Played Yet</v>
      </c>
      <c r="I455" s="362" t="str">
        <f>IF('Matches-Data-Inputs'!H455="","",'Matches-Data-Inputs'!H455)</f>
        <v/>
      </c>
      <c r="J455" s="149" t="str">
        <f>IF('Matches-Data-Inputs'!I455="","",'Matches-Data-Inputs'!I455)</f>
        <v/>
      </c>
      <c r="K455" s="362" t="str">
        <f t="shared" si="95"/>
        <v>Not Played Yet</v>
      </c>
      <c r="L455" s="188"/>
      <c r="M455" s="203"/>
      <c r="N455" s="123" t="str">
        <f t="shared" si="96"/>
        <v xml:space="preserve"> </v>
      </c>
      <c r="O455" s="193" t="str">
        <f t="shared" si="97"/>
        <v xml:space="preserve"> </v>
      </c>
      <c r="P455" s="57" t="str">
        <f t="shared" si="98"/>
        <v/>
      </c>
      <c r="Q455" s="58" t="str">
        <f t="shared" si="99"/>
        <v/>
      </c>
      <c r="R455" s="59">
        <f t="shared" si="100"/>
        <v>0</v>
      </c>
      <c r="S455" s="60">
        <f t="shared" si="101"/>
        <v>0</v>
      </c>
      <c r="T455" s="61">
        <f t="shared" si="102"/>
        <v>0</v>
      </c>
      <c r="U455" s="58">
        <f t="shared" si="103"/>
        <v>0</v>
      </c>
      <c r="V455" s="61">
        <f t="shared" si="104"/>
        <v>0</v>
      </c>
      <c r="W455" s="58">
        <f t="shared" si="105"/>
        <v>0</v>
      </c>
      <c r="X455" s="367"/>
      <c r="Y455" s="137"/>
      <c r="Z455" s="138"/>
      <c r="AA455" s="139"/>
      <c r="AB455" s="139"/>
      <c r="AC455" s="139"/>
      <c r="AD455" s="139"/>
    </row>
    <row r="456" spans="2:30" hidden="1">
      <c r="B456" s="65" t="str">
        <f>IF(C456&lt;&gt;"",COUNTA($C$7:C456),"")</f>
        <v/>
      </c>
      <c r="C456" s="364" t="str">
        <f>IF('Matches-Data-Inputs'!C456="","",'Matches-Data-Inputs'!C456)</f>
        <v/>
      </c>
      <c r="D456" s="73" t="str">
        <f>IF(C456="","",VLOOKUP(WEEKDAY(C456),WeekDays!$B$6:$C$12,COLUMNS(WeekDays!$B$6:$C$12)))</f>
        <v/>
      </c>
      <c r="E456" s="27" t="str">
        <f>IF('Matches-Data-Inputs'!E456="","",'Matches-Data-Inputs'!E456)</f>
        <v/>
      </c>
      <c r="F456" s="172" t="str">
        <f>IF('Matches-Data-Inputs'!F456="","",'Matches-Data-Inputs'!F456)</f>
        <v/>
      </c>
      <c r="G456" s="172" t="str">
        <f>IF('Matches-Data-Inputs'!G456="","",'Matches-Data-Inputs'!G456)</f>
        <v/>
      </c>
      <c r="H456" s="172" t="str">
        <f t="shared" si="94"/>
        <v>Not Played Yet</v>
      </c>
      <c r="I456" s="362" t="str">
        <f>IF('Matches-Data-Inputs'!H456="","",'Matches-Data-Inputs'!H456)</f>
        <v/>
      </c>
      <c r="J456" s="149" t="str">
        <f>IF('Matches-Data-Inputs'!I456="","",'Matches-Data-Inputs'!I456)</f>
        <v/>
      </c>
      <c r="K456" s="362" t="str">
        <f t="shared" si="95"/>
        <v>Not Played Yet</v>
      </c>
      <c r="L456" s="188"/>
      <c r="M456" s="203"/>
      <c r="N456" s="123" t="str">
        <f t="shared" si="96"/>
        <v xml:space="preserve"> </v>
      </c>
      <c r="O456" s="193" t="str">
        <f t="shared" si="97"/>
        <v xml:space="preserve"> </v>
      </c>
      <c r="P456" s="57" t="str">
        <f t="shared" si="98"/>
        <v/>
      </c>
      <c r="Q456" s="58" t="str">
        <f t="shared" si="99"/>
        <v/>
      </c>
      <c r="R456" s="59">
        <f t="shared" si="100"/>
        <v>0</v>
      </c>
      <c r="S456" s="60">
        <f t="shared" si="101"/>
        <v>0</v>
      </c>
      <c r="T456" s="61">
        <f t="shared" si="102"/>
        <v>0</v>
      </c>
      <c r="U456" s="58">
        <f t="shared" si="103"/>
        <v>0</v>
      </c>
      <c r="V456" s="61">
        <f t="shared" si="104"/>
        <v>0</v>
      </c>
      <c r="W456" s="58">
        <f t="shared" si="105"/>
        <v>0</v>
      </c>
      <c r="X456" s="367"/>
      <c r="Y456" s="137"/>
      <c r="Z456" s="138"/>
      <c r="AA456" s="139"/>
      <c r="AB456" s="139"/>
      <c r="AC456" s="139"/>
      <c r="AD456" s="139"/>
    </row>
    <row r="457" spans="2:30" hidden="1">
      <c r="B457" s="65" t="str">
        <f>IF(C457&lt;&gt;"",COUNTA($C$7:C457),"")</f>
        <v/>
      </c>
      <c r="C457" s="364" t="str">
        <f>IF('Matches-Data-Inputs'!C457="","",'Matches-Data-Inputs'!C457)</f>
        <v/>
      </c>
      <c r="D457" s="73" t="str">
        <f>IF(C457="","",VLOOKUP(WEEKDAY(C457),WeekDays!$B$6:$C$12,COLUMNS(WeekDays!$B$6:$C$12)))</f>
        <v/>
      </c>
      <c r="E457" s="27" t="str">
        <f>IF('Matches-Data-Inputs'!E457="","",'Matches-Data-Inputs'!E457)</f>
        <v/>
      </c>
      <c r="F457" s="172" t="str">
        <f>IF('Matches-Data-Inputs'!F457="","",'Matches-Data-Inputs'!F457)</f>
        <v/>
      </c>
      <c r="G457" s="172" t="str">
        <f>IF('Matches-Data-Inputs'!G457="","",'Matches-Data-Inputs'!G457)</f>
        <v/>
      </c>
      <c r="H457" s="172" t="str">
        <f t="shared" ref="H457:H520" si="106">IF(G457&lt;&gt;"",F457,"Not Played Yet")</f>
        <v>Not Played Yet</v>
      </c>
      <c r="I457" s="362" t="str">
        <f>IF('Matches-Data-Inputs'!H457="","",'Matches-Data-Inputs'!H457)</f>
        <v/>
      </c>
      <c r="J457" s="149" t="str">
        <f>IF('Matches-Data-Inputs'!I457="","",'Matches-Data-Inputs'!I457)</f>
        <v/>
      </c>
      <c r="K457" s="362" t="str">
        <f t="shared" ref="K457:K520" si="107">IF(J457&lt;&gt;"",I457,"Not Played Yet")</f>
        <v>Not Played Yet</v>
      </c>
      <c r="L457" s="188"/>
      <c r="M457" s="203"/>
      <c r="N457" s="123" t="str">
        <f t="shared" si="96"/>
        <v xml:space="preserve"> </v>
      </c>
      <c r="O457" s="193" t="str">
        <f t="shared" si="97"/>
        <v xml:space="preserve"> </v>
      </c>
      <c r="P457" s="57" t="str">
        <f t="shared" si="98"/>
        <v/>
      </c>
      <c r="Q457" s="58" t="str">
        <f t="shared" si="99"/>
        <v/>
      </c>
      <c r="R457" s="59">
        <f t="shared" si="100"/>
        <v>0</v>
      </c>
      <c r="S457" s="60">
        <f t="shared" si="101"/>
        <v>0</v>
      </c>
      <c r="T457" s="61">
        <f t="shared" si="102"/>
        <v>0</v>
      </c>
      <c r="U457" s="58">
        <f t="shared" si="103"/>
        <v>0</v>
      </c>
      <c r="V457" s="61">
        <f t="shared" si="104"/>
        <v>0</v>
      </c>
      <c r="W457" s="58">
        <f t="shared" si="105"/>
        <v>0</v>
      </c>
      <c r="X457" s="367"/>
      <c r="Y457" s="137"/>
      <c r="Z457" s="138"/>
      <c r="AA457" s="139"/>
      <c r="AB457" s="139"/>
      <c r="AC457" s="139"/>
      <c r="AD457" s="139"/>
    </row>
    <row r="458" spans="2:30" hidden="1">
      <c r="B458" s="65" t="str">
        <f>IF(C458&lt;&gt;"",COUNTA($C$7:C458),"")</f>
        <v/>
      </c>
      <c r="C458" s="364" t="str">
        <f>IF('Matches-Data-Inputs'!C458="","",'Matches-Data-Inputs'!C458)</f>
        <v/>
      </c>
      <c r="D458" s="73" t="str">
        <f>IF(C458="","",VLOOKUP(WEEKDAY(C458),WeekDays!$B$6:$C$12,COLUMNS(WeekDays!$B$6:$C$12)))</f>
        <v/>
      </c>
      <c r="E458" s="27" t="str">
        <f>IF('Matches-Data-Inputs'!E458="","",'Matches-Data-Inputs'!E458)</f>
        <v/>
      </c>
      <c r="F458" s="172" t="str">
        <f>IF('Matches-Data-Inputs'!F458="","",'Matches-Data-Inputs'!F458)</f>
        <v/>
      </c>
      <c r="G458" s="172" t="str">
        <f>IF('Matches-Data-Inputs'!G458="","",'Matches-Data-Inputs'!G458)</f>
        <v/>
      </c>
      <c r="H458" s="172" t="str">
        <f t="shared" si="106"/>
        <v>Not Played Yet</v>
      </c>
      <c r="I458" s="362" t="str">
        <f>IF('Matches-Data-Inputs'!H458="","",'Matches-Data-Inputs'!H458)</f>
        <v/>
      </c>
      <c r="J458" s="149" t="str">
        <f>IF('Matches-Data-Inputs'!I458="","",'Matches-Data-Inputs'!I458)</f>
        <v/>
      </c>
      <c r="K458" s="362" t="str">
        <f t="shared" si="107"/>
        <v>Not Played Yet</v>
      </c>
      <c r="L458" s="188"/>
      <c r="M458" s="203"/>
      <c r="N458" s="123" t="str">
        <f t="shared" si="96"/>
        <v xml:space="preserve"> </v>
      </c>
      <c r="O458" s="193" t="str">
        <f t="shared" si="97"/>
        <v xml:space="preserve"> </v>
      </c>
      <c r="P458" s="57" t="str">
        <f t="shared" si="98"/>
        <v/>
      </c>
      <c r="Q458" s="58" t="str">
        <f t="shared" si="99"/>
        <v/>
      </c>
      <c r="R458" s="59">
        <f t="shared" si="100"/>
        <v>0</v>
      </c>
      <c r="S458" s="60">
        <f t="shared" si="101"/>
        <v>0</v>
      </c>
      <c r="T458" s="61">
        <f t="shared" si="102"/>
        <v>0</v>
      </c>
      <c r="U458" s="58">
        <f t="shared" si="103"/>
        <v>0</v>
      </c>
      <c r="V458" s="61">
        <f t="shared" si="104"/>
        <v>0</v>
      </c>
      <c r="W458" s="58">
        <f t="shared" si="105"/>
        <v>0</v>
      </c>
      <c r="X458" s="367"/>
      <c r="Y458" s="137"/>
      <c r="Z458" s="138"/>
      <c r="AA458" s="139"/>
      <c r="AB458" s="139"/>
      <c r="AC458" s="139"/>
      <c r="AD458" s="139"/>
    </row>
    <row r="459" spans="2:30" hidden="1">
      <c r="B459" s="65" t="str">
        <f>IF(C459&lt;&gt;"",COUNTA($C$7:C459),"")</f>
        <v/>
      </c>
      <c r="C459" s="364" t="str">
        <f>IF('Matches-Data-Inputs'!C459="","",'Matches-Data-Inputs'!C459)</f>
        <v/>
      </c>
      <c r="D459" s="73" t="str">
        <f>IF(C459="","",VLOOKUP(WEEKDAY(C459),WeekDays!$B$6:$C$12,COLUMNS(WeekDays!$B$6:$C$12)))</f>
        <v/>
      </c>
      <c r="E459" s="27" t="str">
        <f>IF('Matches-Data-Inputs'!E459="","",'Matches-Data-Inputs'!E459)</f>
        <v/>
      </c>
      <c r="F459" s="172" t="str">
        <f>IF('Matches-Data-Inputs'!F459="","",'Matches-Data-Inputs'!F459)</f>
        <v/>
      </c>
      <c r="G459" s="172" t="str">
        <f>IF('Matches-Data-Inputs'!G459="","",'Matches-Data-Inputs'!G459)</f>
        <v/>
      </c>
      <c r="H459" s="172" t="str">
        <f t="shared" si="106"/>
        <v>Not Played Yet</v>
      </c>
      <c r="I459" s="362" t="str">
        <f>IF('Matches-Data-Inputs'!H459="","",'Matches-Data-Inputs'!H459)</f>
        <v/>
      </c>
      <c r="J459" s="149" t="str">
        <f>IF('Matches-Data-Inputs'!I459="","",'Matches-Data-Inputs'!I459)</f>
        <v/>
      </c>
      <c r="K459" s="362" t="str">
        <f t="shared" si="107"/>
        <v>Not Played Yet</v>
      </c>
      <c r="L459" s="188"/>
      <c r="M459" s="203"/>
      <c r="N459" s="123" t="str">
        <f t="shared" si="96"/>
        <v xml:space="preserve"> </v>
      </c>
      <c r="O459" s="193" t="str">
        <f t="shared" si="97"/>
        <v xml:space="preserve"> </v>
      </c>
      <c r="P459" s="57" t="str">
        <f t="shared" si="98"/>
        <v/>
      </c>
      <c r="Q459" s="58" t="str">
        <f t="shared" si="99"/>
        <v/>
      </c>
      <c r="R459" s="59">
        <f t="shared" si="100"/>
        <v>0</v>
      </c>
      <c r="S459" s="60">
        <f t="shared" si="101"/>
        <v>0</v>
      </c>
      <c r="T459" s="61">
        <f t="shared" si="102"/>
        <v>0</v>
      </c>
      <c r="U459" s="58">
        <f t="shared" si="103"/>
        <v>0</v>
      </c>
      <c r="V459" s="61">
        <f t="shared" si="104"/>
        <v>0</v>
      </c>
      <c r="W459" s="58">
        <f t="shared" si="105"/>
        <v>0</v>
      </c>
      <c r="X459" s="367"/>
      <c r="Y459" s="137"/>
      <c r="Z459" s="138"/>
      <c r="AA459" s="139"/>
      <c r="AB459" s="139"/>
      <c r="AC459" s="139"/>
      <c r="AD459" s="139"/>
    </row>
    <row r="460" spans="2:30" hidden="1">
      <c r="B460" s="65" t="str">
        <f>IF(C460&lt;&gt;"",COUNTA($C$7:C460),"")</f>
        <v/>
      </c>
      <c r="C460" s="364" t="str">
        <f>IF('Matches-Data-Inputs'!C460="","",'Matches-Data-Inputs'!C460)</f>
        <v/>
      </c>
      <c r="D460" s="73" t="str">
        <f>IF(C460="","",VLOOKUP(WEEKDAY(C460),WeekDays!$B$6:$C$12,COLUMNS(WeekDays!$B$6:$C$12)))</f>
        <v/>
      </c>
      <c r="E460" s="27" t="str">
        <f>IF('Matches-Data-Inputs'!E460="","",'Matches-Data-Inputs'!E460)</f>
        <v/>
      </c>
      <c r="F460" s="172" t="str">
        <f>IF('Matches-Data-Inputs'!F460="","",'Matches-Data-Inputs'!F460)</f>
        <v/>
      </c>
      <c r="G460" s="172" t="str">
        <f>IF('Matches-Data-Inputs'!G460="","",'Matches-Data-Inputs'!G460)</f>
        <v/>
      </c>
      <c r="H460" s="172" t="str">
        <f t="shared" si="106"/>
        <v>Not Played Yet</v>
      </c>
      <c r="I460" s="362" t="str">
        <f>IF('Matches-Data-Inputs'!H460="","",'Matches-Data-Inputs'!H460)</f>
        <v/>
      </c>
      <c r="J460" s="149" t="str">
        <f>IF('Matches-Data-Inputs'!I460="","",'Matches-Data-Inputs'!I460)</f>
        <v/>
      </c>
      <c r="K460" s="362" t="str">
        <f t="shared" si="107"/>
        <v>Not Played Yet</v>
      </c>
      <c r="L460" s="188"/>
      <c r="M460" s="203"/>
      <c r="N460" s="123" t="str">
        <f t="shared" si="96"/>
        <v xml:space="preserve"> </v>
      </c>
      <c r="O460" s="193" t="str">
        <f t="shared" si="97"/>
        <v xml:space="preserve"> </v>
      </c>
      <c r="P460" s="57" t="str">
        <f t="shared" si="98"/>
        <v/>
      </c>
      <c r="Q460" s="58" t="str">
        <f t="shared" si="99"/>
        <v/>
      </c>
      <c r="R460" s="59">
        <f t="shared" si="100"/>
        <v>0</v>
      </c>
      <c r="S460" s="60">
        <f t="shared" si="101"/>
        <v>0</v>
      </c>
      <c r="T460" s="61">
        <f t="shared" si="102"/>
        <v>0</v>
      </c>
      <c r="U460" s="58">
        <f t="shared" si="103"/>
        <v>0</v>
      </c>
      <c r="V460" s="61">
        <f t="shared" si="104"/>
        <v>0</v>
      </c>
      <c r="W460" s="58">
        <f t="shared" si="105"/>
        <v>0</v>
      </c>
      <c r="X460" s="367"/>
      <c r="Y460" s="137"/>
      <c r="Z460" s="138"/>
      <c r="AA460" s="139"/>
      <c r="AB460" s="139"/>
      <c r="AC460" s="139"/>
      <c r="AD460" s="139"/>
    </row>
    <row r="461" spans="2:30" hidden="1">
      <c r="B461" s="65" t="str">
        <f>IF(C461&lt;&gt;"",COUNTA($C$7:C461),"")</f>
        <v/>
      </c>
      <c r="C461" s="364" t="str">
        <f>IF('Matches-Data-Inputs'!C461="","",'Matches-Data-Inputs'!C461)</f>
        <v/>
      </c>
      <c r="D461" s="73" t="str">
        <f>IF(C461="","",VLOOKUP(WEEKDAY(C461),WeekDays!$B$6:$C$12,COLUMNS(WeekDays!$B$6:$C$12)))</f>
        <v/>
      </c>
      <c r="E461" s="27" t="str">
        <f>IF('Matches-Data-Inputs'!E461="","",'Matches-Data-Inputs'!E461)</f>
        <v/>
      </c>
      <c r="F461" s="172" t="str">
        <f>IF('Matches-Data-Inputs'!F461="","",'Matches-Data-Inputs'!F461)</f>
        <v/>
      </c>
      <c r="G461" s="172" t="str">
        <f>IF('Matches-Data-Inputs'!G461="","",'Matches-Data-Inputs'!G461)</f>
        <v/>
      </c>
      <c r="H461" s="172" t="str">
        <f t="shared" si="106"/>
        <v>Not Played Yet</v>
      </c>
      <c r="I461" s="362" t="str">
        <f>IF('Matches-Data-Inputs'!H461="","",'Matches-Data-Inputs'!H461)</f>
        <v/>
      </c>
      <c r="J461" s="149" t="str">
        <f>IF('Matches-Data-Inputs'!I461="","",'Matches-Data-Inputs'!I461)</f>
        <v/>
      </c>
      <c r="K461" s="362" t="str">
        <f t="shared" si="107"/>
        <v>Not Played Yet</v>
      </c>
      <c r="L461" s="188"/>
      <c r="M461" s="203"/>
      <c r="N461" s="123" t="str">
        <f t="shared" si="96"/>
        <v xml:space="preserve"> </v>
      </c>
      <c r="O461" s="193" t="str">
        <f t="shared" si="97"/>
        <v xml:space="preserve"> </v>
      </c>
      <c r="P461" s="57" t="str">
        <f t="shared" si="98"/>
        <v/>
      </c>
      <c r="Q461" s="58" t="str">
        <f t="shared" si="99"/>
        <v/>
      </c>
      <c r="R461" s="59">
        <f t="shared" si="100"/>
        <v>0</v>
      </c>
      <c r="S461" s="60">
        <f t="shared" si="101"/>
        <v>0</v>
      </c>
      <c r="T461" s="61">
        <f t="shared" si="102"/>
        <v>0</v>
      </c>
      <c r="U461" s="58">
        <f t="shared" si="103"/>
        <v>0</v>
      </c>
      <c r="V461" s="61">
        <f t="shared" si="104"/>
        <v>0</v>
      </c>
      <c r="W461" s="58">
        <f t="shared" si="105"/>
        <v>0</v>
      </c>
      <c r="X461" s="367"/>
      <c r="Y461" s="137"/>
      <c r="Z461" s="138"/>
      <c r="AA461" s="139"/>
      <c r="AB461" s="139"/>
      <c r="AC461" s="139"/>
      <c r="AD461" s="139"/>
    </row>
    <row r="462" spans="2:30" hidden="1">
      <c r="B462" s="65" t="str">
        <f>IF(C462&lt;&gt;"",COUNTA($C$7:C462),"")</f>
        <v/>
      </c>
      <c r="C462" s="364" t="str">
        <f>IF('Matches-Data-Inputs'!C462="","",'Matches-Data-Inputs'!C462)</f>
        <v/>
      </c>
      <c r="D462" s="73" t="str">
        <f>IF(C462="","",VLOOKUP(WEEKDAY(C462),WeekDays!$B$6:$C$12,COLUMNS(WeekDays!$B$6:$C$12)))</f>
        <v/>
      </c>
      <c r="E462" s="27" t="str">
        <f>IF('Matches-Data-Inputs'!E462="","",'Matches-Data-Inputs'!E462)</f>
        <v/>
      </c>
      <c r="F462" s="172" t="str">
        <f>IF('Matches-Data-Inputs'!F462="","",'Matches-Data-Inputs'!F462)</f>
        <v/>
      </c>
      <c r="G462" s="172" t="str">
        <f>IF('Matches-Data-Inputs'!G462="","",'Matches-Data-Inputs'!G462)</f>
        <v/>
      </c>
      <c r="H462" s="172" t="str">
        <f t="shared" si="106"/>
        <v>Not Played Yet</v>
      </c>
      <c r="I462" s="362" t="str">
        <f>IF('Matches-Data-Inputs'!H462="","",'Matches-Data-Inputs'!H462)</f>
        <v/>
      </c>
      <c r="J462" s="149" t="str">
        <f>IF('Matches-Data-Inputs'!I462="","",'Matches-Data-Inputs'!I462)</f>
        <v/>
      </c>
      <c r="K462" s="362" t="str">
        <f t="shared" si="107"/>
        <v>Not Played Yet</v>
      </c>
      <c r="L462" s="188"/>
      <c r="M462" s="203"/>
      <c r="N462" s="123" t="str">
        <f t="shared" si="96"/>
        <v xml:space="preserve"> </v>
      </c>
      <c r="O462" s="193" t="str">
        <f t="shared" si="97"/>
        <v xml:space="preserve"> </v>
      </c>
      <c r="P462" s="57" t="str">
        <f t="shared" si="98"/>
        <v/>
      </c>
      <c r="Q462" s="58" t="str">
        <f t="shared" si="99"/>
        <v/>
      </c>
      <c r="R462" s="59">
        <f t="shared" si="100"/>
        <v>0</v>
      </c>
      <c r="S462" s="60">
        <f t="shared" si="101"/>
        <v>0</v>
      </c>
      <c r="T462" s="61">
        <f t="shared" si="102"/>
        <v>0</v>
      </c>
      <c r="U462" s="58">
        <f t="shared" si="103"/>
        <v>0</v>
      </c>
      <c r="V462" s="61">
        <f t="shared" si="104"/>
        <v>0</v>
      </c>
      <c r="W462" s="58">
        <f t="shared" si="105"/>
        <v>0</v>
      </c>
      <c r="X462" s="367"/>
      <c r="Y462" s="137"/>
      <c r="Z462" s="138"/>
      <c r="AA462" s="139"/>
      <c r="AB462" s="139"/>
      <c r="AC462" s="139"/>
      <c r="AD462" s="139"/>
    </row>
    <row r="463" spans="2:30" hidden="1">
      <c r="B463" s="65" t="str">
        <f>IF(C463&lt;&gt;"",COUNTA($C$7:C463),"")</f>
        <v/>
      </c>
      <c r="C463" s="364" t="str">
        <f>IF('Matches-Data-Inputs'!C463="","",'Matches-Data-Inputs'!C463)</f>
        <v/>
      </c>
      <c r="D463" s="73" t="str">
        <f>IF(C463="","",VLOOKUP(WEEKDAY(C463),WeekDays!$B$6:$C$12,COLUMNS(WeekDays!$B$6:$C$12)))</f>
        <v/>
      </c>
      <c r="E463" s="27" t="str">
        <f>IF('Matches-Data-Inputs'!E463="","",'Matches-Data-Inputs'!E463)</f>
        <v/>
      </c>
      <c r="F463" s="172" t="str">
        <f>IF('Matches-Data-Inputs'!F463="","",'Matches-Data-Inputs'!F463)</f>
        <v/>
      </c>
      <c r="G463" s="172" t="str">
        <f>IF('Matches-Data-Inputs'!G463="","",'Matches-Data-Inputs'!G463)</f>
        <v/>
      </c>
      <c r="H463" s="172" t="str">
        <f t="shared" si="106"/>
        <v>Not Played Yet</v>
      </c>
      <c r="I463" s="362" t="str">
        <f>IF('Matches-Data-Inputs'!H463="","",'Matches-Data-Inputs'!H463)</f>
        <v/>
      </c>
      <c r="J463" s="149" t="str">
        <f>IF('Matches-Data-Inputs'!I463="","",'Matches-Data-Inputs'!I463)</f>
        <v/>
      </c>
      <c r="K463" s="362" t="str">
        <f t="shared" si="107"/>
        <v>Not Played Yet</v>
      </c>
      <c r="L463" s="188"/>
      <c r="M463" s="203"/>
      <c r="N463" s="123" t="str">
        <f t="shared" si="96"/>
        <v xml:space="preserve"> </v>
      </c>
      <c r="O463" s="193" t="str">
        <f t="shared" si="97"/>
        <v xml:space="preserve"> </v>
      </c>
      <c r="P463" s="57" t="str">
        <f t="shared" si="98"/>
        <v/>
      </c>
      <c r="Q463" s="58" t="str">
        <f t="shared" si="99"/>
        <v/>
      </c>
      <c r="R463" s="59">
        <f t="shared" si="100"/>
        <v>0</v>
      </c>
      <c r="S463" s="60">
        <f t="shared" si="101"/>
        <v>0</v>
      </c>
      <c r="T463" s="61">
        <f t="shared" si="102"/>
        <v>0</v>
      </c>
      <c r="U463" s="58">
        <f t="shared" si="103"/>
        <v>0</v>
      </c>
      <c r="V463" s="61">
        <f t="shared" si="104"/>
        <v>0</v>
      </c>
      <c r="W463" s="58">
        <f t="shared" si="105"/>
        <v>0</v>
      </c>
      <c r="X463" s="367"/>
      <c r="Y463" s="137"/>
      <c r="Z463" s="138"/>
      <c r="AA463" s="139"/>
      <c r="AB463" s="139"/>
      <c r="AC463" s="139"/>
      <c r="AD463" s="139"/>
    </row>
    <row r="464" spans="2:30" hidden="1">
      <c r="B464" s="65" t="str">
        <f>IF(C464&lt;&gt;"",COUNTA($C$7:C464),"")</f>
        <v/>
      </c>
      <c r="C464" s="364" t="str">
        <f>IF('Matches-Data-Inputs'!C464="","",'Matches-Data-Inputs'!C464)</f>
        <v/>
      </c>
      <c r="D464" s="73" t="str">
        <f>IF(C464="","",VLOOKUP(WEEKDAY(C464),WeekDays!$B$6:$C$12,COLUMNS(WeekDays!$B$6:$C$12)))</f>
        <v/>
      </c>
      <c r="E464" s="27" t="str">
        <f>IF('Matches-Data-Inputs'!E464="","",'Matches-Data-Inputs'!E464)</f>
        <v/>
      </c>
      <c r="F464" s="172" t="str">
        <f>IF('Matches-Data-Inputs'!F464="","",'Matches-Data-Inputs'!F464)</f>
        <v/>
      </c>
      <c r="G464" s="172" t="str">
        <f>IF('Matches-Data-Inputs'!G464="","",'Matches-Data-Inputs'!G464)</f>
        <v/>
      </c>
      <c r="H464" s="172" t="str">
        <f t="shared" si="106"/>
        <v>Not Played Yet</v>
      </c>
      <c r="I464" s="362" t="str">
        <f>IF('Matches-Data-Inputs'!H464="","",'Matches-Data-Inputs'!H464)</f>
        <v/>
      </c>
      <c r="J464" s="149" t="str">
        <f>IF('Matches-Data-Inputs'!I464="","",'Matches-Data-Inputs'!I464)</f>
        <v/>
      </c>
      <c r="K464" s="362" t="str">
        <f t="shared" si="107"/>
        <v>Not Played Yet</v>
      </c>
      <c r="L464" s="188"/>
      <c r="M464" s="203"/>
      <c r="N464" s="123" t="str">
        <f t="shared" si="96"/>
        <v xml:space="preserve"> </v>
      </c>
      <c r="O464" s="193" t="str">
        <f t="shared" si="97"/>
        <v xml:space="preserve"> </v>
      </c>
      <c r="P464" s="57" t="str">
        <f t="shared" si="98"/>
        <v/>
      </c>
      <c r="Q464" s="58" t="str">
        <f t="shared" si="99"/>
        <v/>
      </c>
      <c r="R464" s="59">
        <f t="shared" si="100"/>
        <v>0</v>
      </c>
      <c r="S464" s="60">
        <f t="shared" si="101"/>
        <v>0</v>
      </c>
      <c r="T464" s="61">
        <f t="shared" si="102"/>
        <v>0</v>
      </c>
      <c r="U464" s="58">
        <f t="shared" si="103"/>
        <v>0</v>
      </c>
      <c r="V464" s="61">
        <f t="shared" si="104"/>
        <v>0</v>
      </c>
      <c r="W464" s="58">
        <f t="shared" si="105"/>
        <v>0</v>
      </c>
      <c r="X464" s="367"/>
      <c r="Y464" s="137"/>
      <c r="Z464" s="138"/>
      <c r="AA464" s="139"/>
      <c r="AB464" s="139"/>
      <c r="AC464" s="139"/>
      <c r="AD464" s="139"/>
    </row>
    <row r="465" spans="2:30" hidden="1">
      <c r="B465" s="65" t="str">
        <f>IF(C465&lt;&gt;"",COUNTA($C$7:C465),"")</f>
        <v/>
      </c>
      <c r="C465" s="364" t="str">
        <f>IF('Matches-Data-Inputs'!C465="","",'Matches-Data-Inputs'!C465)</f>
        <v/>
      </c>
      <c r="D465" s="73" t="str">
        <f>IF(C465="","",VLOOKUP(WEEKDAY(C465),WeekDays!$B$6:$C$12,COLUMNS(WeekDays!$B$6:$C$12)))</f>
        <v/>
      </c>
      <c r="E465" s="27" t="str">
        <f>IF('Matches-Data-Inputs'!E465="","",'Matches-Data-Inputs'!E465)</f>
        <v/>
      </c>
      <c r="F465" s="172" t="str">
        <f>IF('Matches-Data-Inputs'!F465="","",'Matches-Data-Inputs'!F465)</f>
        <v/>
      </c>
      <c r="G465" s="172" t="str">
        <f>IF('Matches-Data-Inputs'!G465="","",'Matches-Data-Inputs'!G465)</f>
        <v/>
      </c>
      <c r="H465" s="172" t="str">
        <f t="shared" si="106"/>
        <v>Not Played Yet</v>
      </c>
      <c r="I465" s="362" t="str">
        <f>IF('Matches-Data-Inputs'!H465="","",'Matches-Data-Inputs'!H465)</f>
        <v/>
      </c>
      <c r="J465" s="149" t="str">
        <f>IF('Matches-Data-Inputs'!I465="","",'Matches-Data-Inputs'!I465)</f>
        <v/>
      </c>
      <c r="K465" s="362" t="str">
        <f t="shared" si="107"/>
        <v>Not Played Yet</v>
      </c>
      <c r="L465" s="188"/>
      <c r="M465" s="203"/>
      <c r="N465" s="123" t="str">
        <f t="shared" si="96"/>
        <v xml:space="preserve"> </v>
      </c>
      <c r="O465" s="193" t="str">
        <f t="shared" si="97"/>
        <v xml:space="preserve"> </v>
      </c>
      <c r="P465" s="57" t="str">
        <f t="shared" si="98"/>
        <v/>
      </c>
      <c r="Q465" s="58" t="str">
        <f t="shared" si="99"/>
        <v/>
      </c>
      <c r="R465" s="59">
        <f t="shared" si="100"/>
        <v>0</v>
      </c>
      <c r="S465" s="60">
        <f t="shared" si="101"/>
        <v>0</v>
      </c>
      <c r="T465" s="61">
        <f t="shared" si="102"/>
        <v>0</v>
      </c>
      <c r="U465" s="58">
        <f t="shared" si="103"/>
        <v>0</v>
      </c>
      <c r="V465" s="61">
        <f t="shared" si="104"/>
        <v>0</v>
      </c>
      <c r="W465" s="58">
        <f t="shared" si="105"/>
        <v>0</v>
      </c>
      <c r="X465" s="367"/>
      <c r="Y465" s="137"/>
      <c r="Z465" s="138"/>
      <c r="AA465" s="139"/>
      <c r="AB465" s="139"/>
      <c r="AC465" s="139"/>
      <c r="AD465" s="139"/>
    </row>
    <row r="466" spans="2:30" hidden="1">
      <c r="B466" s="65" t="str">
        <f>IF(C466&lt;&gt;"",COUNTA($C$7:C466),"")</f>
        <v/>
      </c>
      <c r="C466" s="364" t="str">
        <f>IF('Matches-Data-Inputs'!C466="","",'Matches-Data-Inputs'!C466)</f>
        <v/>
      </c>
      <c r="D466" s="73" t="str">
        <f>IF(C466="","",VLOOKUP(WEEKDAY(C466),WeekDays!$B$6:$C$12,COLUMNS(WeekDays!$B$6:$C$12)))</f>
        <v/>
      </c>
      <c r="E466" s="27" t="str">
        <f>IF('Matches-Data-Inputs'!E466="","",'Matches-Data-Inputs'!E466)</f>
        <v/>
      </c>
      <c r="F466" s="172" t="str">
        <f>IF('Matches-Data-Inputs'!F466="","",'Matches-Data-Inputs'!F466)</f>
        <v/>
      </c>
      <c r="G466" s="172" t="str">
        <f>IF('Matches-Data-Inputs'!G466="","",'Matches-Data-Inputs'!G466)</f>
        <v/>
      </c>
      <c r="H466" s="172" t="str">
        <f t="shared" si="106"/>
        <v>Not Played Yet</v>
      </c>
      <c r="I466" s="362" t="str">
        <f>IF('Matches-Data-Inputs'!H466="","",'Matches-Data-Inputs'!H466)</f>
        <v/>
      </c>
      <c r="J466" s="149" t="str">
        <f>IF('Matches-Data-Inputs'!I466="","",'Matches-Data-Inputs'!I466)</f>
        <v/>
      </c>
      <c r="K466" s="362" t="str">
        <f t="shared" si="107"/>
        <v>Not Played Yet</v>
      </c>
      <c r="L466" s="188"/>
      <c r="M466" s="203"/>
      <c r="N466" s="123" t="str">
        <f t="shared" si="96"/>
        <v xml:space="preserve"> </v>
      </c>
      <c r="O466" s="193" t="str">
        <f t="shared" si="97"/>
        <v xml:space="preserve"> </v>
      </c>
      <c r="P466" s="57" t="str">
        <f t="shared" si="98"/>
        <v/>
      </c>
      <c r="Q466" s="58" t="str">
        <f t="shared" si="99"/>
        <v/>
      </c>
      <c r="R466" s="59">
        <f t="shared" si="100"/>
        <v>0</v>
      </c>
      <c r="S466" s="60">
        <f t="shared" si="101"/>
        <v>0</v>
      </c>
      <c r="T466" s="61">
        <f t="shared" si="102"/>
        <v>0</v>
      </c>
      <c r="U466" s="58">
        <f t="shared" si="103"/>
        <v>0</v>
      </c>
      <c r="V466" s="61">
        <f t="shared" si="104"/>
        <v>0</v>
      </c>
      <c r="W466" s="58">
        <f t="shared" si="105"/>
        <v>0</v>
      </c>
      <c r="X466" s="367"/>
      <c r="Y466" s="137"/>
      <c r="Z466" s="138"/>
      <c r="AA466" s="139"/>
      <c r="AB466" s="139"/>
      <c r="AC466" s="139"/>
      <c r="AD466" s="139"/>
    </row>
    <row r="467" spans="2:30" hidden="1">
      <c r="B467" s="65" t="str">
        <f>IF(C467&lt;&gt;"",COUNTA($C$7:C467),"")</f>
        <v/>
      </c>
      <c r="C467" s="364" t="str">
        <f>IF('Matches-Data-Inputs'!C467="","",'Matches-Data-Inputs'!C467)</f>
        <v/>
      </c>
      <c r="D467" s="73" t="str">
        <f>IF(C467="","",VLOOKUP(WEEKDAY(C467),WeekDays!$B$6:$C$12,COLUMNS(WeekDays!$B$6:$C$12)))</f>
        <v/>
      </c>
      <c r="E467" s="27" t="str">
        <f>IF('Matches-Data-Inputs'!E467="","",'Matches-Data-Inputs'!E467)</f>
        <v/>
      </c>
      <c r="F467" s="172" t="str">
        <f>IF('Matches-Data-Inputs'!F467="","",'Matches-Data-Inputs'!F467)</f>
        <v/>
      </c>
      <c r="G467" s="172" t="str">
        <f>IF('Matches-Data-Inputs'!G467="","",'Matches-Data-Inputs'!G467)</f>
        <v/>
      </c>
      <c r="H467" s="172" t="str">
        <f t="shared" si="106"/>
        <v>Not Played Yet</v>
      </c>
      <c r="I467" s="362" t="str">
        <f>IF('Matches-Data-Inputs'!H467="","",'Matches-Data-Inputs'!H467)</f>
        <v/>
      </c>
      <c r="J467" s="149" t="str">
        <f>IF('Matches-Data-Inputs'!I467="","",'Matches-Data-Inputs'!I467)</f>
        <v/>
      </c>
      <c r="K467" s="362" t="str">
        <f t="shared" si="107"/>
        <v>Not Played Yet</v>
      </c>
      <c r="L467" s="188"/>
      <c r="M467" s="203"/>
      <c r="N467" s="123" t="str">
        <f t="shared" si="96"/>
        <v xml:space="preserve"> </v>
      </c>
      <c r="O467" s="193" t="str">
        <f t="shared" si="97"/>
        <v xml:space="preserve"> </v>
      </c>
      <c r="P467" s="57" t="str">
        <f t="shared" si="98"/>
        <v/>
      </c>
      <c r="Q467" s="58" t="str">
        <f t="shared" si="99"/>
        <v/>
      </c>
      <c r="R467" s="59">
        <f t="shared" si="100"/>
        <v>0</v>
      </c>
      <c r="S467" s="60">
        <f t="shared" si="101"/>
        <v>0</v>
      </c>
      <c r="T467" s="61">
        <f t="shared" si="102"/>
        <v>0</v>
      </c>
      <c r="U467" s="58">
        <f t="shared" si="103"/>
        <v>0</v>
      </c>
      <c r="V467" s="61">
        <f t="shared" si="104"/>
        <v>0</v>
      </c>
      <c r="W467" s="58">
        <f t="shared" si="105"/>
        <v>0</v>
      </c>
      <c r="X467" s="367"/>
      <c r="Y467" s="137"/>
      <c r="Z467" s="138"/>
      <c r="AA467" s="139"/>
      <c r="AB467" s="139"/>
      <c r="AC467" s="139"/>
      <c r="AD467" s="139"/>
    </row>
    <row r="468" spans="2:30" hidden="1">
      <c r="B468" s="65" t="str">
        <f>IF(C468&lt;&gt;"",COUNTA($C$7:C468),"")</f>
        <v/>
      </c>
      <c r="C468" s="364" t="str">
        <f>IF('Matches-Data-Inputs'!C468="","",'Matches-Data-Inputs'!C468)</f>
        <v/>
      </c>
      <c r="D468" s="73" t="str">
        <f>IF(C468="","",VLOOKUP(WEEKDAY(C468),WeekDays!$B$6:$C$12,COLUMNS(WeekDays!$B$6:$C$12)))</f>
        <v/>
      </c>
      <c r="E468" s="27" t="str">
        <f>IF('Matches-Data-Inputs'!E468="","",'Matches-Data-Inputs'!E468)</f>
        <v/>
      </c>
      <c r="F468" s="172" t="str">
        <f>IF('Matches-Data-Inputs'!F468="","",'Matches-Data-Inputs'!F468)</f>
        <v/>
      </c>
      <c r="G468" s="172" t="str">
        <f>IF('Matches-Data-Inputs'!G468="","",'Matches-Data-Inputs'!G468)</f>
        <v/>
      </c>
      <c r="H468" s="172" t="str">
        <f t="shared" si="106"/>
        <v>Not Played Yet</v>
      </c>
      <c r="I468" s="362" t="str">
        <f>IF('Matches-Data-Inputs'!H468="","",'Matches-Data-Inputs'!H468)</f>
        <v/>
      </c>
      <c r="J468" s="149" t="str">
        <f>IF('Matches-Data-Inputs'!I468="","",'Matches-Data-Inputs'!I468)</f>
        <v/>
      </c>
      <c r="K468" s="362" t="str">
        <f t="shared" si="107"/>
        <v>Not Played Yet</v>
      </c>
      <c r="L468" s="188"/>
      <c r="M468" s="203"/>
      <c r="N468" s="123" t="str">
        <f t="shared" si="96"/>
        <v xml:space="preserve"> </v>
      </c>
      <c r="O468" s="193" t="str">
        <f t="shared" si="97"/>
        <v xml:space="preserve"> </v>
      </c>
      <c r="P468" s="57" t="str">
        <f t="shared" si="98"/>
        <v/>
      </c>
      <c r="Q468" s="58" t="str">
        <f t="shared" si="99"/>
        <v/>
      </c>
      <c r="R468" s="59">
        <f t="shared" si="100"/>
        <v>0</v>
      </c>
      <c r="S468" s="60">
        <f t="shared" si="101"/>
        <v>0</v>
      </c>
      <c r="T468" s="61">
        <f t="shared" si="102"/>
        <v>0</v>
      </c>
      <c r="U468" s="58">
        <f t="shared" si="103"/>
        <v>0</v>
      </c>
      <c r="V468" s="61">
        <f t="shared" si="104"/>
        <v>0</v>
      </c>
      <c r="W468" s="58">
        <f t="shared" si="105"/>
        <v>0</v>
      </c>
      <c r="X468" s="367"/>
      <c r="Y468" s="137"/>
      <c r="Z468" s="138"/>
      <c r="AA468" s="139"/>
      <c r="AB468" s="139"/>
      <c r="AC468" s="139"/>
      <c r="AD468" s="139"/>
    </row>
    <row r="469" spans="2:30" hidden="1">
      <c r="B469" s="65" t="str">
        <f>IF(C469&lt;&gt;"",COUNTA($C$7:C469),"")</f>
        <v/>
      </c>
      <c r="C469" s="364" t="str">
        <f>IF('Matches-Data-Inputs'!C469="","",'Matches-Data-Inputs'!C469)</f>
        <v/>
      </c>
      <c r="D469" s="73" t="str">
        <f>IF(C469="","",VLOOKUP(WEEKDAY(C469),WeekDays!$B$6:$C$12,COLUMNS(WeekDays!$B$6:$C$12)))</f>
        <v/>
      </c>
      <c r="E469" s="27" t="str">
        <f>IF('Matches-Data-Inputs'!E469="","",'Matches-Data-Inputs'!E469)</f>
        <v/>
      </c>
      <c r="F469" s="172" t="str">
        <f>IF('Matches-Data-Inputs'!F469="","",'Matches-Data-Inputs'!F469)</f>
        <v/>
      </c>
      <c r="G469" s="172" t="str">
        <f>IF('Matches-Data-Inputs'!G469="","",'Matches-Data-Inputs'!G469)</f>
        <v/>
      </c>
      <c r="H469" s="172" t="str">
        <f t="shared" si="106"/>
        <v>Not Played Yet</v>
      </c>
      <c r="I469" s="362" t="str">
        <f>IF('Matches-Data-Inputs'!H469="","",'Matches-Data-Inputs'!H469)</f>
        <v/>
      </c>
      <c r="J469" s="149" t="str">
        <f>IF('Matches-Data-Inputs'!I469="","",'Matches-Data-Inputs'!I469)</f>
        <v/>
      </c>
      <c r="K469" s="362" t="str">
        <f t="shared" si="107"/>
        <v>Not Played Yet</v>
      </c>
      <c r="L469" s="188"/>
      <c r="M469" s="203"/>
      <c r="N469" s="123" t="str">
        <f t="shared" si="96"/>
        <v xml:space="preserve"> </v>
      </c>
      <c r="O469" s="193" t="str">
        <f t="shared" si="97"/>
        <v xml:space="preserve"> </v>
      </c>
      <c r="P469" s="57" t="str">
        <f t="shared" si="98"/>
        <v/>
      </c>
      <c r="Q469" s="58" t="str">
        <f t="shared" si="99"/>
        <v/>
      </c>
      <c r="R469" s="59">
        <f t="shared" si="100"/>
        <v>0</v>
      </c>
      <c r="S469" s="60">
        <f t="shared" si="101"/>
        <v>0</v>
      </c>
      <c r="T469" s="61">
        <f t="shared" si="102"/>
        <v>0</v>
      </c>
      <c r="U469" s="58">
        <f t="shared" si="103"/>
        <v>0</v>
      </c>
      <c r="V469" s="61">
        <f t="shared" si="104"/>
        <v>0</v>
      </c>
      <c r="W469" s="58">
        <f t="shared" si="105"/>
        <v>0</v>
      </c>
      <c r="X469" s="367"/>
      <c r="Y469" s="137"/>
      <c r="Z469" s="138"/>
      <c r="AA469" s="139"/>
      <c r="AB469" s="139"/>
      <c r="AC469" s="139"/>
      <c r="AD469" s="139"/>
    </row>
    <row r="470" spans="2:30" hidden="1">
      <c r="B470" s="65" t="str">
        <f>IF(C470&lt;&gt;"",COUNTA($C$7:C470),"")</f>
        <v/>
      </c>
      <c r="C470" s="364" t="str">
        <f>IF('Matches-Data-Inputs'!C470="","",'Matches-Data-Inputs'!C470)</f>
        <v/>
      </c>
      <c r="D470" s="73" t="str">
        <f>IF(C470="","",VLOOKUP(WEEKDAY(C470),WeekDays!$B$6:$C$12,COLUMNS(WeekDays!$B$6:$C$12)))</f>
        <v/>
      </c>
      <c r="E470" s="27" t="str">
        <f>IF('Matches-Data-Inputs'!E470="","",'Matches-Data-Inputs'!E470)</f>
        <v/>
      </c>
      <c r="F470" s="172" t="str">
        <f>IF('Matches-Data-Inputs'!F470="","",'Matches-Data-Inputs'!F470)</f>
        <v/>
      </c>
      <c r="G470" s="172" t="str">
        <f>IF('Matches-Data-Inputs'!G470="","",'Matches-Data-Inputs'!G470)</f>
        <v/>
      </c>
      <c r="H470" s="172" t="str">
        <f t="shared" si="106"/>
        <v>Not Played Yet</v>
      </c>
      <c r="I470" s="362" t="str">
        <f>IF('Matches-Data-Inputs'!H470="","",'Matches-Data-Inputs'!H470)</f>
        <v/>
      </c>
      <c r="J470" s="149" t="str">
        <f>IF('Matches-Data-Inputs'!I470="","",'Matches-Data-Inputs'!I470)</f>
        <v/>
      </c>
      <c r="K470" s="362" t="str">
        <f t="shared" si="107"/>
        <v>Not Played Yet</v>
      </c>
      <c r="L470" s="188"/>
      <c r="M470" s="203"/>
      <c r="N470" s="123" t="str">
        <f t="shared" si="96"/>
        <v xml:space="preserve"> </v>
      </c>
      <c r="O470" s="193" t="str">
        <f t="shared" si="97"/>
        <v xml:space="preserve"> </v>
      </c>
      <c r="P470" s="57" t="str">
        <f t="shared" si="98"/>
        <v/>
      </c>
      <c r="Q470" s="58" t="str">
        <f t="shared" si="99"/>
        <v/>
      </c>
      <c r="R470" s="59">
        <f t="shared" si="100"/>
        <v>0</v>
      </c>
      <c r="S470" s="60">
        <f t="shared" si="101"/>
        <v>0</v>
      </c>
      <c r="T470" s="61">
        <f t="shared" si="102"/>
        <v>0</v>
      </c>
      <c r="U470" s="58">
        <f t="shared" si="103"/>
        <v>0</v>
      </c>
      <c r="V470" s="61">
        <f t="shared" si="104"/>
        <v>0</v>
      </c>
      <c r="W470" s="58">
        <f t="shared" si="105"/>
        <v>0</v>
      </c>
      <c r="X470" s="367"/>
      <c r="Y470" s="137"/>
      <c r="Z470" s="138"/>
      <c r="AA470" s="139"/>
      <c r="AB470" s="139"/>
      <c r="AC470" s="139"/>
      <c r="AD470" s="139"/>
    </row>
    <row r="471" spans="2:30" hidden="1">
      <c r="B471" s="65" t="str">
        <f>IF(C471&lt;&gt;"",COUNTA($C$7:C471),"")</f>
        <v/>
      </c>
      <c r="C471" s="364" t="str">
        <f>IF('Matches-Data-Inputs'!C471="","",'Matches-Data-Inputs'!C471)</f>
        <v/>
      </c>
      <c r="D471" s="73" t="str">
        <f>IF(C471="","",VLOOKUP(WEEKDAY(C471),WeekDays!$B$6:$C$12,COLUMNS(WeekDays!$B$6:$C$12)))</f>
        <v/>
      </c>
      <c r="E471" s="27" t="str">
        <f>IF('Matches-Data-Inputs'!E471="","",'Matches-Data-Inputs'!E471)</f>
        <v/>
      </c>
      <c r="F471" s="172" t="str">
        <f>IF('Matches-Data-Inputs'!F471="","",'Matches-Data-Inputs'!F471)</f>
        <v/>
      </c>
      <c r="G471" s="172" t="str">
        <f>IF('Matches-Data-Inputs'!G471="","",'Matches-Data-Inputs'!G471)</f>
        <v/>
      </c>
      <c r="H471" s="172" t="str">
        <f t="shared" si="106"/>
        <v>Not Played Yet</v>
      </c>
      <c r="I471" s="362" t="str">
        <f>IF('Matches-Data-Inputs'!H471="","",'Matches-Data-Inputs'!H471)</f>
        <v/>
      </c>
      <c r="J471" s="149" t="str">
        <f>IF('Matches-Data-Inputs'!I471="","",'Matches-Data-Inputs'!I471)</f>
        <v/>
      </c>
      <c r="K471" s="362" t="str">
        <f t="shared" si="107"/>
        <v>Not Played Yet</v>
      </c>
      <c r="L471" s="188"/>
      <c r="M471" s="203"/>
      <c r="N471" s="123" t="str">
        <f t="shared" si="96"/>
        <v xml:space="preserve"> </v>
      </c>
      <c r="O471" s="193" t="str">
        <f t="shared" si="97"/>
        <v xml:space="preserve"> </v>
      </c>
      <c r="P471" s="57" t="str">
        <f t="shared" si="98"/>
        <v/>
      </c>
      <c r="Q471" s="58" t="str">
        <f t="shared" si="99"/>
        <v/>
      </c>
      <c r="R471" s="59">
        <f t="shared" si="100"/>
        <v>0</v>
      </c>
      <c r="S471" s="60">
        <f t="shared" si="101"/>
        <v>0</v>
      </c>
      <c r="T471" s="61">
        <f t="shared" si="102"/>
        <v>0</v>
      </c>
      <c r="U471" s="58">
        <f t="shared" si="103"/>
        <v>0</v>
      </c>
      <c r="V471" s="61">
        <f t="shared" si="104"/>
        <v>0</v>
      </c>
      <c r="W471" s="58">
        <f t="shared" si="105"/>
        <v>0</v>
      </c>
      <c r="X471" s="367"/>
      <c r="Y471" s="137"/>
      <c r="Z471" s="138"/>
      <c r="AA471" s="139"/>
      <c r="AB471" s="139"/>
      <c r="AC471" s="139"/>
      <c r="AD471" s="139"/>
    </row>
    <row r="472" spans="2:30" hidden="1">
      <c r="B472" s="65" t="str">
        <f>IF(C472&lt;&gt;"",COUNTA($C$7:C472),"")</f>
        <v/>
      </c>
      <c r="C472" s="364" t="str">
        <f>IF('Matches-Data-Inputs'!C472="","",'Matches-Data-Inputs'!C472)</f>
        <v/>
      </c>
      <c r="D472" s="73" t="str">
        <f>IF(C472="","",VLOOKUP(WEEKDAY(C472),WeekDays!$B$6:$C$12,COLUMNS(WeekDays!$B$6:$C$12)))</f>
        <v/>
      </c>
      <c r="E472" s="27" t="str">
        <f>IF('Matches-Data-Inputs'!E472="","",'Matches-Data-Inputs'!E472)</f>
        <v/>
      </c>
      <c r="F472" s="172" t="str">
        <f>IF('Matches-Data-Inputs'!F472="","",'Matches-Data-Inputs'!F472)</f>
        <v/>
      </c>
      <c r="G472" s="172" t="str">
        <f>IF('Matches-Data-Inputs'!G472="","",'Matches-Data-Inputs'!G472)</f>
        <v/>
      </c>
      <c r="H472" s="172" t="str">
        <f t="shared" si="106"/>
        <v>Not Played Yet</v>
      </c>
      <c r="I472" s="362" t="str">
        <f>IF('Matches-Data-Inputs'!H472="","",'Matches-Data-Inputs'!H472)</f>
        <v/>
      </c>
      <c r="J472" s="149" t="str">
        <f>IF('Matches-Data-Inputs'!I472="","",'Matches-Data-Inputs'!I472)</f>
        <v/>
      </c>
      <c r="K472" s="362" t="str">
        <f t="shared" si="107"/>
        <v>Not Played Yet</v>
      </c>
      <c r="L472" s="188"/>
      <c r="M472" s="203"/>
      <c r="N472" s="123" t="str">
        <f t="shared" si="96"/>
        <v xml:space="preserve"> </v>
      </c>
      <c r="O472" s="193" t="str">
        <f t="shared" si="97"/>
        <v xml:space="preserve"> </v>
      </c>
      <c r="P472" s="57" t="str">
        <f t="shared" si="98"/>
        <v/>
      </c>
      <c r="Q472" s="58" t="str">
        <f t="shared" si="99"/>
        <v/>
      </c>
      <c r="R472" s="59">
        <f t="shared" si="100"/>
        <v>0</v>
      </c>
      <c r="S472" s="60">
        <f t="shared" si="101"/>
        <v>0</v>
      </c>
      <c r="T472" s="61">
        <f t="shared" si="102"/>
        <v>0</v>
      </c>
      <c r="U472" s="58">
        <f t="shared" si="103"/>
        <v>0</v>
      </c>
      <c r="V472" s="61">
        <f t="shared" si="104"/>
        <v>0</v>
      </c>
      <c r="W472" s="58">
        <f t="shared" si="105"/>
        <v>0</v>
      </c>
      <c r="X472" s="367"/>
      <c r="Y472" s="137"/>
      <c r="Z472" s="138"/>
      <c r="AA472" s="139"/>
      <c r="AB472" s="139"/>
      <c r="AC472" s="139"/>
      <c r="AD472" s="139"/>
    </row>
    <row r="473" spans="2:30" hidden="1">
      <c r="B473" s="65" t="str">
        <f>IF(C473&lt;&gt;"",COUNTA($C$7:C473),"")</f>
        <v/>
      </c>
      <c r="C473" s="364" t="str">
        <f>IF('Matches-Data-Inputs'!C473="","",'Matches-Data-Inputs'!C473)</f>
        <v/>
      </c>
      <c r="D473" s="73" t="str">
        <f>IF(C473="","",VLOOKUP(WEEKDAY(C473),WeekDays!$B$6:$C$12,COLUMNS(WeekDays!$B$6:$C$12)))</f>
        <v/>
      </c>
      <c r="E473" s="27" t="str">
        <f>IF('Matches-Data-Inputs'!E473="","",'Matches-Data-Inputs'!E473)</f>
        <v/>
      </c>
      <c r="F473" s="172" t="str">
        <f>IF('Matches-Data-Inputs'!F473="","",'Matches-Data-Inputs'!F473)</f>
        <v/>
      </c>
      <c r="G473" s="172" t="str">
        <f>IF('Matches-Data-Inputs'!G473="","",'Matches-Data-Inputs'!G473)</f>
        <v/>
      </c>
      <c r="H473" s="172" t="str">
        <f t="shared" si="106"/>
        <v>Not Played Yet</v>
      </c>
      <c r="I473" s="362" t="str">
        <f>IF('Matches-Data-Inputs'!H473="","",'Matches-Data-Inputs'!H473)</f>
        <v/>
      </c>
      <c r="J473" s="149" t="str">
        <f>IF('Matches-Data-Inputs'!I473="","",'Matches-Data-Inputs'!I473)</f>
        <v/>
      </c>
      <c r="K473" s="362" t="str">
        <f t="shared" si="107"/>
        <v>Not Played Yet</v>
      </c>
      <c r="L473" s="188"/>
      <c r="M473" s="203"/>
      <c r="N473" s="123" t="str">
        <f t="shared" si="96"/>
        <v xml:space="preserve"> </v>
      </c>
      <c r="O473" s="193" t="str">
        <f t="shared" si="97"/>
        <v xml:space="preserve"> </v>
      </c>
      <c r="P473" s="57" t="str">
        <f t="shared" si="98"/>
        <v/>
      </c>
      <c r="Q473" s="58" t="str">
        <f t="shared" si="99"/>
        <v/>
      </c>
      <c r="R473" s="59">
        <f t="shared" si="100"/>
        <v>0</v>
      </c>
      <c r="S473" s="60">
        <f t="shared" si="101"/>
        <v>0</v>
      </c>
      <c r="T473" s="61">
        <f t="shared" si="102"/>
        <v>0</v>
      </c>
      <c r="U473" s="58">
        <f t="shared" si="103"/>
        <v>0</v>
      </c>
      <c r="V473" s="61">
        <f t="shared" si="104"/>
        <v>0</v>
      </c>
      <c r="W473" s="58">
        <f t="shared" si="105"/>
        <v>0</v>
      </c>
      <c r="X473" s="367"/>
      <c r="Y473" s="137"/>
      <c r="Z473" s="138"/>
      <c r="AA473" s="139"/>
      <c r="AB473" s="139"/>
      <c r="AC473" s="139"/>
      <c r="AD473" s="139"/>
    </row>
    <row r="474" spans="2:30" hidden="1">
      <c r="B474" s="65" t="str">
        <f>IF(C474&lt;&gt;"",COUNTA($C$7:C474),"")</f>
        <v/>
      </c>
      <c r="C474" s="364" t="str">
        <f>IF('Matches-Data-Inputs'!C474="","",'Matches-Data-Inputs'!C474)</f>
        <v/>
      </c>
      <c r="D474" s="73" t="str">
        <f>IF(C474="","",VLOOKUP(WEEKDAY(C474),WeekDays!$B$6:$C$12,COLUMNS(WeekDays!$B$6:$C$12)))</f>
        <v/>
      </c>
      <c r="E474" s="27" t="str">
        <f>IF('Matches-Data-Inputs'!E474="","",'Matches-Data-Inputs'!E474)</f>
        <v/>
      </c>
      <c r="F474" s="172" t="str">
        <f>IF('Matches-Data-Inputs'!F474="","",'Matches-Data-Inputs'!F474)</f>
        <v/>
      </c>
      <c r="G474" s="172" t="str">
        <f>IF('Matches-Data-Inputs'!G474="","",'Matches-Data-Inputs'!G474)</f>
        <v/>
      </c>
      <c r="H474" s="172" t="str">
        <f t="shared" si="106"/>
        <v>Not Played Yet</v>
      </c>
      <c r="I474" s="362" t="str">
        <f>IF('Matches-Data-Inputs'!H474="","",'Matches-Data-Inputs'!H474)</f>
        <v/>
      </c>
      <c r="J474" s="149" t="str">
        <f>IF('Matches-Data-Inputs'!I474="","",'Matches-Data-Inputs'!I474)</f>
        <v/>
      </c>
      <c r="K474" s="362" t="str">
        <f t="shared" si="107"/>
        <v>Not Played Yet</v>
      </c>
      <c r="L474" s="188"/>
      <c r="M474" s="203"/>
      <c r="N474" s="123" t="str">
        <f t="shared" si="96"/>
        <v xml:space="preserve"> </v>
      </c>
      <c r="O474" s="193" t="str">
        <f t="shared" si="97"/>
        <v xml:space="preserve"> </v>
      </c>
      <c r="P474" s="57" t="str">
        <f t="shared" si="98"/>
        <v/>
      </c>
      <c r="Q474" s="58" t="str">
        <f t="shared" si="99"/>
        <v/>
      </c>
      <c r="R474" s="59">
        <f t="shared" si="100"/>
        <v>0</v>
      </c>
      <c r="S474" s="60">
        <f t="shared" si="101"/>
        <v>0</v>
      </c>
      <c r="T474" s="61">
        <f t="shared" si="102"/>
        <v>0</v>
      </c>
      <c r="U474" s="58">
        <f t="shared" si="103"/>
        <v>0</v>
      </c>
      <c r="V474" s="61">
        <f t="shared" si="104"/>
        <v>0</v>
      </c>
      <c r="W474" s="58">
        <f t="shared" si="105"/>
        <v>0</v>
      </c>
      <c r="X474" s="367"/>
      <c r="Y474" s="137"/>
      <c r="Z474" s="138"/>
      <c r="AA474" s="139"/>
      <c r="AB474" s="139"/>
      <c r="AC474" s="139"/>
      <c r="AD474" s="139"/>
    </row>
    <row r="475" spans="2:30" hidden="1">
      <c r="B475" s="65" t="str">
        <f>IF(C475&lt;&gt;"",COUNTA($C$7:C475),"")</f>
        <v/>
      </c>
      <c r="C475" s="364" t="str">
        <f>IF('Matches-Data-Inputs'!C475="","",'Matches-Data-Inputs'!C475)</f>
        <v/>
      </c>
      <c r="D475" s="73" t="str">
        <f>IF(C475="","",VLOOKUP(WEEKDAY(C475),WeekDays!$B$6:$C$12,COLUMNS(WeekDays!$B$6:$C$12)))</f>
        <v/>
      </c>
      <c r="E475" s="27" t="str">
        <f>IF('Matches-Data-Inputs'!E475="","",'Matches-Data-Inputs'!E475)</f>
        <v/>
      </c>
      <c r="F475" s="172" t="str">
        <f>IF('Matches-Data-Inputs'!F475="","",'Matches-Data-Inputs'!F475)</f>
        <v/>
      </c>
      <c r="G475" s="172" t="str">
        <f>IF('Matches-Data-Inputs'!G475="","",'Matches-Data-Inputs'!G475)</f>
        <v/>
      </c>
      <c r="H475" s="172" t="str">
        <f t="shared" si="106"/>
        <v>Not Played Yet</v>
      </c>
      <c r="I475" s="362" t="str">
        <f>IF('Matches-Data-Inputs'!H475="","",'Matches-Data-Inputs'!H475)</f>
        <v/>
      </c>
      <c r="J475" s="149" t="str">
        <f>IF('Matches-Data-Inputs'!I475="","",'Matches-Data-Inputs'!I475)</f>
        <v/>
      </c>
      <c r="K475" s="362" t="str">
        <f t="shared" si="107"/>
        <v>Not Played Yet</v>
      </c>
      <c r="L475" s="188"/>
      <c r="M475" s="203"/>
      <c r="N475" s="123" t="str">
        <f t="shared" si="96"/>
        <v xml:space="preserve"> </v>
      </c>
      <c r="O475" s="193" t="str">
        <f t="shared" si="97"/>
        <v xml:space="preserve"> </v>
      </c>
      <c r="P475" s="57" t="str">
        <f t="shared" si="98"/>
        <v/>
      </c>
      <c r="Q475" s="58" t="str">
        <f t="shared" si="99"/>
        <v/>
      </c>
      <c r="R475" s="59">
        <f t="shared" si="100"/>
        <v>0</v>
      </c>
      <c r="S475" s="60">
        <f t="shared" si="101"/>
        <v>0</v>
      </c>
      <c r="T475" s="61">
        <f t="shared" si="102"/>
        <v>0</v>
      </c>
      <c r="U475" s="58">
        <f t="shared" si="103"/>
        <v>0</v>
      </c>
      <c r="V475" s="61">
        <f t="shared" si="104"/>
        <v>0</v>
      </c>
      <c r="W475" s="58">
        <f t="shared" si="105"/>
        <v>0</v>
      </c>
      <c r="X475" s="367"/>
      <c r="Y475" s="137"/>
      <c r="Z475" s="138"/>
      <c r="AA475" s="139"/>
      <c r="AB475" s="139"/>
      <c r="AC475" s="139"/>
      <c r="AD475" s="139"/>
    </row>
    <row r="476" spans="2:30" hidden="1">
      <c r="B476" s="65" t="str">
        <f>IF(C476&lt;&gt;"",COUNTA($C$7:C476),"")</f>
        <v/>
      </c>
      <c r="C476" s="364" t="str">
        <f>IF('Matches-Data-Inputs'!C476="","",'Matches-Data-Inputs'!C476)</f>
        <v/>
      </c>
      <c r="D476" s="73" t="str">
        <f>IF(C476="","",VLOOKUP(WEEKDAY(C476),WeekDays!$B$6:$C$12,COLUMNS(WeekDays!$B$6:$C$12)))</f>
        <v/>
      </c>
      <c r="E476" s="27" t="str">
        <f>IF('Matches-Data-Inputs'!E476="","",'Matches-Data-Inputs'!E476)</f>
        <v/>
      </c>
      <c r="F476" s="172" t="str">
        <f>IF('Matches-Data-Inputs'!F476="","",'Matches-Data-Inputs'!F476)</f>
        <v/>
      </c>
      <c r="G476" s="172" t="str">
        <f>IF('Matches-Data-Inputs'!G476="","",'Matches-Data-Inputs'!G476)</f>
        <v/>
      </c>
      <c r="H476" s="172" t="str">
        <f t="shared" si="106"/>
        <v>Not Played Yet</v>
      </c>
      <c r="I476" s="362" t="str">
        <f>IF('Matches-Data-Inputs'!H476="","",'Matches-Data-Inputs'!H476)</f>
        <v/>
      </c>
      <c r="J476" s="149" t="str">
        <f>IF('Matches-Data-Inputs'!I476="","",'Matches-Data-Inputs'!I476)</f>
        <v/>
      </c>
      <c r="K476" s="362" t="str">
        <f t="shared" si="107"/>
        <v>Not Played Yet</v>
      </c>
      <c r="L476" s="188"/>
      <c r="M476" s="203"/>
      <c r="N476" s="123" t="str">
        <f t="shared" si="96"/>
        <v xml:space="preserve"> </v>
      </c>
      <c r="O476" s="193" t="str">
        <f t="shared" si="97"/>
        <v xml:space="preserve"> </v>
      </c>
      <c r="P476" s="57" t="str">
        <f t="shared" si="98"/>
        <v/>
      </c>
      <c r="Q476" s="58" t="str">
        <f t="shared" si="99"/>
        <v/>
      </c>
      <c r="R476" s="59">
        <f t="shared" si="100"/>
        <v>0</v>
      </c>
      <c r="S476" s="60">
        <f t="shared" si="101"/>
        <v>0</v>
      </c>
      <c r="T476" s="61">
        <f t="shared" si="102"/>
        <v>0</v>
      </c>
      <c r="U476" s="58">
        <f t="shared" si="103"/>
        <v>0</v>
      </c>
      <c r="V476" s="61">
        <f t="shared" si="104"/>
        <v>0</v>
      </c>
      <c r="W476" s="58">
        <f t="shared" si="105"/>
        <v>0</v>
      </c>
      <c r="X476" s="367"/>
      <c r="Y476" s="137"/>
      <c r="Z476" s="138"/>
      <c r="AA476" s="139"/>
      <c r="AB476" s="139"/>
      <c r="AC476" s="139"/>
      <c r="AD476" s="139"/>
    </row>
    <row r="477" spans="2:30" hidden="1">
      <c r="B477" s="65" t="str">
        <f>IF(C477&lt;&gt;"",COUNTA($C$7:C477),"")</f>
        <v/>
      </c>
      <c r="C477" s="364" t="str">
        <f>IF('Matches-Data-Inputs'!C477="","",'Matches-Data-Inputs'!C477)</f>
        <v/>
      </c>
      <c r="D477" s="73" t="str">
        <f>IF(C477="","",VLOOKUP(WEEKDAY(C477),WeekDays!$B$6:$C$12,COLUMNS(WeekDays!$B$6:$C$12)))</f>
        <v/>
      </c>
      <c r="E477" s="27" t="str">
        <f>IF('Matches-Data-Inputs'!E477="","",'Matches-Data-Inputs'!E477)</f>
        <v/>
      </c>
      <c r="F477" s="172" t="str">
        <f>IF('Matches-Data-Inputs'!F477="","",'Matches-Data-Inputs'!F477)</f>
        <v/>
      </c>
      <c r="G477" s="172" t="str">
        <f>IF('Matches-Data-Inputs'!G477="","",'Matches-Data-Inputs'!G477)</f>
        <v/>
      </c>
      <c r="H477" s="172" t="str">
        <f t="shared" si="106"/>
        <v>Not Played Yet</v>
      </c>
      <c r="I477" s="362" t="str">
        <f>IF('Matches-Data-Inputs'!H477="","",'Matches-Data-Inputs'!H477)</f>
        <v/>
      </c>
      <c r="J477" s="149" t="str">
        <f>IF('Matches-Data-Inputs'!I477="","",'Matches-Data-Inputs'!I477)</f>
        <v/>
      </c>
      <c r="K477" s="362" t="str">
        <f t="shared" si="107"/>
        <v>Not Played Yet</v>
      </c>
      <c r="L477" s="188"/>
      <c r="M477" s="203"/>
      <c r="N477" s="123" t="str">
        <f t="shared" si="96"/>
        <v xml:space="preserve"> </v>
      </c>
      <c r="O477" s="193" t="str">
        <f t="shared" si="97"/>
        <v xml:space="preserve"> </v>
      </c>
      <c r="P477" s="57" t="str">
        <f t="shared" si="98"/>
        <v/>
      </c>
      <c r="Q477" s="58" t="str">
        <f t="shared" si="99"/>
        <v/>
      </c>
      <c r="R477" s="59">
        <f t="shared" si="100"/>
        <v>0</v>
      </c>
      <c r="S477" s="60">
        <f t="shared" si="101"/>
        <v>0</v>
      </c>
      <c r="T477" s="61">
        <f t="shared" si="102"/>
        <v>0</v>
      </c>
      <c r="U477" s="58">
        <f t="shared" si="103"/>
        <v>0</v>
      </c>
      <c r="V477" s="61">
        <f t="shared" si="104"/>
        <v>0</v>
      </c>
      <c r="W477" s="58">
        <f t="shared" si="105"/>
        <v>0</v>
      </c>
      <c r="X477" s="367"/>
      <c r="Y477" s="137"/>
      <c r="Z477" s="138"/>
      <c r="AA477" s="139"/>
      <c r="AB477" s="139"/>
      <c r="AC477" s="139"/>
      <c r="AD477" s="139"/>
    </row>
    <row r="478" spans="2:30" hidden="1">
      <c r="B478" s="65" t="str">
        <f>IF(C478&lt;&gt;"",COUNTA($C$7:C478),"")</f>
        <v/>
      </c>
      <c r="C478" s="364" t="str">
        <f>IF('Matches-Data-Inputs'!C478="","",'Matches-Data-Inputs'!C478)</f>
        <v/>
      </c>
      <c r="D478" s="73" t="str">
        <f>IF(C478="","",VLOOKUP(WEEKDAY(C478),WeekDays!$B$6:$C$12,COLUMNS(WeekDays!$B$6:$C$12)))</f>
        <v/>
      </c>
      <c r="E478" s="27" t="str">
        <f>IF('Matches-Data-Inputs'!E478="","",'Matches-Data-Inputs'!E478)</f>
        <v/>
      </c>
      <c r="F478" s="172" t="str">
        <f>IF('Matches-Data-Inputs'!F478="","",'Matches-Data-Inputs'!F478)</f>
        <v/>
      </c>
      <c r="G478" s="172" t="str">
        <f>IF('Matches-Data-Inputs'!G478="","",'Matches-Data-Inputs'!G478)</f>
        <v/>
      </c>
      <c r="H478" s="172" t="str">
        <f t="shared" si="106"/>
        <v>Not Played Yet</v>
      </c>
      <c r="I478" s="362" t="str">
        <f>IF('Matches-Data-Inputs'!H478="","",'Matches-Data-Inputs'!H478)</f>
        <v/>
      </c>
      <c r="J478" s="149" t="str">
        <f>IF('Matches-Data-Inputs'!I478="","",'Matches-Data-Inputs'!I478)</f>
        <v/>
      </c>
      <c r="K478" s="362" t="str">
        <f t="shared" si="107"/>
        <v>Not Played Yet</v>
      </c>
      <c r="L478" s="188"/>
      <c r="M478" s="203"/>
      <c r="N478" s="123" t="str">
        <f t="shared" si="96"/>
        <v xml:space="preserve"> </v>
      </c>
      <c r="O478" s="193" t="str">
        <f t="shared" si="97"/>
        <v xml:space="preserve"> </v>
      </c>
      <c r="P478" s="57" t="str">
        <f t="shared" si="98"/>
        <v/>
      </c>
      <c r="Q478" s="58" t="str">
        <f t="shared" si="99"/>
        <v/>
      </c>
      <c r="R478" s="59">
        <f t="shared" si="100"/>
        <v>0</v>
      </c>
      <c r="S478" s="60">
        <f t="shared" si="101"/>
        <v>0</v>
      </c>
      <c r="T478" s="61">
        <f t="shared" si="102"/>
        <v>0</v>
      </c>
      <c r="U478" s="58">
        <f t="shared" si="103"/>
        <v>0</v>
      </c>
      <c r="V478" s="61">
        <f t="shared" si="104"/>
        <v>0</v>
      </c>
      <c r="W478" s="58">
        <f t="shared" si="105"/>
        <v>0</v>
      </c>
      <c r="X478" s="367"/>
      <c r="Y478" s="137"/>
      <c r="Z478" s="138"/>
      <c r="AA478" s="139"/>
      <c r="AB478" s="139"/>
      <c r="AC478" s="139"/>
      <c r="AD478" s="139"/>
    </row>
    <row r="479" spans="2:30" hidden="1">
      <c r="B479" s="65" t="str">
        <f>IF(C479&lt;&gt;"",COUNTA($C$7:C479),"")</f>
        <v/>
      </c>
      <c r="C479" s="364" t="str">
        <f>IF('Matches-Data-Inputs'!C479="","",'Matches-Data-Inputs'!C479)</f>
        <v/>
      </c>
      <c r="D479" s="73" t="str">
        <f>IF(C479="","",VLOOKUP(WEEKDAY(C479),WeekDays!$B$6:$C$12,COLUMNS(WeekDays!$B$6:$C$12)))</f>
        <v/>
      </c>
      <c r="E479" s="27" t="str">
        <f>IF('Matches-Data-Inputs'!E479="","",'Matches-Data-Inputs'!E479)</f>
        <v/>
      </c>
      <c r="F479" s="172" t="str">
        <f>IF('Matches-Data-Inputs'!F479="","",'Matches-Data-Inputs'!F479)</f>
        <v/>
      </c>
      <c r="G479" s="172" t="str">
        <f>IF('Matches-Data-Inputs'!G479="","",'Matches-Data-Inputs'!G479)</f>
        <v/>
      </c>
      <c r="H479" s="172" t="str">
        <f t="shared" si="106"/>
        <v>Not Played Yet</v>
      </c>
      <c r="I479" s="362" t="str">
        <f>IF('Matches-Data-Inputs'!H479="","",'Matches-Data-Inputs'!H479)</f>
        <v/>
      </c>
      <c r="J479" s="149" t="str">
        <f>IF('Matches-Data-Inputs'!I479="","",'Matches-Data-Inputs'!I479)</f>
        <v/>
      </c>
      <c r="K479" s="362" t="str">
        <f t="shared" si="107"/>
        <v>Not Played Yet</v>
      </c>
      <c r="L479" s="188"/>
      <c r="M479" s="203"/>
      <c r="N479" s="123" t="str">
        <f t="shared" si="96"/>
        <v xml:space="preserve"> </v>
      </c>
      <c r="O479" s="193" t="str">
        <f t="shared" si="97"/>
        <v xml:space="preserve"> </v>
      </c>
      <c r="P479" s="57" t="str">
        <f t="shared" si="98"/>
        <v/>
      </c>
      <c r="Q479" s="58" t="str">
        <f t="shared" si="99"/>
        <v/>
      </c>
      <c r="R479" s="59">
        <f t="shared" si="100"/>
        <v>0</v>
      </c>
      <c r="S479" s="60">
        <f t="shared" si="101"/>
        <v>0</v>
      </c>
      <c r="T479" s="61">
        <f t="shared" si="102"/>
        <v>0</v>
      </c>
      <c r="U479" s="58">
        <f t="shared" si="103"/>
        <v>0</v>
      </c>
      <c r="V479" s="61">
        <f t="shared" si="104"/>
        <v>0</v>
      </c>
      <c r="W479" s="58">
        <f t="shared" si="105"/>
        <v>0</v>
      </c>
      <c r="X479" s="367"/>
      <c r="Y479" s="137"/>
      <c r="Z479" s="138"/>
      <c r="AA479" s="139"/>
      <c r="AB479" s="139"/>
      <c r="AC479" s="139"/>
      <c r="AD479" s="139"/>
    </row>
    <row r="480" spans="2:30" hidden="1">
      <c r="B480" s="65" t="str">
        <f>IF(C480&lt;&gt;"",COUNTA($C$7:C480),"")</f>
        <v/>
      </c>
      <c r="C480" s="364" t="str">
        <f>IF('Matches-Data-Inputs'!C480="","",'Matches-Data-Inputs'!C480)</f>
        <v/>
      </c>
      <c r="D480" s="73" t="str">
        <f>IF(C480="","",VLOOKUP(WEEKDAY(C480),WeekDays!$B$6:$C$12,COLUMNS(WeekDays!$B$6:$C$12)))</f>
        <v/>
      </c>
      <c r="E480" s="27" t="str">
        <f>IF('Matches-Data-Inputs'!E480="","",'Matches-Data-Inputs'!E480)</f>
        <v/>
      </c>
      <c r="F480" s="172" t="str">
        <f>IF('Matches-Data-Inputs'!F480="","",'Matches-Data-Inputs'!F480)</f>
        <v/>
      </c>
      <c r="G480" s="172" t="str">
        <f>IF('Matches-Data-Inputs'!G480="","",'Matches-Data-Inputs'!G480)</f>
        <v/>
      </c>
      <c r="H480" s="172" t="str">
        <f t="shared" si="106"/>
        <v>Not Played Yet</v>
      </c>
      <c r="I480" s="362" t="str">
        <f>IF('Matches-Data-Inputs'!H480="","",'Matches-Data-Inputs'!H480)</f>
        <v/>
      </c>
      <c r="J480" s="149" t="str">
        <f>IF('Matches-Data-Inputs'!I480="","",'Matches-Data-Inputs'!I480)</f>
        <v/>
      </c>
      <c r="K480" s="362" t="str">
        <f t="shared" si="107"/>
        <v>Not Played Yet</v>
      </c>
      <c r="L480" s="188"/>
      <c r="M480" s="203"/>
      <c r="N480" s="123" t="str">
        <f t="shared" si="96"/>
        <v xml:space="preserve"> </v>
      </c>
      <c r="O480" s="193" t="str">
        <f t="shared" si="97"/>
        <v xml:space="preserve"> </v>
      </c>
      <c r="P480" s="57" t="str">
        <f t="shared" si="98"/>
        <v/>
      </c>
      <c r="Q480" s="58" t="str">
        <f t="shared" si="99"/>
        <v/>
      </c>
      <c r="R480" s="59">
        <f t="shared" si="100"/>
        <v>0</v>
      </c>
      <c r="S480" s="60">
        <f t="shared" si="101"/>
        <v>0</v>
      </c>
      <c r="T480" s="61">
        <f t="shared" si="102"/>
        <v>0</v>
      </c>
      <c r="U480" s="58">
        <f t="shared" si="103"/>
        <v>0</v>
      </c>
      <c r="V480" s="61">
        <f t="shared" si="104"/>
        <v>0</v>
      </c>
      <c r="W480" s="58">
        <f t="shared" si="105"/>
        <v>0</v>
      </c>
      <c r="X480" s="367"/>
      <c r="Y480" s="137"/>
      <c r="Z480" s="138"/>
      <c r="AA480" s="139"/>
      <c r="AB480" s="139"/>
      <c r="AC480" s="139"/>
      <c r="AD480" s="139"/>
    </row>
    <row r="481" spans="2:30" hidden="1">
      <c r="B481" s="65" t="str">
        <f>IF(C481&lt;&gt;"",COUNTA($C$7:C481),"")</f>
        <v/>
      </c>
      <c r="C481" s="364" t="str">
        <f>IF('Matches-Data-Inputs'!C481="","",'Matches-Data-Inputs'!C481)</f>
        <v/>
      </c>
      <c r="D481" s="73" t="str">
        <f>IF(C481="","",VLOOKUP(WEEKDAY(C481),WeekDays!$B$6:$C$12,COLUMNS(WeekDays!$B$6:$C$12)))</f>
        <v/>
      </c>
      <c r="E481" s="27" t="str">
        <f>IF('Matches-Data-Inputs'!E481="","",'Matches-Data-Inputs'!E481)</f>
        <v/>
      </c>
      <c r="F481" s="172" t="str">
        <f>IF('Matches-Data-Inputs'!F481="","",'Matches-Data-Inputs'!F481)</f>
        <v/>
      </c>
      <c r="G481" s="172" t="str">
        <f>IF('Matches-Data-Inputs'!G481="","",'Matches-Data-Inputs'!G481)</f>
        <v/>
      </c>
      <c r="H481" s="172" t="str">
        <f t="shared" si="106"/>
        <v>Not Played Yet</v>
      </c>
      <c r="I481" s="362" t="str">
        <f>IF('Matches-Data-Inputs'!H481="","",'Matches-Data-Inputs'!H481)</f>
        <v/>
      </c>
      <c r="J481" s="149" t="str">
        <f>IF('Matches-Data-Inputs'!I481="","",'Matches-Data-Inputs'!I481)</f>
        <v/>
      </c>
      <c r="K481" s="362" t="str">
        <f t="shared" si="107"/>
        <v>Not Played Yet</v>
      </c>
      <c r="L481" s="188"/>
      <c r="M481" s="203"/>
      <c r="N481" s="123" t="str">
        <f t="shared" si="96"/>
        <v xml:space="preserve"> </v>
      </c>
      <c r="O481" s="193" t="str">
        <f t="shared" si="97"/>
        <v xml:space="preserve"> </v>
      </c>
      <c r="P481" s="57" t="str">
        <f t="shared" si="98"/>
        <v/>
      </c>
      <c r="Q481" s="58" t="str">
        <f t="shared" si="99"/>
        <v/>
      </c>
      <c r="R481" s="59">
        <f t="shared" si="100"/>
        <v>0</v>
      </c>
      <c r="S481" s="60">
        <f t="shared" si="101"/>
        <v>0</v>
      </c>
      <c r="T481" s="61">
        <f t="shared" si="102"/>
        <v>0</v>
      </c>
      <c r="U481" s="58">
        <f t="shared" si="103"/>
        <v>0</v>
      </c>
      <c r="V481" s="61">
        <f t="shared" si="104"/>
        <v>0</v>
      </c>
      <c r="W481" s="58">
        <f t="shared" si="105"/>
        <v>0</v>
      </c>
      <c r="X481" s="367"/>
      <c r="Y481" s="137"/>
      <c r="Z481" s="138"/>
      <c r="AA481" s="139"/>
      <c r="AB481" s="139"/>
      <c r="AC481" s="139"/>
      <c r="AD481" s="139"/>
    </row>
    <row r="482" spans="2:30" hidden="1">
      <c r="B482" s="65" t="str">
        <f>IF(C482&lt;&gt;"",COUNTA($C$7:C482),"")</f>
        <v/>
      </c>
      <c r="C482" s="364" t="str">
        <f>IF('Matches-Data-Inputs'!C482="","",'Matches-Data-Inputs'!C482)</f>
        <v/>
      </c>
      <c r="D482" s="73" t="str">
        <f>IF(C482="","",VLOOKUP(WEEKDAY(C482),WeekDays!$B$6:$C$12,COLUMNS(WeekDays!$B$6:$C$12)))</f>
        <v/>
      </c>
      <c r="E482" s="27" t="str">
        <f>IF('Matches-Data-Inputs'!E482="","",'Matches-Data-Inputs'!E482)</f>
        <v/>
      </c>
      <c r="F482" s="172" t="str">
        <f>IF('Matches-Data-Inputs'!F482="","",'Matches-Data-Inputs'!F482)</f>
        <v/>
      </c>
      <c r="G482" s="172" t="str">
        <f>IF('Matches-Data-Inputs'!G482="","",'Matches-Data-Inputs'!G482)</f>
        <v/>
      </c>
      <c r="H482" s="172" t="str">
        <f t="shared" si="106"/>
        <v>Not Played Yet</v>
      </c>
      <c r="I482" s="362" t="str">
        <f>IF('Matches-Data-Inputs'!H482="","",'Matches-Data-Inputs'!H482)</f>
        <v/>
      </c>
      <c r="J482" s="149" t="str">
        <f>IF('Matches-Data-Inputs'!I482="","",'Matches-Data-Inputs'!I482)</f>
        <v/>
      </c>
      <c r="K482" s="362" t="str">
        <f t="shared" si="107"/>
        <v>Not Played Yet</v>
      </c>
      <c r="L482" s="188"/>
      <c r="M482" s="203"/>
      <c r="N482" s="123" t="str">
        <f t="shared" si="96"/>
        <v xml:space="preserve"> </v>
      </c>
      <c r="O482" s="193" t="str">
        <f t="shared" si="97"/>
        <v xml:space="preserve"> </v>
      </c>
      <c r="P482" s="57" t="str">
        <f t="shared" si="98"/>
        <v/>
      </c>
      <c r="Q482" s="58" t="str">
        <f t="shared" si="99"/>
        <v/>
      </c>
      <c r="R482" s="59">
        <f t="shared" si="100"/>
        <v>0</v>
      </c>
      <c r="S482" s="60">
        <f t="shared" si="101"/>
        <v>0</v>
      </c>
      <c r="T482" s="61">
        <f t="shared" si="102"/>
        <v>0</v>
      </c>
      <c r="U482" s="58">
        <f t="shared" si="103"/>
        <v>0</v>
      </c>
      <c r="V482" s="61">
        <f t="shared" si="104"/>
        <v>0</v>
      </c>
      <c r="W482" s="58">
        <f t="shared" si="105"/>
        <v>0</v>
      </c>
      <c r="X482" s="367"/>
      <c r="Y482" s="137"/>
      <c r="Z482" s="138"/>
      <c r="AA482" s="139"/>
      <c r="AB482" s="139"/>
      <c r="AC482" s="139"/>
      <c r="AD482" s="139"/>
    </row>
    <row r="483" spans="2:30" hidden="1">
      <c r="B483" s="65" t="str">
        <f>IF(C483&lt;&gt;"",COUNTA($C$7:C483),"")</f>
        <v/>
      </c>
      <c r="C483" s="364" t="str">
        <f>IF('Matches-Data-Inputs'!C483="","",'Matches-Data-Inputs'!C483)</f>
        <v/>
      </c>
      <c r="D483" s="73" t="str">
        <f>IF(C483="","",VLOOKUP(WEEKDAY(C483),WeekDays!$B$6:$C$12,COLUMNS(WeekDays!$B$6:$C$12)))</f>
        <v/>
      </c>
      <c r="E483" s="27" t="str">
        <f>IF('Matches-Data-Inputs'!E483="","",'Matches-Data-Inputs'!E483)</f>
        <v/>
      </c>
      <c r="F483" s="172" t="str">
        <f>IF('Matches-Data-Inputs'!F483="","",'Matches-Data-Inputs'!F483)</f>
        <v/>
      </c>
      <c r="G483" s="172" t="str">
        <f>IF('Matches-Data-Inputs'!G483="","",'Matches-Data-Inputs'!G483)</f>
        <v/>
      </c>
      <c r="H483" s="172" t="str">
        <f t="shared" si="106"/>
        <v>Not Played Yet</v>
      </c>
      <c r="I483" s="362" t="str">
        <f>IF('Matches-Data-Inputs'!H483="","",'Matches-Data-Inputs'!H483)</f>
        <v/>
      </c>
      <c r="J483" s="149" t="str">
        <f>IF('Matches-Data-Inputs'!I483="","",'Matches-Data-Inputs'!I483)</f>
        <v/>
      </c>
      <c r="K483" s="362" t="str">
        <f t="shared" si="107"/>
        <v>Not Played Yet</v>
      </c>
      <c r="L483" s="188"/>
      <c r="M483" s="203"/>
      <c r="N483" s="123" t="str">
        <f t="shared" si="96"/>
        <v xml:space="preserve"> </v>
      </c>
      <c r="O483" s="193" t="str">
        <f t="shared" si="97"/>
        <v xml:space="preserve"> </v>
      </c>
      <c r="P483" s="57" t="str">
        <f t="shared" si="98"/>
        <v/>
      </c>
      <c r="Q483" s="58" t="str">
        <f t="shared" si="99"/>
        <v/>
      </c>
      <c r="R483" s="59">
        <f t="shared" si="100"/>
        <v>0</v>
      </c>
      <c r="S483" s="60">
        <f t="shared" si="101"/>
        <v>0</v>
      </c>
      <c r="T483" s="61">
        <f t="shared" si="102"/>
        <v>0</v>
      </c>
      <c r="U483" s="58">
        <f t="shared" si="103"/>
        <v>0</v>
      </c>
      <c r="V483" s="61">
        <f t="shared" si="104"/>
        <v>0</v>
      </c>
      <c r="W483" s="58">
        <f t="shared" si="105"/>
        <v>0</v>
      </c>
      <c r="X483" s="367"/>
      <c r="Y483" s="137"/>
      <c r="Z483" s="138"/>
      <c r="AA483" s="139"/>
      <c r="AB483" s="139"/>
      <c r="AC483" s="139"/>
      <c r="AD483" s="139"/>
    </row>
    <row r="484" spans="2:30" hidden="1">
      <c r="B484" s="65" t="str">
        <f>IF(C484&lt;&gt;"",COUNTA($C$7:C484),"")</f>
        <v/>
      </c>
      <c r="C484" s="364" t="str">
        <f>IF('Matches-Data-Inputs'!C484="","",'Matches-Data-Inputs'!C484)</f>
        <v/>
      </c>
      <c r="D484" s="73" t="str">
        <f>IF(C484="","",VLOOKUP(WEEKDAY(C484),WeekDays!$B$6:$C$12,COLUMNS(WeekDays!$B$6:$C$12)))</f>
        <v/>
      </c>
      <c r="E484" s="27" t="str">
        <f>IF('Matches-Data-Inputs'!E484="","",'Matches-Data-Inputs'!E484)</f>
        <v/>
      </c>
      <c r="F484" s="172" t="str">
        <f>IF('Matches-Data-Inputs'!F484="","",'Matches-Data-Inputs'!F484)</f>
        <v/>
      </c>
      <c r="G484" s="172" t="str">
        <f>IF('Matches-Data-Inputs'!G484="","",'Matches-Data-Inputs'!G484)</f>
        <v/>
      </c>
      <c r="H484" s="172" t="str">
        <f t="shared" si="106"/>
        <v>Not Played Yet</v>
      </c>
      <c r="I484" s="362" t="str">
        <f>IF('Matches-Data-Inputs'!H484="","",'Matches-Data-Inputs'!H484)</f>
        <v/>
      </c>
      <c r="J484" s="149" t="str">
        <f>IF('Matches-Data-Inputs'!I484="","",'Matches-Data-Inputs'!I484)</f>
        <v/>
      </c>
      <c r="K484" s="362" t="str">
        <f t="shared" si="107"/>
        <v>Not Played Yet</v>
      </c>
      <c r="L484" s="188"/>
      <c r="M484" s="203"/>
      <c r="N484" s="123" t="str">
        <f t="shared" si="96"/>
        <v xml:space="preserve"> </v>
      </c>
      <c r="O484" s="193" t="str">
        <f t="shared" si="97"/>
        <v xml:space="preserve"> </v>
      </c>
      <c r="P484" s="57" t="str">
        <f t="shared" si="98"/>
        <v/>
      </c>
      <c r="Q484" s="58" t="str">
        <f t="shared" si="99"/>
        <v/>
      </c>
      <c r="R484" s="59">
        <f t="shared" si="100"/>
        <v>0</v>
      </c>
      <c r="S484" s="60">
        <f t="shared" si="101"/>
        <v>0</v>
      </c>
      <c r="T484" s="61">
        <f t="shared" si="102"/>
        <v>0</v>
      </c>
      <c r="U484" s="58">
        <f t="shared" si="103"/>
        <v>0</v>
      </c>
      <c r="V484" s="61">
        <f t="shared" si="104"/>
        <v>0</v>
      </c>
      <c r="W484" s="58">
        <f t="shared" si="105"/>
        <v>0</v>
      </c>
      <c r="X484" s="367"/>
      <c r="Y484" s="137"/>
      <c r="Z484" s="138"/>
      <c r="AA484" s="139"/>
      <c r="AB484" s="139"/>
      <c r="AC484" s="139"/>
      <c r="AD484" s="139"/>
    </row>
    <row r="485" spans="2:30" hidden="1">
      <c r="B485" s="65" t="str">
        <f>IF(C485&lt;&gt;"",COUNTA($C$7:C485),"")</f>
        <v/>
      </c>
      <c r="C485" s="364" t="str">
        <f>IF('Matches-Data-Inputs'!C485="","",'Matches-Data-Inputs'!C485)</f>
        <v/>
      </c>
      <c r="D485" s="73" t="str">
        <f>IF(C485="","",VLOOKUP(WEEKDAY(C485),WeekDays!$B$6:$C$12,COLUMNS(WeekDays!$B$6:$C$12)))</f>
        <v/>
      </c>
      <c r="E485" s="27" t="str">
        <f>IF('Matches-Data-Inputs'!E485="","",'Matches-Data-Inputs'!E485)</f>
        <v/>
      </c>
      <c r="F485" s="172" t="str">
        <f>IF('Matches-Data-Inputs'!F485="","",'Matches-Data-Inputs'!F485)</f>
        <v/>
      </c>
      <c r="G485" s="172" t="str">
        <f>IF('Matches-Data-Inputs'!G485="","",'Matches-Data-Inputs'!G485)</f>
        <v/>
      </c>
      <c r="H485" s="172" t="str">
        <f t="shared" si="106"/>
        <v>Not Played Yet</v>
      </c>
      <c r="I485" s="362" t="str">
        <f>IF('Matches-Data-Inputs'!H485="","",'Matches-Data-Inputs'!H485)</f>
        <v/>
      </c>
      <c r="J485" s="149" t="str">
        <f>IF('Matches-Data-Inputs'!I485="","",'Matches-Data-Inputs'!I485)</f>
        <v/>
      </c>
      <c r="K485" s="362" t="str">
        <f t="shared" si="107"/>
        <v>Not Played Yet</v>
      </c>
      <c r="L485" s="188"/>
      <c r="M485" s="203"/>
      <c r="N485" s="123" t="str">
        <f t="shared" si="96"/>
        <v xml:space="preserve"> </v>
      </c>
      <c r="O485" s="193" t="str">
        <f t="shared" si="97"/>
        <v xml:space="preserve"> </v>
      </c>
      <c r="P485" s="57" t="str">
        <f t="shared" si="98"/>
        <v/>
      </c>
      <c r="Q485" s="58" t="str">
        <f t="shared" si="99"/>
        <v/>
      </c>
      <c r="R485" s="59">
        <f t="shared" si="100"/>
        <v>0</v>
      </c>
      <c r="S485" s="60">
        <f t="shared" si="101"/>
        <v>0</v>
      </c>
      <c r="T485" s="61">
        <f t="shared" si="102"/>
        <v>0</v>
      </c>
      <c r="U485" s="58">
        <f t="shared" si="103"/>
        <v>0</v>
      </c>
      <c r="V485" s="61">
        <f t="shared" si="104"/>
        <v>0</v>
      </c>
      <c r="W485" s="58">
        <f t="shared" si="105"/>
        <v>0</v>
      </c>
      <c r="X485" s="367"/>
      <c r="Y485" s="137"/>
      <c r="Z485" s="138"/>
      <c r="AA485" s="139"/>
      <c r="AB485" s="139"/>
      <c r="AC485" s="139"/>
      <c r="AD485" s="139"/>
    </row>
    <row r="486" spans="2:30" hidden="1">
      <c r="B486" s="65" t="str">
        <f>IF(C486&lt;&gt;"",COUNTA($C$7:C486),"")</f>
        <v/>
      </c>
      <c r="C486" s="364" t="str">
        <f>IF('Matches-Data-Inputs'!C486="","",'Matches-Data-Inputs'!C486)</f>
        <v/>
      </c>
      <c r="D486" s="73" t="str">
        <f>IF(C486="","",VLOOKUP(WEEKDAY(C486),WeekDays!$B$6:$C$12,COLUMNS(WeekDays!$B$6:$C$12)))</f>
        <v/>
      </c>
      <c r="E486" s="27" t="str">
        <f>IF('Matches-Data-Inputs'!E486="","",'Matches-Data-Inputs'!E486)</f>
        <v/>
      </c>
      <c r="F486" s="172" t="str">
        <f>IF('Matches-Data-Inputs'!F486="","",'Matches-Data-Inputs'!F486)</f>
        <v/>
      </c>
      <c r="G486" s="172" t="str">
        <f>IF('Matches-Data-Inputs'!G486="","",'Matches-Data-Inputs'!G486)</f>
        <v/>
      </c>
      <c r="H486" s="172" t="str">
        <f t="shared" si="106"/>
        <v>Not Played Yet</v>
      </c>
      <c r="I486" s="362" t="str">
        <f>IF('Matches-Data-Inputs'!H486="","",'Matches-Data-Inputs'!H486)</f>
        <v/>
      </c>
      <c r="J486" s="149" t="str">
        <f>IF('Matches-Data-Inputs'!I486="","",'Matches-Data-Inputs'!I486)</f>
        <v/>
      </c>
      <c r="K486" s="362" t="str">
        <f t="shared" si="107"/>
        <v>Not Played Yet</v>
      </c>
      <c r="L486" s="188"/>
      <c r="M486" s="203"/>
      <c r="N486" s="123" t="str">
        <f t="shared" si="96"/>
        <v xml:space="preserve"> </v>
      </c>
      <c r="O486" s="193" t="str">
        <f t="shared" si="97"/>
        <v xml:space="preserve"> </v>
      </c>
      <c r="P486" s="57" t="str">
        <f t="shared" si="98"/>
        <v/>
      </c>
      <c r="Q486" s="58" t="str">
        <f t="shared" si="99"/>
        <v/>
      </c>
      <c r="R486" s="59">
        <f t="shared" si="100"/>
        <v>0</v>
      </c>
      <c r="S486" s="60">
        <f t="shared" si="101"/>
        <v>0</v>
      </c>
      <c r="T486" s="61">
        <f t="shared" si="102"/>
        <v>0</v>
      </c>
      <c r="U486" s="58">
        <f t="shared" si="103"/>
        <v>0</v>
      </c>
      <c r="V486" s="61">
        <f t="shared" si="104"/>
        <v>0</v>
      </c>
      <c r="W486" s="58">
        <f t="shared" si="105"/>
        <v>0</v>
      </c>
      <c r="X486" s="367"/>
      <c r="Y486" s="137"/>
      <c r="Z486" s="138"/>
      <c r="AA486" s="139"/>
      <c r="AB486" s="139"/>
      <c r="AC486" s="139"/>
      <c r="AD486" s="139"/>
    </row>
    <row r="487" spans="2:30" hidden="1">
      <c r="B487" s="65" t="str">
        <f>IF(C487&lt;&gt;"",COUNTA($C$7:C487),"")</f>
        <v/>
      </c>
      <c r="C487" s="364" t="str">
        <f>IF('Matches-Data-Inputs'!C487="","",'Matches-Data-Inputs'!C487)</f>
        <v/>
      </c>
      <c r="D487" s="73" t="str">
        <f>IF(C487="","",VLOOKUP(WEEKDAY(C487),WeekDays!$B$6:$C$12,COLUMNS(WeekDays!$B$6:$C$12)))</f>
        <v/>
      </c>
      <c r="E487" s="27" t="str">
        <f>IF('Matches-Data-Inputs'!E487="","",'Matches-Data-Inputs'!E487)</f>
        <v/>
      </c>
      <c r="F487" s="172" t="str">
        <f>IF('Matches-Data-Inputs'!F487="","",'Matches-Data-Inputs'!F487)</f>
        <v/>
      </c>
      <c r="G487" s="172" t="str">
        <f>IF('Matches-Data-Inputs'!G487="","",'Matches-Data-Inputs'!G487)</f>
        <v/>
      </c>
      <c r="H487" s="172" t="str">
        <f t="shared" si="106"/>
        <v>Not Played Yet</v>
      </c>
      <c r="I487" s="362" t="str">
        <f>IF('Matches-Data-Inputs'!H487="","",'Matches-Data-Inputs'!H487)</f>
        <v/>
      </c>
      <c r="J487" s="149" t="str">
        <f>IF('Matches-Data-Inputs'!I487="","",'Matches-Data-Inputs'!I487)</f>
        <v/>
      </c>
      <c r="K487" s="362" t="str">
        <f t="shared" si="107"/>
        <v>Not Played Yet</v>
      </c>
      <c r="L487" s="188"/>
      <c r="M487" s="203"/>
      <c r="N487" s="123" t="str">
        <f t="shared" si="96"/>
        <v xml:space="preserve"> </v>
      </c>
      <c r="O487" s="193" t="str">
        <f t="shared" si="97"/>
        <v xml:space="preserve"> </v>
      </c>
      <c r="P487" s="57" t="str">
        <f t="shared" si="98"/>
        <v/>
      </c>
      <c r="Q487" s="58" t="str">
        <f t="shared" si="99"/>
        <v/>
      </c>
      <c r="R487" s="59">
        <f t="shared" si="100"/>
        <v>0</v>
      </c>
      <c r="S487" s="60">
        <f t="shared" si="101"/>
        <v>0</v>
      </c>
      <c r="T487" s="61">
        <f t="shared" si="102"/>
        <v>0</v>
      </c>
      <c r="U487" s="58">
        <f t="shared" si="103"/>
        <v>0</v>
      </c>
      <c r="V487" s="61">
        <f t="shared" si="104"/>
        <v>0</v>
      </c>
      <c r="W487" s="58">
        <f t="shared" si="105"/>
        <v>0</v>
      </c>
      <c r="X487" s="367"/>
      <c r="Y487" s="137"/>
      <c r="Z487" s="138"/>
      <c r="AA487" s="139"/>
      <c r="AB487" s="139"/>
      <c r="AC487" s="139"/>
      <c r="AD487" s="139"/>
    </row>
    <row r="488" spans="2:30" hidden="1">
      <c r="B488" s="65" t="str">
        <f>IF(C488&lt;&gt;"",COUNTA($C$7:C488),"")</f>
        <v/>
      </c>
      <c r="C488" s="364" t="str">
        <f>IF('Matches-Data-Inputs'!C488="","",'Matches-Data-Inputs'!C488)</f>
        <v/>
      </c>
      <c r="D488" s="73" t="str">
        <f>IF(C488="","",VLOOKUP(WEEKDAY(C488),WeekDays!$B$6:$C$12,COLUMNS(WeekDays!$B$6:$C$12)))</f>
        <v/>
      </c>
      <c r="E488" s="27" t="str">
        <f>IF('Matches-Data-Inputs'!E488="","",'Matches-Data-Inputs'!E488)</f>
        <v/>
      </c>
      <c r="F488" s="172" t="str">
        <f>IF('Matches-Data-Inputs'!F488="","",'Matches-Data-Inputs'!F488)</f>
        <v/>
      </c>
      <c r="G488" s="172" t="str">
        <f>IF('Matches-Data-Inputs'!G488="","",'Matches-Data-Inputs'!G488)</f>
        <v/>
      </c>
      <c r="H488" s="172" t="str">
        <f t="shared" si="106"/>
        <v>Not Played Yet</v>
      </c>
      <c r="I488" s="362" t="str">
        <f>IF('Matches-Data-Inputs'!H488="","",'Matches-Data-Inputs'!H488)</f>
        <v/>
      </c>
      <c r="J488" s="149" t="str">
        <f>IF('Matches-Data-Inputs'!I488="","",'Matches-Data-Inputs'!I488)</f>
        <v/>
      </c>
      <c r="K488" s="362" t="str">
        <f t="shared" si="107"/>
        <v>Not Played Yet</v>
      </c>
      <c r="L488" s="188"/>
      <c r="M488" s="203"/>
      <c r="N488" s="123" t="str">
        <f t="shared" si="96"/>
        <v xml:space="preserve"> </v>
      </c>
      <c r="O488" s="193" t="str">
        <f t="shared" si="97"/>
        <v xml:space="preserve"> </v>
      </c>
      <c r="P488" s="57" t="str">
        <f t="shared" si="98"/>
        <v/>
      </c>
      <c r="Q488" s="58" t="str">
        <f t="shared" si="99"/>
        <v/>
      </c>
      <c r="R488" s="59">
        <f t="shared" si="100"/>
        <v>0</v>
      </c>
      <c r="S488" s="60">
        <f t="shared" si="101"/>
        <v>0</v>
      </c>
      <c r="T488" s="61">
        <f t="shared" si="102"/>
        <v>0</v>
      </c>
      <c r="U488" s="58">
        <f t="shared" si="103"/>
        <v>0</v>
      </c>
      <c r="V488" s="61">
        <f t="shared" si="104"/>
        <v>0</v>
      </c>
      <c r="W488" s="58">
        <f t="shared" si="105"/>
        <v>0</v>
      </c>
      <c r="X488" s="367"/>
      <c r="Y488" s="137"/>
      <c r="Z488" s="138"/>
      <c r="AA488" s="139"/>
      <c r="AB488" s="139"/>
      <c r="AC488" s="139"/>
      <c r="AD488" s="139"/>
    </row>
    <row r="489" spans="2:30" hidden="1">
      <c r="B489" s="65" t="str">
        <f>IF(C489&lt;&gt;"",COUNTA($C$7:C489),"")</f>
        <v/>
      </c>
      <c r="C489" s="364" t="str">
        <f>IF('Matches-Data-Inputs'!C489="","",'Matches-Data-Inputs'!C489)</f>
        <v/>
      </c>
      <c r="D489" s="73" t="str">
        <f>IF(C489="","",VLOOKUP(WEEKDAY(C489),WeekDays!$B$6:$C$12,COLUMNS(WeekDays!$B$6:$C$12)))</f>
        <v/>
      </c>
      <c r="E489" s="27" t="str">
        <f>IF('Matches-Data-Inputs'!E489="","",'Matches-Data-Inputs'!E489)</f>
        <v/>
      </c>
      <c r="F489" s="172" t="str">
        <f>IF('Matches-Data-Inputs'!F489="","",'Matches-Data-Inputs'!F489)</f>
        <v/>
      </c>
      <c r="G489" s="172" t="str">
        <f>IF('Matches-Data-Inputs'!G489="","",'Matches-Data-Inputs'!G489)</f>
        <v/>
      </c>
      <c r="H489" s="172" t="str">
        <f t="shared" si="106"/>
        <v>Not Played Yet</v>
      </c>
      <c r="I489" s="362" t="str">
        <f>IF('Matches-Data-Inputs'!H489="","",'Matches-Data-Inputs'!H489)</f>
        <v/>
      </c>
      <c r="J489" s="149" t="str">
        <f>IF('Matches-Data-Inputs'!I489="","",'Matches-Data-Inputs'!I489)</f>
        <v/>
      </c>
      <c r="K489" s="362" t="str">
        <f t="shared" si="107"/>
        <v>Not Played Yet</v>
      </c>
      <c r="L489" s="188"/>
      <c r="M489" s="203"/>
      <c r="N489" s="123" t="str">
        <f t="shared" si="96"/>
        <v xml:space="preserve"> </v>
      </c>
      <c r="O489" s="193" t="str">
        <f t="shared" si="97"/>
        <v xml:space="preserve"> </v>
      </c>
      <c r="P489" s="57" t="str">
        <f t="shared" si="98"/>
        <v/>
      </c>
      <c r="Q489" s="58" t="str">
        <f t="shared" si="99"/>
        <v/>
      </c>
      <c r="R489" s="59">
        <f t="shared" si="100"/>
        <v>0</v>
      </c>
      <c r="S489" s="60">
        <f t="shared" si="101"/>
        <v>0</v>
      </c>
      <c r="T489" s="61">
        <f t="shared" si="102"/>
        <v>0</v>
      </c>
      <c r="U489" s="58">
        <f t="shared" si="103"/>
        <v>0</v>
      </c>
      <c r="V489" s="61">
        <f t="shared" si="104"/>
        <v>0</v>
      </c>
      <c r="W489" s="58">
        <f t="shared" si="105"/>
        <v>0</v>
      </c>
      <c r="X489" s="367"/>
      <c r="Y489" s="137"/>
      <c r="Z489" s="138"/>
      <c r="AA489" s="139"/>
      <c r="AB489" s="139"/>
      <c r="AC489" s="139"/>
      <c r="AD489" s="139"/>
    </row>
    <row r="490" spans="2:30" hidden="1">
      <c r="B490" s="65" t="str">
        <f>IF(C490&lt;&gt;"",COUNTA($C$7:C490),"")</f>
        <v/>
      </c>
      <c r="C490" s="364" t="str">
        <f>IF('Matches-Data-Inputs'!C490="","",'Matches-Data-Inputs'!C490)</f>
        <v/>
      </c>
      <c r="D490" s="73" t="str">
        <f>IF(C490="","",VLOOKUP(WEEKDAY(C490),WeekDays!$B$6:$C$12,COLUMNS(WeekDays!$B$6:$C$12)))</f>
        <v/>
      </c>
      <c r="E490" s="27" t="str">
        <f>IF('Matches-Data-Inputs'!E490="","",'Matches-Data-Inputs'!E490)</f>
        <v/>
      </c>
      <c r="F490" s="172" t="str">
        <f>IF('Matches-Data-Inputs'!F490="","",'Matches-Data-Inputs'!F490)</f>
        <v/>
      </c>
      <c r="G490" s="172" t="str">
        <f>IF('Matches-Data-Inputs'!G490="","",'Matches-Data-Inputs'!G490)</f>
        <v/>
      </c>
      <c r="H490" s="172" t="str">
        <f t="shared" si="106"/>
        <v>Not Played Yet</v>
      </c>
      <c r="I490" s="362" t="str">
        <f>IF('Matches-Data-Inputs'!H490="","",'Matches-Data-Inputs'!H490)</f>
        <v/>
      </c>
      <c r="J490" s="149" t="str">
        <f>IF('Matches-Data-Inputs'!I490="","",'Matches-Data-Inputs'!I490)</f>
        <v/>
      </c>
      <c r="K490" s="362" t="str">
        <f t="shared" si="107"/>
        <v>Not Played Yet</v>
      </c>
      <c r="L490" s="188"/>
      <c r="M490" s="203"/>
      <c r="N490" s="123" t="str">
        <f t="shared" si="96"/>
        <v xml:space="preserve"> </v>
      </c>
      <c r="O490" s="193" t="str">
        <f t="shared" si="97"/>
        <v xml:space="preserve"> </v>
      </c>
      <c r="P490" s="57" t="str">
        <f t="shared" si="98"/>
        <v/>
      </c>
      <c r="Q490" s="58" t="str">
        <f t="shared" si="99"/>
        <v/>
      </c>
      <c r="R490" s="59">
        <f t="shared" si="100"/>
        <v>0</v>
      </c>
      <c r="S490" s="60">
        <f t="shared" si="101"/>
        <v>0</v>
      </c>
      <c r="T490" s="61">
        <f t="shared" si="102"/>
        <v>0</v>
      </c>
      <c r="U490" s="58">
        <f t="shared" si="103"/>
        <v>0</v>
      </c>
      <c r="V490" s="61">
        <f t="shared" si="104"/>
        <v>0</v>
      </c>
      <c r="W490" s="58">
        <f t="shared" si="105"/>
        <v>0</v>
      </c>
      <c r="X490" s="367"/>
      <c r="Y490" s="137"/>
      <c r="Z490" s="138"/>
      <c r="AA490" s="139"/>
      <c r="AB490" s="139"/>
      <c r="AC490" s="139"/>
      <c r="AD490" s="139"/>
    </row>
    <row r="491" spans="2:30" hidden="1">
      <c r="B491" s="65" t="str">
        <f>IF(C491&lt;&gt;"",COUNTA($C$7:C491),"")</f>
        <v/>
      </c>
      <c r="C491" s="364" t="str">
        <f>IF('Matches-Data-Inputs'!C491="","",'Matches-Data-Inputs'!C491)</f>
        <v/>
      </c>
      <c r="D491" s="73" t="str">
        <f>IF(C491="","",VLOOKUP(WEEKDAY(C491),WeekDays!$B$6:$C$12,COLUMNS(WeekDays!$B$6:$C$12)))</f>
        <v/>
      </c>
      <c r="E491" s="27" t="str">
        <f>IF('Matches-Data-Inputs'!E491="","",'Matches-Data-Inputs'!E491)</f>
        <v/>
      </c>
      <c r="F491" s="172" t="str">
        <f>IF('Matches-Data-Inputs'!F491="","",'Matches-Data-Inputs'!F491)</f>
        <v/>
      </c>
      <c r="G491" s="172" t="str">
        <f>IF('Matches-Data-Inputs'!G491="","",'Matches-Data-Inputs'!G491)</f>
        <v/>
      </c>
      <c r="H491" s="172" t="str">
        <f t="shared" si="106"/>
        <v>Not Played Yet</v>
      </c>
      <c r="I491" s="362" t="str">
        <f>IF('Matches-Data-Inputs'!H491="","",'Matches-Data-Inputs'!H491)</f>
        <v/>
      </c>
      <c r="J491" s="149" t="str">
        <f>IF('Matches-Data-Inputs'!I491="","",'Matches-Data-Inputs'!I491)</f>
        <v/>
      </c>
      <c r="K491" s="362" t="str">
        <f t="shared" si="107"/>
        <v>Not Played Yet</v>
      </c>
      <c r="L491" s="188"/>
      <c r="M491" s="203"/>
      <c r="N491" s="123" t="str">
        <f t="shared" si="96"/>
        <v xml:space="preserve"> </v>
      </c>
      <c r="O491" s="193" t="str">
        <f t="shared" si="97"/>
        <v xml:space="preserve"> </v>
      </c>
      <c r="P491" s="57" t="str">
        <f t="shared" si="98"/>
        <v/>
      </c>
      <c r="Q491" s="58" t="str">
        <f t="shared" si="99"/>
        <v/>
      </c>
      <c r="R491" s="59">
        <f t="shared" si="100"/>
        <v>0</v>
      </c>
      <c r="S491" s="60">
        <f t="shared" si="101"/>
        <v>0</v>
      </c>
      <c r="T491" s="61">
        <f t="shared" si="102"/>
        <v>0</v>
      </c>
      <c r="U491" s="58">
        <f t="shared" si="103"/>
        <v>0</v>
      </c>
      <c r="V491" s="61">
        <f t="shared" si="104"/>
        <v>0</v>
      </c>
      <c r="W491" s="58">
        <f t="shared" si="105"/>
        <v>0</v>
      </c>
      <c r="X491" s="367"/>
      <c r="Y491" s="137"/>
      <c r="Z491" s="138"/>
      <c r="AA491" s="139"/>
      <c r="AB491" s="139"/>
      <c r="AC491" s="139"/>
      <c r="AD491" s="139"/>
    </row>
    <row r="492" spans="2:30" hidden="1">
      <c r="B492" s="65" t="str">
        <f>IF(C492&lt;&gt;"",COUNTA($C$7:C492),"")</f>
        <v/>
      </c>
      <c r="C492" s="364" t="str">
        <f>IF('Matches-Data-Inputs'!C492="","",'Matches-Data-Inputs'!C492)</f>
        <v/>
      </c>
      <c r="D492" s="73" t="str">
        <f>IF(C492="","",VLOOKUP(WEEKDAY(C492),WeekDays!$B$6:$C$12,COLUMNS(WeekDays!$B$6:$C$12)))</f>
        <v/>
      </c>
      <c r="E492" s="27" t="str">
        <f>IF('Matches-Data-Inputs'!E492="","",'Matches-Data-Inputs'!E492)</f>
        <v/>
      </c>
      <c r="F492" s="172" t="str">
        <f>IF('Matches-Data-Inputs'!F492="","",'Matches-Data-Inputs'!F492)</f>
        <v/>
      </c>
      <c r="G492" s="172" t="str">
        <f>IF('Matches-Data-Inputs'!G492="","",'Matches-Data-Inputs'!G492)</f>
        <v/>
      </c>
      <c r="H492" s="172" t="str">
        <f t="shared" si="106"/>
        <v>Not Played Yet</v>
      </c>
      <c r="I492" s="362" t="str">
        <f>IF('Matches-Data-Inputs'!H492="","",'Matches-Data-Inputs'!H492)</f>
        <v/>
      </c>
      <c r="J492" s="149" t="str">
        <f>IF('Matches-Data-Inputs'!I492="","",'Matches-Data-Inputs'!I492)</f>
        <v/>
      </c>
      <c r="K492" s="362" t="str">
        <f t="shared" si="107"/>
        <v>Not Played Yet</v>
      </c>
      <c r="L492" s="188"/>
      <c r="M492" s="203"/>
      <c r="N492" s="123" t="str">
        <f t="shared" si="96"/>
        <v xml:space="preserve"> </v>
      </c>
      <c r="O492" s="193" t="str">
        <f t="shared" si="97"/>
        <v xml:space="preserve"> </v>
      </c>
      <c r="P492" s="57" t="str">
        <f t="shared" si="98"/>
        <v/>
      </c>
      <c r="Q492" s="58" t="str">
        <f t="shared" si="99"/>
        <v/>
      </c>
      <c r="R492" s="59">
        <f t="shared" si="100"/>
        <v>0</v>
      </c>
      <c r="S492" s="60">
        <f t="shared" si="101"/>
        <v>0</v>
      </c>
      <c r="T492" s="61">
        <f t="shared" si="102"/>
        <v>0</v>
      </c>
      <c r="U492" s="58">
        <f t="shared" si="103"/>
        <v>0</v>
      </c>
      <c r="V492" s="61">
        <f t="shared" si="104"/>
        <v>0</v>
      </c>
      <c r="W492" s="58">
        <f t="shared" si="105"/>
        <v>0</v>
      </c>
      <c r="X492" s="367"/>
      <c r="Y492" s="137"/>
      <c r="Z492" s="138"/>
      <c r="AA492" s="139"/>
      <c r="AB492" s="139"/>
      <c r="AC492" s="139"/>
      <c r="AD492" s="139"/>
    </row>
    <row r="493" spans="2:30" hidden="1">
      <c r="B493" s="65" t="str">
        <f>IF(C493&lt;&gt;"",COUNTA($C$7:C493),"")</f>
        <v/>
      </c>
      <c r="C493" s="364" t="str">
        <f>IF('Matches-Data-Inputs'!C493="","",'Matches-Data-Inputs'!C493)</f>
        <v/>
      </c>
      <c r="D493" s="73" t="str">
        <f>IF(C493="","",VLOOKUP(WEEKDAY(C493),WeekDays!$B$6:$C$12,COLUMNS(WeekDays!$B$6:$C$12)))</f>
        <v/>
      </c>
      <c r="E493" s="27" t="str">
        <f>IF('Matches-Data-Inputs'!E493="","",'Matches-Data-Inputs'!E493)</f>
        <v/>
      </c>
      <c r="F493" s="172" t="str">
        <f>IF('Matches-Data-Inputs'!F493="","",'Matches-Data-Inputs'!F493)</f>
        <v/>
      </c>
      <c r="G493" s="172" t="str">
        <f>IF('Matches-Data-Inputs'!G493="","",'Matches-Data-Inputs'!G493)</f>
        <v/>
      </c>
      <c r="H493" s="172" t="str">
        <f t="shared" si="106"/>
        <v>Not Played Yet</v>
      </c>
      <c r="I493" s="362" t="str">
        <f>IF('Matches-Data-Inputs'!H493="","",'Matches-Data-Inputs'!H493)</f>
        <v/>
      </c>
      <c r="J493" s="149" t="str">
        <f>IF('Matches-Data-Inputs'!I493="","",'Matches-Data-Inputs'!I493)</f>
        <v/>
      </c>
      <c r="K493" s="362" t="str">
        <f t="shared" si="107"/>
        <v>Not Played Yet</v>
      </c>
      <c r="L493" s="188"/>
      <c r="M493" s="203"/>
      <c r="N493" s="123" t="str">
        <f t="shared" si="96"/>
        <v xml:space="preserve"> </v>
      </c>
      <c r="O493" s="193" t="str">
        <f t="shared" si="97"/>
        <v xml:space="preserve"> </v>
      </c>
      <c r="P493" s="57" t="str">
        <f t="shared" si="98"/>
        <v/>
      </c>
      <c r="Q493" s="58" t="str">
        <f t="shared" si="99"/>
        <v/>
      </c>
      <c r="R493" s="59">
        <f t="shared" si="100"/>
        <v>0</v>
      </c>
      <c r="S493" s="60">
        <f t="shared" si="101"/>
        <v>0</v>
      </c>
      <c r="T493" s="61">
        <f t="shared" si="102"/>
        <v>0</v>
      </c>
      <c r="U493" s="58">
        <f t="shared" si="103"/>
        <v>0</v>
      </c>
      <c r="V493" s="61">
        <f t="shared" si="104"/>
        <v>0</v>
      </c>
      <c r="W493" s="58">
        <f t="shared" si="105"/>
        <v>0</v>
      </c>
      <c r="X493" s="367"/>
      <c r="Y493" s="137"/>
      <c r="Z493" s="138"/>
      <c r="AA493" s="139"/>
      <c r="AB493" s="139"/>
      <c r="AC493" s="139"/>
      <c r="AD493" s="139"/>
    </row>
    <row r="494" spans="2:30" hidden="1">
      <c r="B494" s="65" t="str">
        <f>IF(C494&lt;&gt;"",COUNTA($C$7:C494),"")</f>
        <v/>
      </c>
      <c r="C494" s="364" t="str">
        <f>IF('Matches-Data-Inputs'!C494="","",'Matches-Data-Inputs'!C494)</f>
        <v/>
      </c>
      <c r="D494" s="73" t="str">
        <f>IF(C494="","",VLOOKUP(WEEKDAY(C494),WeekDays!$B$6:$C$12,COLUMNS(WeekDays!$B$6:$C$12)))</f>
        <v/>
      </c>
      <c r="E494" s="27" t="str">
        <f>IF('Matches-Data-Inputs'!E494="","",'Matches-Data-Inputs'!E494)</f>
        <v/>
      </c>
      <c r="F494" s="172" t="str">
        <f>IF('Matches-Data-Inputs'!F494="","",'Matches-Data-Inputs'!F494)</f>
        <v/>
      </c>
      <c r="G494" s="172" t="str">
        <f>IF('Matches-Data-Inputs'!G494="","",'Matches-Data-Inputs'!G494)</f>
        <v/>
      </c>
      <c r="H494" s="172" t="str">
        <f t="shared" si="106"/>
        <v>Not Played Yet</v>
      </c>
      <c r="I494" s="362" t="str">
        <f>IF('Matches-Data-Inputs'!H494="","",'Matches-Data-Inputs'!H494)</f>
        <v/>
      </c>
      <c r="J494" s="149" t="str">
        <f>IF('Matches-Data-Inputs'!I494="","",'Matches-Data-Inputs'!I494)</f>
        <v/>
      </c>
      <c r="K494" s="362" t="str">
        <f t="shared" si="107"/>
        <v>Not Played Yet</v>
      </c>
      <c r="L494" s="188"/>
      <c r="M494" s="203"/>
      <c r="N494" s="123" t="str">
        <f t="shared" si="96"/>
        <v xml:space="preserve"> </v>
      </c>
      <c r="O494" s="193" t="str">
        <f t="shared" si="97"/>
        <v xml:space="preserve"> </v>
      </c>
      <c r="P494" s="57" t="str">
        <f t="shared" si="98"/>
        <v/>
      </c>
      <c r="Q494" s="58" t="str">
        <f t="shared" si="99"/>
        <v/>
      </c>
      <c r="R494" s="59">
        <f t="shared" si="100"/>
        <v>0</v>
      </c>
      <c r="S494" s="60">
        <f t="shared" si="101"/>
        <v>0</v>
      </c>
      <c r="T494" s="61">
        <f t="shared" si="102"/>
        <v>0</v>
      </c>
      <c r="U494" s="58">
        <f t="shared" si="103"/>
        <v>0</v>
      </c>
      <c r="V494" s="61">
        <f t="shared" si="104"/>
        <v>0</v>
      </c>
      <c r="W494" s="58">
        <f t="shared" si="105"/>
        <v>0</v>
      </c>
      <c r="X494" s="367"/>
      <c r="Y494" s="137"/>
      <c r="Z494" s="138"/>
      <c r="AA494" s="139"/>
      <c r="AB494" s="139"/>
      <c r="AC494" s="139"/>
      <c r="AD494" s="139"/>
    </row>
    <row r="495" spans="2:30" hidden="1">
      <c r="B495" s="65" t="str">
        <f>IF(C495&lt;&gt;"",COUNTA($C$7:C495),"")</f>
        <v/>
      </c>
      <c r="C495" s="364" t="str">
        <f>IF('Matches-Data-Inputs'!C495="","",'Matches-Data-Inputs'!C495)</f>
        <v/>
      </c>
      <c r="D495" s="73" t="str">
        <f>IF(C495="","",VLOOKUP(WEEKDAY(C495),WeekDays!$B$6:$C$12,COLUMNS(WeekDays!$B$6:$C$12)))</f>
        <v/>
      </c>
      <c r="E495" s="27" t="str">
        <f>IF('Matches-Data-Inputs'!E495="","",'Matches-Data-Inputs'!E495)</f>
        <v/>
      </c>
      <c r="F495" s="172" t="str">
        <f>IF('Matches-Data-Inputs'!F495="","",'Matches-Data-Inputs'!F495)</f>
        <v/>
      </c>
      <c r="G495" s="172" t="str">
        <f>IF('Matches-Data-Inputs'!G495="","",'Matches-Data-Inputs'!G495)</f>
        <v/>
      </c>
      <c r="H495" s="172" t="str">
        <f t="shared" si="106"/>
        <v>Not Played Yet</v>
      </c>
      <c r="I495" s="362" t="str">
        <f>IF('Matches-Data-Inputs'!H495="","",'Matches-Data-Inputs'!H495)</f>
        <v/>
      </c>
      <c r="J495" s="149" t="str">
        <f>IF('Matches-Data-Inputs'!I495="","",'Matches-Data-Inputs'!I495)</f>
        <v/>
      </c>
      <c r="K495" s="362" t="str">
        <f t="shared" si="107"/>
        <v>Not Played Yet</v>
      </c>
      <c r="L495" s="188"/>
      <c r="M495" s="203"/>
      <c r="N495" s="123" t="str">
        <f t="shared" si="96"/>
        <v xml:space="preserve"> </v>
      </c>
      <c r="O495" s="193" t="str">
        <f t="shared" si="97"/>
        <v xml:space="preserve"> </v>
      </c>
      <c r="P495" s="57" t="str">
        <f t="shared" si="98"/>
        <v/>
      </c>
      <c r="Q495" s="58" t="str">
        <f t="shared" si="99"/>
        <v/>
      </c>
      <c r="R495" s="59">
        <f t="shared" si="100"/>
        <v>0</v>
      </c>
      <c r="S495" s="60">
        <f t="shared" si="101"/>
        <v>0</v>
      </c>
      <c r="T495" s="61">
        <f t="shared" si="102"/>
        <v>0</v>
      </c>
      <c r="U495" s="58">
        <f t="shared" si="103"/>
        <v>0</v>
      </c>
      <c r="V495" s="61">
        <f t="shared" si="104"/>
        <v>0</v>
      </c>
      <c r="W495" s="58">
        <f t="shared" si="105"/>
        <v>0</v>
      </c>
      <c r="X495" s="367"/>
      <c r="Y495" s="137"/>
      <c r="Z495" s="138"/>
      <c r="AA495" s="139"/>
      <c r="AB495" s="139"/>
      <c r="AC495" s="139"/>
      <c r="AD495" s="139"/>
    </row>
    <row r="496" spans="2:30" hidden="1">
      <c r="B496" s="65" t="str">
        <f>IF(C496&lt;&gt;"",COUNTA($C$7:C496),"")</f>
        <v/>
      </c>
      <c r="C496" s="364" t="str">
        <f>IF('Matches-Data-Inputs'!C496="","",'Matches-Data-Inputs'!C496)</f>
        <v/>
      </c>
      <c r="D496" s="73" t="str">
        <f>IF(C496="","",VLOOKUP(WEEKDAY(C496),WeekDays!$B$6:$C$12,COLUMNS(WeekDays!$B$6:$C$12)))</f>
        <v/>
      </c>
      <c r="E496" s="27" t="str">
        <f>IF('Matches-Data-Inputs'!E496="","",'Matches-Data-Inputs'!E496)</f>
        <v/>
      </c>
      <c r="F496" s="172" t="str">
        <f>IF('Matches-Data-Inputs'!F496="","",'Matches-Data-Inputs'!F496)</f>
        <v/>
      </c>
      <c r="G496" s="172" t="str">
        <f>IF('Matches-Data-Inputs'!G496="","",'Matches-Data-Inputs'!G496)</f>
        <v/>
      </c>
      <c r="H496" s="172" t="str">
        <f t="shared" si="106"/>
        <v>Not Played Yet</v>
      </c>
      <c r="I496" s="362" t="str">
        <f>IF('Matches-Data-Inputs'!H496="","",'Matches-Data-Inputs'!H496)</f>
        <v/>
      </c>
      <c r="J496" s="149" t="str">
        <f>IF('Matches-Data-Inputs'!I496="","",'Matches-Data-Inputs'!I496)</f>
        <v/>
      </c>
      <c r="K496" s="362" t="str">
        <f t="shared" si="107"/>
        <v>Not Played Yet</v>
      </c>
      <c r="L496" s="188"/>
      <c r="M496" s="203"/>
      <c r="N496" s="123" t="str">
        <f t="shared" si="96"/>
        <v xml:space="preserve"> </v>
      </c>
      <c r="O496" s="193" t="str">
        <f t="shared" si="97"/>
        <v xml:space="preserve"> </v>
      </c>
      <c r="P496" s="57" t="str">
        <f t="shared" si="98"/>
        <v/>
      </c>
      <c r="Q496" s="58" t="str">
        <f t="shared" si="99"/>
        <v/>
      </c>
      <c r="R496" s="59">
        <f t="shared" si="100"/>
        <v>0</v>
      </c>
      <c r="S496" s="60">
        <f t="shared" si="101"/>
        <v>0</v>
      </c>
      <c r="T496" s="61">
        <f t="shared" si="102"/>
        <v>0</v>
      </c>
      <c r="U496" s="58">
        <f t="shared" si="103"/>
        <v>0</v>
      </c>
      <c r="V496" s="61">
        <f t="shared" si="104"/>
        <v>0</v>
      </c>
      <c r="W496" s="58">
        <f t="shared" si="105"/>
        <v>0</v>
      </c>
      <c r="X496" s="367"/>
      <c r="Y496" s="137"/>
      <c r="Z496" s="138"/>
      <c r="AA496" s="139"/>
      <c r="AB496" s="139"/>
      <c r="AC496" s="139"/>
      <c r="AD496" s="139"/>
    </row>
    <row r="497" spans="2:30" hidden="1">
      <c r="B497" s="65" t="str">
        <f>IF(C497&lt;&gt;"",COUNTA($C$7:C497),"")</f>
        <v/>
      </c>
      <c r="C497" s="364" t="str">
        <f>IF('Matches-Data-Inputs'!C497="","",'Matches-Data-Inputs'!C497)</f>
        <v/>
      </c>
      <c r="D497" s="73" t="str">
        <f>IF(C497="","",VLOOKUP(WEEKDAY(C497),WeekDays!$B$6:$C$12,COLUMNS(WeekDays!$B$6:$C$12)))</f>
        <v/>
      </c>
      <c r="E497" s="27" t="str">
        <f>IF('Matches-Data-Inputs'!E497="","",'Matches-Data-Inputs'!E497)</f>
        <v/>
      </c>
      <c r="F497" s="172" t="str">
        <f>IF('Matches-Data-Inputs'!F497="","",'Matches-Data-Inputs'!F497)</f>
        <v/>
      </c>
      <c r="G497" s="172" t="str">
        <f>IF('Matches-Data-Inputs'!G497="","",'Matches-Data-Inputs'!G497)</f>
        <v/>
      </c>
      <c r="H497" s="172" t="str">
        <f t="shared" si="106"/>
        <v>Not Played Yet</v>
      </c>
      <c r="I497" s="362" t="str">
        <f>IF('Matches-Data-Inputs'!H497="","",'Matches-Data-Inputs'!H497)</f>
        <v/>
      </c>
      <c r="J497" s="149" t="str">
        <f>IF('Matches-Data-Inputs'!I497="","",'Matches-Data-Inputs'!I497)</f>
        <v/>
      </c>
      <c r="K497" s="362" t="str">
        <f t="shared" si="107"/>
        <v>Not Played Yet</v>
      </c>
      <c r="L497" s="188"/>
      <c r="M497" s="203"/>
      <c r="N497" s="123" t="str">
        <f t="shared" si="96"/>
        <v xml:space="preserve"> </v>
      </c>
      <c r="O497" s="193" t="str">
        <f t="shared" si="97"/>
        <v xml:space="preserve"> </v>
      </c>
      <c r="P497" s="57" t="str">
        <f t="shared" si="98"/>
        <v/>
      </c>
      <c r="Q497" s="58" t="str">
        <f t="shared" si="99"/>
        <v/>
      </c>
      <c r="R497" s="59">
        <f t="shared" si="100"/>
        <v>0</v>
      </c>
      <c r="S497" s="60">
        <f t="shared" si="101"/>
        <v>0</v>
      </c>
      <c r="T497" s="61">
        <f t="shared" si="102"/>
        <v>0</v>
      </c>
      <c r="U497" s="58">
        <f t="shared" si="103"/>
        <v>0</v>
      </c>
      <c r="V497" s="61">
        <f t="shared" si="104"/>
        <v>0</v>
      </c>
      <c r="W497" s="58">
        <f t="shared" si="105"/>
        <v>0</v>
      </c>
      <c r="X497" s="367"/>
      <c r="Y497" s="137"/>
      <c r="Z497" s="138"/>
      <c r="AA497" s="139"/>
      <c r="AB497" s="139"/>
      <c r="AC497" s="139"/>
      <c r="AD497" s="139"/>
    </row>
    <row r="498" spans="2:30" hidden="1">
      <c r="B498" s="65" t="str">
        <f>IF(C498&lt;&gt;"",COUNTA($C$7:C498),"")</f>
        <v/>
      </c>
      <c r="C498" s="364" t="str">
        <f>IF('Matches-Data-Inputs'!C498="","",'Matches-Data-Inputs'!C498)</f>
        <v/>
      </c>
      <c r="D498" s="73" t="str">
        <f>IF(C498="","",VLOOKUP(WEEKDAY(C498),WeekDays!$B$6:$C$12,COLUMNS(WeekDays!$B$6:$C$12)))</f>
        <v/>
      </c>
      <c r="E498" s="27" t="str">
        <f>IF('Matches-Data-Inputs'!E498="","",'Matches-Data-Inputs'!E498)</f>
        <v/>
      </c>
      <c r="F498" s="172" t="str">
        <f>IF('Matches-Data-Inputs'!F498="","",'Matches-Data-Inputs'!F498)</f>
        <v/>
      </c>
      <c r="G498" s="172" t="str">
        <f>IF('Matches-Data-Inputs'!G498="","",'Matches-Data-Inputs'!G498)</f>
        <v/>
      </c>
      <c r="H498" s="172" t="str">
        <f t="shared" si="106"/>
        <v>Not Played Yet</v>
      </c>
      <c r="I498" s="362" t="str">
        <f>IF('Matches-Data-Inputs'!H498="","",'Matches-Data-Inputs'!H498)</f>
        <v/>
      </c>
      <c r="J498" s="149" t="str">
        <f>IF('Matches-Data-Inputs'!I498="","",'Matches-Data-Inputs'!I498)</f>
        <v/>
      </c>
      <c r="K498" s="362" t="str">
        <f t="shared" si="107"/>
        <v>Not Played Yet</v>
      </c>
      <c r="L498" s="188"/>
      <c r="M498" s="203"/>
      <c r="N498" s="123" t="str">
        <f t="shared" si="96"/>
        <v xml:space="preserve"> </v>
      </c>
      <c r="O498" s="193" t="str">
        <f t="shared" si="97"/>
        <v xml:space="preserve"> </v>
      </c>
      <c r="P498" s="57" t="str">
        <f t="shared" si="98"/>
        <v/>
      </c>
      <c r="Q498" s="58" t="str">
        <f t="shared" si="99"/>
        <v/>
      </c>
      <c r="R498" s="59">
        <f t="shared" si="100"/>
        <v>0</v>
      </c>
      <c r="S498" s="60">
        <f t="shared" si="101"/>
        <v>0</v>
      </c>
      <c r="T498" s="61">
        <f t="shared" si="102"/>
        <v>0</v>
      </c>
      <c r="U498" s="58">
        <f t="shared" si="103"/>
        <v>0</v>
      </c>
      <c r="V498" s="61">
        <f t="shared" si="104"/>
        <v>0</v>
      </c>
      <c r="W498" s="58">
        <f t="shared" si="105"/>
        <v>0</v>
      </c>
      <c r="X498" s="367"/>
      <c r="Y498" s="137"/>
      <c r="Z498" s="138"/>
      <c r="AA498" s="139"/>
      <c r="AB498" s="139"/>
      <c r="AC498" s="139"/>
      <c r="AD498" s="139"/>
    </row>
    <row r="499" spans="2:30" hidden="1">
      <c r="B499" s="65" t="str">
        <f>IF(C499&lt;&gt;"",COUNTA($C$7:C499),"")</f>
        <v/>
      </c>
      <c r="C499" s="364" t="str">
        <f>IF('Matches-Data-Inputs'!C499="","",'Matches-Data-Inputs'!C499)</f>
        <v/>
      </c>
      <c r="D499" s="73" t="str">
        <f>IF(C499="","",VLOOKUP(WEEKDAY(C499),WeekDays!$B$6:$C$12,COLUMNS(WeekDays!$B$6:$C$12)))</f>
        <v/>
      </c>
      <c r="E499" s="27" t="str">
        <f>IF('Matches-Data-Inputs'!E499="","",'Matches-Data-Inputs'!E499)</f>
        <v/>
      </c>
      <c r="F499" s="172" t="str">
        <f>IF('Matches-Data-Inputs'!F499="","",'Matches-Data-Inputs'!F499)</f>
        <v/>
      </c>
      <c r="G499" s="172" t="str">
        <f>IF('Matches-Data-Inputs'!G499="","",'Matches-Data-Inputs'!G499)</f>
        <v/>
      </c>
      <c r="H499" s="172" t="str">
        <f t="shared" si="106"/>
        <v>Not Played Yet</v>
      </c>
      <c r="I499" s="362" t="str">
        <f>IF('Matches-Data-Inputs'!H499="","",'Matches-Data-Inputs'!H499)</f>
        <v/>
      </c>
      <c r="J499" s="149" t="str">
        <f>IF('Matches-Data-Inputs'!I499="","",'Matches-Data-Inputs'!I499)</f>
        <v/>
      </c>
      <c r="K499" s="362" t="str">
        <f t="shared" si="107"/>
        <v>Not Played Yet</v>
      </c>
      <c r="L499" s="188"/>
      <c r="M499" s="203"/>
      <c r="N499" s="123" t="str">
        <f t="shared" si="96"/>
        <v xml:space="preserve"> </v>
      </c>
      <c r="O499" s="193" t="str">
        <f t="shared" si="97"/>
        <v xml:space="preserve"> </v>
      </c>
      <c r="P499" s="57" t="str">
        <f t="shared" si="98"/>
        <v/>
      </c>
      <c r="Q499" s="58" t="str">
        <f t="shared" si="99"/>
        <v/>
      </c>
      <c r="R499" s="59">
        <f t="shared" si="100"/>
        <v>0</v>
      </c>
      <c r="S499" s="60">
        <f t="shared" si="101"/>
        <v>0</v>
      </c>
      <c r="T499" s="61">
        <f t="shared" si="102"/>
        <v>0</v>
      </c>
      <c r="U499" s="58">
        <f t="shared" si="103"/>
        <v>0</v>
      </c>
      <c r="V499" s="61">
        <f t="shared" si="104"/>
        <v>0</v>
      </c>
      <c r="W499" s="58">
        <f t="shared" si="105"/>
        <v>0</v>
      </c>
      <c r="X499" s="367"/>
      <c r="Y499" s="137"/>
      <c r="Z499" s="138"/>
      <c r="AA499" s="139"/>
      <c r="AB499" s="139"/>
      <c r="AC499" s="139"/>
      <c r="AD499" s="139"/>
    </row>
    <row r="500" spans="2:30" hidden="1">
      <c r="B500" s="65" t="str">
        <f>IF(C500&lt;&gt;"",COUNTA($C$7:C500),"")</f>
        <v/>
      </c>
      <c r="C500" s="364" t="str">
        <f>IF('Matches-Data-Inputs'!C500="","",'Matches-Data-Inputs'!C500)</f>
        <v/>
      </c>
      <c r="D500" s="73" t="str">
        <f>IF(C500="","",VLOOKUP(WEEKDAY(C500),WeekDays!$B$6:$C$12,COLUMNS(WeekDays!$B$6:$C$12)))</f>
        <v/>
      </c>
      <c r="E500" s="27" t="str">
        <f>IF('Matches-Data-Inputs'!E500="","",'Matches-Data-Inputs'!E500)</f>
        <v/>
      </c>
      <c r="F500" s="172" t="str">
        <f>IF('Matches-Data-Inputs'!F500="","",'Matches-Data-Inputs'!F500)</f>
        <v/>
      </c>
      <c r="G500" s="172" t="str">
        <f>IF('Matches-Data-Inputs'!G500="","",'Matches-Data-Inputs'!G500)</f>
        <v/>
      </c>
      <c r="H500" s="172" t="str">
        <f t="shared" si="106"/>
        <v>Not Played Yet</v>
      </c>
      <c r="I500" s="362" t="str">
        <f>IF('Matches-Data-Inputs'!H500="","",'Matches-Data-Inputs'!H500)</f>
        <v/>
      </c>
      <c r="J500" s="149" t="str">
        <f>IF('Matches-Data-Inputs'!I500="","",'Matches-Data-Inputs'!I500)</f>
        <v/>
      </c>
      <c r="K500" s="362" t="str">
        <f t="shared" si="107"/>
        <v>Not Played Yet</v>
      </c>
      <c r="L500" s="188"/>
      <c r="M500" s="203"/>
      <c r="N500" s="123" t="str">
        <f t="shared" si="96"/>
        <v xml:space="preserve"> </v>
      </c>
      <c r="O500" s="193" t="str">
        <f t="shared" si="97"/>
        <v xml:space="preserve"> </v>
      </c>
      <c r="P500" s="57" t="str">
        <f t="shared" si="98"/>
        <v/>
      </c>
      <c r="Q500" s="58" t="str">
        <f t="shared" si="99"/>
        <v/>
      </c>
      <c r="R500" s="59">
        <f t="shared" si="100"/>
        <v>0</v>
      </c>
      <c r="S500" s="60">
        <f t="shared" si="101"/>
        <v>0</v>
      </c>
      <c r="T500" s="61">
        <f t="shared" si="102"/>
        <v>0</v>
      </c>
      <c r="U500" s="58">
        <f t="shared" si="103"/>
        <v>0</v>
      </c>
      <c r="V500" s="61">
        <f t="shared" si="104"/>
        <v>0</v>
      </c>
      <c r="W500" s="58">
        <f t="shared" si="105"/>
        <v>0</v>
      </c>
      <c r="X500" s="367"/>
      <c r="Y500" s="137"/>
      <c r="Z500" s="138"/>
      <c r="AA500" s="139"/>
      <c r="AB500" s="139"/>
      <c r="AC500" s="139"/>
      <c r="AD500" s="139"/>
    </row>
    <row r="501" spans="2:30" hidden="1">
      <c r="B501" s="65" t="str">
        <f>IF(C501&lt;&gt;"",COUNTA($C$7:C501),"")</f>
        <v/>
      </c>
      <c r="C501" s="364" t="str">
        <f>IF('Matches-Data-Inputs'!C501="","",'Matches-Data-Inputs'!C501)</f>
        <v/>
      </c>
      <c r="D501" s="73" t="str">
        <f>IF(C501="","",VLOOKUP(WEEKDAY(C501),WeekDays!$B$6:$C$12,COLUMNS(WeekDays!$B$6:$C$12)))</f>
        <v/>
      </c>
      <c r="E501" s="27" t="str">
        <f>IF('Matches-Data-Inputs'!E501="","",'Matches-Data-Inputs'!E501)</f>
        <v/>
      </c>
      <c r="F501" s="172" t="str">
        <f>IF('Matches-Data-Inputs'!F501="","",'Matches-Data-Inputs'!F501)</f>
        <v/>
      </c>
      <c r="G501" s="172" t="str">
        <f>IF('Matches-Data-Inputs'!G501="","",'Matches-Data-Inputs'!G501)</f>
        <v/>
      </c>
      <c r="H501" s="172" t="str">
        <f t="shared" si="106"/>
        <v>Not Played Yet</v>
      </c>
      <c r="I501" s="362" t="str">
        <f>IF('Matches-Data-Inputs'!H501="","",'Matches-Data-Inputs'!H501)</f>
        <v/>
      </c>
      <c r="J501" s="149" t="str">
        <f>IF('Matches-Data-Inputs'!I501="","",'Matches-Data-Inputs'!I501)</f>
        <v/>
      </c>
      <c r="K501" s="362" t="str">
        <f t="shared" si="107"/>
        <v>Not Played Yet</v>
      </c>
      <c r="L501" s="188"/>
      <c r="M501" s="203"/>
      <c r="N501" s="123" t="str">
        <f t="shared" si="96"/>
        <v xml:space="preserve"> </v>
      </c>
      <c r="O501" s="193" t="str">
        <f t="shared" si="97"/>
        <v xml:space="preserve"> </v>
      </c>
      <c r="P501" s="57" t="str">
        <f t="shared" si="98"/>
        <v/>
      </c>
      <c r="Q501" s="58" t="str">
        <f t="shared" si="99"/>
        <v/>
      </c>
      <c r="R501" s="59">
        <f t="shared" si="100"/>
        <v>0</v>
      </c>
      <c r="S501" s="60">
        <f t="shared" si="101"/>
        <v>0</v>
      </c>
      <c r="T501" s="61">
        <f t="shared" si="102"/>
        <v>0</v>
      </c>
      <c r="U501" s="58">
        <f t="shared" si="103"/>
        <v>0</v>
      </c>
      <c r="V501" s="61">
        <f t="shared" si="104"/>
        <v>0</v>
      </c>
      <c r="W501" s="58">
        <f t="shared" si="105"/>
        <v>0</v>
      </c>
      <c r="X501" s="367"/>
      <c r="Y501" s="137"/>
      <c r="Z501" s="138"/>
      <c r="AA501" s="139"/>
      <c r="AB501" s="139"/>
      <c r="AC501" s="139"/>
      <c r="AD501" s="139"/>
    </row>
    <row r="502" spans="2:30" hidden="1">
      <c r="B502" s="65" t="str">
        <f>IF(C502&lt;&gt;"",COUNTA($C$7:C502),"")</f>
        <v/>
      </c>
      <c r="C502" s="364" t="str">
        <f>IF('Matches-Data-Inputs'!C502="","",'Matches-Data-Inputs'!C502)</f>
        <v/>
      </c>
      <c r="D502" s="73" t="str">
        <f>IF(C502="","",VLOOKUP(WEEKDAY(C502),WeekDays!$B$6:$C$12,COLUMNS(WeekDays!$B$6:$C$12)))</f>
        <v/>
      </c>
      <c r="E502" s="27" t="str">
        <f>IF('Matches-Data-Inputs'!E502="","",'Matches-Data-Inputs'!E502)</f>
        <v/>
      </c>
      <c r="F502" s="172" t="str">
        <f>IF('Matches-Data-Inputs'!F502="","",'Matches-Data-Inputs'!F502)</f>
        <v/>
      </c>
      <c r="G502" s="172" t="str">
        <f>IF('Matches-Data-Inputs'!G502="","",'Matches-Data-Inputs'!G502)</f>
        <v/>
      </c>
      <c r="H502" s="172" t="str">
        <f t="shared" si="106"/>
        <v>Not Played Yet</v>
      </c>
      <c r="I502" s="362" t="str">
        <f>IF('Matches-Data-Inputs'!H502="","",'Matches-Data-Inputs'!H502)</f>
        <v/>
      </c>
      <c r="J502" s="149" t="str">
        <f>IF('Matches-Data-Inputs'!I502="","",'Matches-Data-Inputs'!I502)</f>
        <v/>
      </c>
      <c r="K502" s="362" t="str">
        <f t="shared" si="107"/>
        <v>Not Played Yet</v>
      </c>
      <c r="L502" s="188"/>
      <c r="M502" s="203"/>
      <c r="N502" s="123" t="str">
        <f t="shared" si="96"/>
        <v xml:space="preserve"> </v>
      </c>
      <c r="O502" s="193" t="str">
        <f t="shared" si="97"/>
        <v xml:space="preserve"> </v>
      </c>
      <c r="P502" s="57" t="str">
        <f t="shared" si="98"/>
        <v/>
      </c>
      <c r="Q502" s="58" t="str">
        <f t="shared" si="99"/>
        <v/>
      </c>
      <c r="R502" s="59">
        <f t="shared" si="100"/>
        <v>0</v>
      </c>
      <c r="S502" s="60">
        <f t="shared" si="101"/>
        <v>0</v>
      </c>
      <c r="T502" s="61">
        <f t="shared" si="102"/>
        <v>0</v>
      </c>
      <c r="U502" s="58">
        <f t="shared" si="103"/>
        <v>0</v>
      </c>
      <c r="V502" s="61">
        <f t="shared" si="104"/>
        <v>0</v>
      </c>
      <c r="W502" s="58">
        <f t="shared" si="105"/>
        <v>0</v>
      </c>
      <c r="X502" s="367"/>
      <c r="Y502" s="137"/>
      <c r="Z502" s="138"/>
      <c r="AA502" s="139"/>
      <c r="AB502" s="139"/>
      <c r="AC502" s="139"/>
      <c r="AD502" s="139"/>
    </row>
    <row r="503" spans="2:30" hidden="1">
      <c r="B503" s="65" t="str">
        <f>IF(C503&lt;&gt;"",COUNTA($C$7:C503),"")</f>
        <v/>
      </c>
      <c r="C503" s="364" t="str">
        <f>IF('Matches-Data-Inputs'!C503="","",'Matches-Data-Inputs'!C503)</f>
        <v/>
      </c>
      <c r="D503" s="73" t="str">
        <f>IF(C503="","",VLOOKUP(WEEKDAY(C503),WeekDays!$B$6:$C$12,COLUMNS(WeekDays!$B$6:$C$12)))</f>
        <v/>
      </c>
      <c r="E503" s="27" t="str">
        <f>IF('Matches-Data-Inputs'!E503="","",'Matches-Data-Inputs'!E503)</f>
        <v/>
      </c>
      <c r="F503" s="172" t="str">
        <f>IF('Matches-Data-Inputs'!F503="","",'Matches-Data-Inputs'!F503)</f>
        <v/>
      </c>
      <c r="G503" s="172" t="str">
        <f>IF('Matches-Data-Inputs'!G503="","",'Matches-Data-Inputs'!G503)</f>
        <v/>
      </c>
      <c r="H503" s="172" t="str">
        <f t="shared" si="106"/>
        <v>Not Played Yet</v>
      </c>
      <c r="I503" s="362" t="str">
        <f>IF('Matches-Data-Inputs'!H503="","",'Matches-Data-Inputs'!H503)</f>
        <v/>
      </c>
      <c r="J503" s="149" t="str">
        <f>IF('Matches-Data-Inputs'!I503="","",'Matches-Data-Inputs'!I503)</f>
        <v/>
      </c>
      <c r="K503" s="362" t="str">
        <f t="shared" si="107"/>
        <v>Not Played Yet</v>
      </c>
      <c r="L503" s="188"/>
      <c r="M503" s="203"/>
      <c r="N503" s="123" t="str">
        <f t="shared" si="96"/>
        <v xml:space="preserve"> </v>
      </c>
      <c r="O503" s="193" t="str">
        <f t="shared" si="97"/>
        <v xml:space="preserve"> </v>
      </c>
      <c r="P503" s="57" t="str">
        <f t="shared" si="98"/>
        <v/>
      </c>
      <c r="Q503" s="58" t="str">
        <f t="shared" si="99"/>
        <v/>
      </c>
      <c r="R503" s="59">
        <f t="shared" si="100"/>
        <v>0</v>
      </c>
      <c r="S503" s="60">
        <f t="shared" si="101"/>
        <v>0</v>
      </c>
      <c r="T503" s="61">
        <f t="shared" si="102"/>
        <v>0</v>
      </c>
      <c r="U503" s="58">
        <f t="shared" si="103"/>
        <v>0</v>
      </c>
      <c r="V503" s="61">
        <f t="shared" si="104"/>
        <v>0</v>
      </c>
      <c r="W503" s="58">
        <f t="shared" si="105"/>
        <v>0</v>
      </c>
      <c r="X503" s="367"/>
      <c r="Y503" s="137"/>
      <c r="Z503" s="138"/>
      <c r="AA503" s="139"/>
      <c r="AB503" s="139"/>
      <c r="AC503" s="139"/>
      <c r="AD503" s="139"/>
    </row>
    <row r="504" spans="2:30" hidden="1">
      <c r="B504" s="65" t="str">
        <f>IF(C504&lt;&gt;"",COUNTA($C$7:C504),"")</f>
        <v/>
      </c>
      <c r="C504" s="364" t="str">
        <f>IF('Matches-Data-Inputs'!C504="","",'Matches-Data-Inputs'!C504)</f>
        <v/>
      </c>
      <c r="D504" s="73" t="str">
        <f>IF(C504="","",VLOOKUP(WEEKDAY(C504),WeekDays!$B$6:$C$12,COLUMNS(WeekDays!$B$6:$C$12)))</f>
        <v/>
      </c>
      <c r="E504" s="27" t="str">
        <f>IF('Matches-Data-Inputs'!E504="","",'Matches-Data-Inputs'!E504)</f>
        <v/>
      </c>
      <c r="F504" s="172" t="str">
        <f>IF('Matches-Data-Inputs'!F504="","",'Matches-Data-Inputs'!F504)</f>
        <v/>
      </c>
      <c r="G504" s="172" t="str">
        <f>IF('Matches-Data-Inputs'!G504="","",'Matches-Data-Inputs'!G504)</f>
        <v/>
      </c>
      <c r="H504" s="172" t="str">
        <f t="shared" si="106"/>
        <v>Not Played Yet</v>
      </c>
      <c r="I504" s="362" t="str">
        <f>IF('Matches-Data-Inputs'!H504="","",'Matches-Data-Inputs'!H504)</f>
        <v/>
      </c>
      <c r="J504" s="149" t="str">
        <f>IF('Matches-Data-Inputs'!I504="","",'Matches-Data-Inputs'!I504)</f>
        <v/>
      </c>
      <c r="K504" s="362" t="str">
        <f t="shared" si="107"/>
        <v>Not Played Yet</v>
      </c>
      <c r="L504" s="188"/>
      <c r="M504" s="203"/>
      <c r="N504" s="123" t="str">
        <f t="shared" si="96"/>
        <v xml:space="preserve"> </v>
      </c>
      <c r="O504" s="193" t="str">
        <f t="shared" si="97"/>
        <v xml:space="preserve"> </v>
      </c>
      <c r="P504" s="57" t="str">
        <f t="shared" si="98"/>
        <v/>
      </c>
      <c r="Q504" s="58" t="str">
        <f t="shared" si="99"/>
        <v/>
      </c>
      <c r="R504" s="59">
        <f t="shared" si="100"/>
        <v>0</v>
      </c>
      <c r="S504" s="60">
        <f t="shared" si="101"/>
        <v>0</v>
      </c>
      <c r="T504" s="61">
        <f t="shared" si="102"/>
        <v>0</v>
      </c>
      <c r="U504" s="58">
        <f t="shared" si="103"/>
        <v>0</v>
      </c>
      <c r="V504" s="61">
        <f t="shared" si="104"/>
        <v>0</v>
      </c>
      <c r="W504" s="58">
        <f t="shared" si="105"/>
        <v>0</v>
      </c>
      <c r="X504" s="367"/>
      <c r="Y504" s="137"/>
      <c r="Z504" s="138"/>
      <c r="AA504" s="139"/>
      <c r="AB504" s="139"/>
      <c r="AC504" s="139"/>
      <c r="AD504" s="139"/>
    </row>
    <row r="505" spans="2:30" hidden="1">
      <c r="B505" s="65" t="str">
        <f>IF(C505&lt;&gt;"",COUNTA($C$7:C505),"")</f>
        <v/>
      </c>
      <c r="C505" s="364" t="str">
        <f>IF('Matches-Data-Inputs'!C505="","",'Matches-Data-Inputs'!C505)</f>
        <v/>
      </c>
      <c r="D505" s="73" t="str">
        <f>IF(C505="","",VLOOKUP(WEEKDAY(C505),WeekDays!$B$6:$C$12,COLUMNS(WeekDays!$B$6:$C$12)))</f>
        <v/>
      </c>
      <c r="E505" s="27" t="str">
        <f>IF('Matches-Data-Inputs'!E505="","",'Matches-Data-Inputs'!E505)</f>
        <v/>
      </c>
      <c r="F505" s="172" t="str">
        <f>IF('Matches-Data-Inputs'!F505="","",'Matches-Data-Inputs'!F505)</f>
        <v/>
      </c>
      <c r="G505" s="172" t="str">
        <f>IF('Matches-Data-Inputs'!G505="","",'Matches-Data-Inputs'!G505)</f>
        <v/>
      </c>
      <c r="H505" s="172" t="str">
        <f t="shared" si="106"/>
        <v>Not Played Yet</v>
      </c>
      <c r="I505" s="362" t="str">
        <f>IF('Matches-Data-Inputs'!H505="","",'Matches-Data-Inputs'!H505)</f>
        <v/>
      </c>
      <c r="J505" s="149" t="str">
        <f>IF('Matches-Data-Inputs'!I505="","",'Matches-Data-Inputs'!I505)</f>
        <v/>
      </c>
      <c r="K505" s="362" t="str">
        <f t="shared" si="107"/>
        <v>Not Played Yet</v>
      </c>
      <c r="L505" s="188"/>
      <c r="M505" s="203"/>
      <c r="N505" s="123" t="str">
        <f t="shared" si="96"/>
        <v xml:space="preserve"> </v>
      </c>
      <c r="O505" s="193" t="str">
        <f t="shared" si="97"/>
        <v xml:space="preserve"> </v>
      </c>
      <c r="P505" s="57" t="str">
        <f t="shared" si="98"/>
        <v/>
      </c>
      <c r="Q505" s="58" t="str">
        <f t="shared" si="99"/>
        <v/>
      </c>
      <c r="R505" s="59">
        <f t="shared" si="100"/>
        <v>0</v>
      </c>
      <c r="S505" s="60">
        <f t="shared" si="101"/>
        <v>0</v>
      </c>
      <c r="T505" s="61">
        <f t="shared" si="102"/>
        <v>0</v>
      </c>
      <c r="U505" s="58">
        <f t="shared" si="103"/>
        <v>0</v>
      </c>
      <c r="V505" s="61">
        <f t="shared" si="104"/>
        <v>0</v>
      </c>
      <c r="W505" s="58">
        <f t="shared" si="105"/>
        <v>0</v>
      </c>
      <c r="X505" s="367"/>
      <c r="Y505" s="137"/>
      <c r="Z505" s="138"/>
      <c r="AA505" s="139"/>
      <c r="AB505" s="139"/>
      <c r="AC505" s="139"/>
      <c r="AD505" s="139"/>
    </row>
    <row r="506" spans="2:30" hidden="1">
      <c r="B506" s="65" t="str">
        <f>IF(C506&lt;&gt;"",COUNTA($C$7:C506),"")</f>
        <v/>
      </c>
      <c r="C506" s="364" t="str">
        <f>IF('Matches-Data-Inputs'!C506="","",'Matches-Data-Inputs'!C506)</f>
        <v/>
      </c>
      <c r="D506" s="73" t="str">
        <f>IF(C506="","",VLOOKUP(WEEKDAY(C506),WeekDays!$B$6:$C$12,COLUMNS(WeekDays!$B$6:$C$12)))</f>
        <v/>
      </c>
      <c r="E506" s="27" t="str">
        <f>IF('Matches-Data-Inputs'!E506="","",'Matches-Data-Inputs'!E506)</f>
        <v/>
      </c>
      <c r="F506" s="172" t="str">
        <f>IF('Matches-Data-Inputs'!F506="","",'Matches-Data-Inputs'!F506)</f>
        <v/>
      </c>
      <c r="G506" s="172" t="str">
        <f>IF('Matches-Data-Inputs'!G506="","",'Matches-Data-Inputs'!G506)</f>
        <v/>
      </c>
      <c r="H506" s="172" t="str">
        <f t="shared" si="106"/>
        <v>Not Played Yet</v>
      </c>
      <c r="I506" s="362" t="str">
        <f>IF('Matches-Data-Inputs'!H506="","",'Matches-Data-Inputs'!H506)</f>
        <v/>
      </c>
      <c r="J506" s="149" t="str">
        <f>IF('Matches-Data-Inputs'!I506="","",'Matches-Data-Inputs'!I506)</f>
        <v/>
      </c>
      <c r="K506" s="362" t="str">
        <f t="shared" si="107"/>
        <v>Not Played Yet</v>
      </c>
      <c r="L506" s="188"/>
      <c r="M506" s="203"/>
      <c r="N506" s="123" t="str">
        <f t="shared" si="96"/>
        <v xml:space="preserve"> </v>
      </c>
      <c r="O506" s="193" t="str">
        <f t="shared" si="97"/>
        <v xml:space="preserve"> </v>
      </c>
      <c r="P506" s="57" t="str">
        <f t="shared" si="98"/>
        <v/>
      </c>
      <c r="Q506" s="58" t="str">
        <f t="shared" si="99"/>
        <v/>
      </c>
      <c r="R506" s="59">
        <f t="shared" si="100"/>
        <v>0</v>
      </c>
      <c r="S506" s="60">
        <f t="shared" si="101"/>
        <v>0</v>
      </c>
      <c r="T506" s="61">
        <f t="shared" si="102"/>
        <v>0</v>
      </c>
      <c r="U506" s="58">
        <f t="shared" si="103"/>
        <v>0</v>
      </c>
      <c r="V506" s="61">
        <f t="shared" si="104"/>
        <v>0</v>
      </c>
      <c r="W506" s="58">
        <f t="shared" si="105"/>
        <v>0</v>
      </c>
      <c r="X506" s="367"/>
      <c r="Y506" s="137"/>
      <c r="Z506" s="138"/>
      <c r="AA506" s="139"/>
      <c r="AB506" s="139"/>
      <c r="AC506" s="139"/>
      <c r="AD506" s="139"/>
    </row>
    <row r="507" spans="2:30" hidden="1">
      <c r="B507" s="65" t="str">
        <f>IF(C507&lt;&gt;"",COUNTA($C$7:C507),"")</f>
        <v/>
      </c>
      <c r="C507" s="364" t="str">
        <f>IF('Matches-Data-Inputs'!C507="","",'Matches-Data-Inputs'!C507)</f>
        <v/>
      </c>
      <c r="D507" s="73" t="str">
        <f>IF(C507="","",VLOOKUP(WEEKDAY(C507),WeekDays!$B$6:$C$12,COLUMNS(WeekDays!$B$6:$C$12)))</f>
        <v/>
      </c>
      <c r="E507" s="27" t="str">
        <f>IF('Matches-Data-Inputs'!E507="","",'Matches-Data-Inputs'!E507)</f>
        <v/>
      </c>
      <c r="F507" s="172" t="str">
        <f>IF('Matches-Data-Inputs'!F507="","",'Matches-Data-Inputs'!F507)</f>
        <v/>
      </c>
      <c r="G507" s="172" t="str">
        <f>IF('Matches-Data-Inputs'!G507="","",'Matches-Data-Inputs'!G507)</f>
        <v/>
      </c>
      <c r="H507" s="172" t="str">
        <f t="shared" si="106"/>
        <v>Not Played Yet</v>
      </c>
      <c r="I507" s="362" t="str">
        <f>IF('Matches-Data-Inputs'!H507="","",'Matches-Data-Inputs'!H507)</f>
        <v/>
      </c>
      <c r="J507" s="149" t="str">
        <f>IF('Matches-Data-Inputs'!I507="","",'Matches-Data-Inputs'!I507)</f>
        <v/>
      </c>
      <c r="K507" s="362" t="str">
        <f t="shared" si="107"/>
        <v>Not Played Yet</v>
      </c>
      <c r="L507" s="188"/>
      <c r="M507" s="203"/>
      <c r="N507" s="123" t="str">
        <f t="shared" si="96"/>
        <v xml:space="preserve"> </v>
      </c>
      <c r="O507" s="193" t="str">
        <f t="shared" si="97"/>
        <v xml:space="preserve"> </v>
      </c>
      <c r="P507" s="57" t="str">
        <f t="shared" si="98"/>
        <v/>
      </c>
      <c r="Q507" s="58" t="str">
        <f t="shared" si="99"/>
        <v/>
      </c>
      <c r="R507" s="59">
        <f t="shared" si="100"/>
        <v>0</v>
      </c>
      <c r="S507" s="60">
        <f t="shared" si="101"/>
        <v>0</v>
      </c>
      <c r="T507" s="61">
        <f t="shared" si="102"/>
        <v>0</v>
      </c>
      <c r="U507" s="58">
        <f t="shared" si="103"/>
        <v>0</v>
      </c>
      <c r="V507" s="61">
        <f t="shared" si="104"/>
        <v>0</v>
      </c>
      <c r="W507" s="58">
        <f t="shared" si="105"/>
        <v>0</v>
      </c>
      <c r="X507" s="367"/>
      <c r="Y507" s="137"/>
      <c r="Z507" s="138"/>
      <c r="AA507" s="139"/>
      <c r="AB507" s="139"/>
      <c r="AC507" s="139"/>
      <c r="AD507" s="139"/>
    </row>
    <row r="508" spans="2:30" hidden="1">
      <c r="B508" s="65" t="str">
        <f>IF(C508&lt;&gt;"",COUNTA($C$7:C508),"")</f>
        <v/>
      </c>
      <c r="C508" s="364" t="str">
        <f>IF('Matches-Data-Inputs'!C508="","",'Matches-Data-Inputs'!C508)</f>
        <v/>
      </c>
      <c r="D508" s="73" t="str">
        <f>IF(C508="","",VLOOKUP(WEEKDAY(C508),WeekDays!$B$6:$C$12,COLUMNS(WeekDays!$B$6:$C$12)))</f>
        <v/>
      </c>
      <c r="E508" s="27" t="str">
        <f>IF('Matches-Data-Inputs'!E508="","",'Matches-Data-Inputs'!E508)</f>
        <v/>
      </c>
      <c r="F508" s="172" t="str">
        <f>IF('Matches-Data-Inputs'!F508="","",'Matches-Data-Inputs'!F508)</f>
        <v/>
      </c>
      <c r="G508" s="172" t="str">
        <f>IF('Matches-Data-Inputs'!G508="","",'Matches-Data-Inputs'!G508)</f>
        <v/>
      </c>
      <c r="H508" s="172" t="str">
        <f t="shared" si="106"/>
        <v>Not Played Yet</v>
      </c>
      <c r="I508" s="362" t="str">
        <f>IF('Matches-Data-Inputs'!H508="","",'Matches-Data-Inputs'!H508)</f>
        <v/>
      </c>
      <c r="J508" s="149" t="str">
        <f>IF('Matches-Data-Inputs'!I508="","",'Matches-Data-Inputs'!I508)</f>
        <v/>
      </c>
      <c r="K508" s="362" t="str">
        <f t="shared" si="107"/>
        <v>Not Played Yet</v>
      </c>
      <c r="L508" s="188"/>
      <c r="M508" s="203"/>
      <c r="N508" s="123" t="str">
        <f t="shared" si="96"/>
        <v xml:space="preserve"> </v>
      </c>
      <c r="O508" s="193" t="str">
        <f t="shared" si="97"/>
        <v xml:space="preserve"> </v>
      </c>
      <c r="P508" s="57" t="str">
        <f t="shared" si="98"/>
        <v/>
      </c>
      <c r="Q508" s="58" t="str">
        <f t="shared" si="99"/>
        <v/>
      </c>
      <c r="R508" s="59">
        <f t="shared" si="100"/>
        <v>0</v>
      </c>
      <c r="S508" s="60">
        <f t="shared" si="101"/>
        <v>0</v>
      </c>
      <c r="T508" s="61">
        <f t="shared" si="102"/>
        <v>0</v>
      </c>
      <c r="U508" s="58">
        <f t="shared" si="103"/>
        <v>0</v>
      </c>
      <c r="V508" s="61">
        <f t="shared" si="104"/>
        <v>0</v>
      </c>
      <c r="W508" s="58">
        <f t="shared" si="105"/>
        <v>0</v>
      </c>
      <c r="X508" s="367"/>
      <c r="Y508" s="137"/>
      <c r="Z508" s="138"/>
      <c r="AA508" s="139"/>
      <c r="AB508" s="139"/>
      <c r="AC508" s="139"/>
      <c r="AD508" s="139"/>
    </row>
    <row r="509" spans="2:30" hidden="1">
      <c r="B509" s="65" t="str">
        <f>IF(C509&lt;&gt;"",COUNTA($C$7:C509),"")</f>
        <v/>
      </c>
      <c r="C509" s="364" t="str">
        <f>IF('Matches-Data-Inputs'!C509="","",'Matches-Data-Inputs'!C509)</f>
        <v/>
      </c>
      <c r="D509" s="73" t="str">
        <f>IF(C509="","",VLOOKUP(WEEKDAY(C509),WeekDays!$B$6:$C$12,COLUMNS(WeekDays!$B$6:$C$12)))</f>
        <v/>
      </c>
      <c r="E509" s="27" t="str">
        <f>IF('Matches-Data-Inputs'!E509="","",'Matches-Data-Inputs'!E509)</f>
        <v/>
      </c>
      <c r="F509" s="172" t="str">
        <f>IF('Matches-Data-Inputs'!F509="","",'Matches-Data-Inputs'!F509)</f>
        <v/>
      </c>
      <c r="G509" s="172" t="str">
        <f>IF('Matches-Data-Inputs'!G509="","",'Matches-Data-Inputs'!G509)</f>
        <v/>
      </c>
      <c r="H509" s="172" t="str">
        <f t="shared" si="106"/>
        <v>Not Played Yet</v>
      </c>
      <c r="I509" s="362" t="str">
        <f>IF('Matches-Data-Inputs'!H509="","",'Matches-Data-Inputs'!H509)</f>
        <v/>
      </c>
      <c r="J509" s="149" t="str">
        <f>IF('Matches-Data-Inputs'!I509="","",'Matches-Data-Inputs'!I509)</f>
        <v/>
      </c>
      <c r="K509" s="362" t="str">
        <f t="shared" si="107"/>
        <v>Not Played Yet</v>
      </c>
      <c r="L509" s="188"/>
      <c r="M509" s="203"/>
      <c r="N509" s="123" t="str">
        <f t="shared" ref="N509:N572" si="108">IF(OR(B509=0,B509&gt;COUNT($G$7:$G$868))," ",IF(G509&gt;J509,3,IF(G509&lt;J509,0,1)))</f>
        <v xml:space="preserve"> </v>
      </c>
      <c r="O509" s="193" t="str">
        <f t="shared" ref="O509:O572" si="109">IF(OR(B509=0,B509&gt;COUNT($G$7:$G$868))," ",IF(J509&gt;G509,3,IF(J509&lt;G509,0,1)))</f>
        <v xml:space="preserve"> </v>
      </c>
      <c r="P509" s="57" t="str">
        <f t="shared" ref="P509:P572" si="110">J509</f>
        <v/>
      </c>
      <c r="Q509" s="58" t="str">
        <f t="shared" ref="Q509:Q572" si="111">G509</f>
        <v/>
      </c>
      <c r="R509" s="59">
        <f t="shared" ref="R509:R572" si="112">IF(G509&gt;J509,1,0)</f>
        <v>0</v>
      </c>
      <c r="S509" s="60">
        <f t="shared" ref="S509:S572" si="113">IF(J509&gt;G509,1,0)</f>
        <v>0</v>
      </c>
      <c r="T509" s="61">
        <f t="shared" ref="T509:T572" si="114">IF(G509&lt;J509,1,0)</f>
        <v>0</v>
      </c>
      <c r="U509" s="58">
        <f t="shared" ref="U509:U572" si="115">IF(J509&lt;G509,1,0)</f>
        <v>0</v>
      </c>
      <c r="V509" s="61">
        <f t="shared" ref="V509:V572" si="116">IF(AND(G509="",J509=""),0,IF(G509=J509,1,0))</f>
        <v>0</v>
      </c>
      <c r="W509" s="58">
        <f t="shared" ref="W509:W572" si="117">IF(AND(G509="",J509=""),0,IF(J509=G509,1,0))</f>
        <v>0</v>
      </c>
      <c r="X509" s="367"/>
      <c r="Y509" s="137"/>
      <c r="Z509" s="138"/>
      <c r="AA509" s="139"/>
      <c r="AB509" s="139"/>
      <c r="AC509" s="139"/>
      <c r="AD509" s="139"/>
    </row>
    <row r="510" spans="2:30" hidden="1">
      <c r="B510" s="65" t="str">
        <f>IF(C510&lt;&gt;"",COUNTA($C$7:C510),"")</f>
        <v/>
      </c>
      <c r="C510" s="364" t="str">
        <f>IF('Matches-Data-Inputs'!C510="","",'Matches-Data-Inputs'!C510)</f>
        <v/>
      </c>
      <c r="D510" s="73" t="str">
        <f>IF(C510="","",VLOOKUP(WEEKDAY(C510),WeekDays!$B$6:$C$12,COLUMNS(WeekDays!$B$6:$C$12)))</f>
        <v/>
      </c>
      <c r="E510" s="27" t="str">
        <f>IF('Matches-Data-Inputs'!E510="","",'Matches-Data-Inputs'!E510)</f>
        <v/>
      </c>
      <c r="F510" s="172" t="str">
        <f>IF('Matches-Data-Inputs'!F510="","",'Matches-Data-Inputs'!F510)</f>
        <v/>
      </c>
      <c r="G510" s="172" t="str">
        <f>IF('Matches-Data-Inputs'!G510="","",'Matches-Data-Inputs'!G510)</f>
        <v/>
      </c>
      <c r="H510" s="172" t="str">
        <f t="shared" si="106"/>
        <v>Not Played Yet</v>
      </c>
      <c r="I510" s="362" t="str">
        <f>IF('Matches-Data-Inputs'!H510="","",'Matches-Data-Inputs'!H510)</f>
        <v/>
      </c>
      <c r="J510" s="149" t="str">
        <f>IF('Matches-Data-Inputs'!I510="","",'Matches-Data-Inputs'!I510)</f>
        <v/>
      </c>
      <c r="K510" s="362" t="str">
        <f t="shared" si="107"/>
        <v>Not Played Yet</v>
      </c>
      <c r="L510" s="188"/>
      <c r="M510" s="203"/>
      <c r="N510" s="123" t="str">
        <f t="shared" si="108"/>
        <v xml:space="preserve"> </v>
      </c>
      <c r="O510" s="193" t="str">
        <f t="shared" si="109"/>
        <v xml:space="preserve"> </v>
      </c>
      <c r="P510" s="57" t="str">
        <f t="shared" si="110"/>
        <v/>
      </c>
      <c r="Q510" s="58" t="str">
        <f t="shared" si="111"/>
        <v/>
      </c>
      <c r="R510" s="59">
        <f t="shared" si="112"/>
        <v>0</v>
      </c>
      <c r="S510" s="60">
        <f t="shared" si="113"/>
        <v>0</v>
      </c>
      <c r="T510" s="61">
        <f t="shared" si="114"/>
        <v>0</v>
      </c>
      <c r="U510" s="58">
        <f t="shared" si="115"/>
        <v>0</v>
      </c>
      <c r="V510" s="61">
        <f t="shared" si="116"/>
        <v>0</v>
      </c>
      <c r="W510" s="58">
        <f t="shared" si="117"/>
        <v>0</v>
      </c>
      <c r="X510" s="367"/>
      <c r="Y510" s="137"/>
      <c r="Z510" s="138"/>
      <c r="AA510" s="139"/>
      <c r="AB510" s="139"/>
      <c r="AC510" s="139"/>
      <c r="AD510" s="139"/>
    </row>
    <row r="511" spans="2:30" hidden="1">
      <c r="B511" s="65" t="str">
        <f>IF(C511&lt;&gt;"",COUNTA($C$7:C511),"")</f>
        <v/>
      </c>
      <c r="C511" s="364" t="str">
        <f>IF('Matches-Data-Inputs'!C511="","",'Matches-Data-Inputs'!C511)</f>
        <v/>
      </c>
      <c r="D511" s="73" t="str">
        <f>IF(C511="","",VLOOKUP(WEEKDAY(C511),WeekDays!$B$6:$C$12,COLUMNS(WeekDays!$B$6:$C$12)))</f>
        <v/>
      </c>
      <c r="E511" s="27" t="str">
        <f>IF('Matches-Data-Inputs'!E511="","",'Matches-Data-Inputs'!E511)</f>
        <v/>
      </c>
      <c r="F511" s="172" t="str">
        <f>IF('Matches-Data-Inputs'!F511="","",'Matches-Data-Inputs'!F511)</f>
        <v/>
      </c>
      <c r="G511" s="172" t="str">
        <f>IF('Matches-Data-Inputs'!G511="","",'Matches-Data-Inputs'!G511)</f>
        <v/>
      </c>
      <c r="H511" s="172" t="str">
        <f t="shared" si="106"/>
        <v>Not Played Yet</v>
      </c>
      <c r="I511" s="362" t="str">
        <f>IF('Matches-Data-Inputs'!H511="","",'Matches-Data-Inputs'!H511)</f>
        <v/>
      </c>
      <c r="J511" s="149" t="str">
        <f>IF('Matches-Data-Inputs'!I511="","",'Matches-Data-Inputs'!I511)</f>
        <v/>
      </c>
      <c r="K511" s="362" t="str">
        <f t="shared" si="107"/>
        <v>Not Played Yet</v>
      </c>
      <c r="L511" s="188"/>
      <c r="M511" s="203"/>
      <c r="N511" s="123" t="str">
        <f t="shared" si="108"/>
        <v xml:space="preserve"> </v>
      </c>
      <c r="O511" s="193" t="str">
        <f t="shared" si="109"/>
        <v xml:space="preserve"> </v>
      </c>
      <c r="P511" s="57" t="str">
        <f t="shared" si="110"/>
        <v/>
      </c>
      <c r="Q511" s="58" t="str">
        <f t="shared" si="111"/>
        <v/>
      </c>
      <c r="R511" s="59">
        <f t="shared" si="112"/>
        <v>0</v>
      </c>
      <c r="S511" s="60">
        <f t="shared" si="113"/>
        <v>0</v>
      </c>
      <c r="T511" s="61">
        <f t="shared" si="114"/>
        <v>0</v>
      </c>
      <c r="U511" s="58">
        <f t="shared" si="115"/>
        <v>0</v>
      </c>
      <c r="V511" s="61">
        <f t="shared" si="116"/>
        <v>0</v>
      </c>
      <c r="W511" s="58">
        <f t="shared" si="117"/>
        <v>0</v>
      </c>
      <c r="X511" s="367"/>
      <c r="Y511" s="137"/>
      <c r="Z511" s="138"/>
      <c r="AA511" s="139"/>
      <c r="AB511" s="139"/>
      <c r="AC511" s="139"/>
      <c r="AD511" s="139"/>
    </row>
    <row r="512" spans="2:30" hidden="1">
      <c r="B512" s="65" t="str">
        <f>IF(C512&lt;&gt;"",COUNTA($C$7:C512),"")</f>
        <v/>
      </c>
      <c r="C512" s="364" t="str">
        <f>IF('Matches-Data-Inputs'!C512="","",'Matches-Data-Inputs'!C512)</f>
        <v/>
      </c>
      <c r="D512" s="73" t="str">
        <f>IF(C512="","",VLOOKUP(WEEKDAY(C512),WeekDays!$B$6:$C$12,COLUMNS(WeekDays!$B$6:$C$12)))</f>
        <v/>
      </c>
      <c r="E512" s="27" t="str">
        <f>IF('Matches-Data-Inputs'!E512="","",'Matches-Data-Inputs'!E512)</f>
        <v/>
      </c>
      <c r="F512" s="172" t="str">
        <f>IF('Matches-Data-Inputs'!F512="","",'Matches-Data-Inputs'!F512)</f>
        <v/>
      </c>
      <c r="G512" s="172" t="str">
        <f>IF('Matches-Data-Inputs'!G512="","",'Matches-Data-Inputs'!G512)</f>
        <v/>
      </c>
      <c r="H512" s="172" t="str">
        <f t="shared" si="106"/>
        <v>Not Played Yet</v>
      </c>
      <c r="I512" s="362" t="str">
        <f>IF('Matches-Data-Inputs'!H512="","",'Matches-Data-Inputs'!H512)</f>
        <v/>
      </c>
      <c r="J512" s="149" t="str">
        <f>IF('Matches-Data-Inputs'!I512="","",'Matches-Data-Inputs'!I512)</f>
        <v/>
      </c>
      <c r="K512" s="362" t="str">
        <f t="shared" si="107"/>
        <v>Not Played Yet</v>
      </c>
      <c r="L512" s="188"/>
      <c r="M512" s="203"/>
      <c r="N512" s="123" t="str">
        <f t="shared" si="108"/>
        <v xml:space="preserve"> </v>
      </c>
      <c r="O512" s="193" t="str">
        <f t="shared" si="109"/>
        <v xml:space="preserve"> </v>
      </c>
      <c r="P512" s="57" t="str">
        <f t="shared" si="110"/>
        <v/>
      </c>
      <c r="Q512" s="58" t="str">
        <f t="shared" si="111"/>
        <v/>
      </c>
      <c r="R512" s="59">
        <f t="shared" si="112"/>
        <v>0</v>
      </c>
      <c r="S512" s="60">
        <f t="shared" si="113"/>
        <v>0</v>
      </c>
      <c r="T512" s="61">
        <f t="shared" si="114"/>
        <v>0</v>
      </c>
      <c r="U512" s="58">
        <f t="shared" si="115"/>
        <v>0</v>
      </c>
      <c r="V512" s="61">
        <f t="shared" si="116"/>
        <v>0</v>
      </c>
      <c r="W512" s="58">
        <f t="shared" si="117"/>
        <v>0</v>
      </c>
      <c r="X512" s="367"/>
      <c r="Y512" s="137"/>
      <c r="Z512" s="138"/>
      <c r="AA512" s="139"/>
      <c r="AB512" s="139"/>
      <c r="AC512" s="139"/>
      <c r="AD512" s="139"/>
    </row>
    <row r="513" spans="2:30" hidden="1">
      <c r="B513" s="65" t="str">
        <f>IF(C513&lt;&gt;"",COUNTA($C$7:C513),"")</f>
        <v/>
      </c>
      <c r="C513" s="364" t="str">
        <f>IF('Matches-Data-Inputs'!C513="","",'Matches-Data-Inputs'!C513)</f>
        <v/>
      </c>
      <c r="D513" s="73" t="str">
        <f>IF(C513="","",VLOOKUP(WEEKDAY(C513),WeekDays!$B$6:$C$12,COLUMNS(WeekDays!$B$6:$C$12)))</f>
        <v/>
      </c>
      <c r="E513" s="27" t="str">
        <f>IF('Matches-Data-Inputs'!E513="","",'Matches-Data-Inputs'!E513)</f>
        <v/>
      </c>
      <c r="F513" s="172" t="str">
        <f>IF('Matches-Data-Inputs'!F513="","",'Matches-Data-Inputs'!F513)</f>
        <v/>
      </c>
      <c r="G513" s="172" t="str">
        <f>IF('Matches-Data-Inputs'!G513="","",'Matches-Data-Inputs'!G513)</f>
        <v/>
      </c>
      <c r="H513" s="172" t="str">
        <f t="shared" si="106"/>
        <v>Not Played Yet</v>
      </c>
      <c r="I513" s="362" t="str">
        <f>IF('Matches-Data-Inputs'!H513="","",'Matches-Data-Inputs'!H513)</f>
        <v/>
      </c>
      <c r="J513" s="149" t="str">
        <f>IF('Matches-Data-Inputs'!I513="","",'Matches-Data-Inputs'!I513)</f>
        <v/>
      </c>
      <c r="K513" s="362" t="str">
        <f t="shared" si="107"/>
        <v>Not Played Yet</v>
      </c>
      <c r="L513" s="188"/>
      <c r="M513" s="203"/>
      <c r="N513" s="123" t="str">
        <f t="shared" si="108"/>
        <v xml:space="preserve"> </v>
      </c>
      <c r="O513" s="193" t="str">
        <f t="shared" si="109"/>
        <v xml:space="preserve"> </v>
      </c>
      <c r="P513" s="57" t="str">
        <f t="shared" si="110"/>
        <v/>
      </c>
      <c r="Q513" s="58" t="str">
        <f t="shared" si="111"/>
        <v/>
      </c>
      <c r="R513" s="59">
        <f t="shared" si="112"/>
        <v>0</v>
      </c>
      <c r="S513" s="60">
        <f t="shared" si="113"/>
        <v>0</v>
      </c>
      <c r="T513" s="61">
        <f t="shared" si="114"/>
        <v>0</v>
      </c>
      <c r="U513" s="58">
        <f t="shared" si="115"/>
        <v>0</v>
      </c>
      <c r="V513" s="61">
        <f t="shared" si="116"/>
        <v>0</v>
      </c>
      <c r="W513" s="58">
        <f t="shared" si="117"/>
        <v>0</v>
      </c>
      <c r="X513" s="367"/>
      <c r="Y513" s="137"/>
      <c r="Z513" s="138"/>
      <c r="AA513" s="139"/>
      <c r="AB513" s="139"/>
      <c r="AC513" s="139"/>
      <c r="AD513" s="139"/>
    </row>
    <row r="514" spans="2:30" hidden="1">
      <c r="B514" s="65" t="str">
        <f>IF(C514&lt;&gt;"",COUNTA($C$7:C514),"")</f>
        <v/>
      </c>
      <c r="C514" s="364" t="str">
        <f>IF('Matches-Data-Inputs'!C514="","",'Matches-Data-Inputs'!C514)</f>
        <v/>
      </c>
      <c r="D514" s="73" t="str">
        <f>IF(C514="","",VLOOKUP(WEEKDAY(C514),WeekDays!$B$6:$C$12,COLUMNS(WeekDays!$B$6:$C$12)))</f>
        <v/>
      </c>
      <c r="E514" s="27" t="str">
        <f>IF('Matches-Data-Inputs'!E514="","",'Matches-Data-Inputs'!E514)</f>
        <v/>
      </c>
      <c r="F514" s="172" t="str">
        <f>IF('Matches-Data-Inputs'!F514="","",'Matches-Data-Inputs'!F514)</f>
        <v/>
      </c>
      <c r="G514" s="172" t="str">
        <f>IF('Matches-Data-Inputs'!G514="","",'Matches-Data-Inputs'!G514)</f>
        <v/>
      </c>
      <c r="H514" s="172" t="str">
        <f t="shared" si="106"/>
        <v>Not Played Yet</v>
      </c>
      <c r="I514" s="362" t="str">
        <f>IF('Matches-Data-Inputs'!H514="","",'Matches-Data-Inputs'!H514)</f>
        <v/>
      </c>
      <c r="J514" s="149" t="str">
        <f>IF('Matches-Data-Inputs'!I514="","",'Matches-Data-Inputs'!I514)</f>
        <v/>
      </c>
      <c r="K514" s="362" t="str">
        <f t="shared" si="107"/>
        <v>Not Played Yet</v>
      </c>
      <c r="L514" s="188"/>
      <c r="M514" s="203"/>
      <c r="N514" s="123" t="str">
        <f t="shared" si="108"/>
        <v xml:space="preserve"> </v>
      </c>
      <c r="O514" s="193" t="str">
        <f t="shared" si="109"/>
        <v xml:space="preserve"> </v>
      </c>
      <c r="P514" s="57" t="str">
        <f t="shared" si="110"/>
        <v/>
      </c>
      <c r="Q514" s="58" t="str">
        <f t="shared" si="111"/>
        <v/>
      </c>
      <c r="R514" s="59">
        <f t="shared" si="112"/>
        <v>0</v>
      </c>
      <c r="S514" s="60">
        <f t="shared" si="113"/>
        <v>0</v>
      </c>
      <c r="T514" s="61">
        <f t="shared" si="114"/>
        <v>0</v>
      </c>
      <c r="U514" s="58">
        <f t="shared" si="115"/>
        <v>0</v>
      </c>
      <c r="V514" s="61">
        <f t="shared" si="116"/>
        <v>0</v>
      </c>
      <c r="W514" s="58">
        <f t="shared" si="117"/>
        <v>0</v>
      </c>
      <c r="X514" s="367"/>
      <c r="Y514" s="137"/>
      <c r="Z514" s="138"/>
      <c r="AA514" s="139"/>
      <c r="AB514" s="139"/>
      <c r="AC514" s="139"/>
      <c r="AD514" s="139"/>
    </row>
    <row r="515" spans="2:30" hidden="1">
      <c r="B515" s="65" t="str">
        <f>IF(C515&lt;&gt;"",COUNTA($C$7:C515),"")</f>
        <v/>
      </c>
      <c r="C515" s="364" t="str">
        <f>IF('Matches-Data-Inputs'!C515="","",'Matches-Data-Inputs'!C515)</f>
        <v/>
      </c>
      <c r="D515" s="73" t="str">
        <f>IF(C515="","",VLOOKUP(WEEKDAY(C515),WeekDays!$B$6:$C$12,COLUMNS(WeekDays!$B$6:$C$12)))</f>
        <v/>
      </c>
      <c r="E515" s="27" t="str">
        <f>IF('Matches-Data-Inputs'!E515="","",'Matches-Data-Inputs'!E515)</f>
        <v/>
      </c>
      <c r="F515" s="172" t="str">
        <f>IF('Matches-Data-Inputs'!F515="","",'Matches-Data-Inputs'!F515)</f>
        <v/>
      </c>
      <c r="G515" s="172" t="str">
        <f>IF('Matches-Data-Inputs'!G515="","",'Matches-Data-Inputs'!G515)</f>
        <v/>
      </c>
      <c r="H515" s="172" t="str">
        <f t="shared" si="106"/>
        <v>Not Played Yet</v>
      </c>
      <c r="I515" s="362" t="str">
        <f>IF('Matches-Data-Inputs'!H515="","",'Matches-Data-Inputs'!H515)</f>
        <v/>
      </c>
      <c r="J515" s="149" t="str">
        <f>IF('Matches-Data-Inputs'!I515="","",'Matches-Data-Inputs'!I515)</f>
        <v/>
      </c>
      <c r="K515" s="362" t="str">
        <f t="shared" si="107"/>
        <v>Not Played Yet</v>
      </c>
      <c r="L515" s="188"/>
      <c r="M515" s="203"/>
      <c r="N515" s="123" t="str">
        <f t="shared" si="108"/>
        <v xml:space="preserve"> </v>
      </c>
      <c r="O515" s="193" t="str">
        <f t="shared" si="109"/>
        <v xml:space="preserve"> </v>
      </c>
      <c r="P515" s="57" t="str">
        <f t="shared" si="110"/>
        <v/>
      </c>
      <c r="Q515" s="58" t="str">
        <f t="shared" si="111"/>
        <v/>
      </c>
      <c r="R515" s="59">
        <f t="shared" si="112"/>
        <v>0</v>
      </c>
      <c r="S515" s="60">
        <f t="shared" si="113"/>
        <v>0</v>
      </c>
      <c r="T515" s="61">
        <f t="shared" si="114"/>
        <v>0</v>
      </c>
      <c r="U515" s="58">
        <f t="shared" si="115"/>
        <v>0</v>
      </c>
      <c r="V515" s="61">
        <f t="shared" si="116"/>
        <v>0</v>
      </c>
      <c r="W515" s="58">
        <f t="shared" si="117"/>
        <v>0</v>
      </c>
      <c r="X515" s="367"/>
      <c r="Y515" s="137"/>
      <c r="Z515" s="138"/>
      <c r="AA515" s="139"/>
      <c r="AB515" s="139"/>
      <c r="AC515" s="139"/>
      <c r="AD515" s="139"/>
    </row>
    <row r="516" spans="2:30" hidden="1">
      <c r="B516" s="65" t="str">
        <f>IF(C516&lt;&gt;"",COUNTA($C$7:C516),"")</f>
        <v/>
      </c>
      <c r="C516" s="364" t="str">
        <f>IF('Matches-Data-Inputs'!C516="","",'Matches-Data-Inputs'!C516)</f>
        <v/>
      </c>
      <c r="D516" s="73" t="str">
        <f>IF(C516="","",VLOOKUP(WEEKDAY(C516),WeekDays!$B$6:$C$12,COLUMNS(WeekDays!$B$6:$C$12)))</f>
        <v/>
      </c>
      <c r="E516" s="27" t="str">
        <f>IF('Matches-Data-Inputs'!E516="","",'Matches-Data-Inputs'!E516)</f>
        <v/>
      </c>
      <c r="F516" s="172" t="str">
        <f>IF('Matches-Data-Inputs'!F516="","",'Matches-Data-Inputs'!F516)</f>
        <v/>
      </c>
      <c r="G516" s="172" t="str">
        <f>IF('Matches-Data-Inputs'!G516="","",'Matches-Data-Inputs'!G516)</f>
        <v/>
      </c>
      <c r="H516" s="172" t="str">
        <f t="shared" si="106"/>
        <v>Not Played Yet</v>
      </c>
      <c r="I516" s="362" t="str">
        <f>IF('Matches-Data-Inputs'!H516="","",'Matches-Data-Inputs'!H516)</f>
        <v/>
      </c>
      <c r="J516" s="149" t="str">
        <f>IF('Matches-Data-Inputs'!I516="","",'Matches-Data-Inputs'!I516)</f>
        <v/>
      </c>
      <c r="K516" s="362" t="str">
        <f t="shared" si="107"/>
        <v>Not Played Yet</v>
      </c>
      <c r="L516" s="188"/>
      <c r="M516" s="203"/>
      <c r="N516" s="123" t="str">
        <f t="shared" si="108"/>
        <v xml:space="preserve"> </v>
      </c>
      <c r="O516" s="193" t="str">
        <f t="shared" si="109"/>
        <v xml:space="preserve"> </v>
      </c>
      <c r="P516" s="57" t="str">
        <f t="shared" si="110"/>
        <v/>
      </c>
      <c r="Q516" s="58" t="str">
        <f t="shared" si="111"/>
        <v/>
      </c>
      <c r="R516" s="59">
        <f t="shared" si="112"/>
        <v>0</v>
      </c>
      <c r="S516" s="60">
        <f t="shared" si="113"/>
        <v>0</v>
      </c>
      <c r="T516" s="61">
        <f t="shared" si="114"/>
        <v>0</v>
      </c>
      <c r="U516" s="58">
        <f t="shared" si="115"/>
        <v>0</v>
      </c>
      <c r="V516" s="61">
        <f t="shared" si="116"/>
        <v>0</v>
      </c>
      <c r="W516" s="58">
        <f t="shared" si="117"/>
        <v>0</v>
      </c>
      <c r="X516" s="367"/>
      <c r="Y516" s="137"/>
      <c r="Z516" s="138"/>
      <c r="AA516" s="139"/>
      <c r="AB516" s="139"/>
      <c r="AC516" s="139"/>
      <c r="AD516" s="139"/>
    </row>
    <row r="517" spans="2:30" hidden="1">
      <c r="B517" s="65" t="str">
        <f>IF(C517&lt;&gt;"",COUNTA($C$7:C517),"")</f>
        <v/>
      </c>
      <c r="C517" s="364" t="str">
        <f>IF('Matches-Data-Inputs'!C517="","",'Matches-Data-Inputs'!C517)</f>
        <v/>
      </c>
      <c r="D517" s="73" t="str">
        <f>IF(C517="","",VLOOKUP(WEEKDAY(C517),WeekDays!$B$6:$C$12,COLUMNS(WeekDays!$B$6:$C$12)))</f>
        <v/>
      </c>
      <c r="E517" s="27" t="str">
        <f>IF('Matches-Data-Inputs'!E517="","",'Matches-Data-Inputs'!E517)</f>
        <v/>
      </c>
      <c r="F517" s="172" t="str">
        <f>IF('Matches-Data-Inputs'!F517="","",'Matches-Data-Inputs'!F517)</f>
        <v/>
      </c>
      <c r="G517" s="172" t="str">
        <f>IF('Matches-Data-Inputs'!G517="","",'Matches-Data-Inputs'!G517)</f>
        <v/>
      </c>
      <c r="H517" s="172" t="str">
        <f t="shared" si="106"/>
        <v>Not Played Yet</v>
      </c>
      <c r="I517" s="362" t="str">
        <f>IF('Matches-Data-Inputs'!H517="","",'Matches-Data-Inputs'!H517)</f>
        <v/>
      </c>
      <c r="J517" s="149" t="str">
        <f>IF('Matches-Data-Inputs'!I517="","",'Matches-Data-Inputs'!I517)</f>
        <v/>
      </c>
      <c r="K517" s="362" t="str">
        <f t="shared" si="107"/>
        <v>Not Played Yet</v>
      </c>
      <c r="L517" s="188"/>
      <c r="M517" s="203"/>
      <c r="N517" s="123" t="str">
        <f t="shared" si="108"/>
        <v xml:space="preserve"> </v>
      </c>
      <c r="O517" s="193" t="str">
        <f t="shared" si="109"/>
        <v xml:space="preserve"> </v>
      </c>
      <c r="P517" s="57" t="str">
        <f t="shared" si="110"/>
        <v/>
      </c>
      <c r="Q517" s="58" t="str">
        <f t="shared" si="111"/>
        <v/>
      </c>
      <c r="R517" s="59">
        <f t="shared" si="112"/>
        <v>0</v>
      </c>
      <c r="S517" s="60">
        <f t="shared" si="113"/>
        <v>0</v>
      </c>
      <c r="T517" s="61">
        <f t="shared" si="114"/>
        <v>0</v>
      </c>
      <c r="U517" s="58">
        <f t="shared" si="115"/>
        <v>0</v>
      </c>
      <c r="V517" s="61">
        <f t="shared" si="116"/>
        <v>0</v>
      </c>
      <c r="W517" s="58">
        <f t="shared" si="117"/>
        <v>0</v>
      </c>
      <c r="X517" s="367"/>
      <c r="Y517" s="137"/>
      <c r="Z517" s="138"/>
      <c r="AA517" s="139"/>
      <c r="AB517" s="139"/>
      <c r="AC517" s="139"/>
      <c r="AD517" s="139"/>
    </row>
    <row r="518" spans="2:30" hidden="1">
      <c r="B518" s="65" t="str">
        <f>IF(C518&lt;&gt;"",COUNTA($C$7:C518),"")</f>
        <v/>
      </c>
      <c r="C518" s="364" t="str">
        <f>IF('Matches-Data-Inputs'!C518="","",'Matches-Data-Inputs'!C518)</f>
        <v/>
      </c>
      <c r="D518" s="73" t="str">
        <f>IF(C518="","",VLOOKUP(WEEKDAY(C518),WeekDays!$B$6:$C$12,COLUMNS(WeekDays!$B$6:$C$12)))</f>
        <v/>
      </c>
      <c r="E518" s="27" t="str">
        <f>IF('Matches-Data-Inputs'!E518="","",'Matches-Data-Inputs'!E518)</f>
        <v/>
      </c>
      <c r="F518" s="172" t="str">
        <f>IF('Matches-Data-Inputs'!F518="","",'Matches-Data-Inputs'!F518)</f>
        <v/>
      </c>
      <c r="G518" s="172" t="str">
        <f>IF('Matches-Data-Inputs'!G518="","",'Matches-Data-Inputs'!G518)</f>
        <v/>
      </c>
      <c r="H518" s="172" t="str">
        <f t="shared" si="106"/>
        <v>Not Played Yet</v>
      </c>
      <c r="I518" s="362" t="str">
        <f>IF('Matches-Data-Inputs'!H518="","",'Matches-Data-Inputs'!H518)</f>
        <v/>
      </c>
      <c r="J518" s="149" t="str">
        <f>IF('Matches-Data-Inputs'!I518="","",'Matches-Data-Inputs'!I518)</f>
        <v/>
      </c>
      <c r="K518" s="362" t="str">
        <f t="shared" si="107"/>
        <v>Not Played Yet</v>
      </c>
      <c r="L518" s="188"/>
      <c r="M518" s="203"/>
      <c r="N518" s="123" t="str">
        <f t="shared" si="108"/>
        <v xml:space="preserve"> </v>
      </c>
      <c r="O518" s="193" t="str">
        <f t="shared" si="109"/>
        <v xml:space="preserve"> </v>
      </c>
      <c r="P518" s="57" t="str">
        <f t="shared" si="110"/>
        <v/>
      </c>
      <c r="Q518" s="58" t="str">
        <f t="shared" si="111"/>
        <v/>
      </c>
      <c r="R518" s="59">
        <f t="shared" si="112"/>
        <v>0</v>
      </c>
      <c r="S518" s="60">
        <f t="shared" si="113"/>
        <v>0</v>
      </c>
      <c r="T518" s="61">
        <f t="shared" si="114"/>
        <v>0</v>
      </c>
      <c r="U518" s="58">
        <f t="shared" si="115"/>
        <v>0</v>
      </c>
      <c r="V518" s="61">
        <f t="shared" si="116"/>
        <v>0</v>
      </c>
      <c r="W518" s="58">
        <f t="shared" si="117"/>
        <v>0</v>
      </c>
      <c r="X518" s="367"/>
      <c r="Y518" s="137"/>
      <c r="Z518" s="138"/>
      <c r="AA518" s="139"/>
      <c r="AB518" s="139"/>
      <c r="AC518" s="139"/>
      <c r="AD518" s="139"/>
    </row>
    <row r="519" spans="2:30" hidden="1">
      <c r="B519" s="65" t="str">
        <f>IF(C519&lt;&gt;"",COUNTA($C$7:C519),"")</f>
        <v/>
      </c>
      <c r="C519" s="364" t="str">
        <f>IF('Matches-Data-Inputs'!C519="","",'Matches-Data-Inputs'!C519)</f>
        <v/>
      </c>
      <c r="D519" s="73" t="str">
        <f>IF(C519="","",VLOOKUP(WEEKDAY(C519),WeekDays!$B$6:$C$12,COLUMNS(WeekDays!$B$6:$C$12)))</f>
        <v/>
      </c>
      <c r="E519" s="27" t="str">
        <f>IF('Matches-Data-Inputs'!E519="","",'Matches-Data-Inputs'!E519)</f>
        <v/>
      </c>
      <c r="F519" s="172" t="str">
        <f>IF('Matches-Data-Inputs'!F519="","",'Matches-Data-Inputs'!F519)</f>
        <v/>
      </c>
      <c r="G519" s="172" t="str">
        <f>IF('Matches-Data-Inputs'!G519="","",'Matches-Data-Inputs'!G519)</f>
        <v/>
      </c>
      <c r="H519" s="172" t="str">
        <f t="shared" si="106"/>
        <v>Not Played Yet</v>
      </c>
      <c r="I519" s="362" t="str">
        <f>IF('Matches-Data-Inputs'!H519="","",'Matches-Data-Inputs'!H519)</f>
        <v/>
      </c>
      <c r="J519" s="149" t="str">
        <f>IF('Matches-Data-Inputs'!I519="","",'Matches-Data-Inputs'!I519)</f>
        <v/>
      </c>
      <c r="K519" s="362" t="str">
        <f t="shared" si="107"/>
        <v>Not Played Yet</v>
      </c>
      <c r="L519" s="188"/>
      <c r="M519" s="203"/>
      <c r="N519" s="123" t="str">
        <f t="shared" si="108"/>
        <v xml:space="preserve"> </v>
      </c>
      <c r="O519" s="193" t="str">
        <f t="shared" si="109"/>
        <v xml:space="preserve"> </v>
      </c>
      <c r="P519" s="57" t="str">
        <f t="shared" si="110"/>
        <v/>
      </c>
      <c r="Q519" s="58" t="str">
        <f t="shared" si="111"/>
        <v/>
      </c>
      <c r="R519" s="59">
        <f t="shared" si="112"/>
        <v>0</v>
      </c>
      <c r="S519" s="60">
        <f t="shared" si="113"/>
        <v>0</v>
      </c>
      <c r="T519" s="61">
        <f t="shared" si="114"/>
        <v>0</v>
      </c>
      <c r="U519" s="58">
        <f t="shared" si="115"/>
        <v>0</v>
      </c>
      <c r="V519" s="61">
        <f t="shared" si="116"/>
        <v>0</v>
      </c>
      <c r="W519" s="58">
        <f t="shared" si="117"/>
        <v>0</v>
      </c>
      <c r="X519" s="367"/>
      <c r="Y519" s="137"/>
      <c r="Z519" s="138"/>
      <c r="AA519" s="139"/>
      <c r="AB519" s="139"/>
      <c r="AC519" s="139"/>
      <c r="AD519" s="139"/>
    </row>
    <row r="520" spans="2:30" hidden="1">
      <c r="B520" s="65" t="str">
        <f>IF(C520&lt;&gt;"",COUNTA($C$7:C520),"")</f>
        <v/>
      </c>
      <c r="C520" s="364" t="str">
        <f>IF('Matches-Data-Inputs'!C520="","",'Matches-Data-Inputs'!C520)</f>
        <v/>
      </c>
      <c r="D520" s="73" t="str">
        <f>IF(C520="","",VLOOKUP(WEEKDAY(C520),WeekDays!$B$6:$C$12,COLUMNS(WeekDays!$B$6:$C$12)))</f>
        <v/>
      </c>
      <c r="E520" s="27" t="str">
        <f>IF('Matches-Data-Inputs'!E520="","",'Matches-Data-Inputs'!E520)</f>
        <v/>
      </c>
      <c r="F520" s="172" t="str">
        <f>IF('Matches-Data-Inputs'!F520="","",'Matches-Data-Inputs'!F520)</f>
        <v/>
      </c>
      <c r="G520" s="172" t="str">
        <f>IF('Matches-Data-Inputs'!G520="","",'Matches-Data-Inputs'!G520)</f>
        <v/>
      </c>
      <c r="H520" s="172" t="str">
        <f t="shared" si="106"/>
        <v>Not Played Yet</v>
      </c>
      <c r="I520" s="362" t="str">
        <f>IF('Matches-Data-Inputs'!H520="","",'Matches-Data-Inputs'!H520)</f>
        <v/>
      </c>
      <c r="J520" s="149" t="str">
        <f>IF('Matches-Data-Inputs'!I520="","",'Matches-Data-Inputs'!I520)</f>
        <v/>
      </c>
      <c r="K520" s="362" t="str">
        <f t="shared" si="107"/>
        <v>Not Played Yet</v>
      </c>
      <c r="L520" s="188"/>
      <c r="M520" s="203"/>
      <c r="N520" s="123" t="str">
        <f t="shared" si="108"/>
        <v xml:space="preserve"> </v>
      </c>
      <c r="O520" s="193" t="str">
        <f t="shared" si="109"/>
        <v xml:space="preserve"> </v>
      </c>
      <c r="P520" s="57" t="str">
        <f t="shared" si="110"/>
        <v/>
      </c>
      <c r="Q520" s="58" t="str">
        <f t="shared" si="111"/>
        <v/>
      </c>
      <c r="R520" s="59">
        <f t="shared" si="112"/>
        <v>0</v>
      </c>
      <c r="S520" s="60">
        <f t="shared" si="113"/>
        <v>0</v>
      </c>
      <c r="T520" s="61">
        <f t="shared" si="114"/>
        <v>0</v>
      </c>
      <c r="U520" s="58">
        <f t="shared" si="115"/>
        <v>0</v>
      </c>
      <c r="V520" s="61">
        <f t="shared" si="116"/>
        <v>0</v>
      </c>
      <c r="W520" s="58">
        <f t="shared" si="117"/>
        <v>0</v>
      </c>
      <c r="X520" s="367"/>
      <c r="Y520" s="137"/>
      <c r="Z520" s="138"/>
      <c r="AA520" s="139"/>
      <c r="AB520" s="139"/>
      <c r="AC520" s="139"/>
      <c r="AD520" s="139"/>
    </row>
    <row r="521" spans="2:30" hidden="1">
      <c r="B521" s="65" t="str">
        <f>IF(C521&lt;&gt;"",COUNTA($C$7:C521),"")</f>
        <v/>
      </c>
      <c r="C521" s="364" t="str">
        <f>IF('Matches-Data-Inputs'!C521="","",'Matches-Data-Inputs'!C521)</f>
        <v/>
      </c>
      <c r="D521" s="73" t="str">
        <f>IF(C521="","",VLOOKUP(WEEKDAY(C521),WeekDays!$B$6:$C$12,COLUMNS(WeekDays!$B$6:$C$12)))</f>
        <v/>
      </c>
      <c r="E521" s="27" t="str">
        <f>IF('Matches-Data-Inputs'!E521="","",'Matches-Data-Inputs'!E521)</f>
        <v/>
      </c>
      <c r="F521" s="172" t="str">
        <f>IF('Matches-Data-Inputs'!F521="","",'Matches-Data-Inputs'!F521)</f>
        <v/>
      </c>
      <c r="G521" s="172" t="str">
        <f>IF('Matches-Data-Inputs'!G521="","",'Matches-Data-Inputs'!G521)</f>
        <v/>
      </c>
      <c r="H521" s="172" t="str">
        <f t="shared" ref="H521:H584" si="118">IF(G521&lt;&gt;"",F521,"Not Played Yet")</f>
        <v>Not Played Yet</v>
      </c>
      <c r="I521" s="362" t="str">
        <f>IF('Matches-Data-Inputs'!H521="","",'Matches-Data-Inputs'!H521)</f>
        <v/>
      </c>
      <c r="J521" s="149" t="str">
        <f>IF('Matches-Data-Inputs'!I521="","",'Matches-Data-Inputs'!I521)</f>
        <v/>
      </c>
      <c r="K521" s="362" t="str">
        <f t="shared" ref="K521:K584" si="119">IF(J521&lt;&gt;"",I521,"Not Played Yet")</f>
        <v>Not Played Yet</v>
      </c>
      <c r="L521" s="188"/>
      <c r="M521" s="203"/>
      <c r="N521" s="123" t="str">
        <f t="shared" si="108"/>
        <v xml:space="preserve"> </v>
      </c>
      <c r="O521" s="193" t="str">
        <f t="shared" si="109"/>
        <v xml:space="preserve"> </v>
      </c>
      <c r="P521" s="57" t="str">
        <f t="shared" si="110"/>
        <v/>
      </c>
      <c r="Q521" s="58" t="str">
        <f t="shared" si="111"/>
        <v/>
      </c>
      <c r="R521" s="59">
        <f t="shared" si="112"/>
        <v>0</v>
      </c>
      <c r="S521" s="60">
        <f t="shared" si="113"/>
        <v>0</v>
      </c>
      <c r="T521" s="61">
        <f t="shared" si="114"/>
        <v>0</v>
      </c>
      <c r="U521" s="58">
        <f t="shared" si="115"/>
        <v>0</v>
      </c>
      <c r="V521" s="61">
        <f t="shared" si="116"/>
        <v>0</v>
      </c>
      <c r="W521" s="58">
        <f t="shared" si="117"/>
        <v>0</v>
      </c>
      <c r="X521" s="367"/>
      <c r="Y521" s="137"/>
      <c r="Z521" s="138"/>
      <c r="AA521" s="139"/>
      <c r="AB521" s="139"/>
      <c r="AC521" s="139"/>
      <c r="AD521" s="139"/>
    </row>
    <row r="522" spans="2:30" hidden="1">
      <c r="B522" s="65" t="str">
        <f>IF(C522&lt;&gt;"",COUNTA($C$7:C522),"")</f>
        <v/>
      </c>
      <c r="C522" s="364" t="str">
        <f>IF('Matches-Data-Inputs'!C522="","",'Matches-Data-Inputs'!C522)</f>
        <v/>
      </c>
      <c r="D522" s="73" t="str">
        <f>IF(C522="","",VLOOKUP(WEEKDAY(C522),WeekDays!$B$6:$C$12,COLUMNS(WeekDays!$B$6:$C$12)))</f>
        <v/>
      </c>
      <c r="E522" s="27" t="str">
        <f>IF('Matches-Data-Inputs'!E522="","",'Matches-Data-Inputs'!E522)</f>
        <v/>
      </c>
      <c r="F522" s="172" t="str">
        <f>IF('Matches-Data-Inputs'!F522="","",'Matches-Data-Inputs'!F522)</f>
        <v/>
      </c>
      <c r="G522" s="172" t="str">
        <f>IF('Matches-Data-Inputs'!G522="","",'Matches-Data-Inputs'!G522)</f>
        <v/>
      </c>
      <c r="H522" s="172" t="str">
        <f t="shared" si="118"/>
        <v>Not Played Yet</v>
      </c>
      <c r="I522" s="362" t="str">
        <f>IF('Matches-Data-Inputs'!H522="","",'Matches-Data-Inputs'!H522)</f>
        <v/>
      </c>
      <c r="J522" s="149" t="str">
        <f>IF('Matches-Data-Inputs'!I522="","",'Matches-Data-Inputs'!I522)</f>
        <v/>
      </c>
      <c r="K522" s="362" t="str">
        <f t="shared" si="119"/>
        <v>Not Played Yet</v>
      </c>
      <c r="L522" s="188"/>
      <c r="M522" s="203"/>
      <c r="N522" s="123" t="str">
        <f t="shared" si="108"/>
        <v xml:space="preserve"> </v>
      </c>
      <c r="O522" s="193" t="str">
        <f t="shared" si="109"/>
        <v xml:space="preserve"> </v>
      </c>
      <c r="P522" s="57" t="str">
        <f t="shared" si="110"/>
        <v/>
      </c>
      <c r="Q522" s="58" t="str">
        <f t="shared" si="111"/>
        <v/>
      </c>
      <c r="R522" s="59">
        <f t="shared" si="112"/>
        <v>0</v>
      </c>
      <c r="S522" s="60">
        <f t="shared" si="113"/>
        <v>0</v>
      </c>
      <c r="T522" s="61">
        <f t="shared" si="114"/>
        <v>0</v>
      </c>
      <c r="U522" s="58">
        <f t="shared" si="115"/>
        <v>0</v>
      </c>
      <c r="V522" s="61">
        <f t="shared" si="116"/>
        <v>0</v>
      </c>
      <c r="W522" s="58">
        <f t="shared" si="117"/>
        <v>0</v>
      </c>
      <c r="X522" s="367"/>
      <c r="Y522" s="137"/>
      <c r="Z522" s="138"/>
      <c r="AA522" s="139"/>
      <c r="AB522" s="139"/>
      <c r="AC522" s="139"/>
      <c r="AD522" s="139"/>
    </row>
    <row r="523" spans="2:30" hidden="1">
      <c r="B523" s="65" t="str">
        <f>IF(C523&lt;&gt;"",COUNTA($C$7:C523),"")</f>
        <v/>
      </c>
      <c r="C523" s="364" t="str">
        <f>IF('Matches-Data-Inputs'!C523="","",'Matches-Data-Inputs'!C523)</f>
        <v/>
      </c>
      <c r="D523" s="73" t="str">
        <f>IF(C523="","",VLOOKUP(WEEKDAY(C523),WeekDays!$B$6:$C$12,COLUMNS(WeekDays!$B$6:$C$12)))</f>
        <v/>
      </c>
      <c r="E523" s="27" t="str">
        <f>IF('Matches-Data-Inputs'!E523="","",'Matches-Data-Inputs'!E523)</f>
        <v/>
      </c>
      <c r="F523" s="172" t="str">
        <f>IF('Matches-Data-Inputs'!F523="","",'Matches-Data-Inputs'!F523)</f>
        <v/>
      </c>
      <c r="G523" s="172" t="str">
        <f>IF('Matches-Data-Inputs'!G523="","",'Matches-Data-Inputs'!G523)</f>
        <v/>
      </c>
      <c r="H523" s="172" t="str">
        <f t="shared" si="118"/>
        <v>Not Played Yet</v>
      </c>
      <c r="I523" s="362" t="str">
        <f>IF('Matches-Data-Inputs'!H523="","",'Matches-Data-Inputs'!H523)</f>
        <v/>
      </c>
      <c r="J523" s="149" t="str">
        <f>IF('Matches-Data-Inputs'!I523="","",'Matches-Data-Inputs'!I523)</f>
        <v/>
      </c>
      <c r="K523" s="362" t="str">
        <f t="shared" si="119"/>
        <v>Not Played Yet</v>
      </c>
      <c r="L523" s="188"/>
      <c r="M523" s="203"/>
      <c r="N523" s="123" t="str">
        <f t="shared" si="108"/>
        <v xml:space="preserve"> </v>
      </c>
      <c r="O523" s="193" t="str">
        <f t="shared" si="109"/>
        <v xml:space="preserve"> </v>
      </c>
      <c r="P523" s="57" t="str">
        <f t="shared" si="110"/>
        <v/>
      </c>
      <c r="Q523" s="58" t="str">
        <f t="shared" si="111"/>
        <v/>
      </c>
      <c r="R523" s="59">
        <f t="shared" si="112"/>
        <v>0</v>
      </c>
      <c r="S523" s="60">
        <f t="shared" si="113"/>
        <v>0</v>
      </c>
      <c r="T523" s="61">
        <f t="shared" si="114"/>
        <v>0</v>
      </c>
      <c r="U523" s="58">
        <f t="shared" si="115"/>
        <v>0</v>
      </c>
      <c r="V523" s="61">
        <f t="shared" si="116"/>
        <v>0</v>
      </c>
      <c r="W523" s="58">
        <f t="shared" si="117"/>
        <v>0</v>
      </c>
      <c r="X523" s="367"/>
      <c r="Y523" s="137"/>
      <c r="Z523" s="138"/>
      <c r="AA523" s="139"/>
      <c r="AB523" s="139"/>
      <c r="AC523" s="139"/>
      <c r="AD523" s="139"/>
    </row>
    <row r="524" spans="2:30" hidden="1">
      <c r="B524" s="65" t="str">
        <f>IF(C524&lt;&gt;"",COUNTA($C$7:C524),"")</f>
        <v/>
      </c>
      <c r="C524" s="364" t="str">
        <f>IF('Matches-Data-Inputs'!C524="","",'Matches-Data-Inputs'!C524)</f>
        <v/>
      </c>
      <c r="D524" s="73" t="str">
        <f>IF(C524="","",VLOOKUP(WEEKDAY(C524),WeekDays!$B$6:$C$12,COLUMNS(WeekDays!$B$6:$C$12)))</f>
        <v/>
      </c>
      <c r="E524" s="27" t="str">
        <f>IF('Matches-Data-Inputs'!E524="","",'Matches-Data-Inputs'!E524)</f>
        <v/>
      </c>
      <c r="F524" s="172" t="str">
        <f>IF('Matches-Data-Inputs'!F524="","",'Matches-Data-Inputs'!F524)</f>
        <v/>
      </c>
      <c r="G524" s="172" t="str">
        <f>IF('Matches-Data-Inputs'!G524="","",'Matches-Data-Inputs'!G524)</f>
        <v/>
      </c>
      <c r="H524" s="172" t="str">
        <f t="shared" si="118"/>
        <v>Not Played Yet</v>
      </c>
      <c r="I524" s="362" t="str">
        <f>IF('Matches-Data-Inputs'!H524="","",'Matches-Data-Inputs'!H524)</f>
        <v/>
      </c>
      <c r="J524" s="149" t="str">
        <f>IF('Matches-Data-Inputs'!I524="","",'Matches-Data-Inputs'!I524)</f>
        <v/>
      </c>
      <c r="K524" s="362" t="str">
        <f t="shared" si="119"/>
        <v>Not Played Yet</v>
      </c>
      <c r="L524" s="188"/>
      <c r="M524" s="203"/>
      <c r="N524" s="123" t="str">
        <f t="shared" si="108"/>
        <v xml:space="preserve"> </v>
      </c>
      <c r="O524" s="193" t="str">
        <f t="shared" si="109"/>
        <v xml:space="preserve"> </v>
      </c>
      <c r="P524" s="57" t="str">
        <f t="shared" si="110"/>
        <v/>
      </c>
      <c r="Q524" s="58" t="str">
        <f t="shared" si="111"/>
        <v/>
      </c>
      <c r="R524" s="59">
        <f t="shared" si="112"/>
        <v>0</v>
      </c>
      <c r="S524" s="60">
        <f t="shared" si="113"/>
        <v>0</v>
      </c>
      <c r="T524" s="61">
        <f t="shared" si="114"/>
        <v>0</v>
      </c>
      <c r="U524" s="58">
        <f t="shared" si="115"/>
        <v>0</v>
      </c>
      <c r="V524" s="61">
        <f t="shared" si="116"/>
        <v>0</v>
      </c>
      <c r="W524" s="58">
        <f t="shared" si="117"/>
        <v>0</v>
      </c>
      <c r="X524" s="367"/>
      <c r="Y524" s="137"/>
      <c r="Z524" s="138"/>
      <c r="AA524" s="139"/>
      <c r="AB524" s="139"/>
      <c r="AC524" s="139"/>
      <c r="AD524" s="139"/>
    </row>
    <row r="525" spans="2:30" hidden="1">
      <c r="B525" s="65" t="str">
        <f>IF(C525&lt;&gt;"",COUNTA($C$7:C525),"")</f>
        <v/>
      </c>
      <c r="C525" s="364" t="str">
        <f>IF('Matches-Data-Inputs'!C525="","",'Matches-Data-Inputs'!C525)</f>
        <v/>
      </c>
      <c r="D525" s="73" t="str">
        <f>IF(C525="","",VLOOKUP(WEEKDAY(C525),WeekDays!$B$6:$C$12,COLUMNS(WeekDays!$B$6:$C$12)))</f>
        <v/>
      </c>
      <c r="E525" s="27" t="str">
        <f>IF('Matches-Data-Inputs'!E525="","",'Matches-Data-Inputs'!E525)</f>
        <v/>
      </c>
      <c r="F525" s="172" t="str">
        <f>IF('Matches-Data-Inputs'!F525="","",'Matches-Data-Inputs'!F525)</f>
        <v/>
      </c>
      <c r="G525" s="172" t="str">
        <f>IF('Matches-Data-Inputs'!G525="","",'Matches-Data-Inputs'!G525)</f>
        <v/>
      </c>
      <c r="H525" s="172" t="str">
        <f t="shared" si="118"/>
        <v>Not Played Yet</v>
      </c>
      <c r="I525" s="362" t="str">
        <f>IF('Matches-Data-Inputs'!H525="","",'Matches-Data-Inputs'!H525)</f>
        <v/>
      </c>
      <c r="J525" s="149" t="str">
        <f>IF('Matches-Data-Inputs'!I525="","",'Matches-Data-Inputs'!I525)</f>
        <v/>
      </c>
      <c r="K525" s="362" t="str">
        <f t="shared" si="119"/>
        <v>Not Played Yet</v>
      </c>
      <c r="L525" s="188"/>
      <c r="M525" s="203"/>
      <c r="N525" s="123" t="str">
        <f t="shared" si="108"/>
        <v xml:space="preserve"> </v>
      </c>
      <c r="O525" s="193" t="str">
        <f t="shared" si="109"/>
        <v xml:space="preserve"> </v>
      </c>
      <c r="P525" s="57" t="str">
        <f t="shared" si="110"/>
        <v/>
      </c>
      <c r="Q525" s="58" t="str">
        <f t="shared" si="111"/>
        <v/>
      </c>
      <c r="R525" s="59">
        <f t="shared" si="112"/>
        <v>0</v>
      </c>
      <c r="S525" s="60">
        <f t="shared" si="113"/>
        <v>0</v>
      </c>
      <c r="T525" s="61">
        <f t="shared" si="114"/>
        <v>0</v>
      </c>
      <c r="U525" s="58">
        <f t="shared" si="115"/>
        <v>0</v>
      </c>
      <c r="V525" s="61">
        <f t="shared" si="116"/>
        <v>0</v>
      </c>
      <c r="W525" s="58">
        <f t="shared" si="117"/>
        <v>0</v>
      </c>
      <c r="X525" s="367"/>
      <c r="Y525" s="137"/>
      <c r="Z525" s="138"/>
      <c r="AA525" s="139"/>
      <c r="AB525" s="139"/>
      <c r="AC525" s="139"/>
      <c r="AD525" s="139"/>
    </row>
    <row r="526" spans="2:30" hidden="1">
      <c r="B526" s="65" t="str">
        <f>IF(C526&lt;&gt;"",COUNTA($C$7:C526),"")</f>
        <v/>
      </c>
      <c r="C526" s="364" t="str">
        <f>IF('Matches-Data-Inputs'!C526="","",'Matches-Data-Inputs'!C526)</f>
        <v/>
      </c>
      <c r="D526" s="73" t="str">
        <f>IF(C526="","",VLOOKUP(WEEKDAY(C526),WeekDays!$B$6:$C$12,COLUMNS(WeekDays!$B$6:$C$12)))</f>
        <v/>
      </c>
      <c r="E526" s="27" t="str">
        <f>IF('Matches-Data-Inputs'!E526="","",'Matches-Data-Inputs'!E526)</f>
        <v/>
      </c>
      <c r="F526" s="172" t="str">
        <f>IF('Matches-Data-Inputs'!F526="","",'Matches-Data-Inputs'!F526)</f>
        <v/>
      </c>
      <c r="G526" s="172" t="str">
        <f>IF('Matches-Data-Inputs'!G526="","",'Matches-Data-Inputs'!G526)</f>
        <v/>
      </c>
      <c r="H526" s="172" t="str">
        <f t="shared" si="118"/>
        <v>Not Played Yet</v>
      </c>
      <c r="I526" s="362" t="str">
        <f>IF('Matches-Data-Inputs'!H526="","",'Matches-Data-Inputs'!H526)</f>
        <v/>
      </c>
      <c r="J526" s="149" t="str">
        <f>IF('Matches-Data-Inputs'!I526="","",'Matches-Data-Inputs'!I526)</f>
        <v/>
      </c>
      <c r="K526" s="362" t="str">
        <f t="shared" si="119"/>
        <v>Not Played Yet</v>
      </c>
      <c r="L526" s="188"/>
      <c r="M526" s="203"/>
      <c r="N526" s="123" t="str">
        <f t="shared" si="108"/>
        <v xml:space="preserve"> </v>
      </c>
      <c r="O526" s="193" t="str">
        <f t="shared" si="109"/>
        <v xml:space="preserve"> </v>
      </c>
      <c r="P526" s="57" t="str">
        <f t="shared" si="110"/>
        <v/>
      </c>
      <c r="Q526" s="58" t="str">
        <f t="shared" si="111"/>
        <v/>
      </c>
      <c r="R526" s="59">
        <f t="shared" si="112"/>
        <v>0</v>
      </c>
      <c r="S526" s="60">
        <f t="shared" si="113"/>
        <v>0</v>
      </c>
      <c r="T526" s="61">
        <f t="shared" si="114"/>
        <v>0</v>
      </c>
      <c r="U526" s="58">
        <f t="shared" si="115"/>
        <v>0</v>
      </c>
      <c r="V526" s="61">
        <f t="shared" si="116"/>
        <v>0</v>
      </c>
      <c r="W526" s="58">
        <f t="shared" si="117"/>
        <v>0</v>
      </c>
      <c r="X526" s="367"/>
      <c r="Y526" s="137"/>
      <c r="Z526" s="138"/>
      <c r="AA526" s="139"/>
      <c r="AB526" s="139"/>
      <c r="AC526" s="139"/>
      <c r="AD526" s="139"/>
    </row>
    <row r="527" spans="2:30" hidden="1">
      <c r="B527" s="65" t="str">
        <f>IF(C527&lt;&gt;"",COUNTA($C$7:C527),"")</f>
        <v/>
      </c>
      <c r="C527" s="364" t="str">
        <f>IF('Matches-Data-Inputs'!C527="","",'Matches-Data-Inputs'!C527)</f>
        <v/>
      </c>
      <c r="D527" s="73" t="str">
        <f>IF(C527="","",VLOOKUP(WEEKDAY(C527),WeekDays!$B$6:$C$12,COLUMNS(WeekDays!$B$6:$C$12)))</f>
        <v/>
      </c>
      <c r="E527" s="27" t="str">
        <f>IF('Matches-Data-Inputs'!E527="","",'Matches-Data-Inputs'!E527)</f>
        <v/>
      </c>
      <c r="F527" s="172" t="str">
        <f>IF('Matches-Data-Inputs'!F527="","",'Matches-Data-Inputs'!F527)</f>
        <v/>
      </c>
      <c r="G527" s="172" t="str">
        <f>IF('Matches-Data-Inputs'!G527="","",'Matches-Data-Inputs'!G527)</f>
        <v/>
      </c>
      <c r="H527" s="172" t="str">
        <f t="shared" si="118"/>
        <v>Not Played Yet</v>
      </c>
      <c r="I527" s="362" t="str">
        <f>IF('Matches-Data-Inputs'!H527="","",'Matches-Data-Inputs'!H527)</f>
        <v/>
      </c>
      <c r="J527" s="149" t="str">
        <f>IF('Matches-Data-Inputs'!I527="","",'Matches-Data-Inputs'!I527)</f>
        <v/>
      </c>
      <c r="K527" s="362" t="str">
        <f t="shared" si="119"/>
        <v>Not Played Yet</v>
      </c>
      <c r="L527" s="188"/>
      <c r="M527" s="203"/>
      <c r="N527" s="123" t="str">
        <f t="shared" si="108"/>
        <v xml:space="preserve"> </v>
      </c>
      <c r="O527" s="193" t="str">
        <f t="shared" si="109"/>
        <v xml:space="preserve"> </v>
      </c>
      <c r="P527" s="57" t="str">
        <f t="shared" si="110"/>
        <v/>
      </c>
      <c r="Q527" s="58" t="str">
        <f t="shared" si="111"/>
        <v/>
      </c>
      <c r="R527" s="59">
        <f t="shared" si="112"/>
        <v>0</v>
      </c>
      <c r="S527" s="60">
        <f t="shared" si="113"/>
        <v>0</v>
      </c>
      <c r="T527" s="61">
        <f t="shared" si="114"/>
        <v>0</v>
      </c>
      <c r="U527" s="58">
        <f t="shared" si="115"/>
        <v>0</v>
      </c>
      <c r="V527" s="61">
        <f t="shared" si="116"/>
        <v>0</v>
      </c>
      <c r="W527" s="58">
        <f t="shared" si="117"/>
        <v>0</v>
      </c>
      <c r="X527" s="367"/>
      <c r="Y527" s="137"/>
      <c r="Z527" s="138"/>
      <c r="AA527" s="139"/>
      <c r="AB527" s="139"/>
      <c r="AC527" s="139"/>
      <c r="AD527" s="139"/>
    </row>
    <row r="528" spans="2:30" hidden="1">
      <c r="B528" s="65" t="str">
        <f>IF(C528&lt;&gt;"",COUNTA($C$7:C528),"")</f>
        <v/>
      </c>
      <c r="C528" s="364" t="str">
        <f>IF('Matches-Data-Inputs'!C528="","",'Matches-Data-Inputs'!C528)</f>
        <v/>
      </c>
      <c r="D528" s="73" t="str">
        <f>IF(C528="","",VLOOKUP(WEEKDAY(C528),WeekDays!$B$6:$C$12,COLUMNS(WeekDays!$B$6:$C$12)))</f>
        <v/>
      </c>
      <c r="E528" s="27" t="str">
        <f>IF('Matches-Data-Inputs'!E528="","",'Matches-Data-Inputs'!E528)</f>
        <v/>
      </c>
      <c r="F528" s="172" t="str">
        <f>IF('Matches-Data-Inputs'!F528="","",'Matches-Data-Inputs'!F528)</f>
        <v/>
      </c>
      <c r="G528" s="172" t="str">
        <f>IF('Matches-Data-Inputs'!G528="","",'Matches-Data-Inputs'!G528)</f>
        <v/>
      </c>
      <c r="H528" s="172" t="str">
        <f t="shared" si="118"/>
        <v>Not Played Yet</v>
      </c>
      <c r="I528" s="362" t="str">
        <f>IF('Matches-Data-Inputs'!H528="","",'Matches-Data-Inputs'!H528)</f>
        <v/>
      </c>
      <c r="J528" s="149" t="str">
        <f>IF('Matches-Data-Inputs'!I528="","",'Matches-Data-Inputs'!I528)</f>
        <v/>
      </c>
      <c r="K528" s="362" t="str">
        <f t="shared" si="119"/>
        <v>Not Played Yet</v>
      </c>
      <c r="L528" s="188"/>
      <c r="M528" s="203"/>
      <c r="N528" s="123" t="str">
        <f t="shared" si="108"/>
        <v xml:space="preserve"> </v>
      </c>
      <c r="O528" s="193" t="str">
        <f t="shared" si="109"/>
        <v xml:space="preserve"> </v>
      </c>
      <c r="P528" s="57" t="str">
        <f t="shared" si="110"/>
        <v/>
      </c>
      <c r="Q528" s="58" t="str">
        <f t="shared" si="111"/>
        <v/>
      </c>
      <c r="R528" s="59">
        <f t="shared" si="112"/>
        <v>0</v>
      </c>
      <c r="S528" s="60">
        <f t="shared" si="113"/>
        <v>0</v>
      </c>
      <c r="T528" s="61">
        <f t="shared" si="114"/>
        <v>0</v>
      </c>
      <c r="U528" s="58">
        <f t="shared" si="115"/>
        <v>0</v>
      </c>
      <c r="V528" s="61">
        <f t="shared" si="116"/>
        <v>0</v>
      </c>
      <c r="W528" s="58">
        <f t="shared" si="117"/>
        <v>0</v>
      </c>
      <c r="X528" s="367"/>
      <c r="Y528" s="137"/>
      <c r="Z528" s="138"/>
      <c r="AA528" s="139"/>
      <c r="AB528" s="139"/>
      <c r="AC528" s="139"/>
      <c r="AD528" s="139"/>
    </row>
    <row r="529" spans="2:30" hidden="1">
      <c r="B529" s="65" t="str">
        <f>IF(C529&lt;&gt;"",COUNTA($C$7:C529),"")</f>
        <v/>
      </c>
      <c r="C529" s="364" t="str">
        <f>IF('Matches-Data-Inputs'!C529="","",'Matches-Data-Inputs'!C529)</f>
        <v/>
      </c>
      <c r="D529" s="73" t="str">
        <f>IF(C529="","",VLOOKUP(WEEKDAY(C529),WeekDays!$B$6:$C$12,COLUMNS(WeekDays!$B$6:$C$12)))</f>
        <v/>
      </c>
      <c r="E529" s="27" t="str">
        <f>IF('Matches-Data-Inputs'!E529="","",'Matches-Data-Inputs'!E529)</f>
        <v/>
      </c>
      <c r="F529" s="172" t="str">
        <f>IF('Matches-Data-Inputs'!F529="","",'Matches-Data-Inputs'!F529)</f>
        <v/>
      </c>
      <c r="G529" s="172" t="str">
        <f>IF('Matches-Data-Inputs'!G529="","",'Matches-Data-Inputs'!G529)</f>
        <v/>
      </c>
      <c r="H529" s="172" t="str">
        <f t="shared" si="118"/>
        <v>Not Played Yet</v>
      </c>
      <c r="I529" s="362" t="str">
        <f>IF('Matches-Data-Inputs'!H529="","",'Matches-Data-Inputs'!H529)</f>
        <v/>
      </c>
      <c r="J529" s="149" t="str">
        <f>IF('Matches-Data-Inputs'!I529="","",'Matches-Data-Inputs'!I529)</f>
        <v/>
      </c>
      <c r="K529" s="362" t="str">
        <f t="shared" si="119"/>
        <v>Not Played Yet</v>
      </c>
      <c r="L529" s="188"/>
      <c r="M529" s="203"/>
      <c r="N529" s="123" t="str">
        <f t="shared" si="108"/>
        <v xml:space="preserve"> </v>
      </c>
      <c r="O529" s="193" t="str">
        <f t="shared" si="109"/>
        <v xml:space="preserve"> </v>
      </c>
      <c r="P529" s="57" t="str">
        <f t="shared" si="110"/>
        <v/>
      </c>
      <c r="Q529" s="58" t="str">
        <f t="shared" si="111"/>
        <v/>
      </c>
      <c r="R529" s="59">
        <f t="shared" si="112"/>
        <v>0</v>
      </c>
      <c r="S529" s="60">
        <f t="shared" si="113"/>
        <v>0</v>
      </c>
      <c r="T529" s="61">
        <f t="shared" si="114"/>
        <v>0</v>
      </c>
      <c r="U529" s="58">
        <f t="shared" si="115"/>
        <v>0</v>
      </c>
      <c r="V529" s="61">
        <f t="shared" si="116"/>
        <v>0</v>
      </c>
      <c r="W529" s="58">
        <f t="shared" si="117"/>
        <v>0</v>
      </c>
      <c r="X529" s="367"/>
      <c r="Y529" s="137"/>
      <c r="Z529" s="138"/>
      <c r="AA529" s="139"/>
      <c r="AB529" s="139"/>
      <c r="AC529" s="139"/>
      <c r="AD529" s="139"/>
    </row>
    <row r="530" spans="2:30" hidden="1">
      <c r="B530" s="65" t="str">
        <f>IF(C530&lt;&gt;"",COUNTA($C$7:C530),"")</f>
        <v/>
      </c>
      <c r="C530" s="364" t="str">
        <f>IF('Matches-Data-Inputs'!C530="","",'Matches-Data-Inputs'!C530)</f>
        <v/>
      </c>
      <c r="D530" s="73" t="str">
        <f>IF(C530="","",VLOOKUP(WEEKDAY(C530),WeekDays!$B$6:$C$12,COLUMNS(WeekDays!$B$6:$C$12)))</f>
        <v/>
      </c>
      <c r="E530" s="27" t="str">
        <f>IF('Matches-Data-Inputs'!E530="","",'Matches-Data-Inputs'!E530)</f>
        <v/>
      </c>
      <c r="F530" s="172" t="str">
        <f>IF('Matches-Data-Inputs'!F530="","",'Matches-Data-Inputs'!F530)</f>
        <v/>
      </c>
      <c r="G530" s="172" t="str">
        <f>IF('Matches-Data-Inputs'!G530="","",'Matches-Data-Inputs'!G530)</f>
        <v/>
      </c>
      <c r="H530" s="172" t="str">
        <f t="shared" si="118"/>
        <v>Not Played Yet</v>
      </c>
      <c r="I530" s="362" t="str">
        <f>IF('Matches-Data-Inputs'!H530="","",'Matches-Data-Inputs'!H530)</f>
        <v/>
      </c>
      <c r="J530" s="149" t="str">
        <f>IF('Matches-Data-Inputs'!I530="","",'Matches-Data-Inputs'!I530)</f>
        <v/>
      </c>
      <c r="K530" s="362" t="str">
        <f t="shared" si="119"/>
        <v>Not Played Yet</v>
      </c>
      <c r="L530" s="188"/>
      <c r="M530" s="203"/>
      <c r="N530" s="123" t="str">
        <f t="shared" si="108"/>
        <v xml:space="preserve"> </v>
      </c>
      <c r="O530" s="193" t="str">
        <f t="shared" si="109"/>
        <v xml:space="preserve"> </v>
      </c>
      <c r="P530" s="57" t="str">
        <f t="shared" si="110"/>
        <v/>
      </c>
      <c r="Q530" s="58" t="str">
        <f t="shared" si="111"/>
        <v/>
      </c>
      <c r="R530" s="59">
        <f t="shared" si="112"/>
        <v>0</v>
      </c>
      <c r="S530" s="60">
        <f t="shared" si="113"/>
        <v>0</v>
      </c>
      <c r="T530" s="61">
        <f t="shared" si="114"/>
        <v>0</v>
      </c>
      <c r="U530" s="58">
        <f t="shared" si="115"/>
        <v>0</v>
      </c>
      <c r="V530" s="61">
        <f t="shared" si="116"/>
        <v>0</v>
      </c>
      <c r="W530" s="58">
        <f t="shared" si="117"/>
        <v>0</v>
      </c>
      <c r="X530" s="367"/>
      <c r="Y530" s="137"/>
      <c r="Z530" s="138"/>
      <c r="AA530" s="139"/>
      <c r="AB530" s="139"/>
      <c r="AC530" s="139"/>
      <c r="AD530" s="139"/>
    </row>
    <row r="531" spans="2:30" hidden="1">
      <c r="B531" s="65" t="str">
        <f>IF(C531&lt;&gt;"",COUNTA($C$7:C531),"")</f>
        <v/>
      </c>
      <c r="C531" s="364" t="str">
        <f>IF('Matches-Data-Inputs'!C531="","",'Matches-Data-Inputs'!C531)</f>
        <v/>
      </c>
      <c r="D531" s="73" t="str">
        <f>IF(C531="","",VLOOKUP(WEEKDAY(C531),WeekDays!$B$6:$C$12,COLUMNS(WeekDays!$B$6:$C$12)))</f>
        <v/>
      </c>
      <c r="E531" s="27" t="str">
        <f>IF('Matches-Data-Inputs'!E531="","",'Matches-Data-Inputs'!E531)</f>
        <v/>
      </c>
      <c r="F531" s="172" t="str">
        <f>IF('Matches-Data-Inputs'!F531="","",'Matches-Data-Inputs'!F531)</f>
        <v/>
      </c>
      <c r="G531" s="172" t="str">
        <f>IF('Matches-Data-Inputs'!G531="","",'Matches-Data-Inputs'!G531)</f>
        <v/>
      </c>
      <c r="H531" s="172" t="str">
        <f t="shared" si="118"/>
        <v>Not Played Yet</v>
      </c>
      <c r="I531" s="362" t="str">
        <f>IF('Matches-Data-Inputs'!H531="","",'Matches-Data-Inputs'!H531)</f>
        <v/>
      </c>
      <c r="J531" s="149" t="str">
        <f>IF('Matches-Data-Inputs'!I531="","",'Matches-Data-Inputs'!I531)</f>
        <v/>
      </c>
      <c r="K531" s="362" t="str">
        <f t="shared" si="119"/>
        <v>Not Played Yet</v>
      </c>
      <c r="L531" s="188"/>
      <c r="M531" s="203"/>
      <c r="N531" s="123" t="str">
        <f t="shared" si="108"/>
        <v xml:space="preserve"> </v>
      </c>
      <c r="O531" s="193" t="str">
        <f t="shared" si="109"/>
        <v xml:space="preserve"> </v>
      </c>
      <c r="P531" s="57" t="str">
        <f t="shared" si="110"/>
        <v/>
      </c>
      <c r="Q531" s="58" t="str">
        <f t="shared" si="111"/>
        <v/>
      </c>
      <c r="R531" s="59">
        <f t="shared" si="112"/>
        <v>0</v>
      </c>
      <c r="S531" s="60">
        <f t="shared" si="113"/>
        <v>0</v>
      </c>
      <c r="T531" s="61">
        <f t="shared" si="114"/>
        <v>0</v>
      </c>
      <c r="U531" s="58">
        <f t="shared" si="115"/>
        <v>0</v>
      </c>
      <c r="V531" s="61">
        <f t="shared" si="116"/>
        <v>0</v>
      </c>
      <c r="W531" s="58">
        <f t="shared" si="117"/>
        <v>0</v>
      </c>
      <c r="X531" s="367"/>
      <c r="Y531" s="137"/>
      <c r="Z531" s="138"/>
      <c r="AA531" s="139"/>
      <c r="AB531" s="139"/>
      <c r="AC531" s="139"/>
      <c r="AD531" s="139"/>
    </row>
    <row r="532" spans="2:30" hidden="1">
      <c r="B532" s="65" t="str">
        <f>IF(C532&lt;&gt;"",COUNTA($C$7:C532),"")</f>
        <v/>
      </c>
      <c r="C532" s="364" t="str">
        <f>IF('Matches-Data-Inputs'!C532="","",'Matches-Data-Inputs'!C532)</f>
        <v/>
      </c>
      <c r="D532" s="73" t="str">
        <f>IF(C532="","",VLOOKUP(WEEKDAY(C532),WeekDays!$B$6:$C$12,COLUMNS(WeekDays!$B$6:$C$12)))</f>
        <v/>
      </c>
      <c r="E532" s="27" t="str">
        <f>IF('Matches-Data-Inputs'!E532="","",'Matches-Data-Inputs'!E532)</f>
        <v/>
      </c>
      <c r="F532" s="172" t="str">
        <f>IF('Matches-Data-Inputs'!F532="","",'Matches-Data-Inputs'!F532)</f>
        <v/>
      </c>
      <c r="G532" s="172" t="str">
        <f>IF('Matches-Data-Inputs'!G532="","",'Matches-Data-Inputs'!G532)</f>
        <v/>
      </c>
      <c r="H532" s="172" t="str">
        <f t="shared" si="118"/>
        <v>Not Played Yet</v>
      </c>
      <c r="I532" s="362" t="str">
        <f>IF('Matches-Data-Inputs'!H532="","",'Matches-Data-Inputs'!H532)</f>
        <v/>
      </c>
      <c r="J532" s="149" t="str">
        <f>IF('Matches-Data-Inputs'!I532="","",'Matches-Data-Inputs'!I532)</f>
        <v/>
      </c>
      <c r="K532" s="362" t="str">
        <f t="shared" si="119"/>
        <v>Not Played Yet</v>
      </c>
      <c r="L532" s="188"/>
      <c r="M532" s="203"/>
      <c r="N532" s="123" t="str">
        <f t="shared" si="108"/>
        <v xml:space="preserve"> </v>
      </c>
      <c r="O532" s="193" t="str">
        <f t="shared" si="109"/>
        <v xml:space="preserve"> </v>
      </c>
      <c r="P532" s="57" t="str">
        <f t="shared" si="110"/>
        <v/>
      </c>
      <c r="Q532" s="58" t="str">
        <f t="shared" si="111"/>
        <v/>
      </c>
      <c r="R532" s="59">
        <f t="shared" si="112"/>
        <v>0</v>
      </c>
      <c r="S532" s="60">
        <f t="shared" si="113"/>
        <v>0</v>
      </c>
      <c r="T532" s="61">
        <f t="shared" si="114"/>
        <v>0</v>
      </c>
      <c r="U532" s="58">
        <f t="shared" si="115"/>
        <v>0</v>
      </c>
      <c r="V532" s="61">
        <f t="shared" si="116"/>
        <v>0</v>
      </c>
      <c r="W532" s="58">
        <f t="shared" si="117"/>
        <v>0</v>
      </c>
      <c r="X532" s="367"/>
      <c r="Y532" s="137"/>
      <c r="Z532" s="138"/>
      <c r="AA532" s="139"/>
      <c r="AB532" s="139"/>
      <c r="AC532" s="139"/>
      <c r="AD532" s="139"/>
    </row>
    <row r="533" spans="2:30" hidden="1">
      <c r="B533" s="65" t="str">
        <f>IF(C533&lt;&gt;"",COUNTA($C$7:C533),"")</f>
        <v/>
      </c>
      <c r="C533" s="364" t="str">
        <f>IF('Matches-Data-Inputs'!C533="","",'Matches-Data-Inputs'!C533)</f>
        <v/>
      </c>
      <c r="D533" s="73" t="str">
        <f>IF(C533="","",VLOOKUP(WEEKDAY(C533),WeekDays!$B$6:$C$12,COLUMNS(WeekDays!$B$6:$C$12)))</f>
        <v/>
      </c>
      <c r="E533" s="27" t="str">
        <f>IF('Matches-Data-Inputs'!E533="","",'Matches-Data-Inputs'!E533)</f>
        <v/>
      </c>
      <c r="F533" s="172" t="str">
        <f>IF('Matches-Data-Inputs'!F533="","",'Matches-Data-Inputs'!F533)</f>
        <v/>
      </c>
      <c r="G533" s="172" t="str">
        <f>IF('Matches-Data-Inputs'!G533="","",'Matches-Data-Inputs'!G533)</f>
        <v/>
      </c>
      <c r="H533" s="172" t="str">
        <f t="shared" si="118"/>
        <v>Not Played Yet</v>
      </c>
      <c r="I533" s="362" t="str">
        <f>IF('Matches-Data-Inputs'!H533="","",'Matches-Data-Inputs'!H533)</f>
        <v/>
      </c>
      <c r="J533" s="149" t="str">
        <f>IF('Matches-Data-Inputs'!I533="","",'Matches-Data-Inputs'!I533)</f>
        <v/>
      </c>
      <c r="K533" s="362" t="str">
        <f t="shared" si="119"/>
        <v>Not Played Yet</v>
      </c>
      <c r="L533" s="188"/>
      <c r="M533" s="203"/>
      <c r="N533" s="123" t="str">
        <f t="shared" si="108"/>
        <v xml:space="preserve"> </v>
      </c>
      <c r="O533" s="193" t="str">
        <f t="shared" si="109"/>
        <v xml:space="preserve"> </v>
      </c>
      <c r="P533" s="57" t="str">
        <f t="shared" si="110"/>
        <v/>
      </c>
      <c r="Q533" s="58" t="str">
        <f t="shared" si="111"/>
        <v/>
      </c>
      <c r="R533" s="59">
        <f t="shared" si="112"/>
        <v>0</v>
      </c>
      <c r="S533" s="60">
        <f t="shared" si="113"/>
        <v>0</v>
      </c>
      <c r="T533" s="61">
        <f t="shared" si="114"/>
        <v>0</v>
      </c>
      <c r="U533" s="58">
        <f t="shared" si="115"/>
        <v>0</v>
      </c>
      <c r="V533" s="61">
        <f t="shared" si="116"/>
        <v>0</v>
      </c>
      <c r="W533" s="58">
        <f t="shared" si="117"/>
        <v>0</v>
      </c>
      <c r="X533" s="367"/>
      <c r="Y533" s="137"/>
      <c r="Z533" s="138"/>
      <c r="AA533" s="139"/>
      <c r="AB533" s="139"/>
      <c r="AC533" s="139"/>
      <c r="AD533" s="139"/>
    </row>
    <row r="534" spans="2:30" hidden="1">
      <c r="B534" s="65" t="str">
        <f>IF(C534&lt;&gt;"",COUNTA($C$7:C534),"")</f>
        <v/>
      </c>
      <c r="C534" s="364" t="str">
        <f>IF('Matches-Data-Inputs'!C534="","",'Matches-Data-Inputs'!C534)</f>
        <v/>
      </c>
      <c r="D534" s="73" t="str">
        <f>IF(C534="","",VLOOKUP(WEEKDAY(C534),WeekDays!$B$6:$C$12,COLUMNS(WeekDays!$B$6:$C$12)))</f>
        <v/>
      </c>
      <c r="E534" s="27" t="str">
        <f>IF('Matches-Data-Inputs'!E534="","",'Matches-Data-Inputs'!E534)</f>
        <v/>
      </c>
      <c r="F534" s="172" t="str">
        <f>IF('Matches-Data-Inputs'!F534="","",'Matches-Data-Inputs'!F534)</f>
        <v/>
      </c>
      <c r="G534" s="172" t="str">
        <f>IF('Matches-Data-Inputs'!G534="","",'Matches-Data-Inputs'!G534)</f>
        <v/>
      </c>
      <c r="H534" s="172" t="str">
        <f t="shared" si="118"/>
        <v>Not Played Yet</v>
      </c>
      <c r="I534" s="362" t="str">
        <f>IF('Matches-Data-Inputs'!H534="","",'Matches-Data-Inputs'!H534)</f>
        <v/>
      </c>
      <c r="J534" s="149" t="str">
        <f>IF('Matches-Data-Inputs'!I534="","",'Matches-Data-Inputs'!I534)</f>
        <v/>
      </c>
      <c r="K534" s="362" t="str">
        <f t="shared" si="119"/>
        <v>Not Played Yet</v>
      </c>
      <c r="L534" s="188"/>
      <c r="M534" s="203"/>
      <c r="N534" s="123" t="str">
        <f t="shared" si="108"/>
        <v xml:space="preserve"> </v>
      </c>
      <c r="O534" s="193" t="str">
        <f t="shared" si="109"/>
        <v xml:space="preserve"> </v>
      </c>
      <c r="P534" s="57" t="str">
        <f t="shared" si="110"/>
        <v/>
      </c>
      <c r="Q534" s="58" t="str">
        <f t="shared" si="111"/>
        <v/>
      </c>
      <c r="R534" s="59">
        <f t="shared" si="112"/>
        <v>0</v>
      </c>
      <c r="S534" s="60">
        <f t="shared" si="113"/>
        <v>0</v>
      </c>
      <c r="T534" s="61">
        <f t="shared" si="114"/>
        <v>0</v>
      </c>
      <c r="U534" s="58">
        <f t="shared" si="115"/>
        <v>0</v>
      </c>
      <c r="V534" s="61">
        <f t="shared" si="116"/>
        <v>0</v>
      </c>
      <c r="W534" s="58">
        <f t="shared" si="117"/>
        <v>0</v>
      </c>
      <c r="X534" s="367"/>
      <c r="Y534" s="137"/>
      <c r="Z534" s="138"/>
      <c r="AA534" s="139"/>
      <c r="AB534" s="139"/>
      <c r="AC534" s="139"/>
      <c r="AD534" s="139"/>
    </row>
    <row r="535" spans="2:30" hidden="1">
      <c r="B535" s="65" t="str">
        <f>IF(C535&lt;&gt;"",COUNTA($C$7:C535),"")</f>
        <v/>
      </c>
      <c r="C535" s="364" t="str">
        <f>IF('Matches-Data-Inputs'!C535="","",'Matches-Data-Inputs'!C535)</f>
        <v/>
      </c>
      <c r="D535" s="73" t="str">
        <f>IF(C535="","",VLOOKUP(WEEKDAY(C535),WeekDays!$B$6:$C$12,COLUMNS(WeekDays!$B$6:$C$12)))</f>
        <v/>
      </c>
      <c r="E535" s="27" t="str">
        <f>IF('Matches-Data-Inputs'!E535="","",'Matches-Data-Inputs'!E535)</f>
        <v/>
      </c>
      <c r="F535" s="172" t="str">
        <f>IF('Matches-Data-Inputs'!F535="","",'Matches-Data-Inputs'!F535)</f>
        <v/>
      </c>
      <c r="G535" s="172" t="str">
        <f>IF('Matches-Data-Inputs'!G535="","",'Matches-Data-Inputs'!G535)</f>
        <v/>
      </c>
      <c r="H535" s="172" t="str">
        <f t="shared" si="118"/>
        <v>Not Played Yet</v>
      </c>
      <c r="I535" s="362" t="str">
        <f>IF('Matches-Data-Inputs'!H535="","",'Matches-Data-Inputs'!H535)</f>
        <v/>
      </c>
      <c r="J535" s="149" t="str">
        <f>IF('Matches-Data-Inputs'!I535="","",'Matches-Data-Inputs'!I535)</f>
        <v/>
      </c>
      <c r="K535" s="362" t="str">
        <f t="shared" si="119"/>
        <v>Not Played Yet</v>
      </c>
      <c r="L535" s="188"/>
      <c r="M535" s="203"/>
      <c r="N535" s="123" t="str">
        <f t="shared" si="108"/>
        <v xml:space="preserve"> </v>
      </c>
      <c r="O535" s="193" t="str">
        <f t="shared" si="109"/>
        <v xml:space="preserve"> </v>
      </c>
      <c r="P535" s="57" t="str">
        <f t="shared" si="110"/>
        <v/>
      </c>
      <c r="Q535" s="58" t="str">
        <f t="shared" si="111"/>
        <v/>
      </c>
      <c r="R535" s="59">
        <f t="shared" si="112"/>
        <v>0</v>
      </c>
      <c r="S535" s="60">
        <f t="shared" si="113"/>
        <v>0</v>
      </c>
      <c r="T535" s="61">
        <f t="shared" si="114"/>
        <v>0</v>
      </c>
      <c r="U535" s="58">
        <f t="shared" si="115"/>
        <v>0</v>
      </c>
      <c r="V535" s="61">
        <f t="shared" si="116"/>
        <v>0</v>
      </c>
      <c r="W535" s="58">
        <f t="shared" si="117"/>
        <v>0</v>
      </c>
      <c r="X535" s="367"/>
      <c r="Y535" s="137"/>
      <c r="Z535" s="138"/>
      <c r="AA535" s="139"/>
      <c r="AB535" s="139"/>
      <c r="AC535" s="139"/>
      <c r="AD535" s="139"/>
    </row>
    <row r="536" spans="2:30" hidden="1">
      <c r="B536" s="65" t="str">
        <f>IF(C536&lt;&gt;"",COUNTA($C$7:C536),"")</f>
        <v/>
      </c>
      <c r="C536" s="364" t="str">
        <f>IF('Matches-Data-Inputs'!C536="","",'Matches-Data-Inputs'!C536)</f>
        <v/>
      </c>
      <c r="D536" s="73" t="str">
        <f>IF(C536="","",VLOOKUP(WEEKDAY(C536),WeekDays!$B$6:$C$12,COLUMNS(WeekDays!$B$6:$C$12)))</f>
        <v/>
      </c>
      <c r="E536" s="27" t="str">
        <f>IF('Matches-Data-Inputs'!E536="","",'Matches-Data-Inputs'!E536)</f>
        <v/>
      </c>
      <c r="F536" s="172" t="str">
        <f>IF('Matches-Data-Inputs'!F536="","",'Matches-Data-Inputs'!F536)</f>
        <v/>
      </c>
      <c r="G536" s="172" t="str">
        <f>IF('Matches-Data-Inputs'!G536="","",'Matches-Data-Inputs'!G536)</f>
        <v/>
      </c>
      <c r="H536" s="172" t="str">
        <f t="shared" si="118"/>
        <v>Not Played Yet</v>
      </c>
      <c r="I536" s="362" t="str">
        <f>IF('Matches-Data-Inputs'!H536="","",'Matches-Data-Inputs'!H536)</f>
        <v/>
      </c>
      <c r="J536" s="149" t="str">
        <f>IF('Matches-Data-Inputs'!I536="","",'Matches-Data-Inputs'!I536)</f>
        <v/>
      </c>
      <c r="K536" s="362" t="str">
        <f t="shared" si="119"/>
        <v>Not Played Yet</v>
      </c>
      <c r="L536" s="188"/>
      <c r="M536" s="203"/>
      <c r="N536" s="123" t="str">
        <f t="shared" si="108"/>
        <v xml:space="preserve"> </v>
      </c>
      <c r="O536" s="193" t="str">
        <f t="shared" si="109"/>
        <v xml:space="preserve"> </v>
      </c>
      <c r="P536" s="57" t="str">
        <f t="shared" si="110"/>
        <v/>
      </c>
      <c r="Q536" s="58" t="str">
        <f t="shared" si="111"/>
        <v/>
      </c>
      <c r="R536" s="59">
        <f t="shared" si="112"/>
        <v>0</v>
      </c>
      <c r="S536" s="60">
        <f t="shared" si="113"/>
        <v>0</v>
      </c>
      <c r="T536" s="61">
        <f t="shared" si="114"/>
        <v>0</v>
      </c>
      <c r="U536" s="58">
        <f t="shared" si="115"/>
        <v>0</v>
      </c>
      <c r="V536" s="61">
        <f t="shared" si="116"/>
        <v>0</v>
      </c>
      <c r="W536" s="58">
        <f t="shared" si="117"/>
        <v>0</v>
      </c>
      <c r="X536" s="367"/>
      <c r="Y536" s="137"/>
      <c r="Z536" s="138"/>
      <c r="AA536" s="139"/>
      <c r="AB536" s="139"/>
      <c r="AC536" s="139"/>
      <c r="AD536" s="139"/>
    </row>
    <row r="537" spans="2:30" hidden="1">
      <c r="B537" s="65" t="str">
        <f>IF(C537&lt;&gt;"",COUNTA($C$7:C537),"")</f>
        <v/>
      </c>
      <c r="C537" s="364" t="str">
        <f>IF('Matches-Data-Inputs'!C537="","",'Matches-Data-Inputs'!C537)</f>
        <v/>
      </c>
      <c r="D537" s="73" t="str">
        <f>IF(C537="","",VLOOKUP(WEEKDAY(C537),WeekDays!$B$6:$C$12,COLUMNS(WeekDays!$B$6:$C$12)))</f>
        <v/>
      </c>
      <c r="E537" s="27" t="str">
        <f>IF('Matches-Data-Inputs'!E537="","",'Matches-Data-Inputs'!E537)</f>
        <v/>
      </c>
      <c r="F537" s="172" t="str">
        <f>IF('Matches-Data-Inputs'!F537="","",'Matches-Data-Inputs'!F537)</f>
        <v/>
      </c>
      <c r="G537" s="172" t="str">
        <f>IF('Matches-Data-Inputs'!G537="","",'Matches-Data-Inputs'!G537)</f>
        <v/>
      </c>
      <c r="H537" s="172" t="str">
        <f t="shared" si="118"/>
        <v>Not Played Yet</v>
      </c>
      <c r="I537" s="362" t="str">
        <f>IF('Matches-Data-Inputs'!H537="","",'Matches-Data-Inputs'!H537)</f>
        <v/>
      </c>
      <c r="J537" s="149" t="str">
        <f>IF('Matches-Data-Inputs'!I537="","",'Matches-Data-Inputs'!I537)</f>
        <v/>
      </c>
      <c r="K537" s="362" t="str">
        <f t="shared" si="119"/>
        <v>Not Played Yet</v>
      </c>
      <c r="L537" s="188"/>
      <c r="M537" s="203"/>
      <c r="N537" s="123" t="str">
        <f t="shared" si="108"/>
        <v xml:space="preserve"> </v>
      </c>
      <c r="O537" s="193" t="str">
        <f t="shared" si="109"/>
        <v xml:space="preserve"> </v>
      </c>
      <c r="P537" s="57" t="str">
        <f t="shared" si="110"/>
        <v/>
      </c>
      <c r="Q537" s="58" t="str">
        <f t="shared" si="111"/>
        <v/>
      </c>
      <c r="R537" s="59">
        <f t="shared" si="112"/>
        <v>0</v>
      </c>
      <c r="S537" s="60">
        <f t="shared" si="113"/>
        <v>0</v>
      </c>
      <c r="T537" s="61">
        <f t="shared" si="114"/>
        <v>0</v>
      </c>
      <c r="U537" s="58">
        <f t="shared" si="115"/>
        <v>0</v>
      </c>
      <c r="V537" s="61">
        <f t="shared" si="116"/>
        <v>0</v>
      </c>
      <c r="W537" s="58">
        <f t="shared" si="117"/>
        <v>0</v>
      </c>
      <c r="X537" s="367"/>
      <c r="Y537" s="137"/>
      <c r="Z537" s="138"/>
      <c r="AA537" s="139"/>
      <c r="AB537" s="139"/>
      <c r="AC537" s="139"/>
      <c r="AD537" s="139"/>
    </row>
    <row r="538" spans="2:30" hidden="1">
      <c r="B538" s="65" t="str">
        <f>IF(C538&lt;&gt;"",COUNTA($C$7:C538),"")</f>
        <v/>
      </c>
      <c r="C538" s="364" t="str">
        <f>IF('Matches-Data-Inputs'!C538="","",'Matches-Data-Inputs'!C538)</f>
        <v/>
      </c>
      <c r="D538" s="73" t="str">
        <f>IF(C538="","",VLOOKUP(WEEKDAY(C538),WeekDays!$B$6:$C$12,COLUMNS(WeekDays!$B$6:$C$12)))</f>
        <v/>
      </c>
      <c r="E538" s="27" t="str">
        <f>IF('Matches-Data-Inputs'!E538="","",'Matches-Data-Inputs'!E538)</f>
        <v/>
      </c>
      <c r="F538" s="172" t="str">
        <f>IF('Matches-Data-Inputs'!F538="","",'Matches-Data-Inputs'!F538)</f>
        <v/>
      </c>
      <c r="G538" s="172" t="str">
        <f>IF('Matches-Data-Inputs'!G538="","",'Matches-Data-Inputs'!G538)</f>
        <v/>
      </c>
      <c r="H538" s="172" t="str">
        <f t="shared" si="118"/>
        <v>Not Played Yet</v>
      </c>
      <c r="I538" s="362" t="str">
        <f>IF('Matches-Data-Inputs'!H538="","",'Matches-Data-Inputs'!H538)</f>
        <v/>
      </c>
      <c r="J538" s="149" t="str">
        <f>IF('Matches-Data-Inputs'!I538="","",'Matches-Data-Inputs'!I538)</f>
        <v/>
      </c>
      <c r="K538" s="362" t="str">
        <f t="shared" si="119"/>
        <v>Not Played Yet</v>
      </c>
      <c r="L538" s="188"/>
      <c r="M538" s="203"/>
      <c r="N538" s="123" t="str">
        <f t="shared" si="108"/>
        <v xml:space="preserve"> </v>
      </c>
      <c r="O538" s="193" t="str">
        <f t="shared" si="109"/>
        <v xml:space="preserve"> </v>
      </c>
      <c r="P538" s="57" t="str">
        <f t="shared" si="110"/>
        <v/>
      </c>
      <c r="Q538" s="58" t="str">
        <f t="shared" si="111"/>
        <v/>
      </c>
      <c r="R538" s="59">
        <f t="shared" si="112"/>
        <v>0</v>
      </c>
      <c r="S538" s="60">
        <f t="shared" si="113"/>
        <v>0</v>
      </c>
      <c r="T538" s="61">
        <f t="shared" si="114"/>
        <v>0</v>
      </c>
      <c r="U538" s="58">
        <f t="shared" si="115"/>
        <v>0</v>
      </c>
      <c r="V538" s="61">
        <f t="shared" si="116"/>
        <v>0</v>
      </c>
      <c r="W538" s="58">
        <f t="shared" si="117"/>
        <v>0</v>
      </c>
      <c r="X538" s="367"/>
      <c r="Y538" s="137"/>
      <c r="Z538" s="138"/>
      <c r="AA538" s="139"/>
      <c r="AB538" s="139"/>
      <c r="AC538" s="139"/>
      <c r="AD538" s="139"/>
    </row>
    <row r="539" spans="2:30" hidden="1">
      <c r="B539" s="65" t="str">
        <f>IF(C539&lt;&gt;"",COUNTA($C$7:C539),"")</f>
        <v/>
      </c>
      <c r="C539" s="364" t="str">
        <f>IF('Matches-Data-Inputs'!C539="","",'Matches-Data-Inputs'!C539)</f>
        <v/>
      </c>
      <c r="D539" s="73" t="str">
        <f>IF(C539="","",VLOOKUP(WEEKDAY(C539),WeekDays!$B$6:$C$12,COLUMNS(WeekDays!$B$6:$C$12)))</f>
        <v/>
      </c>
      <c r="E539" s="27" t="str">
        <f>IF('Matches-Data-Inputs'!E539="","",'Matches-Data-Inputs'!E539)</f>
        <v/>
      </c>
      <c r="F539" s="172" t="str">
        <f>IF('Matches-Data-Inputs'!F539="","",'Matches-Data-Inputs'!F539)</f>
        <v/>
      </c>
      <c r="G539" s="172" t="str">
        <f>IF('Matches-Data-Inputs'!G539="","",'Matches-Data-Inputs'!G539)</f>
        <v/>
      </c>
      <c r="H539" s="172" t="str">
        <f t="shared" si="118"/>
        <v>Not Played Yet</v>
      </c>
      <c r="I539" s="362" t="str">
        <f>IF('Matches-Data-Inputs'!H539="","",'Matches-Data-Inputs'!H539)</f>
        <v/>
      </c>
      <c r="J539" s="149" t="str">
        <f>IF('Matches-Data-Inputs'!I539="","",'Matches-Data-Inputs'!I539)</f>
        <v/>
      </c>
      <c r="K539" s="362" t="str">
        <f t="shared" si="119"/>
        <v>Not Played Yet</v>
      </c>
      <c r="L539" s="188"/>
      <c r="M539" s="203"/>
      <c r="N539" s="123" t="str">
        <f t="shared" si="108"/>
        <v xml:space="preserve"> </v>
      </c>
      <c r="O539" s="193" t="str">
        <f t="shared" si="109"/>
        <v xml:space="preserve"> </v>
      </c>
      <c r="P539" s="57" t="str">
        <f t="shared" si="110"/>
        <v/>
      </c>
      <c r="Q539" s="58" t="str">
        <f t="shared" si="111"/>
        <v/>
      </c>
      <c r="R539" s="59">
        <f t="shared" si="112"/>
        <v>0</v>
      </c>
      <c r="S539" s="60">
        <f t="shared" si="113"/>
        <v>0</v>
      </c>
      <c r="T539" s="61">
        <f t="shared" si="114"/>
        <v>0</v>
      </c>
      <c r="U539" s="58">
        <f t="shared" si="115"/>
        <v>0</v>
      </c>
      <c r="V539" s="61">
        <f t="shared" si="116"/>
        <v>0</v>
      </c>
      <c r="W539" s="58">
        <f t="shared" si="117"/>
        <v>0</v>
      </c>
      <c r="X539" s="367"/>
      <c r="Y539" s="137"/>
      <c r="Z539" s="138"/>
      <c r="AA539" s="139"/>
      <c r="AB539" s="139"/>
      <c r="AC539" s="139"/>
      <c r="AD539" s="139"/>
    </row>
    <row r="540" spans="2:30" hidden="1">
      <c r="B540" s="65" t="str">
        <f>IF(C540&lt;&gt;"",COUNTA($C$7:C540),"")</f>
        <v/>
      </c>
      <c r="C540" s="364" t="str">
        <f>IF('Matches-Data-Inputs'!C540="","",'Matches-Data-Inputs'!C540)</f>
        <v/>
      </c>
      <c r="D540" s="73" t="str">
        <f>IF(C540="","",VLOOKUP(WEEKDAY(C540),WeekDays!$B$6:$C$12,COLUMNS(WeekDays!$B$6:$C$12)))</f>
        <v/>
      </c>
      <c r="E540" s="27" t="str">
        <f>IF('Matches-Data-Inputs'!E540="","",'Matches-Data-Inputs'!E540)</f>
        <v/>
      </c>
      <c r="F540" s="172" t="str">
        <f>IF('Matches-Data-Inputs'!F540="","",'Matches-Data-Inputs'!F540)</f>
        <v/>
      </c>
      <c r="G540" s="172" t="str">
        <f>IF('Matches-Data-Inputs'!G540="","",'Matches-Data-Inputs'!G540)</f>
        <v/>
      </c>
      <c r="H540" s="172" t="str">
        <f t="shared" si="118"/>
        <v>Not Played Yet</v>
      </c>
      <c r="I540" s="362" t="str">
        <f>IF('Matches-Data-Inputs'!H540="","",'Matches-Data-Inputs'!H540)</f>
        <v/>
      </c>
      <c r="J540" s="149" t="str">
        <f>IF('Matches-Data-Inputs'!I540="","",'Matches-Data-Inputs'!I540)</f>
        <v/>
      </c>
      <c r="K540" s="362" t="str">
        <f t="shared" si="119"/>
        <v>Not Played Yet</v>
      </c>
      <c r="L540" s="188"/>
      <c r="M540" s="203"/>
      <c r="N540" s="123" t="str">
        <f t="shared" si="108"/>
        <v xml:space="preserve"> </v>
      </c>
      <c r="O540" s="193" t="str">
        <f t="shared" si="109"/>
        <v xml:space="preserve"> </v>
      </c>
      <c r="P540" s="57" t="str">
        <f t="shared" si="110"/>
        <v/>
      </c>
      <c r="Q540" s="58" t="str">
        <f t="shared" si="111"/>
        <v/>
      </c>
      <c r="R540" s="59">
        <f t="shared" si="112"/>
        <v>0</v>
      </c>
      <c r="S540" s="60">
        <f t="shared" si="113"/>
        <v>0</v>
      </c>
      <c r="T540" s="61">
        <f t="shared" si="114"/>
        <v>0</v>
      </c>
      <c r="U540" s="58">
        <f t="shared" si="115"/>
        <v>0</v>
      </c>
      <c r="V540" s="61">
        <f t="shared" si="116"/>
        <v>0</v>
      </c>
      <c r="W540" s="58">
        <f t="shared" si="117"/>
        <v>0</v>
      </c>
      <c r="X540" s="367"/>
      <c r="Y540" s="137"/>
      <c r="Z540" s="138"/>
      <c r="AA540" s="139"/>
      <c r="AB540" s="139"/>
      <c r="AC540" s="139"/>
      <c r="AD540" s="139"/>
    </row>
    <row r="541" spans="2:30" hidden="1">
      <c r="B541" s="65" t="str">
        <f>IF(C541&lt;&gt;"",COUNTA($C$7:C541),"")</f>
        <v/>
      </c>
      <c r="C541" s="364" t="str">
        <f>IF('Matches-Data-Inputs'!C541="","",'Matches-Data-Inputs'!C541)</f>
        <v/>
      </c>
      <c r="D541" s="73" t="str">
        <f>IF(C541="","",VLOOKUP(WEEKDAY(C541),WeekDays!$B$6:$C$12,COLUMNS(WeekDays!$B$6:$C$12)))</f>
        <v/>
      </c>
      <c r="E541" s="27" t="str">
        <f>IF('Matches-Data-Inputs'!E541="","",'Matches-Data-Inputs'!E541)</f>
        <v/>
      </c>
      <c r="F541" s="172" t="str">
        <f>IF('Matches-Data-Inputs'!F541="","",'Matches-Data-Inputs'!F541)</f>
        <v/>
      </c>
      <c r="G541" s="172" t="str">
        <f>IF('Matches-Data-Inputs'!G541="","",'Matches-Data-Inputs'!G541)</f>
        <v/>
      </c>
      <c r="H541" s="172" t="str">
        <f t="shared" si="118"/>
        <v>Not Played Yet</v>
      </c>
      <c r="I541" s="362" t="str">
        <f>IF('Matches-Data-Inputs'!H541="","",'Matches-Data-Inputs'!H541)</f>
        <v/>
      </c>
      <c r="J541" s="149" t="str">
        <f>IF('Matches-Data-Inputs'!I541="","",'Matches-Data-Inputs'!I541)</f>
        <v/>
      </c>
      <c r="K541" s="362" t="str">
        <f t="shared" si="119"/>
        <v>Not Played Yet</v>
      </c>
      <c r="L541" s="188"/>
      <c r="M541" s="203"/>
      <c r="N541" s="123" t="str">
        <f t="shared" si="108"/>
        <v xml:space="preserve"> </v>
      </c>
      <c r="O541" s="193" t="str">
        <f t="shared" si="109"/>
        <v xml:space="preserve"> </v>
      </c>
      <c r="P541" s="57" t="str">
        <f t="shared" si="110"/>
        <v/>
      </c>
      <c r="Q541" s="58" t="str">
        <f t="shared" si="111"/>
        <v/>
      </c>
      <c r="R541" s="59">
        <f t="shared" si="112"/>
        <v>0</v>
      </c>
      <c r="S541" s="60">
        <f t="shared" si="113"/>
        <v>0</v>
      </c>
      <c r="T541" s="61">
        <f t="shared" si="114"/>
        <v>0</v>
      </c>
      <c r="U541" s="58">
        <f t="shared" si="115"/>
        <v>0</v>
      </c>
      <c r="V541" s="61">
        <f t="shared" si="116"/>
        <v>0</v>
      </c>
      <c r="W541" s="58">
        <f t="shared" si="117"/>
        <v>0</v>
      </c>
      <c r="X541" s="367"/>
      <c r="Y541" s="137"/>
      <c r="Z541" s="138"/>
      <c r="AA541" s="139"/>
      <c r="AB541" s="139"/>
      <c r="AC541" s="139"/>
      <c r="AD541" s="139"/>
    </row>
    <row r="542" spans="2:30" hidden="1">
      <c r="B542" s="65" t="str">
        <f>IF(C542&lt;&gt;"",COUNTA($C$7:C542),"")</f>
        <v/>
      </c>
      <c r="C542" s="364" t="str">
        <f>IF('Matches-Data-Inputs'!C542="","",'Matches-Data-Inputs'!C542)</f>
        <v/>
      </c>
      <c r="D542" s="73" t="str">
        <f>IF(C542="","",VLOOKUP(WEEKDAY(C542),WeekDays!$B$6:$C$12,COLUMNS(WeekDays!$B$6:$C$12)))</f>
        <v/>
      </c>
      <c r="E542" s="27" t="str">
        <f>IF('Matches-Data-Inputs'!E542="","",'Matches-Data-Inputs'!E542)</f>
        <v/>
      </c>
      <c r="F542" s="172" t="str">
        <f>IF('Matches-Data-Inputs'!F542="","",'Matches-Data-Inputs'!F542)</f>
        <v/>
      </c>
      <c r="G542" s="172" t="str">
        <f>IF('Matches-Data-Inputs'!G542="","",'Matches-Data-Inputs'!G542)</f>
        <v/>
      </c>
      <c r="H542" s="172" t="str">
        <f t="shared" si="118"/>
        <v>Not Played Yet</v>
      </c>
      <c r="I542" s="362" t="str">
        <f>IF('Matches-Data-Inputs'!H542="","",'Matches-Data-Inputs'!H542)</f>
        <v/>
      </c>
      <c r="J542" s="149" t="str">
        <f>IF('Matches-Data-Inputs'!I542="","",'Matches-Data-Inputs'!I542)</f>
        <v/>
      </c>
      <c r="K542" s="362" t="str">
        <f t="shared" si="119"/>
        <v>Not Played Yet</v>
      </c>
      <c r="L542" s="188"/>
      <c r="M542" s="203"/>
      <c r="N542" s="123" t="str">
        <f t="shared" si="108"/>
        <v xml:space="preserve"> </v>
      </c>
      <c r="O542" s="193" t="str">
        <f t="shared" si="109"/>
        <v xml:space="preserve"> </v>
      </c>
      <c r="P542" s="57" t="str">
        <f t="shared" si="110"/>
        <v/>
      </c>
      <c r="Q542" s="58" t="str">
        <f t="shared" si="111"/>
        <v/>
      </c>
      <c r="R542" s="59">
        <f t="shared" si="112"/>
        <v>0</v>
      </c>
      <c r="S542" s="60">
        <f t="shared" si="113"/>
        <v>0</v>
      </c>
      <c r="T542" s="61">
        <f t="shared" si="114"/>
        <v>0</v>
      </c>
      <c r="U542" s="58">
        <f t="shared" si="115"/>
        <v>0</v>
      </c>
      <c r="V542" s="61">
        <f t="shared" si="116"/>
        <v>0</v>
      </c>
      <c r="W542" s="58">
        <f t="shared" si="117"/>
        <v>0</v>
      </c>
      <c r="X542" s="367"/>
      <c r="Y542" s="137"/>
      <c r="Z542" s="138"/>
      <c r="AA542" s="139"/>
      <c r="AB542" s="139"/>
      <c r="AC542" s="139"/>
      <c r="AD542" s="139"/>
    </row>
    <row r="543" spans="2:30" hidden="1">
      <c r="B543" s="65" t="str">
        <f>IF(C543&lt;&gt;"",COUNTA($C$7:C543),"")</f>
        <v/>
      </c>
      <c r="C543" s="364" t="str">
        <f>IF('Matches-Data-Inputs'!C543="","",'Matches-Data-Inputs'!C543)</f>
        <v/>
      </c>
      <c r="D543" s="73" t="str">
        <f>IF(C543="","",VLOOKUP(WEEKDAY(C543),WeekDays!$B$6:$C$12,COLUMNS(WeekDays!$B$6:$C$12)))</f>
        <v/>
      </c>
      <c r="E543" s="27" t="str">
        <f>IF('Matches-Data-Inputs'!E543="","",'Matches-Data-Inputs'!E543)</f>
        <v/>
      </c>
      <c r="F543" s="172" t="str">
        <f>IF('Matches-Data-Inputs'!F543="","",'Matches-Data-Inputs'!F543)</f>
        <v/>
      </c>
      <c r="G543" s="172" t="str">
        <f>IF('Matches-Data-Inputs'!G543="","",'Matches-Data-Inputs'!G543)</f>
        <v/>
      </c>
      <c r="H543" s="172" t="str">
        <f t="shared" si="118"/>
        <v>Not Played Yet</v>
      </c>
      <c r="I543" s="362" t="str">
        <f>IF('Matches-Data-Inputs'!H543="","",'Matches-Data-Inputs'!H543)</f>
        <v/>
      </c>
      <c r="J543" s="149" t="str">
        <f>IF('Matches-Data-Inputs'!I543="","",'Matches-Data-Inputs'!I543)</f>
        <v/>
      </c>
      <c r="K543" s="362" t="str">
        <f t="shared" si="119"/>
        <v>Not Played Yet</v>
      </c>
      <c r="L543" s="188"/>
      <c r="M543" s="203"/>
      <c r="N543" s="123" t="str">
        <f t="shared" si="108"/>
        <v xml:space="preserve"> </v>
      </c>
      <c r="O543" s="193" t="str">
        <f t="shared" si="109"/>
        <v xml:space="preserve"> </v>
      </c>
      <c r="P543" s="57" t="str">
        <f t="shared" si="110"/>
        <v/>
      </c>
      <c r="Q543" s="58" t="str">
        <f t="shared" si="111"/>
        <v/>
      </c>
      <c r="R543" s="59">
        <f t="shared" si="112"/>
        <v>0</v>
      </c>
      <c r="S543" s="60">
        <f t="shared" si="113"/>
        <v>0</v>
      </c>
      <c r="T543" s="61">
        <f t="shared" si="114"/>
        <v>0</v>
      </c>
      <c r="U543" s="58">
        <f t="shared" si="115"/>
        <v>0</v>
      </c>
      <c r="V543" s="61">
        <f t="shared" si="116"/>
        <v>0</v>
      </c>
      <c r="W543" s="58">
        <f t="shared" si="117"/>
        <v>0</v>
      </c>
      <c r="X543" s="367"/>
      <c r="Y543" s="137"/>
      <c r="Z543" s="138"/>
      <c r="AA543" s="139"/>
      <c r="AB543" s="139"/>
      <c r="AC543" s="139"/>
      <c r="AD543" s="139"/>
    </row>
    <row r="544" spans="2:30" hidden="1">
      <c r="B544" s="65" t="str">
        <f>IF(C544&lt;&gt;"",COUNTA($C$7:C544),"")</f>
        <v/>
      </c>
      <c r="C544" s="364" t="str">
        <f>IF('Matches-Data-Inputs'!C544="","",'Matches-Data-Inputs'!C544)</f>
        <v/>
      </c>
      <c r="D544" s="73" t="str">
        <f>IF(C544="","",VLOOKUP(WEEKDAY(C544),WeekDays!$B$6:$C$12,COLUMNS(WeekDays!$B$6:$C$12)))</f>
        <v/>
      </c>
      <c r="E544" s="27" t="str">
        <f>IF('Matches-Data-Inputs'!E544="","",'Matches-Data-Inputs'!E544)</f>
        <v/>
      </c>
      <c r="F544" s="172" t="str">
        <f>IF('Matches-Data-Inputs'!F544="","",'Matches-Data-Inputs'!F544)</f>
        <v/>
      </c>
      <c r="G544" s="172" t="str">
        <f>IF('Matches-Data-Inputs'!G544="","",'Matches-Data-Inputs'!G544)</f>
        <v/>
      </c>
      <c r="H544" s="172" t="str">
        <f t="shared" si="118"/>
        <v>Not Played Yet</v>
      </c>
      <c r="I544" s="362" t="str">
        <f>IF('Matches-Data-Inputs'!H544="","",'Matches-Data-Inputs'!H544)</f>
        <v/>
      </c>
      <c r="J544" s="149" t="str">
        <f>IF('Matches-Data-Inputs'!I544="","",'Matches-Data-Inputs'!I544)</f>
        <v/>
      </c>
      <c r="K544" s="362" t="str">
        <f t="shared" si="119"/>
        <v>Not Played Yet</v>
      </c>
      <c r="L544" s="188"/>
      <c r="M544" s="203"/>
      <c r="N544" s="123" t="str">
        <f t="shared" si="108"/>
        <v xml:space="preserve"> </v>
      </c>
      <c r="O544" s="193" t="str">
        <f t="shared" si="109"/>
        <v xml:space="preserve"> </v>
      </c>
      <c r="P544" s="57" t="str">
        <f t="shared" si="110"/>
        <v/>
      </c>
      <c r="Q544" s="58" t="str">
        <f t="shared" si="111"/>
        <v/>
      </c>
      <c r="R544" s="59">
        <f t="shared" si="112"/>
        <v>0</v>
      </c>
      <c r="S544" s="60">
        <f t="shared" si="113"/>
        <v>0</v>
      </c>
      <c r="T544" s="61">
        <f t="shared" si="114"/>
        <v>0</v>
      </c>
      <c r="U544" s="58">
        <f t="shared" si="115"/>
        <v>0</v>
      </c>
      <c r="V544" s="61">
        <f t="shared" si="116"/>
        <v>0</v>
      </c>
      <c r="W544" s="58">
        <f t="shared" si="117"/>
        <v>0</v>
      </c>
      <c r="X544" s="367"/>
      <c r="Y544" s="137"/>
      <c r="Z544" s="138"/>
      <c r="AA544" s="139"/>
      <c r="AB544" s="139"/>
      <c r="AC544" s="139"/>
      <c r="AD544" s="139"/>
    </row>
    <row r="545" spans="2:30" hidden="1">
      <c r="B545" s="65" t="str">
        <f>IF(C545&lt;&gt;"",COUNTA($C$7:C545),"")</f>
        <v/>
      </c>
      <c r="C545" s="364" t="str">
        <f>IF('Matches-Data-Inputs'!C545="","",'Matches-Data-Inputs'!C545)</f>
        <v/>
      </c>
      <c r="D545" s="73" t="str">
        <f>IF(C545="","",VLOOKUP(WEEKDAY(C545),WeekDays!$B$6:$C$12,COLUMNS(WeekDays!$B$6:$C$12)))</f>
        <v/>
      </c>
      <c r="E545" s="27" t="str">
        <f>IF('Matches-Data-Inputs'!E545="","",'Matches-Data-Inputs'!E545)</f>
        <v/>
      </c>
      <c r="F545" s="172" t="str">
        <f>IF('Matches-Data-Inputs'!F545="","",'Matches-Data-Inputs'!F545)</f>
        <v/>
      </c>
      <c r="G545" s="172" t="str">
        <f>IF('Matches-Data-Inputs'!G545="","",'Matches-Data-Inputs'!G545)</f>
        <v/>
      </c>
      <c r="H545" s="172" t="str">
        <f t="shared" si="118"/>
        <v>Not Played Yet</v>
      </c>
      <c r="I545" s="362" t="str">
        <f>IF('Matches-Data-Inputs'!H545="","",'Matches-Data-Inputs'!H545)</f>
        <v/>
      </c>
      <c r="J545" s="149" t="str">
        <f>IF('Matches-Data-Inputs'!I545="","",'Matches-Data-Inputs'!I545)</f>
        <v/>
      </c>
      <c r="K545" s="362" t="str">
        <f t="shared" si="119"/>
        <v>Not Played Yet</v>
      </c>
      <c r="L545" s="188"/>
      <c r="M545" s="203"/>
      <c r="N545" s="123" t="str">
        <f t="shared" si="108"/>
        <v xml:space="preserve"> </v>
      </c>
      <c r="O545" s="193" t="str">
        <f t="shared" si="109"/>
        <v xml:space="preserve"> </v>
      </c>
      <c r="P545" s="57" t="str">
        <f t="shared" si="110"/>
        <v/>
      </c>
      <c r="Q545" s="58" t="str">
        <f t="shared" si="111"/>
        <v/>
      </c>
      <c r="R545" s="59">
        <f t="shared" si="112"/>
        <v>0</v>
      </c>
      <c r="S545" s="60">
        <f t="shared" si="113"/>
        <v>0</v>
      </c>
      <c r="T545" s="61">
        <f t="shared" si="114"/>
        <v>0</v>
      </c>
      <c r="U545" s="58">
        <f t="shared" si="115"/>
        <v>0</v>
      </c>
      <c r="V545" s="61">
        <f t="shared" si="116"/>
        <v>0</v>
      </c>
      <c r="W545" s="58">
        <f t="shared" si="117"/>
        <v>0</v>
      </c>
      <c r="X545" s="367"/>
      <c r="Y545" s="137"/>
      <c r="Z545" s="138"/>
      <c r="AA545" s="139"/>
      <c r="AB545" s="139"/>
      <c r="AC545" s="139"/>
      <c r="AD545" s="139"/>
    </row>
    <row r="546" spans="2:30" hidden="1">
      <c r="B546" s="65" t="str">
        <f>IF(C546&lt;&gt;"",COUNTA($C$7:C546),"")</f>
        <v/>
      </c>
      <c r="C546" s="364" t="str">
        <f>IF('Matches-Data-Inputs'!C546="","",'Matches-Data-Inputs'!C546)</f>
        <v/>
      </c>
      <c r="D546" s="73" t="str">
        <f>IF(C546="","",VLOOKUP(WEEKDAY(C546),WeekDays!$B$6:$C$12,COLUMNS(WeekDays!$B$6:$C$12)))</f>
        <v/>
      </c>
      <c r="E546" s="27" t="str">
        <f>IF('Matches-Data-Inputs'!E546="","",'Matches-Data-Inputs'!E546)</f>
        <v/>
      </c>
      <c r="F546" s="172" t="str">
        <f>IF('Matches-Data-Inputs'!F546="","",'Matches-Data-Inputs'!F546)</f>
        <v/>
      </c>
      <c r="G546" s="172" t="str">
        <f>IF('Matches-Data-Inputs'!G546="","",'Matches-Data-Inputs'!G546)</f>
        <v/>
      </c>
      <c r="H546" s="172" t="str">
        <f t="shared" si="118"/>
        <v>Not Played Yet</v>
      </c>
      <c r="I546" s="362" t="str">
        <f>IF('Matches-Data-Inputs'!H546="","",'Matches-Data-Inputs'!H546)</f>
        <v/>
      </c>
      <c r="J546" s="149" t="str">
        <f>IF('Matches-Data-Inputs'!I546="","",'Matches-Data-Inputs'!I546)</f>
        <v/>
      </c>
      <c r="K546" s="362" t="str">
        <f t="shared" si="119"/>
        <v>Not Played Yet</v>
      </c>
      <c r="L546" s="188"/>
      <c r="M546" s="203"/>
      <c r="N546" s="123" t="str">
        <f t="shared" si="108"/>
        <v xml:space="preserve"> </v>
      </c>
      <c r="O546" s="193" t="str">
        <f t="shared" si="109"/>
        <v xml:space="preserve"> </v>
      </c>
      <c r="P546" s="57" t="str">
        <f t="shared" si="110"/>
        <v/>
      </c>
      <c r="Q546" s="58" t="str">
        <f t="shared" si="111"/>
        <v/>
      </c>
      <c r="R546" s="59">
        <f t="shared" si="112"/>
        <v>0</v>
      </c>
      <c r="S546" s="60">
        <f t="shared" si="113"/>
        <v>0</v>
      </c>
      <c r="T546" s="61">
        <f t="shared" si="114"/>
        <v>0</v>
      </c>
      <c r="U546" s="58">
        <f t="shared" si="115"/>
        <v>0</v>
      </c>
      <c r="V546" s="61">
        <f t="shared" si="116"/>
        <v>0</v>
      </c>
      <c r="W546" s="58">
        <f t="shared" si="117"/>
        <v>0</v>
      </c>
      <c r="X546" s="367"/>
      <c r="Y546" s="137"/>
      <c r="Z546" s="138"/>
      <c r="AA546" s="139"/>
      <c r="AB546" s="139"/>
      <c r="AC546" s="139"/>
      <c r="AD546" s="139"/>
    </row>
    <row r="547" spans="2:30" hidden="1">
      <c r="B547" s="65" t="str">
        <f>IF(C547&lt;&gt;"",COUNTA($C$7:C547),"")</f>
        <v/>
      </c>
      <c r="C547" s="364" t="str">
        <f>IF('Matches-Data-Inputs'!C547="","",'Matches-Data-Inputs'!C547)</f>
        <v/>
      </c>
      <c r="D547" s="73" t="str">
        <f>IF(C547="","",VLOOKUP(WEEKDAY(C547),WeekDays!$B$6:$C$12,COLUMNS(WeekDays!$B$6:$C$12)))</f>
        <v/>
      </c>
      <c r="E547" s="27" t="str">
        <f>IF('Matches-Data-Inputs'!E547="","",'Matches-Data-Inputs'!E547)</f>
        <v/>
      </c>
      <c r="F547" s="172" t="str">
        <f>IF('Matches-Data-Inputs'!F547="","",'Matches-Data-Inputs'!F547)</f>
        <v/>
      </c>
      <c r="G547" s="172" t="str">
        <f>IF('Matches-Data-Inputs'!G547="","",'Matches-Data-Inputs'!G547)</f>
        <v/>
      </c>
      <c r="H547" s="172" t="str">
        <f t="shared" si="118"/>
        <v>Not Played Yet</v>
      </c>
      <c r="I547" s="362" t="str">
        <f>IF('Matches-Data-Inputs'!H547="","",'Matches-Data-Inputs'!H547)</f>
        <v/>
      </c>
      <c r="J547" s="149" t="str">
        <f>IF('Matches-Data-Inputs'!I547="","",'Matches-Data-Inputs'!I547)</f>
        <v/>
      </c>
      <c r="K547" s="362" t="str">
        <f t="shared" si="119"/>
        <v>Not Played Yet</v>
      </c>
      <c r="L547" s="188"/>
      <c r="M547" s="203"/>
      <c r="N547" s="123" t="str">
        <f t="shared" si="108"/>
        <v xml:space="preserve"> </v>
      </c>
      <c r="O547" s="193" t="str">
        <f t="shared" si="109"/>
        <v xml:space="preserve"> </v>
      </c>
      <c r="P547" s="57" t="str">
        <f t="shared" si="110"/>
        <v/>
      </c>
      <c r="Q547" s="58" t="str">
        <f t="shared" si="111"/>
        <v/>
      </c>
      <c r="R547" s="59">
        <f t="shared" si="112"/>
        <v>0</v>
      </c>
      <c r="S547" s="60">
        <f t="shared" si="113"/>
        <v>0</v>
      </c>
      <c r="T547" s="61">
        <f t="shared" si="114"/>
        <v>0</v>
      </c>
      <c r="U547" s="58">
        <f t="shared" si="115"/>
        <v>0</v>
      </c>
      <c r="V547" s="61">
        <f t="shared" si="116"/>
        <v>0</v>
      </c>
      <c r="W547" s="58">
        <f t="shared" si="117"/>
        <v>0</v>
      </c>
      <c r="X547" s="367"/>
      <c r="Y547" s="137"/>
      <c r="Z547" s="138"/>
      <c r="AA547" s="139"/>
      <c r="AB547" s="139"/>
      <c r="AC547" s="139"/>
      <c r="AD547" s="139"/>
    </row>
    <row r="548" spans="2:30" hidden="1">
      <c r="B548" s="65" t="str">
        <f>IF(C548&lt;&gt;"",COUNTA($C$7:C548),"")</f>
        <v/>
      </c>
      <c r="C548" s="364" t="str">
        <f>IF('Matches-Data-Inputs'!C548="","",'Matches-Data-Inputs'!C548)</f>
        <v/>
      </c>
      <c r="D548" s="73" t="str">
        <f>IF(C548="","",VLOOKUP(WEEKDAY(C548),WeekDays!$B$6:$C$12,COLUMNS(WeekDays!$B$6:$C$12)))</f>
        <v/>
      </c>
      <c r="E548" s="27" t="str">
        <f>IF('Matches-Data-Inputs'!E548="","",'Matches-Data-Inputs'!E548)</f>
        <v/>
      </c>
      <c r="F548" s="172" t="str">
        <f>IF('Matches-Data-Inputs'!F548="","",'Matches-Data-Inputs'!F548)</f>
        <v/>
      </c>
      <c r="G548" s="172" t="str">
        <f>IF('Matches-Data-Inputs'!G548="","",'Matches-Data-Inputs'!G548)</f>
        <v/>
      </c>
      <c r="H548" s="172" t="str">
        <f t="shared" si="118"/>
        <v>Not Played Yet</v>
      </c>
      <c r="I548" s="362" t="str">
        <f>IF('Matches-Data-Inputs'!H548="","",'Matches-Data-Inputs'!H548)</f>
        <v/>
      </c>
      <c r="J548" s="149" t="str">
        <f>IF('Matches-Data-Inputs'!I548="","",'Matches-Data-Inputs'!I548)</f>
        <v/>
      </c>
      <c r="K548" s="362" t="str">
        <f t="shared" si="119"/>
        <v>Not Played Yet</v>
      </c>
      <c r="L548" s="188"/>
      <c r="M548" s="203"/>
      <c r="N548" s="123" t="str">
        <f t="shared" si="108"/>
        <v xml:space="preserve"> </v>
      </c>
      <c r="O548" s="193" t="str">
        <f t="shared" si="109"/>
        <v xml:space="preserve"> </v>
      </c>
      <c r="P548" s="57" t="str">
        <f t="shared" si="110"/>
        <v/>
      </c>
      <c r="Q548" s="58" t="str">
        <f t="shared" si="111"/>
        <v/>
      </c>
      <c r="R548" s="59">
        <f t="shared" si="112"/>
        <v>0</v>
      </c>
      <c r="S548" s="60">
        <f t="shared" si="113"/>
        <v>0</v>
      </c>
      <c r="T548" s="61">
        <f t="shared" si="114"/>
        <v>0</v>
      </c>
      <c r="U548" s="58">
        <f t="shared" si="115"/>
        <v>0</v>
      </c>
      <c r="V548" s="61">
        <f t="shared" si="116"/>
        <v>0</v>
      </c>
      <c r="W548" s="58">
        <f t="shared" si="117"/>
        <v>0</v>
      </c>
      <c r="X548" s="367"/>
      <c r="Y548" s="137"/>
      <c r="Z548" s="138"/>
      <c r="AA548" s="139"/>
      <c r="AB548" s="139"/>
      <c r="AC548" s="139"/>
      <c r="AD548" s="139"/>
    </row>
    <row r="549" spans="2:30" hidden="1">
      <c r="B549" s="65" t="str">
        <f>IF(C549&lt;&gt;"",COUNTA($C$7:C549),"")</f>
        <v/>
      </c>
      <c r="C549" s="364" t="str">
        <f>IF('Matches-Data-Inputs'!C549="","",'Matches-Data-Inputs'!C549)</f>
        <v/>
      </c>
      <c r="D549" s="73" t="str">
        <f>IF(C549="","",VLOOKUP(WEEKDAY(C549),WeekDays!$B$6:$C$12,COLUMNS(WeekDays!$B$6:$C$12)))</f>
        <v/>
      </c>
      <c r="E549" s="27" t="str">
        <f>IF('Matches-Data-Inputs'!E549="","",'Matches-Data-Inputs'!E549)</f>
        <v/>
      </c>
      <c r="F549" s="172" t="str">
        <f>IF('Matches-Data-Inputs'!F549="","",'Matches-Data-Inputs'!F549)</f>
        <v/>
      </c>
      <c r="G549" s="172" t="str">
        <f>IF('Matches-Data-Inputs'!G549="","",'Matches-Data-Inputs'!G549)</f>
        <v/>
      </c>
      <c r="H549" s="172" t="str">
        <f t="shared" si="118"/>
        <v>Not Played Yet</v>
      </c>
      <c r="I549" s="362" t="str">
        <f>IF('Matches-Data-Inputs'!H549="","",'Matches-Data-Inputs'!H549)</f>
        <v/>
      </c>
      <c r="J549" s="149" t="str">
        <f>IF('Matches-Data-Inputs'!I549="","",'Matches-Data-Inputs'!I549)</f>
        <v/>
      </c>
      <c r="K549" s="362" t="str">
        <f t="shared" si="119"/>
        <v>Not Played Yet</v>
      </c>
      <c r="L549" s="188"/>
      <c r="M549" s="203"/>
      <c r="N549" s="123" t="str">
        <f t="shared" si="108"/>
        <v xml:space="preserve"> </v>
      </c>
      <c r="O549" s="193" t="str">
        <f t="shared" si="109"/>
        <v xml:space="preserve"> </v>
      </c>
      <c r="P549" s="57" t="str">
        <f t="shared" si="110"/>
        <v/>
      </c>
      <c r="Q549" s="58" t="str">
        <f t="shared" si="111"/>
        <v/>
      </c>
      <c r="R549" s="59">
        <f t="shared" si="112"/>
        <v>0</v>
      </c>
      <c r="S549" s="60">
        <f t="shared" si="113"/>
        <v>0</v>
      </c>
      <c r="T549" s="61">
        <f t="shared" si="114"/>
        <v>0</v>
      </c>
      <c r="U549" s="58">
        <f t="shared" si="115"/>
        <v>0</v>
      </c>
      <c r="V549" s="61">
        <f t="shared" si="116"/>
        <v>0</v>
      </c>
      <c r="W549" s="58">
        <f t="shared" si="117"/>
        <v>0</v>
      </c>
      <c r="X549" s="367"/>
      <c r="Y549" s="137"/>
      <c r="Z549" s="138"/>
      <c r="AA549" s="139"/>
      <c r="AB549" s="139"/>
      <c r="AC549" s="139"/>
      <c r="AD549" s="139"/>
    </row>
    <row r="550" spans="2:30" hidden="1">
      <c r="B550" s="65" t="str">
        <f>IF(C550&lt;&gt;"",COUNTA($C$7:C550),"")</f>
        <v/>
      </c>
      <c r="C550" s="364" t="str">
        <f>IF('Matches-Data-Inputs'!C550="","",'Matches-Data-Inputs'!C550)</f>
        <v/>
      </c>
      <c r="D550" s="73" t="str">
        <f>IF(C550="","",VLOOKUP(WEEKDAY(C550),WeekDays!$B$6:$C$12,COLUMNS(WeekDays!$B$6:$C$12)))</f>
        <v/>
      </c>
      <c r="E550" s="27" t="str">
        <f>IF('Matches-Data-Inputs'!E550="","",'Matches-Data-Inputs'!E550)</f>
        <v/>
      </c>
      <c r="F550" s="172" t="str">
        <f>IF('Matches-Data-Inputs'!F550="","",'Matches-Data-Inputs'!F550)</f>
        <v/>
      </c>
      <c r="G550" s="172" t="str">
        <f>IF('Matches-Data-Inputs'!G550="","",'Matches-Data-Inputs'!G550)</f>
        <v/>
      </c>
      <c r="H550" s="172" t="str">
        <f t="shared" si="118"/>
        <v>Not Played Yet</v>
      </c>
      <c r="I550" s="362" t="str">
        <f>IF('Matches-Data-Inputs'!H550="","",'Matches-Data-Inputs'!H550)</f>
        <v/>
      </c>
      <c r="J550" s="149" t="str">
        <f>IF('Matches-Data-Inputs'!I550="","",'Matches-Data-Inputs'!I550)</f>
        <v/>
      </c>
      <c r="K550" s="362" t="str">
        <f t="shared" si="119"/>
        <v>Not Played Yet</v>
      </c>
      <c r="L550" s="188"/>
      <c r="M550" s="203"/>
      <c r="N550" s="123" t="str">
        <f t="shared" si="108"/>
        <v xml:space="preserve"> </v>
      </c>
      <c r="O550" s="193" t="str">
        <f t="shared" si="109"/>
        <v xml:space="preserve"> </v>
      </c>
      <c r="P550" s="57" t="str">
        <f t="shared" si="110"/>
        <v/>
      </c>
      <c r="Q550" s="58" t="str">
        <f t="shared" si="111"/>
        <v/>
      </c>
      <c r="R550" s="59">
        <f t="shared" si="112"/>
        <v>0</v>
      </c>
      <c r="S550" s="60">
        <f t="shared" si="113"/>
        <v>0</v>
      </c>
      <c r="T550" s="61">
        <f t="shared" si="114"/>
        <v>0</v>
      </c>
      <c r="U550" s="58">
        <f t="shared" si="115"/>
        <v>0</v>
      </c>
      <c r="V550" s="61">
        <f t="shared" si="116"/>
        <v>0</v>
      </c>
      <c r="W550" s="58">
        <f t="shared" si="117"/>
        <v>0</v>
      </c>
      <c r="X550" s="367"/>
      <c r="Y550" s="137"/>
      <c r="Z550" s="138"/>
      <c r="AA550" s="139"/>
      <c r="AB550" s="139"/>
      <c r="AC550" s="139"/>
      <c r="AD550" s="139"/>
    </row>
    <row r="551" spans="2:30" hidden="1">
      <c r="B551" s="65" t="str">
        <f>IF(C551&lt;&gt;"",COUNTA($C$7:C551),"")</f>
        <v/>
      </c>
      <c r="C551" s="364" t="str">
        <f>IF('Matches-Data-Inputs'!C551="","",'Matches-Data-Inputs'!C551)</f>
        <v/>
      </c>
      <c r="D551" s="73" t="str">
        <f>IF(C551="","",VLOOKUP(WEEKDAY(C551),WeekDays!$B$6:$C$12,COLUMNS(WeekDays!$B$6:$C$12)))</f>
        <v/>
      </c>
      <c r="E551" s="27" t="str">
        <f>IF('Matches-Data-Inputs'!E551="","",'Matches-Data-Inputs'!E551)</f>
        <v/>
      </c>
      <c r="F551" s="172" t="str">
        <f>IF('Matches-Data-Inputs'!F551="","",'Matches-Data-Inputs'!F551)</f>
        <v/>
      </c>
      <c r="G551" s="172" t="str">
        <f>IF('Matches-Data-Inputs'!G551="","",'Matches-Data-Inputs'!G551)</f>
        <v/>
      </c>
      <c r="H551" s="172" t="str">
        <f t="shared" si="118"/>
        <v>Not Played Yet</v>
      </c>
      <c r="I551" s="362" t="str">
        <f>IF('Matches-Data-Inputs'!H551="","",'Matches-Data-Inputs'!H551)</f>
        <v/>
      </c>
      <c r="J551" s="149" t="str">
        <f>IF('Matches-Data-Inputs'!I551="","",'Matches-Data-Inputs'!I551)</f>
        <v/>
      </c>
      <c r="K551" s="362" t="str">
        <f t="shared" si="119"/>
        <v>Not Played Yet</v>
      </c>
      <c r="L551" s="188"/>
      <c r="M551" s="203"/>
      <c r="N551" s="123" t="str">
        <f t="shared" si="108"/>
        <v xml:space="preserve"> </v>
      </c>
      <c r="O551" s="193" t="str">
        <f t="shared" si="109"/>
        <v xml:space="preserve"> </v>
      </c>
      <c r="P551" s="57" t="str">
        <f t="shared" si="110"/>
        <v/>
      </c>
      <c r="Q551" s="58" t="str">
        <f t="shared" si="111"/>
        <v/>
      </c>
      <c r="R551" s="59">
        <f t="shared" si="112"/>
        <v>0</v>
      </c>
      <c r="S551" s="60">
        <f t="shared" si="113"/>
        <v>0</v>
      </c>
      <c r="T551" s="61">
        <f t="shared" si="114"/>
        <v>0</v>
      </c>
      <c r="U551" s="58">
        <f t="shared" si="115"/>
        <v>0</v>
      </c>
      <c r="V551" s="61">
        <f t="shared" si="116"/>
        <v>0</v>
      </c>
      <c r="W551" s="58">
        <f t="shared" si="117"/>
        <v>0</v>
      </c>
      <c r="X551" s="367"/>
      <c r="Y551" s="137"/>
      <c r="Z551" s="138"/>
      <c r="AA551" s="139"/>
      <c r="AB551" s="139"/>
      <c r="AC551" s="139"/>
      <c r="AD551" s="139"/>
    </row>
    <row r="552" spans="2:30" hidden="1">
      <c r="B552" s="65" t="str">
        <f>IF(C552&lt;&gt;"",COUNTA($C$7:C552),"")</f>
        <v/>
      </c>
      <c r="C552" s="364" t="str">
        <f>IF('Matches-Data-Inputs'!C552="","",'Matches-Data-Inputs'!C552)</f>
        <v/>
      </c>
      <c r="D552" s="73" t="str">
        <f>IF(C552="","",VLOOKUP(WEEKDAY(C552),WeekDays!$B$6:$C$12,COLUMNS(WeekDays!$B$6:$C$12)))</f>
        <v/>
      </c>
      <c r="E552" s="27" t="str">
        <f>IF('Matches-Data-Inputs'!E552="","",'Matches-Data-Inputs'!E552)</f>
        <v/>
      </c>
      <c r="F552" s="172" t="str">
        <f>IF('Matches-Data-Inputs'!F552="","",'Matches-Data-Inputs'!F552)</f>
        <v/>
      </c>
      <c r="G552" s="172" t="str">
        <f>IF('Matches-Data-Inputs'!G552="","",'Matches-Data-Inputs'!G552)</f>
        <v/>
      </c>
      <c r="H552" s="172" t="str">
        <f t="shared" si="118"/>
        <v>Not Played Yet</v>
      </c>
      <c r="I552" s="362" t="str">
        <f>IF('Matches-Data-Inputs'!H552="","",'Matches-Data-Inputs'!H552)</f>
        <v/>
      </c>
      <c r="J552" s="149" t="str">
        <f>IF('Matches-Data-Inputs'!I552="","",'Matches-Data-Inputs'!I552)</f>
        <v/>
      </c>
      <c r="K552" s="362" t="str">
        <f t="shared" si="119"/>
        <v>Not Played Yet</v>
      </c>
      <c r="L552" s="188"/>
      <c r="M552" s="203"/>
      <c r="N552" s="123" t="str">
        <f t="shared" si="108"/>
        <v xml:space="preserve"> </v>
      </c>
      <c r="O552" s="193" t="str">
        <f t="shared" si="109"/>
        <v xml:space="preserve"> </v>
      </c>
      <c r="P552" s="57" t="str">
        <f t="shared" si="110"/>
        <v/>
      </c>
      <c r="Q552" s="58" t="str">
        <f t="shared" si="111"/>
        <v/>
      </c>
      <c r="R552" s="59">
        <f t="shared" si="112"/>
        <v>0</v>
      </c>
      <c r="S552" s="60">
        <f t="shared" si="113"/>
        <v>0</v>
      </c>
      <c r="T552" s="61">
        <f t="shared" si="114"/>
        <v>0</v>
      </c>
      <c r="U552" s="58">
        <f t="shared" si="115"/>
        <v>0</v>
      </c>
      <c r="V552" s="61">
        <f t="shared" si="116"/>
        <v>0</v>
      </c>
      <c r="W552" s="58">
        <f t="shared" si="117"/>
        <v>0</v>
      </c>
      <c r="X552" s="367"/>
      <c r="Y552" s="137"/>
      <c r="Z552" s="138"/>
      <c r="AA552" s="139"/>
      <c r="AB552" s="139"/>
      <c r="AC552" s="139"/>
      <c r="AD552" s="139"/>
    </row>
    <row r="553" spans="2:30" hidden="1">
      <c r="B553" s="65" t="str">
        <f>IF(C553&lt;&gt;"",COUNTA($C$7:C553),"")</f>
        <v/>
      </c>
      <c r="C553" s="364" t="str">
        <f>IF('Matches-Data-Inputs'!C553="","",'Matches-Data-Inputs'!C553)</f>
        <v/>
      </c>
      <c r="D553" s="73" t="str">
        <f>IF(C553="","",VLOOKUP(WEEKDAY(C553),WeekDays!$B$6:$C$12,COLUMNS(WeekDays!$B$6:$C$12)))</f>
        <v/>
      </c>
      <c r="E553" s="27" t="str">
        <f>IF('Matches-Data-Inputs'!E553="","",'Matches-Data-Inputs'!E553)</f>
        <v/>
      </c>
      <c r="F553" s="172" t="str">
        <f>IF('Matches-Data-Inputs'!F553="","",'Matches-Data-Inputs'!F553)</f>
        <v/>
      </c>
      <c r="G553" s="172" t="str">
        <f>IF('Matches-Data-Inputs'!G553="","",'Matches-Data-Inputs'!G553)</f>
        <v/>
      </c>
      <c r="H553" s="172" t="str">
        <f t="shared" si="118"/>
        <v>Not Played Yet</v>
      </c>
      <c r="I553" s="362" t="str">
        <f>IF('Matches-Data-Inputs'!H553="","",'Matches-Data-Inputs'!H553)</f>
        <v/>
      </c>
      <c r="J553" s="149" t="str">
        <f>IF('Matches-Data-Inputs'!I553="","",'Matches-Data-Inputs'!I553)</f>
        <v/>
      </c>
      <c r="K553" s="362" t="str">
        <f t="shared" si="119"/>
        <v>Not Played Yet</v>
      </c>
      <c r="L553" s="188"/>
      <c r="M553" s="203"/>
      <c r="N553" s="123" t="str">
        <f t="shared" si="108"/>
        <v xml:space="preserve"> </v>
      </c>
      <c r="O553" s="193" t="str">
        <f t="shared" si="109"/>
        <v xml:space="preserve"> </v>
      </c>
      <c r="P553" s="57" t="str">
        <f t="shared" si="110"/>
        <v/>
      </c>
      <c r="Q553" s="58" t="str">
        <f t="shared" si="111"/>
        <v/>
      </c>
      <c r="R553" s="59">
        <f t="shared" si="112"/>
        <v>0</v>
      </c>
      <c r="S553" s="60">
        <f t="shared" si="113"/>
        <v>0</v>
      </c>
      <c r="T553" s="61">
        <f t="shared" si="114"/>
        <v>0</v>
      </c>
      <c r="U553" s="58">
        <f t="shared" si="115"/>
        <v>0</v>
      </c>
      <c r="V553" s="61">
        <f t="shared" si="116"/>
        <v>0</v>
      </c>
      <c r="W553" s="58">
        <f t="shared" si="117"/>
        <v>0</v>
      </c>
      <c r="X553" s="367"/>
      <c r="Y553" s="137"/>
      <c r="Z553" s="138"/>
      <c r="AA553" s="139"/>
      <c r="AB553" s="139"/>
      <c r="AC553" s="139"/>
      <c r="AD553" s="139"/>
    </row>
    <row r="554" spans="2:30" hidden="1">
      <c r="B554" s="65" t="str">
        <f>IF(C554&lt;&gt;"",COUNTA($C$7:C554),"")</f>
        <v/>
      </c>
      <c r="C554" s="364" t="str">
        <f>IF('Matches-Data-Inputs'!C554="","",'Matches-Data-Inputs'!C554)</f>
        <v/>
      </c>
      <c r="D554" s="73" t="str">
        <f>IF(C554="","",VLOOKUP(WEEKDAY(C554),WeekDays!$B$6:$C$12,COLUMNS(WeekDays!$B$6:$C$12)))</f>
        <v/>
      </c>
      <c r="E554" s="27" t="str">
        <f>IF('Matches-Data-Inputs'!E554="","",'Matches-Data-Inputs'!E554)</f>
        <v/>
      </c>
      <c r="F554" s="172" t="str">
        <f>IF('Matches-Data-Inputs'!F554="","",'Matches-Data-Inputs'!F554)</f>
        <v/>
      </c>
      <c r="G554" s="172" t="str">
        <f>IF('Matches-Data-Inputs'!G554="","",'Matches-Data-Inputs'!G554)</f>
        <v/>
      </c>
      <c r="H554" s="172" t="str">
        <f t="shared" si="118"/>
        <v>Not Played Yet</v>
      </c>
      <c r="I554" s="362" t="str">
        <f>IF('Matches-Data-Inputs'!H554="","",'Matches-Data-Inputs'!H554)</f>
        <v/>
      </c>
      <c r="J554" s="149" t="str">
        <f>IF('Matches-Data-Inputs'!I554="","",'Matches-Data-Inputs'!I554)</f>
        <v/>
      </c>
      <c r="K554" s="362" t="str">
        <f t="shared" si="119"/>
        <v>Not Played Yet</v>
      </c>
      <c r="L554" s="188"/>
      <c r="M554" s="203"/>
      <c r="N554" s="123" t="str">
        <f t="shared" si="108"/>
        <v xml:space="preserve"> </v>
      </c>
      <c r="O554" s="193" t="str">
        <f t="shared" si="109"/>
        <v xml:space="preserve"> </v>
      </c>
      <c r="P554" s="57" t="str">
        <f t="shared" si="110"/>
        <v/>
      </c>
      <c r="Q554" s="58" t="str">
        <f t="shared" si="111"/>
        <v/>
      </c>
      <c r="R554" s="59">
        <f t="shared" si="112"/>
        <v>0</v>
      </c>
      <c r="S554" s="60">
        <f t="shared" si="113"/>
        <v>0</v>
      </c>
      <c r="T554" s="61">
        <f t="shared" si="114"/>
        <v>0</v>
      </c>
      <c r="U554" s="58">
        <f t="shared" si="115"/>
        <v>0</v>
      </c>
      <c r="V554" s="61">
        <f t="shared" si="116"/>
        <v>0</v>
      </c>
      <c r="W554" s="58">
        <f t="shared" si="117"/>
        <v>0</v>
      </c>
      <c r="X554" s="367"/>
      <c r="Y554" s="137"/>
      <c r="Z554" s="138"/>
      <c r="AA554" s="139"/>
      <c r="AB554" s="139"/>
      <c r="AC554" s="139"/>
      <c r="AD554" s="139"/>
    </row>
    <row r="555" spans="2:30" hidden="1">
      <c r="B555" s="65" t="str">
        <f>IF(C555&lt;&gt;"",COUNTA($C$7:C555),"")</f>
        <v/>
      </c>
      <c r="C555" s="364" t="str">
        <f>IF('Matches-Data-Inputs'!C555="","",'Matches-Data-Inputs'!C555)</f>
        <v/>
      </c>
      <c r="D555" s="73" t="str">
        <f>IF(C555="","",VLOOKUP(WEEKDAY(C555),WeekDays!$B$6:$C$12,COLUMNS(WeekDays!$B$6:$C$12)))</f>
        <v/>
      </c>
      <c r="E555" s="27" t="str">
        <f>IF('Matches-Data-Inputs'!E555="","",'Matches-Data-Inputs'!E555)</f>
        <v/>
      </c>
      <c r="F555" s="172" t="str">
        <f>IF('Matches-Data-Inputs'!F555="","",'Matches-Data-Inputs'!F555)</f>
        <v/>
      </c>
      <c r="G555" s="172" t="str">
        <f>IF('Matches-Data-Inputs'!G555="","",'Matches-Data-Inputs'!G555)</f>
        <v/>
      </c>
      <c r="H555" s="172" t="str">
        <f t="shared" si="118"/>
        <v>Not Played Yet</v>
      </c>
      <c r="I555" s="362" t="str">
        <f>IF('Matches-Data-Inputs'!H555="","",'Matches-Data-Inputs'!H555)</f>
        <v/>
      </c>
      <c r="J555" s="149" t="str">
        <f>IF('Matches-Data-Inputs'!I555="","",'Matches-Data-Inputs'!I555)</f>
        <v/>
      </c>
      <c r="K555" s="362" t="str">
        <f t="shared" si="119"/>
        <v>Not Played Yet</v>
      </c>
      <c r="L555" s="188"/>
      <c r="M555" s="203"/>
      <c r="N555" s="123" t="str">
        <f t="shared" si="108"/>
        <v xml:space="preserve"> </v>
      </c>
      <c r="O555" s="193" t="str">
        <f t="shared" si="109"/>
        <v xml:space="preserve"> </v>
      </c>
      <c r="P555" s="57" t="str">
        <f t="shared" si="110"/>
        <v/>
      </c>
      <c r="Q555" s="58" t="str">
        <f t="shared" si="111"/>
        <v/>
      </c>
      <c r="R555" s="59">
        <f t="shared" si="112"/>
        <v>0</v>
      </c>
      <c r="S555" s="60">
        <f t="shared" si="113"/>
        <v>0</v>
      </c>
      <c r="T555" s="61">
        <f t="shared" si="114"/>
        <v>0</v>
      </c>
      <c r="U555" s="58">
        <f t="shared" si="115"/>
        <v>0</v>
      </c>
      <c r="V555" s="61">
        <f t="shared" si="116"/>
        <v>0</v>
      </c>
      <c r="W555" s="58">
        <f t="shared" si="117"/>
        <v>0</v>
      </c>
      <c r="X555" s="367"/>
      <c r="Y555" s="137"/>
      <c r="Z555" s="138"/>
      <c r="AA555" s="139"/>
      <c r="AB555" s="139"/>
      <c r="AC555" s="139"/>
      <c r="AD555" s="139"/>
    </row>
    <row r="556" spans="2:30" hidden="1">
      <c r="B556" s="65" t="str">
        <f>IF(C556&lt;&gt;"",COUNTA($C$7:C556),"")</f>
        <v/>
      </c>
      <c r="C556" s="364" t="str">
        <f>IF('Matches-Data-Inputs'!C556="","",'Matches-Data-Inputs'!C556)</f>
        <v/>
      </c>
      <c r="D556" s="73" t="str">
        <f>IF(C556="","",VLOOKUP(WEEKDAY(C556),WeekDays!$B$6:$C$12,COLUMNS(WeekDays!$B$6:$C$12)))</f>
        <v/>
      </c>
      <c r="E556" s="27" t="str">
        <f>IF('Matches-Data-Inputs'!E556="","",'Matches-Data-Inputs'!E556)</f>
        <v/>
      </c>
      <c r="F556" s="172" t="str">
        <f>IF('Matches-Data-Inputs'!F556="","",'Matches-Data-Inputs'!F556)</f>
        <v/>
      </c>
      <c r="G556" s="172" t="str">
        <f>IF('Matches-Data-Inputs'!G556="","",'Matches-Data-Inputs'!G556)</f>
        <v/>
      </c>
      <c r="H556" s="172" t="str">
        <f t="shared" si="118"/>
        <v>Not Played Yet</v>
      </c>
      <c r="I556" s="362" t="str">
        <f>IF('Matches-Data-Inputs'!H556="","",'Matches-Data-Inputs'!H556)</f>
        <v/>
      </c>
      <c r="J556" s="149" t="str">
        <f>IF('Matches-Data-Inputs'!I556="","",'Matches-Data-Inputs'!I556)</f>
        <v/>
      </c>
      <c r="K556" s="362" t="str">
        <f t="shared" si="119"/>
        <v>Not Played Yet</v>
      </c>
      <c r="L556" s="188"/>
      <c r="M556" s="203"/>
      <c r="N556" s="123" t="str">
        <f t="shared" si="108"/>
        <v xml:space="preserve"> </v>
      </c>
      <c r="O556" s="193" t="str">
        <f t="shared" si="109"/>
        <v xml:space="preserve"> </v>
      </c>
      <c r="P556" s="57" t="str">
        <f t="shared" si="110"/>
        <v/>
      </c>
      <c r="Q556" s="58" t="str">
        <f t="shared" si="111"/>
        <v/>
      </c>
      <c r="R556" s="59">
        <f t="shared" si="112"/>
        <v>0</v>
      </c>
      <c r="S556" s="60">
        <f t="shared" si="113"/>
        <v>0</v>
      </c>
      <c r="T556" s="61">
        <f t="shared" si="114"/>
        <v>0</v>
      </c>
      <c r="U556" s="58">
        <f t="shared" si="115"/>
        <v>0</v>
      </c>
      <c r="V556" s="61">
        <f t="shared" si="116"/>
        <v>0</v>
      </c>
      <c r="W556" s="58">
        <f t="shared" si="117"/>
        <v>0</v>
      </c>
      <c r="X556" s="367"/>
      <c r="Y556" s="137"/>
      <c r="Z556" s="138"/>
      <c r="AA556" s="139"/>
      <c r="AB556" s="139"/>
      <c r="AC556" s="139"/>
      <c r="AD556" s="139"/>
    </row>
    <row r="557" spans="2:30" hidden="1">
      <c r="B557" s="65" t="str">
        <f>IF(C557&lt;&gt;"",COUNTA($C$7:C557),"")</f>
        <v/>
      </c>
      <c r="C557" s="364" t="str">
        <f>IF('Matches-Data-Inputs'!C557="","",'Matches-Data-Inputs'!C557)</f>
        <v/>
      </c>
      <c r="D557" s="73" t="str">
        <f>IF(C557="","",VLOOKUP(WEEKDAY(C557),WeekDays!$B$6:$C$12,COLUMNS(WeekDays!$B$6:$C$12)))</f>
        <v/>
      </c>
      <c r="E557" s="27" t="str">
        <f>IF('Matches-Data-Inputs'!E557="","",'Matches-Data-Inputs'!E557)</f>
        <v/>
      </c>
      <c r="F557" s="172" t="str">
        <f>IF('Matches-Data-Inputs'!F557="","",'Matches-Data-Inputs'!F557)</f>
        <v/>
      </c>
      <c r="G557" s="172" t="str">
        <f>IF('Matches-Data-Inputs'!G557="","",'Matches-Data-Inputs'!G557)</f>
        <v/>
      </c>
      <c r="H557" s="172" t="str">
        <f t="shared" si="118"/>
        <v>Not Played Yet</v>
      </c>
      <c r="I557" s="362" t="str">
        <f>IF('Matches-Data-Inputs'!H557="","",'Matches-Data-Inputs'!H557)</f>
        <v/>
      </c>
      <c r="J557" s="149" t="str">
        <f>IF('Matches-Data-Inputs'!I557="","",'Matches-Data-Inputs'!I557)</f>
        <v/>
      </c>
      <c r="K557" s="362" t="str">
        <f t="shared" si="119"/>
        <v>Not Played Yet</v>
      </c>
      <c r="L557" s="188"/>
      <c r="M557" s="203"/>
      <c r="N557" s="123" t="str">
        <f t="shared" si="108"/>
        <v xml:space="preserve"> </v>
      </c>
      <c r="O557" s="193" t="str">
        <f t="shared" si="109"/>
        <v xml:space="preserve"> </v>
      </c>
      <c r="P557" s="57" t="str">
        <f t="shared" si="110"/>
        <v/>
      </c>
      <c r="Q557" s="58" t="str">
        <f t="shared" si="111"/>
        <v/>
      </c>
      <c r="R557" s="59">
        <f t="shared" si="112"/>
        <v>0</v>
      </c>
      <c r="S557" s="60">
        <f t="shared" si="113"/>
        <v>0</v>
      </c>
      <c r="T557" s="61">
        <f t="shared" si="114"/>
        <v>0</v>
      </c>
      <c r="U557" s="58">
        <f t="shared" si="115"/>
        <v>0</v>
      </c>
      <c r="V557" s="61">
        <f t="shared" si="116"/>
        <v>0</v>
      </c>
      <c r="W557" s="58">
        <f t="shared" si="117"/>
        <v>0</v>
      </c>
      <c r="X557" s="367"/>
      <c r="Y557" s="137"/>
      <c r="Z557" s="138"/>
      <c r="AA557" s="139"/>
      <c r="AB557" s="139"/>
      <c r="AC557" s="139"/>
      <c r="AD557" s="139"/>
    </row>
    <row r="558" spans="2:30" hidden="1">
      <c r="B558" s="65" t="str">
        <f>IF(C558&lt;&gt;"",COUNTA($C$7:C558),"")</f>
        <v/>
      </c>
      <c r="C558" s="364" t="str">
        <f>IF('Matches-Data-Inputs'!C558="","",'Matches-Data-Inputs'!C558)</f>
        <v/>
      </c>
      <c r="D558" s="73" t="str">
        <f>IF(C558="","",VLOOKUP(WEEKDAY(C558),WeekDays!$B$6:$C$12,COLUMNS(WeekDays!$B$6:$C$12)))</f>
        <v/>
      </c>
      <c r="E558" s="27" t="str">
        <f>IF('Matches-Data-Inputs'!E558="","",'Matches-Data-Inputs'!E558)</f>
        <v/>
      </c>
      <c r="F558" s="172" t="str">
        <f>IF('Matches-Data-Inputs'!F558="","",'Matches-Data-Inputs'!F558)</f>
        <v/>
      </c>
      <c r="G558" s="172" t="str">
        <f>IF('Matches-Data-Inputs'!G558="","",'Matches-Data-Inputs'!G558)</f>
        <v/>
      </c>
      <c r="H558" s="172" t="str">
        <f t="shared" si="118"/>
        <v>Not Played Yet</v>
      </c>
      <c r="I558" s="362" t="str">
        <f>IF('Matches-Data-Inputs'!H558="","",'Matches-Data-Inputs'!H558)</f>
        <v/>
      </c>
      <c r="J558" s="149" t="str">
        <f>IF('Matches-Data-Inputs'!I558="","",'Matches-Data-Inputs'!I558)</f>
        <v/>
      </c>
      <c r="K558" s="362" t="str">
        <f t="shared" si="119"/>
        <v>Not Played Yet</v>
      </c>
      <c r="L558" s="188"/>
      <c r="M558" s="203"/>
      <c r="N558" s="123" t="str">
        <f t="shared" si="108"/>
        <v xml:space="preserve"> </v>
      </c>
      <c r="O558" s="193" t="str">
        <f t="shared" si="109"/>
        <v xml:space="preserve"> </v>
      </c>
      <c r="P558" s="57" t="str">
        <f t="shared" si="110"/>
        <v/>
      </c>
      <c r="Q558" s="58" t="str">
        <f t="shared" si="111"/>
        <v/>
      </c>
      <c r="R558" s="59">
        <f t="shared" si="112"/>
        <v>0</v>
      </c>
      <c r="S558" s="60">
        <f t="shared" si="113"/>
        <v>0</v>
      </c>
      <c r="T558" s="61">
        <f t="shared" si="114"/>
        <v>0</v>
      </c>
      <c r="U558" s="58">
        <f t="shared" si="115"/>
        <v>0</v>
      </c>
      <c r="V558" s="61">
        <f t="shared" si="116"/>
        <v>0</v>
      </c>
      <c r="W558" s="58">
        <f t="shared" si="117"/>
        <v>0</v>
      </c>
      <c r="X558" s="367"/>
      <c r="Y558" s="137"/>
      <c r="Z558" s="138"/>
      <c r="AA558" s="139"/>
      <c r="AB558" s="139"/>
      <c r="AC558" s="139"/>
      <c r="AD558" s="139"/>
    </row>
    <row r="559" spans="2:30" hidden="1">
      <c r="B559" s="65" t="str">
        <f>IF(C559&lt;&gt;"",COUNTA($C$7:C559),"")</f>
        <v/>
      </c>
      <c r="C559" s="364" t="str">
        <f>IF('Matches-Data-Inputs'!C559="","",'Matches-Data-Inputs'!C559)</f>
        <v/>
      </c>
      <c r="D559" s="73" t="str">
        <f>IF(C559="","",VLOOKUP(WEEKDAY(C559),WeekDays!$B$6:$C$12,COLUMNS(WeekDays!$B$6:$C$12)))</f>
        <v/>
      </c>
      <c r="E559" s="27" t="str">
        <f>IF('Matches-Data-Inputs'!E559="","",'Matches-Data-Inputs'!E559)</f>
        <v/>
      </c>
      <c r="F559" s="172" t="str">
        <f>IF('Matches-Data-Inputs'!F559="","",'Matches-Data-Inputs'!F559)</f>
        <v/>
      </c>
      <c r="G559" s="172" t="str">
        <f>IF('Matches-Data-Inputs'!G559="","",'Matches-Data-Inputs'!G559)</f>
        <v/>
      </c>
      <c r="H559" s="172" t="str">
        <f t="shared" si="118"/>
        <v>Not Played Yet</v>
      </c>
      <c r="I559" s="362" t="str">
        <f>IF('Matches-Data-Inputs'!H559="","",'Matches-Data-Inputs'!H559)</f>
        <v/>
      </c>
      <c r="J559" s="149" t="str">
        <f>IF('Matches-Data-Inputs'!I559="","",'Matches-Data-Inputs'!I559)</f>
        <v/>
      </c>
      <c r="K559" s="362" t="str">
        <f t="shared" si="119"/>
        <v>Not Played Yet</v>
      </c>
      <c r="L559" s="188"/>
      <c r="M559" s="203"/>
      <c r="N559" s="123" t="str">
        <f t="shared" si="108"/>
        <v xml:space="preserve"> </v>
      </c>
      <c r="O559" s="193" t="str">
        <f t="shared" si="109"/>
        <v xml:space="preserve"> </v>
      </c>
      <c r="P559" s="57" t="str">
        <f t="shared" si="110"/>
        <v/>
      </c>
      <c r="Q559" s="58" t="str">
        <f t="shared" si="111"/>
        <v/>
      </c>
      <c r="R559" s="59">
        <f t="shared" si="112"/>
        <v>0</v>
      </c>
      <c r="S559" s="60">
        <f t="shared" si="113"/>
        <v>0</v>
      </c>
      <c r="T559" s="61">
        <f t="shared" si="114"/>
        <v>0</v>
      </c>
      <c r="U559" s="58">
        <f t="shared" si="115"/>
        <v>0</v>
      </c>
      <c r="V559" s="61">
        <f t="shared" si="116"/>
        <v>0</v>
      </c>
      <c r="W559" s="58">
        <f t="shared" si="117"/>
        <v>0</v>
      </c>
      <c r="X559" s="367"/>
      <c r="Y559" s="137"/>
      <c r="Z559" s="138"/>
      <c r="AA559" s="139"/>
      <c r="AB559" s="139"/>
      <c r="AC559" s="139"/>
      <c r="AD559" s="139"/>
    </row>
    <row r="560" spans="2:30" hidden="1">
      <c r="B560" s="65" t="str">
        <f>IF(C560&lt;&gt;"",COUNTA($C$7:C560),"")</f>
        <v/>
      </c>
      <c r="C560" s="364" t="str">
        <f>IF('Matches-Data-Inputs'!C560="","",'Matches-Data-Inputs'!C560)</f>
        <v/>
      </c>
      <c r="D560" s="73" t="str">
        <f>IF(C560="","",VLOOKUP(WEEKDAY(C560),WeekDays!$B$6:$C$12,COLUMNS(WeekDays!$B$6:$C$12)))</f>
        <v/>
      </c>
      <c r="E560" s="27" t="str">
        <f>IF('Matches-Data-Inputs'!E560="","",'Matches-Data-Inputs'!E560)</f>
        <v/>
      </c>
      <c r="F560" s="172" t="str">
        <f>IF('Matches-Data-Inputs'!F560="","",'Matches-Data-Inputs'!F560)</f>
        <v/>
      </c>
      <c r="G560" s="172" t="str">
        <f>IF('Matches-Data-Inputs'!G560="","",'Matches-Data-Inputs'!G560)</f>
        <v/>
      </c>
      <c r="H560" s="172" t="str">
        <f t="shared" si="118"/>
        <v>Not Played Yet</v>
      </c>
      <c r="I560" s="362" t="str">
        <f>IF('Matches-Data-Inputs'!H560="","",'Matches-Data-Inputs'!H560)</f>
        <v/>
      </c>
      <c r="J560" s="149" t="str">
        <f>IF('Matches-Data-Inputs'!I560="","",'Matches-Data-Inputs'!I560)</f>
        <v/>
      </c>
      <c r="K560" s="362" t="str">
        <f t="shared" si="119"/>
        <v>Not Played Yet</v>
      </c>
      <c r="L560" s="188"/>
      <c r="M560" s="203"/>
      <c r="N560" s="123" t="str">
        <f t="shared" si="108"/>
        <v xml:space="preserve"> </v>
      </c>
      <c r="O560" s="193" t="str">
        <f t="shared" si="109"/>
        <v xml:space="preserve"> </v>
      </c>
      <c r="P560" s="57" t="str">
        <f t="shared" si="110"/>
        <v/>
      </c>
      <c r="Q560" s="58" t="str">
        <f t="shared" si="111"/>
        <v/>
      </c>
      <c r="R560" s="59">
        <f t="shared" si="112"/>
        <v>0</v>
      </c>
      <c r="S560" s="60">
        <f t="shared" si="113"/>
        <v>0</v>
      </c>
      <c r="T560" s="61">
        <f t="shared" si="114"/>
        <v>0</v>
      </c>
      <c r="U560" s="58">
        <f t="shared" si="115"/>
        <v>0</v>
      </c>
      <c r="V560" s="61">
        <f t="shared" si="116"/>
        <v>0</v>
      </c>
      <c r="W560" s="58">
        <f t="shared" si="117"/>
        <v>0</v>
      </c>
      <c r="X560" s="367"/>
      <c r="Y560" s="137"/>
      <c r="Z560" s="138"/>
      <c r="AA560" s="139"/>
      <c r="AB560" s="139"/>
      <c r="AC560" s="139"/>
      <c r="AD560" s="139"/>
    </row>
    <row r="561" spans="2:30" hidden="1">
      <c r="B561" s="65" t="str">
        <f>IF(C561&lt;&gt;"",COUNTA($C$7:C561),"")</f>
        <v/>
      </c>
      <c r="C561" s="364" t="str">
        <f>IF('Matches-Data-Inputs'!C561="","",'Matches-Data-Inputs'!C561)</f>
        <v/>
      </c>
      <c r="D561" s="73" t="str">
        <f>IF(C561="","",VLOOKUP(WEEKDAY(C561),WeekDays!$B$6:$C$12,COLUMNS(WeekDays!$B$6:$C$12)))</f>
        <v/>
      </c>
      <c r="E561" s="27" t="str">
        <f>IF('Matches-Data-Inputs'!E561="","",'Matches-Data-Inputs'!E561)</f>
        <v/>
      </c>
      <c r="F561" s="172" t="str">
        <f>IF('Matches-Data-Inputs'!F561="","",'Matches-Data-Inputs'!F561)</f>
        <v/>
      </c>
      <c r="G561" s="172" t="str">
        <f>IF('Matches-Data-Inputs'!G561="","",'Matches-Data-Inputs'!G561)</f>
        <v/>
      </c>
      <c r="H561" s="172" t="str">
        <f t="shared" si="118"/>
        <v>Not Played Yet</v>
      </c>
      <c r="I561" s="362" t="str">
        <f>IF('Matches-Data-Inputs'!H561="","",'Matches-Data-Inputs'!H561)</f>
        <v/>
      </c>
      <c r="J561" s="149" t="str">
        <f>IF('Matches-Data-Inputs'!I561="","",'Matches-Data-Inputs'!I561)</f>
        <v/>
      </c>
      <c r="K561" s="362" t="str">
        <f t="shared" si="119"/>
        <v>Not Played Yet</v>
      </c>
      <c r="L561" s="188"/>
      <c r="M561" s="203"/>
      <c r="N561" s="123" t="str">
        <f t="shared" si="108"/>
        <v xml:space="preserve"> </v>
      </c>
      <c r="O561" s="193" t="str">
        <f t="shared" si="109"/>
        <v xml:space="preserve"> </v>
      </c>
      <c r="P561" s="57" t="str">
        <f t="shared" si="110"/>
        <v/>
      </c>
      <c r="Q561" s="58" t="str">
        <f t="shared" si="111"/>
        <v/>
      </c>
      <c r="R561" s="59">
        <f t="shared" si="112"/>
        <v>0</v>
      </c>
      <c r="S561" s="60">
        <f t="shared" si="113"/>
        <v>0</v>
      </c>
      <c r="T561" s="61">
        <f t="shared" si="114"/>
        <v>0</v>
      </c>
      <c r="U561" s="58">
        <f t="shared" si="115"/>
        <v>0</v>
      </c>
      <c r="V561" s="61">
        <f t="shared" si="116"/>
        <v>0</v>
      </c>
      <c r="W561" s="58">
        <f t="shared" si="117"/>
        <v>0</v>
      </c>
      <c r="X561" s="367"/>
      <c r="Y561" s="137"/>
      <c r="Z561" s="138"/>
      <c r="AA561" s="139"/>
      <c r="AB561" s="139"/>
      <c r="AC561" s="139"/>
      <c r="AD561" s="139"/>
    </row>
    <row r="562" spans="2:30" hidden="1">
      <c r="B562" s="65" t="str">
        <f>IF(C562&lt;&gt;"",COUNTA($C$7:C562),"")</f>
        <v/>
      </c>
      <c r="C562" s="364" t="str">
        <f>IF('Matches-Data-Inputs'!C562="","",'Matches-Data-Inputs'!C562)</f>
        <v/>
      </c>
      <c r="D562" s="73" t="str">
        <f>IF(C562="","",VLOOKUP(WEEKDAY(C562),WeekDays!$B$6:$C$12,COLUMNS(WeekDays!$B$6:$C$12)))</f>
        <v/>
      </c>
      <c r="E562" s="27" t="str">
        <f>IF('Matches-Data-Inputs'!E562="","",'Matches-Data-Inputs'!E562)</f>
        <v/>
      </c>
      <c r="F562" s="172" t="str">
        <f>IF('Matches-Data-Inputs'!F562="","",'Matches-Data-Inputs'!F562)</f>
        <v/>
      </c>
      <c r="G562" s="172" t="str">
        <f>IF('Matches-Data-Inputs'!G562="","",'Matches-Data-Inputs'!G562)</f>
        <v/>
      </c>
      <c r="H562" s="172" t="str">
        <f t="shared" si="118"/>
        <v>Not Played Yet</v>
      </c>
      <c r="I562" s="362" t="str">
        <f>IF('Matches-Data-Inputs'!H562="","",'Matches-Data-Inputs'!H562)</f>
        <v/>
      </c>
      <c r="J562" s="149" t="str">
        <f>IF('Matches-Data-Inputs'!I562="","",'Matches-Data-Inputs'!I562)</f>
        <v/>
      </c>
      <c r="K562" s="362" t="str">
        <f t="shared" si="119"/>
        <v>Not Played Yet</v>
      </c>
      <c r="L562" s="188"/>
      <c r="M562" s="203"/>
      <c r="N562" s="123" t="str">
        <f t="shared" si="108"/>
        <v xml:space="preserve"> </v>
      </c>
      <c r="O562" s="193" t="str">
        <f t="shared" si="109"/>
        <v xml:space="preserve"> </v>
      </c>
      <c r="P562" s="57" t="str">
        <f t="shared" si="110"/>
        <v/>
      </c>
      <c r="Q562" s="58" t="str">
        <f t="shared" si="111"/>
        <v/>
      </c>
      <c r="R562" s="59">
        <f t="shared" si="112"/>
        <v>0</v>
      </c>
      <c r="S562" s="60">
        <f t="shared" si="113"/>
        <v>0</v>
      </c>
      <c r="T562" s="61">
        <f t="shared" si="114"/>
        <v>0</v>
      </c>
      <c r="U562" s="58">
        <f t="shared" si="115"/>
        <v>0</v>
      </c>
      <c r="V562" s="61">
        <f t="shared" si="116"/>
        <v>0</v>
      </c>
      <c r="W562" s="58">
        <f t="shared" si="117"/>
        <v>0</v>
      </c>
      <c r="X562" s="367"/>
      <c r="Y562" s="137"/>
      <c r="Z562" s="138"/>
      <c r="AA562" s="139"/>
      <c r="AB562" s="139"/>
      <c r="AC562" s="139"/>
      <c r="AD562" s="139"/>
    </row>
    <row r="563" spans="2:30" hidden="1">
      <c r="B563" s="65" t="str">
        <f>IF(C563&lt;&gt;"",COUNTA($C$7:C563),"")</f>
        <v/>
      </c>
      <c r="C563" s="364" t="str">
        <f>IF('Matches-Data-Inputs'!C563="","",'Matches-Data-Inputs'!C563)</f>
        <v/>
      </c>
      <c r="D563" s="73" t="str">
        <f>IF(C563="","",VLOOKUP(WEEKDAY(C563),WeekDays!$B$6:$C$12,COLUMNS(WeekDays!$B$6:$C$12)))</f>
        <v/>
      </c>
      <c r="E563" s="27" t="str">
        <f>IF('Matches-Data-Inputs'!E563="","",'Matches-Data-Inputs'!E563)</f>
        <v/>
      </c>
      <c r="F563" s="172" t="str">
        <f>IF('Matches-Data-Inputs'!F563="","",'Matches-Data-Inputs'!F563)</f>
        <v/>
      </c>
      <c r="G563" s="172" t="str">
        <f>IF('Matches-Data-Inputs'!G563="","",'Matches-Data-Inputs'!G563)</f>
        <v/>
      </c>
      <c r="H563" s="172" t="str">
        <f t="shared" si="118"/>
        <v>Not Played Yet</v>
      </c>
      <c r="I563" s="362" t="str">
        <f>IF('Matches-Data-Inputs'!H563="","",'Matches-Data-Inputs'!H563)</f>
        <v/>
      </c>
      <c r="J563" s="149" t="str">
        <f>IF('Matches-Data-Inputs'!I563="","",'Matches-Data-Inputs'!I563)</f>
        <v/>
      </c>
      <c r="K563" s="362" t="str">
        <f t="shared" si="119"/>
        <v>Not Played Yet</v>
      </c>
      <c r="L563" s="188"/>
      <c r="M563" s="203"/>
      <c r="N563" s="123" t="str">
        <f t="shared" si="108"/>
        <v xml:space="preserve"> </v>
      </c>
      <c r="O563" s="193" t="str">
        <f t="shared" si="109"/>
        <v xml:space="preserve"> </v>
      </c>
      <c r="P563" s="57" t="str">
        <f t="shared" si="110"/>
        <v/>
      </c>
      <c r="Q563" s="58" t="str">
        <f t="shared" si="111"/>
        <v/>
      </c>
      <c r="R563" s="59">
        <f t="shared" si="112"/>
        <v>0</v>
      </c>
      <c r="S563" s="60">
        <f t="shared" si="113"/>
        <v>0</v>
      </c>
      <c r="T563" s="61">
        <f t="shared" si="114"/>
        <v>0</v>
      </c>
      <c r="U563" s="58">
        <f t="shared" si="115"/>
        <v>0</v>
      </c>
      <c r="V563" s="61">
        <f t="shared" si="116"/>
        <v>0</v>
      </c>
      <c r="W563" s="58">
        <f t="shared" si="117"/>
        <v>0</v>
      </c>
      <c r="X563" s="367"/>
      <c r="Y563" s="137"/>
      <c r="Z563" s="138"/>
      <c r="AA563" s="139"/>
      <c r="AB563" s="139"/>
      <c r="AC563" s="139"/>
      <c r="AD563" s="139"/>
    </row>
    <row r="564" spans="2:30" hidden="1">
      <c r="B564" s="65" t="str">
        <f>IF(C564&lt;&gt;"",COUNTA($C$7:C564),"")</f>
        <v/>
      </c>
      <c r="C564" s="364" t="str">
        <f>IF('Matches-Data-Inputs'!C564="","",'Matches-Data-Inputs'!C564)</f>
        <v/>
      </c>
      <c r="D564" s="73" t="str">
        <f>IF(C564="","",VLOOKUP(WEEKDAY(C564),WeekDays!$B$6:$C$12,COLUMNS(WeekDays!$B$6:$C$12)))</f>
        <v/>
      </c>
      <c r="E564" s="27" t="str">
        <f>IF('Matches-Data-Inputs'!E564="","",'Matches-Data-Inputs'!E564)</f>
        <v/>
      </c>
      <c r="F564" s="172" t="str">
        <f>IF('Matches-Data-Inputs'!F564="","",'Matches-Data-Inputs'!F564)</f>
        <v/>
      </c>
      <c r="G564" s="172" t="str">
        <f>IF('Matches-Data-Inputs'!G564="","",'Matches-Data-Inputs'!G564)</f>
        <v/>
      </c>
      <c r="H564" s="172" t="str">
        <f t="shared" si="118"/>
        <v>Not Played Yet</v>
      </c>
      <c r="I564" s="362" t="str">
        <f>IF('Matches-Data-Inputs'!H564="","",'Matches-Data-Inputs'!H564)</f>
        <v/>
      </c>
      <c r="J564" s="149" t="str">
        <f>IF('Matches-Data-Inputs'!I564="","",'Matches-Data-Inputs'!I564)</f>
        <v/>
      </c>
      <c r="K564" s="362" t="str">
        <f t="shared" si="119"/>
        <v>Not Played Yet</v>
      </c>
      <c r="L564" s="188"/>
      <c r="M564" s="203"/>
      <c r="N564" s="123" t="str">
        <f t="shared" si="108"/>
        <v xml:space="preserve"> </v>
      </c>
      <c r="O564" s="193" t="str">
        <f t="shared" si="109"/>
        <v xml:space="preserve"> </v>
      </c>
      <c r="P564" s="57" t="str">
        <f t="shared" si="110"/>
        <v/>
      </c>
      <c r="Q564" s="58" t="str">
        <f t="shared" si="111"/>
        <v/>
      </c>
      <c r="R564" s="59">
        <f t="shared" si="112"/>
        <v>0</v>
      </c>
      <c r="S564" s="60">
        <f t="shared" si="113"/>
        <v>0</v>
      </c>
      <c r="T564" s="61">
        <f t="shared" si="114"/>
        <v>0</v>
      </c>
      <c r="U564" s="58">
        <f t="shared" si="115"/>
        <v>0</v>
      </c>
      <c r="V564" s="61">
        <f t="shared" si="116"/>
        <v>0</v>
      </c>
      <c r="W564" s="58">
        <f t="shared" si="117"/>
        <v>0</v>
      </c>
      <c r="X564" s="367"/>
      <c r="Y564" s="137"/>
      <c r="Z564" s="138"/>
      <c r="AA564" s="139"/>
      <c r="AB564" s="139"/>
      <c r="AC564" s="139"/>
      <c r="AD564" s="139"/>
    </row>
    <row r="565" spans="2:30" hidden="1">
      <c r="B565" s="65" t="str">
        <f>IF(C565&lt;&gt;"",COUNTA($C$7:C565),"")</f>
        <v/>
      </c>
      <c r="C565" s="364" t="str">
        <f>IF('Matches-Data-Inputs'!C565="","",'Matches-Data-Inputs'!C565)</f>
        <v/>
      </c>
      <c r="D565" s="73" t="str">
        <f>IF(C565="","",VLOOKUP(WEEKDAY(C565),WeekDays!$B$6:$C$12,COLUMNS(WeekDays!$B$6:$C$12)))</f>
        <v/>
      </c>
      <c r="E565" s="27" t="str">
        <f>IF('Matches-Data-Inputs'!E565="","",'Matches-Data-Inputs'!E565)</f>
        <v/>
      </c>
      <c r="F565" s="172" t="str">
        <f>IF('Matches-Data-Inputs'!F565="","",'Matches-Data-Inputs'!F565)</f>
        <v/>
      </c>
      <c r="G565" s="172" t="str">
        <f>IF('Matches-Data-Inputs'!G565="","",'Matches-Data-Inputs'!G565)</f>
        <v/>
      </c>
      <c r="H565" s="172" t="str">
        <f t="shared" si="118"/>
        <v>Not Played Yet</v>
      </c>
      <c r="I565" s="362" t="str">
        <f>IF('Matches-Data-Inputs'!H565="","",'Matches-Data-Inputs'!H565)</f>
        <v/>
      </c>
      <c r="J565" s="149" t="str">
        <f>IF('Matches-Data-Inputs'!I565="","",'Matches-Data-Inputs'!I565)</f>
        <v/>
      </c>
      <c r="K565" s="362" t="str">
        <f t="shared" si="119"/>
        <v>Not Played Yet</v>
      </c>
      <c r="L565" s="188"/>
      <c r="M565" s="203"/>
      <c r="N565" s="123" t="str">
        <f t="shared" si="108"/>
        <v xml:space="preserve"> </v>
      </c>
      <c r="O565" s="193" t="str">
        <f t="shared" si="109"/>
        <v xml:space="preserve"> </v>
      </c>
      <c r="P565" s="57" t="str">
        <f t="shared" si="110"/>
        <v/>
      </c>
      <c r="Q565" s="58" t="str">
        <f t="shared" si="111"/>
        <v/>
      </c>
      <c r="R565" s="59">
        <f t="shared" si="112"/>
        <v>0</v>
      </c>
      <c r="S565" s="60">
        <f t="shared" si="113"/>
        <v>0</v>
      </c>
      <c r="T565" s="61">
        <f t="shared" si="114"/>
        <v>0</v>
      </c>
      <c r="U565" s="58">
        <f t="shared" si="115"/>
        <v>0</v>
      </c>
      <c r="V565" s="61">
        <f t="shared" si="116"/>
        <v>0</v>
      </c>
      <c r="W565" s="58">
        <f t="shared" si="117"/>
        <v>0</v>
      </c>
      <c r="X565" s="367"/>
      <c r="Y565" s="137"/>
      <c r="Z565" s="138"/>
      <c r="AA565" s="139"/>
      <c r="AB565" s="139"/>
      <c r="AC565" s="139"/>
      <c r="AD565" s="139"/>
    </row>
    <row r="566" spans="2:30" hidden="1">
      <c r="B566" s="65" t="str">
        <f>IF(C566&lt;&gt;"",COUNTA($C$7:C566),"")</f>
        <v/>
      </c>
      <c r="C566" s="364" t="str">
        <f>IF('Matches-Data-Inputs'!C566="","",'Matches-Data-Inputs'!C566)</f>
        <v/>
      </c>
      <c r="D566" s="73" t="str">
        <f>IF(C566="","",VLOOKUP(WEEKDAY(C566),WeekDays!$B$6:$C$12,COLUMNS(WeekDays!$B$6:$C$12)))</f>
        <v/>
      </c>
      <c r="E566" s="27" t="str">
        <f>IF('Matches-Data-Inputs'!E566="","",'Matches-Data-Inputs'!E566)</f>
        <v/>
      </c>
      <c r="F566" s="172" t="str">
        <f>IF('Matches-Data-Inputs'!F566="","",'Matches-Data-Inputs'!F566)</f>
        <v/>
      </c>
      <c r="G566" s="172" t="str">
        <f>IF('Matches-Data-Inputs'!G566="","",'Matches-Data-Inputs'!G566)</f>
        <v/>
      </c>
      <c r="H566" s="172" t="str">
        <f t="shared" si="118"/>
        <v>Not Played Yet</v>
      </c>
      <c r="I566" s="362" t="str">
        <f>IF('Matches-Data-Inputs'!H566="","",'Matches-Data-Inputs'!H566)</f>
        <v/>
      </c>
      <c r="J566" s="149" t="str">
        <f>IF('Matches-Data-Inputs'!I566="","",'Matches-Data-Inputs'!I566)</f>
        <v/>
      </c>
      <c r="K566" s="362" t="str">
        <f t="shared" si="119"/>
        <v>Not Played Yet</v>
      </c>
      <c r="L566" s="188"/>
      <c r="M566" s="203"/>
      <c r="N566" s="123" t="str">
        <f t="shared" si="108"/>
        <v xml:space="preserve"> </v>
      </c>
      <c r="O566" s="193" t="str">
        <f t="shared" si="109"/>
        <v xml:space="preserve"> </v>
      </c>
      <c r="P566" s="57" t="str">
        <f t="shared" si="110"/>
        <v/>
      </c>
      <c r="Q566" s="58" t="str">
        <f t="shared" si="111"/>
        <v/>
      </c>
      <c r="R566" s="59">
        <f t="shared" si="112"/>
        <v>0</v>
      </c>
      <c r="S566" s="60">
        <f t="shared" si="113"/>
        <v>0</v>
      </c>
      <c r="T566" s="61">
        <f t="shared" si="114"/>
        <v>0</v>
      </c>
      <c r="U566" s="58">
        <f t="shared" si="115"/>
        <v>0</v>
      </c>
      <c r="V566" s="61">
        <f t="shared" si="116"/>
        <v>0</v>
      </c>
      <c r="W566" s="58">
        <f t="shared" si="117"/>
        <v>0</v>
      </c>
      <c r="X566" s="367"/>
      <c r="Y566" s="137"/>
      <c r="Z566" s="138"/>
      <c r="AA566" s="139"/>
      <c r="AB566" s="139"/>
      <c r="AC566" s="139"/>
      <c r="AD566" s="139"/>
    </row>
    <row r="567" spans="2:30" hidden="1">
      <c r="B567" s="65" t="str">
        <f>IF(C567&lt;&gt;"",COUNTA($C$7:C567),"")</f>
        <v/>
      </c>
      <c r="C567" s="364" t="str">
        <f>IF('Matches-Data-Inputs'!C567="","",'Matches-Data-Inputs'!C567)</f>
        <v/>
      </c>
      <c r="D567" s="73" t="str">
        <f>IF(C567="","",VLOOKUP(WEEKDAY(C567),WeekDays!$B$6:$C$12,COLUMNS(WeekDays!$B$6:$C$12)))</f>
        <v/>
      </c>
      <c r="E567" s="27" t="str">
        <f>IF('Matches-Data-Inputs'!E567="","",'Matches-Data-Inputs'!E567)</f>
        <v/>
      </c>
      <c r="F567" s="172" t="str">
        <f>IF('Matches-Data-Inputs'!F567="","",'Matches-Data-Inputs'!F567)</f>
        <v/>
      </c>
      <c r="G567" s="172" t="str">
        <f>IF('Matches-Data-Inputs'!G567="","",'Matches-Data-Inputs'!G567)</f>
        <v/>
      </c>
      <c r="H567" s="172" t="str">
        <f t="shared" si="118"/>
        <v>Not Played Yet</v>
      </c>
      <c r="I567" s="362" t="str">
        <f>IF('Matches-Data-Inputs'!H567="","",'Matches-Data-Inputs'!H567)</f>
        <v/>
      </c>
      <c r="J567" s="149" t="str">
        <f>IF('Matches-Data-Inputs'!I567="","",'Matches-Data-Inputs'!I567)</f>
        <v/>
      </c>
      <c r="K567" s="362" t="str">
        <f t="shared" si="119"/>
        <v>Not Played Yet</v>
      </c>
      <c r="L567" s="188"/>
      <c r="M567" s="203"/>
      <c r="N567" s="123" t="str">
        <f t="shared" si="108"/>
        <v xml:space="preserve"> </v>
      </c>
      <c r="O567" s="193" t="str">
        <f t="shared" si="109"/>
        <v xml:space="preserve"> </v>
      </c>
      <c r="P567" s="57" t="str">
        <f t="shared" si="110"/>
        <v/>
      </c>
      <c r="Q567" s="58" t="str">
        <f t="shared" si="111"/>
        <v/>
      </c>
      <c r="R567" s="59">
        <f t="shared" si="112"/>
        <v>0</v>
      </c>
      <c r="S567" s="60">
        <f t="shared" si="113"/>
        <v>0</v>
      </c>
      <c r="T567" s="61">
        <f t="shared" si="114"/>
        <v>0</v>
      </c>
      <c r="U567" s="58">
        <f t="shared" si="115"/>
        <v>0</v>
      </c>
      <c r="V567" s="61">
        <f t="shared" si="116"/>
        <v>0</v>
      </c>
      <c r="W567" s="58">
        <f t="shared" si="117"/>
        <v>0</v>
      </c>
      <c r="X567" s="367"/>
      <c r="Y567" s="137"/>
      <c r="Z567" s="138"/>
      <c r="AA567" s="139"/>
      <c r="AB567" s="139"/>
      <c r="AC567" s="139"/>
      <c r="AD567" s="139"/>
    </row>
    <row r="568" spans="2:30" hidden="1">
      <c r="B568" s="65" t="str">
        <f>IF(C568&lt;&gt;"",COUNTA($C$7:C568),"")</f>
        <v/>
      </c>
      <c r="C568" s="364" t="str">
        <f>IF('Matches-Data-Inputs'!C568="","",'Matches-Data-Inputs'!C568)</f>
        <v/>
      </c>
      <c r="D568" s="73" t="str">
        <f>IF(C568="","",VLOOKUP(WEEKDAY(C568),WeekDays!$B$6:$C$12,COLUMNS(WeekDays!$B$6:$C$12)))</f>
        <v/>
      </c>
      <c r="E568" s="27" t="str">
        <f>IF('Matches-Data-Inputs'!E568="","",'Matches-Data-Inputs'!E568)</f>
        <v/>
      </c>
      <c r="F568" s="172" t="str">
        <f>IF('Matches-Data-Inputs'!F568="","",'Matches-Data-Inputs'!F568)</f>
        <v/>
      </c>
      <c r="G568" s="172" t="str">
        <f>IF('Matches-Data-Inputs'!G568="","",'Matches-Data-Inputs'!G568)</f>
        <v/>
      </c>
      <c r="H568" s="172" t="str">
        <f t="shared" si="118"/>
        <v>Not Played Yet</v>
      </c>
      <c r="I568" s="362" t="str">
        <f>IF('Matches-Data-Inputs'!H568="","",'Matches-Data-Inputs'!H568)</f>
        <v/>
      </c>
      <c r="J568" s="149" t="str">
        <f>IF('Matches-Data-Inputs'!I568="","",'Matches-Data-Inputs'!I568)</f>
        <v/>
      </c>
      <c r="K568" s="362" t="str">
        <f t="shared" si="119"/>
        <v>Not Played Yet</v>
      </c>
      <c r="L568" s="188"/>
      <c r="M568" s="203"/>
      <c r="N568" s="123" t="str">
        <f t="shared" si="108"/>
        <v xml:space="preserve"> </v>
      </c>
      <c r="O568" s="193" t="str">
        <f t="shared" si="109"/>
        <v xml:space="preserve"> </v>
      </c>
      <c r="P568" s="57" t="str">
        <f t="shared" si="110"/>
        <v/>
      </c>
      <c r="Q568" s="58" t="str">
        <f t="shared" si="111"/>
        <v/>
      </c>
      <c r="R568" s="59">
        <f t="shared" si="112"/>
        <v>0</v>
      </c>
      <c r="S568" s="60">
        <f t="shared" si="113"/>
        <v>0</v>
      </c>
      <c r="T568" s="61">
        <f t="shared" si="114"/>
        <v>0</v>
      </c>
      <c r="U568" s="58">
        <f t="shared" si="115"/>
        <v>0</v>
      </c>
      <c r="V568" s="61">
        <f t="shared" si="116"/>
        <v>0</v>
      </c>
      <c r="W568" s="58">
        <f t="shared" si="117"/>
        <v>0</v>
      </c>
      <c r="X568" s="367"/>
      <c r="Y568" s="137"/>
      <c r="Z568" s="138"/>
      <c r="AA568" s="139"/>
      <c r="AB568" s="139"/>
      <c r="AC568" s="139"/>
      <c r="AD568" s="139"/>
    </row>
    <row r="569" spans="2:30" hidden="1">
      <c r="B569" s="65" t="str">
        <f>IF(C569&lt;&gt;"",COUNTA($C$7:C569),"")</f>
        <v/>
      </c>
      <c r="C569" s="364" t="str">
        <f>IF('Matches-Data-Inputs'!C569="","",'Matches-Data-Inputs'!C569)</f>
        <v/>
      </c>
      <c r="D569" s="73" t="str">
        <f>IF(C569="","",VLOOKUP(WEEKDAY(C569),WeekDays!$B$6:$C$12,COLUMNS(WeekDays!$B$6:$C$12)))</f>
        <v/>
      </c>
      <c r="E569" s="27" t="str">
        <f>IF('Matches-Data-Inputs'!E569="","",'Matches-Data-Inputs'!E569)</f>
        <v/>
      </c>
      <c r="F569" s="172" t="str">
        <f>IF('Matches-Data-Inputs'!F569="","",'Matches-Data-Inputs'!F569)</f>
        <v/>
      </c>
      <c r="G569" s="172" t="str">
        <f>IF('Matches-Data-Inputs'!G569="","",'Matches-Data-Inputs'!G569)</f>
        <v/>
      </c>
      <c r="H569" s="172" t="str">
        <f t="shared" si="118"/>
        <v>Not Played Yet</v>
      </c>
      <c r="I569" s="362" t="str">
        <f>IF('Matches-Data-Inputs'!H569="","",'Matches-Data-Inputs'!H569)</f>
        <v/>
      </c>
      <c r="J569" s="149" t="str">
        <f>IF('Matches-Data-Inputs'!I569="","",'Matches-Data-Inputs'!I569)</f>
        <v/>
      </c>
      <c r="K569" s="362" t="str">
        <f t="shared" si="119"/>
        <v>Not Played Yet</v>
      </c>
      <c r="L569" s="188"/>
      <c r="M569" s="203"/>
      <c r="N569" s="123" t="str">
        <f t="shared" si="108"/>
        <v xml:space="preserve"> </v>
      </c>
      <c r="O569" s="193" t="str">
        <f t="shared" si="109"/>
        <v xml:space="preserve"> </v>
      </c>
      <c r="P569" s="57" t="str">
        <f t="shared" si="110"/>
        <v/>
      </c>
      <c r="Q569" s="58" t="str">
        <f t="shared" si="111"/>
        <v/>
      </c>
      <c r="R569" s="59">
        <f t="shared" si="112"/>
        <v>0</v>
      </c>
      <c r="S569" s="60">
        <f t="shared" si="113"/>
        <v>0</v>
      </c>
      <c r="T569" s="61">
        <f t="shared" si="114"/>
        <v>0</v>
      </c>
      <c r="U569" s="58">
        <f t="shared" si="115"/>
        <v>0</v>
      </c>
      <c r="V569" s="61">
        <f t="shared" si="116"/>
        <v>0</v>
      </c>
      <c r="W569" s="58">
        <f t="shared" si="117"/>
        <v>0</v>
      </c>
      <c r="X569" s="367"/>
      <c r="Y569" s="137"/>
      <c r="Z569" s="138"/>
      <c r="AA569" s="139"/>
      <c r="AB569" s="139"/>
      <c r="AC569" s="139"/>
      <c r="AD569" s="139"/>
    </row>
    <row r="570" spans="2:30" hidden="1">
      <c r="B570" s="65" t="str">
        <f>IF(C570&lt;&gt;"",COUNTA($C$7:C570),"")</f>
        <v/>
      </c>
      <c r="C570" s="364" t="str">
        <f>IF('Matches-Data-Inputs'!C570="","",'Matches-Data-Inputs'!C570)</f>
        <v/>
      </c>
      <c r="D570" s="73" t="str">
        <f>IF(C570="","",VLOOKUP(WEEKDAY(C570),WeekDays!$B$6:$C$12,COLUMNS(WeekDays!$B$6:$C$12)))</f>
        <v/>
      </c>
      <c r="E570" s="27" t="str">
        <f>IF('Matches-Data-Inputs'!E570="","",'Matches-Data-Inputs'!E570)</f>
        <v/>
      </c>
      <c r="F570" s="172" t="str">
        <f>IF('Matches-Data-Inputs'!F570="","",'Matches-Data-Inputs'!F570)</f>
        <v/>
      </c>
      <c r="G570" s="172" t="str">
        <f>IF('Matches-Data-Inputs'!G570="","",'Matches-Data-Inputs'!G570)</f>
        <v/>
      </c>
      <c r="H570" s="172" t="str">
        <f t="shared" si="118"/>
        <v>Not Played Yet</v>
      </c>
      <c r="I570" s="362" t="str">
        <f>IF('Matches-Data-Inputs'!H570="","",'Matches-Data-Inputs'!H570)</f>
        <v/>
      </c>
      <c r="J570" s="149" t="str">
        <f>IF('Matches-Data-Inputs'!I570="","",'Matches-Data-Inputs'!I570)</f>
        <v/>
      </c>
      <c r="K570" s="362" t="str">
        <f t="shared" si="119"/>
        <v>Not Played Yet</v>
      </c>
      <c r="L570" s="188"/>
      <c r="M570" s="203"/>
      <c r="N570" s="123" t="str">
        <f t="shared" si="108"/>
        <v xml:space="preserve"> </v>
      </c>
      <c r="O570" s="193" t="str">
        <f t="shared" si="109"/>
        <v xml:space="preserve"> </v>
      </c>
      <c r="P570" s="57" t="str">
        <f t="shared" si="110"/>
        <v/>
      </c>
      <c r="Q570" s="58" t="str">
        <f t="shared" si="111"/>
        <v/>
      </c>
      <c r="R570" s="59">
        <f t="shared" si="112"/>
        <v>0</v>
      </c>
      <c r="S570" s="60">
        <f t="shared" si="113"/>
        <v>0</v>
      </c>
      <c r="T570" s="61">
        <f t="shared" si="114"/>
        <v>0</v>
      </c>
      <c r="U570" s="58">
        <f t="shared" si="115"/>
        <v>0</v>
      </c>
      <c r="V570" s="61">
        <f t="shared" si="116"/>
        <v>0</v>
      </c>
      <c r="W570" s="58">
        <f t="shared" si="117"/>
        <v>0</v>
      </c>
      <c r="X570" s="367"/>
      <c r="Y570" s="137"/>
      <c r="Z570" s="138"/>
      <c r="AA570" s="139"/>
      <c r="AB570" s="139"/>
      <c r="AC570" s="139"/>
      <c r="AD570" s="139"/>
    </row>
    <row r="571" spans="2:30" hidden="1">
      <c r="B571" s="65" t="str">
        <f>IF(C571&lt;&gt;"",COUNTA($C$7:C571),"")</f>
        <v/>
      </c>
      <c r="C571" s="364" t="str">
        <f>IF('Matches-Data-Inputs'!C571="","",'Matches-Data-Inputs'!C571)</f>
        <v/>
      </c>
      <c r="D571" s="73" t="str">
        <f>IF(C571="","",VLOOKUP(WEEKDAY(C571),WeekDays!$B$6:$C$12,COLUMNS(WeekDays!$B$6:$C$12)))</f>
        <v/>
      </c>
      <c r="E571" s="27" t="str">
        <f>IF('Matches-Data-Inputs'!E571="","",'Matches-Data-Inputs'!E571)</f>
        <v/>
      </c>
      <c r="F571" s="172" t="str">
        <f>IF('Matches-Data-Inputs'!F571="","",'Matches-Data-Inputs'!F571)</f>
        <v/>
      </c>
      <c r="G571" s="172" t="str">
        <f>IF('Matches-Data-Inputs'!G571="","",'Matches-Data-Inputs'!G571)</f>
        <v/>
      </c>
      <c r="H571" s="172" t="str">
        <f t="shared" si="118"/>
        <v>Not Played Yet</v>
      </c>
      <c r="I571" s="362" t="str">
        <f>IF('Matches-Data-Inputs'!H571="","",'Matches-Data-Inputs'!H571)</f>
        <v/>
      </c>
      <c r="J571" s="149" t="str">
        <f>IF('Matches-Data-Inputs'!I571="","",'Matches-Data-Inputs'!I571)</f>
        <v/>
      </c>
      <c r="K571" s="362" t="str">
        <f t="shared" si="119"/>
        <v>Not Played Yet</v>
      </c>
      <c r="L571" s="188"/>
      <c r="M571" s="203"/>
      <c r="N571" s="123" t="str">
        <f t="shared" si="108"/>
        <v xml:space="preserve"> </v>
      </c>
      <c r="O571" s="193" t="str">
        <f t="shared" si="109"/>
        <v xml:space="preserve"> </v>
      </c>
      <c r="P571" s="57" t="str">
        <f t="shared" si="110"/>
        <v/>
      </c>
      <c r="Q571" s="58" t="str">
        <f t="shared" si="111"/>
        <v/>
      </c>
      <c r="R571" s="59">
        <f t="shared" si="112"/>
        <v>0</v>
      </c>
      <c r="S571" s="60">
        <f t="shared" si="113"/>
        <v>0</v>
      </c>
      <c r="T571" s="61">
        <f t="shared" si="114"/>
        <v>0</v>
      </c>
      <c r="U571" s="58">
        <f t="shared" si="115"/>
        <v>0</v>
      </c>
      <c r="V571" s="61">
        <f t="shared" si="116"/>
        <v>0</v>
      </c>
      <c r="W571" s="58">
        <f t="shared" si="117"/>
        <v>0</v>
      </c>
      <c r="X571" s="367"/>
      <c r="Y571" s="137"/>
      <c r="Z571" s="138"/>
      <c r="AA571" s="139"/>
      <c r="AB571" s="139"/>
      <c r="AC571" s="139"/>
      <c r="AD571" s="139"/>
    </row>
    <row r="572" spans="2:30" hidden="1">
      <c r="B572" s="65" t="str">
        <f>IF(C572&lt;&gt;"",COUNTA($C$7:C572),"")</f>
        <v/>
      </c>
      <c r="C572" s="364" t="str">
        <f>IF('Matches-Data-Inputs'!C572="","",'Matches-Data-Inputs'!C572)</f>
        <v/>
      </c>
      <c r="D572" s="73" t="str">
        <f>IF(C572="","",VLOOKUP(WEEKDAY(C572),WeekDays!$B$6:$C$12,COLUMNS(WeekDays!$B$6:$C$12)))</f>
        <v/>
      </c>
      <c r="E572" s="27" t="str">
        <f>IF('Matches-Data-Inputs'!E572="","",'Matches-Data-Inputs'!E572)</f>
        <v/>
      </c>
      <c r="F572" s="172" t="str">
        <f>IF('Matches-Data-Inputs'!F572="","",'Matches-Data-Inputs'!F572)</f>
        <v/>
      </c>
      <c r="G572" s="172" t="str">
        <f>IF('Matches-Data-Inputs'!G572="","",'Matches-Data-Inputs'!G572)</f>
        <v/>
      </c>
      <c r="H572" s="172" t="str">
        <f t="shared" si="118"/>
        <v>Not Played Yet</v>
      </c>
      <c r="I572" s="362" t="str">
        <f>IF('Matches-Data-Inputs'!H572="","",'Matches-Data-Inputs'!H572)</f>
        <v/>
      </c>
      <c r="J572" s="149" t="str">
        <f>IF('Matches-Data-Inputs'!I572="","",'Matches-Data-Inputs'!I572)</f>
        <v/>
      </c>
      <c r="K572" s="362" t="str">
        <f t="shared" si="119"/>
        <v>Not Played Yet</v>
      </c>
      <c r="L572" s="188"/>
      <c r="M572" s="203"/>
      <c r="N572" s="123" t="str">
        <f t="shared" si="108"/>
        <v xml:space="preserve"> </v>
      </c>
      <c r="O572" s="193" t="str">
        <f t="shared" si="109"/>
        <v xml:space="preserve"> </v>
      </c>
      <c r="P572" s="57" t="str">
        <f t="shared" si="110"/>
        <v/>
      </c>
      <c r="Q572" s="58" t="str">
        <f t="shared" si="111"/>
        <v/>
      </c>
      <c r="R572" s="59">
        <f t="shared" si="112"/>
        <v>0</v>
      </c>
      <c r="S572" s="60">
        <f t="shared" si="113"/>
        <v>0</v>
      </c>
      <c r="T572" s="61">
        <f t="shared" si="114"/>
        <v>0</v>
      </c>
      <c r="U572" s="58">
        <f t="shared" si="115"/>
        <v>0</v>
      </c>
      <c r="V572" s="61">
        <f t="shared" si="116"/>
        <v>0</v>
      </c>
      <c r="W572" s="58">
        <f t="shared" si="117"/>
        <v>0</v>
      </c>
      <c r="X572" s="367"/>
      <c r="Y572" s="137"/>
      <c r="Z572" s="138"/>
      <c r="AA572" s="139"/>
      <c r="AB572" s="139"/>
      <c r="AC572" s="139"/>
      <c r="AD572" s="139"/>
    </row>
    <row r="573" spans="2:30" hidden="1">
      <c r="B573" s="65" t="str">
        <f>IF(C573&lt;&gt;"",COUNTA($C$7:C573),"")</f>
        <v/>
      </c>
      <c r="C573" s="364" t="str">
        <f>IF('Matches-Data-Inputs'!C573="","",'Matches-Data-Inputs'!C573)</f>
        <v/>
      </c>
      <c r="D573" s="73" t="str">
        <f>IF(C573="","",VLOOKUP(WEEKDAY(C573),WeekDays!$B$6:$C$12,COLUMNS(WeekDays!$B$6:$C$12)))</f>
        <v/>
      </c>
      <c r="E573" s="27" t="str">
        <f>IF('Matches-Data-Inputs'!E573="","",'Matches-Data-Inputs'!E573)</f>
        <v/>
      </c>
      <c r="F573" s="172" t="str">
        <f>IF('Matches-Data-Inputs'!F573="","",'Matches-Data-Inputs'!F573)</f>
        <v/>
      </c>
      <c r="G573" s="172" t="str">
        <f>IF('Matches-Data-Inputs'!G573="","",'Matches-Data-Inputs'!G573)</f>
        <v/>
      </c>
      <c r="H573" s="172" t="str">
        <f t="shared" si="118"/>
        <v>Not Played Yet</v>
      </c>
      <c r="I573" s="362" t="str">
        <f>IF('Matches-Data-Inputs'!H573="","",'Matches-Data-Inputs'!H573)</f>
        <v/>
      </c>
      <c r="J573" s="149" t="str">
        <f>IF('Matches-Data-Inputs'!I573="","",'Matches-Data-Inputs'!I573)</f>
        <v/>
      </c>
      <c r="K573" s="362" t="str">
        <f t="shared" si="119"/>
        <v>Not Played Yet</v>
      </c>
      <c r="L573" s="188"/>
      <c r="M573" s="203"/>
      <c r="N573" s="123" t="str">
        <f t="shared" ref="N573:N636" si="120">IF(OR(B573=0,B573&gt;COUNT($G$7:$G$868))," ",IF(G573&gt;J573,3,IF(G573&lt;J573,0,1)))</f>
        <v xml:space="preserve"> </v>
      </c>
      <c r="O573" s="193" t="str">
        <f t="shared" ref="O573:O636" si="121">IF(OR(B573=0,B573&gt;COUNT($G$7:$G$868))," ",IF(J573&gt;G573,3,IF(J573&lt;G573,0,1)))</f>
        <v xml:space="preserve"> </v>
      </c>
      <c r="P573" s="57" t="str">
        <f t="shared" ref="P573:P636" si="122">J573</f>
        <v/>
      </c>
      <c r="Q573" s="58" t="str">
        <f t="shared" ref="Q573:Q636" si="123">G573</f>
        <v/>
      </c>
      <c r="R573" s="59">
        <f t="shared" ref="R573:R636" si="124">IF(G573&gt;J573,1,0)</f>
        <v>0</v>
      </c>
      <c r="S573" s="60">
        <f t="shared" ref="S573:S636" si="125">IF(J573&gt;G573,1,0)</f>
        <v>0</v>
      </c>
      <c r="T573" s="61">
        <f t="shared" ref="T573:T636" si="126">IF(G573&lt;J573,1,0)</f>
        <v>0</v>
      </c>
      <c r="U573" s="58">
        <f t="shared" ref="U573:U636" si="127">IF(J573&lt;G573,1,0)</f>
        <v>0</v>
      </c>
      <c r="V573" s="61">
        <f t="shared" ref="V573:V636" si="128">IF(AND(G573="",J573=""),0,IF(G573=J573,1,0))</f>
        <v>0</v>
      </c>
      <c r="W573" s="58">
        <f t="shared" ref="W573:W636" si="129">IF(AND(G573="",J573=""),0,IF(J573=G573,1,0))</f>
        <v>0</v>
      </c>
      <c r="X573" s="367"/>
      <c r="Y573" s="137"/>
      <c r="Z573" s="138"/>
      <c r="AA573" s="139"/>
      <c r="AB573" s="139"/>
      <c r="AC573" s="139"/>
      <c r="AD573" s="139"/>
    </row>
    <row r="574" spans="2:30" hidden="1">
      <c r="B574" s="65" t="str">
        <f>IF(C574&lt;&gt;"",COUNTA($C$7:C574),"")</f>
        <v/>
      </c>
      <c r="C574" s="364" t="str">
        <f>IF('Matches-Data-Inputs'!C574="","",'Matches-Data-Inputs'!C574)</f>
        <v/>
      </c>
      <c r="D574" s="73" t="str">
        <f>IF(C574="","",VLOOKUP(WEEKDAY(C574),WeekDays!$B$6:$C$12,COLUMNS(WeekDays!$B$6:$C$12)))</f>
        <v/>
      </c>
      <c r="E574" s="27" t="str">
        <f>IF('Matches-Data-Inputs'!E574="","",'Matches-Data-Inputs'!E574)</f>
        <v/>
      </c>
      <c r="F574" s="172" t="str">
        <f>IF('Matches-Data-Inputs'!F574="","",'Matches-Data-Inputs'!F574)</f>
        <v/>
      </c>
      <c r="G574" s="172" t="str">
        <f>IF('Matches-Data-Inputs'!G574="","",'Matches-Data-Inputs'!G574)</f>
        <v/>
      </c>
      <c r="H574" s="172" t="str">
        <f t="shared" si="118"/>
        <v>Not Played Yet</v>
      </c>
      <c r="I574" s="362" t="str">
        <f>IF('Matches-Data-Inputs'!H574="","",'Matches-Data-Inputs'!H574)</f>
        <v/>
      </c>
      <c r="J574" s="149" t="str">
        <f>IF('Matches-Data-Inputs'!I574="","",'Matches-Data-Inputs'!I574)</f>
        <v/>
      </c>
      <c r="K574" s="362" t="str">
        <f t="shared" si="119"/>
        <v>Not Played Yet</v>
      </c>
      <c r="L574" s="188"/>
      <c r="M574" s="203"/>
      <c r="N574" s="123" t="str">
        <f t="shared" si="120"/>
        <v xml:space="preserve"> </v>
      </c>
      <c r="O574" s="193" t="str">
        <f t="shared" si="121"/>
        <v xml:space="preserve"> </v>
      </c>
      <c r="P574" s="57" t="str">
        <f t="shared" si="122"/>
        <v/>
      </c>
      <c r="Q574" s="58" t="str">
        <f t="shared" si="123"/>
        <v/>
      </c>
      <c r="R574" s="59">
        <f t="shared" si="124"/>
        <v>0</v>
      </c>
      <c r="S574" s="60">
        <f t="shared" si="125"/>
        <v>0</v>
      </c>
      <c r="T574" s="61">
        <f t="shared" si="126"/>
        <v>0</v>
      </c>
      <c r="U574" s="58">
        <f t="shared" si="127"/>
        <v>0</v>
      </c>
      <c r="V574" s="61">
        <f t="shared" si="128"/>
        <v>0</v>
      </c>
      <c r="W574" s="58">
        <f t="shared" si="129"/>
        <v>0</v>
      </c>
      <c r="X574" s="367"/>
      <c r="Y574" s="137"/>
      <c r="Z574" s="138"/>
      <c r="AA574" s="139"/>
      <c r="AB574" s="139"/>
      <c r="AC574" s="139"/>
      <c r="AD574" s="139"/>
    </row>
    <row r="575" spans="2:30" hidden="1">
      <c r="B575" s="65" t="str">
        <f>IF(C575&lt;&gt;"",COUNTA($C$7:C575),"")</f>
        <v/>
      </c>
      <c r="C575" s="364" t="str">
        <f>IF('Matches-Data-Inputs'!C575="","",'Matches-Data-Inputs'!C575)</f>
        <v/>
      </c>
      <c r="D575" s="73" t="str">
        <f>IF(C575="","",VLOOKUP(WEEKDAY(C575),WeekDays!$B$6:$C$12,COLUMNS(WeekDays!$B$6:$C$12)))</f>
        <v/>
      </c>
      <c r="E575" s="27" t="str">
        <f>IF('Matches-Data-Inputs'!E575="","",'Matches-Data-Inputs'!E575)</f>
        <v/>
      </c>
      <c r="F575" s="172" t="str">
        <f>IF('Matches-Data-Inputs'!F575="","",'Matches-Data-Inputs'!F575)</f>
        <v/>
      </c>
      <c r="G575" s="172" t="str">
        <f>IF('Matches-Data-Inputs'!G575="","",'Matches-Data-Inputs'!G575)</f>
        <v/>
      </c>
      <c r="H575" s="172" t="str">
        <f t="shared" si="118"/>
        <v>Not Played Yet</v>
      </c>
      <c r="I575" s="362" t="str">
        <f>IF('Matches-Data-Inputs'!H575="","",'Matches-Data-Inputs'!H575)</f>
        <v/>
      </c>
      <c r="J575" s="149" t="str">
        <f>IF('Matches-Data-Inputs'!I575="","",'Matches-Data-Inputs'!I575)</f>
        <v/>
      </c>
      <c r="K575" s="362" t="str">
        <f t="shared" si="119"/>
        <v>Not Played Yet</v>
      </c>
      <c r="L575" s="188"/>
      <c r="M575" s="203"/>
      <c r="N575" s="123" t="str">
        <f t="shared" si="120"/>
        <v xml:space="preserve"> </v>
      </c>
      <c r="O575" s="193" t="str">
        <f t="shared" si="121"/>
        <v xml:space="preserve"> </v>
      </c>
      <c r="P575" s="57" t="str">
        <f t="shared" si="122"/>
        <v/>
      </c>
      <c r="Q575" s="58" t="str">
        <f t="shared" si="123"/>
        <v/>
      </c>
      <c r="R575" s="59">
        <f t="shared" si="124"/>
        <v>0</v>
      </c>
      <c r="S575" s="60">
        <f t="shared" si="125"/>
        <v>0</v>
      </c>
      <c r="T575" s="61">
        <f t="shared" si="126"/>
        <v>0</v>
      </c>
      <c r="U575" s="58">
        <f t="shared" si="127"/>
        <v>0</v>
      </c>
      <c r="V575" s="61">
        <f t="shared" si="128"/>
        <v>0</v>
      </c>
      <c r="W575" s="58">
        <f t="shared" si="129"/>
        <v>0</v>
      </c>
      <c r="X575" s="367"/>
      <c r="Y575" s="137"/>
      <c r="Z575" s="138"/>
      <c r="AA575" s="139"/>
      <c r="AB575" s="139"/>
      <c r="AC575" s="139"/>
      <c r="AD575" s="139"/>
    </row>
    <row r="576" spans="2:30" hidden="1">
      <c r="B576" s="65" t="str">
        <f>IF(C576&lt;&gt;"",COUNTA($C$7:C576),"")</f>
        <v/>
      </c>
      <c r="C576" s="364" t="str">
        <f>IF('Matches-Data-Inputs'!C576="","",'Matches-Data-Inputs'!C576)</f>
        <v/>
      </c>
      <c r="D576" s="73" t="str">
        <f>IF(C576="","",VLOOKUP(WEEKDAY(C576),WeekDays!$B$6:$C$12,COLUMNS(WeekDays!$B$6:$C$12)))</f>
        <v/>
      </c>
      <c r="E576" s="27" t="str">
        <f>IF('Matches-Data-Inputs'!E576="","",'Matches-Data-Inputs'!E576)</f>
        <v/>
      </c>
      <c r="F576" s="172" t="str">
        <f>IF('Matches-Data-Inputs'!F576="","",'Matches-Data-Inputs'!F576)</f>
        <v/>
      </c>
      <c r="G576" s="172" t="str">
        <f>IF('Matches-Data-Inputs'!G576="","",'Matches-Data-Inputs'!G576)</f>
        <v/>
      </c>
      <c r="H576" s="172" t="str">
        <f t="shared" si="118"/>
        <v>Not Played Yet</v>
      </c>
      <c r="I576" s="362" t="str">
        <f>IF('Matches-Data-Inputs'!H576="","",'Matches-Data-Inputs'!H576)</f>
        <v/>
      </c>
      <c r="J576" s="149" t="str">
        <f>IF('Matches-Data-Inputs'!I576="","",'Matches-Data-Inputs'!I576)</f>
        <v/>
      </c>
      <c r="K576" s="362" t="str">
        <f t="shared" si="119"/>
        <v>Not Played Yet</v>
      </c>
      <c r="L576" s="188"/>
      <c r="M576" s="203"/>
      <c r="N576" s="123" t="str">
        <f t="shared" si="120"/>
        <v xml:space="preserve"> </v>
      </c>
      <c r="O576" s="193" t="str">
        <f t="shared" si="121"/>
        <v xml:space="preserve"> </v>
      </c>
      <c r="P576" s="57" t="str">
        <f t="shared" si="122"/>
        <v/>
      </c>
      <c r="Q576" s="58" t="str">
        <f t="shared" si="123"/>
        <v/>
      </c>
      <c r="R576" s="59">
        <f t="shared" si="124"/>
        <v>0</v>
      </c>
      <c r="S576" s="60">
        <f t="shared" si="125"/>
        <v>0</v>
      </c>
      <c r="T576" s="61">
        <f t="shared" si="126"/>
        <v>0</v>
      </c>
      <c r="U576" s="58">
        <f t="shared" si="127"/>
        <v>0</v>
      </c>
      <c r="V576" s="61">
        <f t="shared" si="128"/>
        <v>0</v>
      </c>
      <c r="W576" s="58">
        <f t="shared" si="129"/>
        <v>0</v>
      </c>
      <c r="X576" s="367"/>
      <c r="Y576" s="137"/>
      <c r="Z576" s="138"/>
      <c r="AA576" s="139"/>
      <c r="AB576" s="139"/>
      <c r="AC576" s="139"/>
      <c r="AD576" s="139"/>
    </row>
    <row r="577" spans="2:30" hidden="1">
      <c r="B577" s="65" t="str">
        <f>IF(C577&lt;&gt;"",COUNTA($C$7:C577),"")</f>
        <v/>
      </c>
      <c r="C577" s="364" t="str">
        <f>IF('Matches-Data-Inputs'!C577="","",'Matches-Data-Inputs'!C577)</f>
        <v/>
      </c>
      <c r="D577" s="73" t="str">
        <f>IF(C577="","",VLOOKUP(WEEKDAY(C577),WeekDays!$B$6:$C$12,COLUMNS(WeekDays!$B$6:$C$12)))</f>
        <v/>
      </c>
      <c r="E577" s="27" t="str">
        <f>IF('Matches-Data-Inputs'!E577="","",'Matches-Data-Inputs'!E577)</f>
        <v/>
      </c>
      <c r="F577" s="172" t="str">
        <f>IF('Matches-Data-Inputs'!F577="","",'Matches-Data-Inputs'!F577)</f>
        <v/>
      </c>
      <c r="G577" s="172" t="str">
        <f>IF('Matches-Data-Inputs'!G577="","",'Matches-Data-Inputs'!G577)</f>
        <v/>
      </c>
      <c r="H577" s="172" t="str">
        <f t="shared" si="118"/>
        <v>Not Played Yet</v>
      </c>
      <c r="I577" s="362" t="str">
        <f>IF('Matches-Data-Inputs'!H577="","",'Matches-Data-Inputs'!H577)</f>
        <v/>
      </c>
      <c r="J577" s="149" t="str">
        <f>IF('Matches-Data-Inputs'!I577="","",'Matches-Data-Inputs'!I577)</f>
        <v/>
      </c>
      <c r="K577" s="362" t="str">
        <f t="shared" si="119"/>
        <v>Not Played Yet</v>
      </c>
      <c r="L577" s="188"/>
      <c r="M577" s="203"/>
      <c r="N577" s="123" t="str">
        <f t="shared" si="120"/>
        <v xml:space="preserve"> </v>
      </c>
      <c r="O577" s="193" t="str">
        <f t="shared" si="121"/>
        <v xml:space="preserve"> </v>
      </c>
      <c r="P577" s="57" t="str">
        <f t="shared" si="122"/>
        <v/>
      </c>
      <c r="Q577" s="58" t="str">
        <f t="shared" si="123"/>
        <v/>
      </c>
      <c r="R577" s="59">
        <f t="shared" si="124"/>
        <v>0</v>
      </c>
      <c r="S577" s="60">
        <f t="shared" si="125"/>
        <v>0</v>
      </c>
      <c r="T577" s="61">
        <f t="shared" si="126"/>
        <v>0</v>
      </c>
      <c r="U577" s="58">
        <f t="shared" si="127"/>
        <v>0</v>
      </c>
      <c r="V577" s="61">
        <f t="shared" si="128"/>
        <v>0</v>
      </c>
      <c r="W577" s="58">
        <f t="shared" si="129"/>
        <v>0</v>
      </c>
      <c r="X577" s="367"/>
      <c r="Y577" s="137"/>
      <c r="Z577" s="138"/>
      <c r="AA577" s="139"/>
      <c r="AB577" s="139"/>
      <c r="AC577" s="139"/>
      <c r="AD577" s="139"/>
    </row>
    <row r="578" spans="2:30" hidden="1">
      <c r="B578" s="65" t="str">
        <f>IF(C578&lt;&gt;"",COUNTA($C$7:C578),"")</f>
        <v/>
      </c>
      <c r="C578" s="364" t="str">
        <f>IF('Matches-Data-Inputs'!C578="","",'Matches-Data-Inputs'!C578)</f>
        <v/>
      </c>
      <c r="D578" s="73" t="str">
        <f>IF(C578="","",VLOOKUP(WEEKDAY(C578),WeekDays!$B$6:$C$12,COLUMNS(WeekDays!$B$6:$C$12)))</f>
        <v/>
      </c>
      <c r="E578" s="27" t="str">
        <f>IF('Matches-Data-Inputs'!E578="","",'Matches-Data-Inputs'!E578)</f>
        <v/>
      </c>
      <c r="F578" s="172" t="str">
        <f>IF('Matches-Data-Inputs'!F578="","",'Matches-Data-Inputs'!F578)</f>
        <v/>
      </c>
      <c r="G578" s="172" t="str">
        <f>IF('Matches-Data-Inputs'!G578="","",'Matches-Data-Inputs'!G578)</f>
        <v/>
      </c>
      <c r="H578" s="172" t="str">
        <f t="shared" si="118"/>
        <v>Not Played Yet</v>
      </c>
      <c r="I578" s="362" t="str">
        <f>IF('Matches-Data-Inputs'!H578="","",'Matches-Data-Inputs'!H578)</f>
        <v/>
      </c>
      <c r="J578" s="149" t="str">
        <f>IF('Matches-Data-Inputs'!I578="","",'Matches-Data-Inputs'!I578)</f>
        <v/>
      </c>
      <c r="K578" s="362" t="str">
        <f t="shared" si="119"/>
        <v>Not Played Yet</v>
      </c>
      <c r="L578" s="188"/>
      <c r="M578" s="203"/>
      <c r="N578" s="123" t="str">
        <f t="shared" si="120"/>
        <v xml:space="preserve"> </v>
      </c>
      <c r="O578" s="193" t="str">
        <f t="shared" si="121"/>
        <v xml:space="preserve"> </v>
      </c>
      <c r="P578" s="57" t="str">
        <f t="shared" si="122"/>
        <v/>
      </c>
      <c r="Q578" s="58" t="str">
        <f t="shared" si="123"/>
        <v/>
      </c>
      <c r="R578" s="59">
        <f t="shared" si="124"/>
        <v>0</v>
      </c>
      <c r="S578" s="60">
        <f t="shared" si="125"/>
        <v>0</v>
      </c>
      <c r="T578" s="61">
        <f t="shared" si="126"/>
        <v>0</v>
      </c>
      <c r="U578" s="58">
        <f t="shared" si="127"/>
        <v>0</v>
      </c>
      <c r="V578" s="61">
        <f t="shared" si="128"/>
        <v>0</v>
      </c>
      <c r="W578" s="58">
        <f t="shared" si="129"/>
        <v>0</v>
      </c>
      <c r="X578" s="367"/>
      <c r="Y578" s="137"/>
      <c r="Z578" s="138"/>
      <c r="AA578" s="139"/>
      <c r="AB578" s="139"/>
      <c r="AC578" s="139"/>
      <c r="AD578" s="139"/>
    </row>
    <row r="579" spans="2:30" hidden="1">
      <c r="B579" s="65" t="str">
        <f>IF(C579&lt;&gt;"",COUNTA($C$7:C579),"")</f>
        <v/>
      </c>
      <c r="C579" s="364" t="str">
        <f>IF('Matches-Data-Inputs'!C579="","",'Matches-Data-Inputs'!C579)</f>
        <v/>
      </c>
      <c r="D579" s="73" t="str">
        <f>IF(C579="","",VLOOKUP(WEEKDAY(C579),WeekDays!$B$6:$C$12,COLUMNS(WeekDays!$B$6:$C$12)))</f>
        <v/>
      </c>
      <c r="E579" s="27" t="str">
        <f>IF('Matches-Data-Inputs'!E579="","",'Matches-Data-Inputs'!E579)</f>
        <v/>
      </c>
      <c r="F579" s="172" t="str">
        <f>IF('Matches-Data-Inputs'!F579="","",'Matches-Data-Inputs'!F579)</f>
        <v/>
      </c>
      <c r="G579" s="172" t="str">
        <f>IF('Matches-Data-Inputs'!G579="","",'Matches-Data-Inputs'!G579)</f>
        <v/>
      </c>
      <c r="H579" s="172" t="str">
        <f t="shared" si="118"/>
        <v>Not Played Yet</v>
      </c>
      <c r="I579" s="362" t="str">
        <f>IF('Matches-Data-Inputs'!H579="","",'Matches-Data-Inputs'!H579)</f>
        <v/>
      </c>
      <c r="J579" s="149" t="str">
        <f>IF('Matches-Data-Inputs'!I579="","",'Matches-Data-Inputs'!I579)</f>
        <v/>
      </c>
      <c r="K579" s="362" t="str">
        <f t="shared" si="119"/>
        <v>Not Played Yet</v>
      </c>
      <c r="L579" s="188"/>
      <c r="M579" s="203"/>
      <c r="N579" s="123" t="str">
        <f t="shared" si="120"/>
        <v xml:space="preserve"> </v>
      </c>
      <c r="O579" s="193" t="str">
        <f t="shared" si="121"/>
        <v xml:space="preserve"> </v>
      </c>
      <c r="P579" s="57" t="str">
        <f t="shared" si="122"/>
        <v/>
      </c>
      <c r="Q579" s="58" t="str">
        <f t="shared" si="123"/>
        <v/>
      </c>
      <c r="R579" s="59">
        <f t="shared" si="124"/>
        <v>0</v>
      </c>
      <c r="S579" s="60">
        <f t="shared" si="125"/>
        <v>0</v>
      </c>
      <c r="T579" s="61">
        <f t="shared" si="126"/>
        <v>0</v>
      </c>
      <c r="U579" s="58">
        <f t="shared" si="127"/>
        <v>0</v>
      </c>
      <c r="V579" s="61">
        <f t="shared" si="128"/>
        <v>0</v>
      </c>
      <c r="W579" s="58">
        <f t="shared" si="129"/>
        <v>0</v>
      </c>
      <c r="X579" s="367"/>
      <c r="Y579" s="137"/>
      <c r="Z579" s="138"/>
      <c r="AA579" s="139"/>
      <c r="AB579" s="139"/>
      <c r="AC579" s="139"/>
      <c r="AD579" s="139"/>
    </row>
    <row r="580" spans="2:30" hidden="1">
      <c r="B580" s="65" t="str">
        <f>IF(C580&lt;&gt;"",COUNTA($C$7:C580),"")</f>
        <v/>
      </c>
      <c r="C580" s="364" t="str">
        <f>IF('Matches-Data-Inputs'!C580="","",'Matches-Data-Inputs'!C580)</f>
        <v/>
      </c>
      <c r="D580" s="73" t="str">
        <f>IF(C580="","",VLOOKUP(WEEKDAY(C580),WeekDays!$B$6:$C$12,COLUMNS(WeekDays!$B$6:$C$12)))</f>
        <v/>
      </c>
      <c r="E580" s="27" t="str">
        <f>IF('Matches-Data-Inputs'!E580="","",'Matches-Data-Inputs'!E580)</f>
        <v/>
      </c>
      <c r="F580" s="172" t="str">
        <f>IF('Matches-Data-Inputs'!F580="","",'Matches-Data-Inputs'!F580)</f>
        <v/>
      </c>
      <c r="G580" s="172" t="str">
        <f>IF('Matches-Data-Inputs'!G580="","",'Matches-Data-Inputs'!G580)</f>
        <v/>
      </c>
      <c r="H580" s="172" t="str">
        <f t="shared" si="118"/>
        <v>Not Played Yet</v>
      </c>
      <c r="I580" s="362" t="str">
        <f>IF('Matches-Data-Inputs'!H580="","",'Matches-Data-Inputs'!H580)</f>
        <v/>
      </c>
      <c r="J580" s="149" t="str">
        <f>IF('Matches-Data-Inputs'!I580="","",'Matches-Data-Inputs'!I580)</f>
        <v/>
      </c>
      <c r="K580" s="362" t="str">
        <f t="shared" si="119"/>
        <v>Not Played Yet</v>
      </c>
      <c r="L580" s="188"/>
      <c r="M580" s="203"/>
      <c r="N580" s="123" t="str">
        <f t="shared" si="120"/>
        <v xml:space="preserve"> </v>
      </c>
      <c r="O580" s="193" t="str">
        <f t="shared" si="121"/>
        <v xml:space="preserve"> </v>
      </c>
      <c r="P580" s="57" t="str">
        <f t="shared" si="122"/>
        <v/>
      </c>
      <c r="Q580" s="58" t="str">
        <f t="shared" si="123"/>
        <v/>
      </c>
      <c r="R580" s="59">
        <f t="shared" si="124"/>
        <v>0</v>
      </c>
      <c r="S580" s="60">
        <f t="shared" si="125"/>
        <v>0</v>
      </c>
      <c r="T580" s="61">
        <f t="shared" si="126"/>
        <v>0</v>
      </c>
      <c r="U580" s="58">
        <f t="shared" si="127"/>
        <v>0</v>
      </c>
      <c r="V580" s="61">
        <f t="shared" si="128"/>
        <v>0</v>
      </c>
      <c r="W580" s="58">
        <f t="shared" si="129"/>
        <v>0</v>
      </c>
      <c r="X580" s="367"/>
      <c r="Y580" s="137"/>
      <c r="Z580" s="138"/>
      <c r="AA580" s="139"/>
      <c r="AB580" s="139"/>
      <c r="AC580" s="139"/>
      <c r="AD580" s="139"/>
    </row>
    <row r="581" spans="2:30" hidden="1">
      <c r="B581" s="65" t="str">
        <f>IF(C581&lt;&gt;"",COUNTA($C$7:C581),"")</f>
        <v/>
      </c>
      <c r="C581" s="364" t="str">
        <f>IF('Matches-Data-Inputs'!C581="","",'Matches-Data-Inputs'!C581)</f>
        <v/>
      </c>
      <c r="D581" s="73" t="str">
        <f>IF(C581="","",VLOOKUP(WEEKDAY(C581),WeekDays!$B$6:$C$12,COLUMNS(WeekDays!$B$6:$C$12)))</f>
        <v/>
      </c>
      <c r="E581" s="27" t="str">
        <f>IF('Matches-Data-Inputs'!E581="","",'Matches-Data-Inputs'!E581)</f>
        <v/>
      </c>
      <c r="F581" s="172" t="str">
        <f>IF('Matches-Data-Inputs'!F581="","",'Matches-Data-Inputs'!F581)</f>
        <v/>
      </c>
      <c r="G581" s="172" t="str">
        <f>IF('Matches-Data-Inputs'!G581="","",'Matches-Data-Inputs'!G581)</f>
        <v/>
      </c>
      <c r="H581" s="172" t="str">
        <f t="shared" si="118"/>
        <v>Not Played Yet</v>
      </c>
      <c r="I581" s="362" t="str">
        <f>IF('Matches-Data-Inputs'!H581="","",'Matches-Data-Inputs'!H581)</f>
        <v/>
      </c>
      <c r="J581" s="149" t="str">
        <f>IF('Matches-Data-Inputs'!I581="","",'Matches-Data-Inputs'!I581)</f>
        <v/>
      </c>
      <c r="K581" s="362" t="str">
        <f t="shared" si="119"/>
        <v>Not Played Yet</v>
      </c>
      <c r="L581" s="188"/>
      <c r="M581" s="203"/>
      <c r="N581" s="123" t="str">
        <f t="shared" si="120"/>
        <v xml:space="preserve"> </v>
      </c>
      <c r="O581" s="193" t="str">
        <f t="shared" si="121"/>
        <v xml:space="preserve"> </v>
      </c>
      <c r="P581" s="57" t="str">
        <f t="shared" si="122"/>
        <v/>
      </c>
      <c r="Q581" s="58" t="str">
        <f t="shared" si="123"/>
        <v/>
      </c>
      <c r="R581" s="59">
        <f t="shared" si="124"/>
        <v>0</v>
      </c>
      <c r="S581" s="60">
        <f t="shared" si="125"/>
        <v>0</v>
      </c>
      <c r="T581" s="61">
        <f t="shared" si="126"/>
        <v>0</v>
      </c>
      <c r="U581" s="58">
        <f t="shared" si="127"/>
        <v>0</v>
      </c>
      <c r="V581" s="61">
        <f t="shared" si="128"/>
        <v>0</v>
      </c>
      <c r="W581" s="58">
        <f t="shared" si="129"/>
        <v>0</v>
      </c>
      <c r="X581" s="367"/>
      <c r="Y581" s="137"/>
      <c r="Z581" s="138"/>
      <c r="AA581" s="139"/>
      <c r="AB581" s="139"/>
      <c r="AC581" s="139"/>
      <c r="AD581" s="139"/>
    </row>
    <row r="582" spans="2:30" hidden="1">
      <c r="B582" s="65" t="str">
        <f>IF(C582&lt;&gt;"",COUNTA($C$7:C582),"")</f>
        <v/>
      </c>
      <c r="C582" s="364" t="str">
        <f>IF('Matches-Data-Inputs'!C582="","",'Matches-Data-Inputs'!C582)</f>
        <v/>
      </c>
      <c r="D582" s="73" t="str">
        <f>IF(C582="","",VLOOKUP(WEEKDAY(C582),WeekDays!$B$6:$C$12,COLUMNS(WeekDays!$B$6:$C$12)))</f>
        <v/>
      </c>
      <c r="E582" s="27" t="str">
        <f>IF('Matches-Data-Inputs'!E582="","",'Matches-Data-Inputs'!E582)</f>
        <v/>
      </c>
      <c r="F582" s="172" t="str">
        <f>IF('Matches-Data-Inputs'!F582="","",'Matches-Data-Inputs'!F582)</f>
        <v/>
      </c>
      <c r="G582" s="172" t="str">
        <f>IF('Matches-Data-Inputs'!G582="","",'Matches-Data-Inputs'!G582)</f>
        <v/>
      </c>
      <c r="H582" s="172" t="str">
        <f t="shared" si="118"/>
        <v>Not Played Yet</v>
      </c>
      <c r="I582" s="362" t="str">
        <f>IF('Matches-Data-Inputs'!H582="","",'Matches-Data-Inputs'!H582)</f>
        <v/>
      </c>
      <c r="J582" s="149" t="str">
        <f>IF('Matches-Data-Inputs'!I582="","",'Matches-Data-Inputs'!I582)</f>
        <v/>
      </c>
      <c r="K582" s="362" t="str">
        <f t="shared" si="119"/>
        <v>Not Played Yet</v>
      </c>
      <c r="L582" s="188"/>
      <c r="M582" s="203"/>
      <c r="N582" s="123" t="str">
        <f t="shared" si="120"/>
        <v xml:space="preserve"> </v>
      </c>
      <c r="O582" s="193" t="str">
        <f t="shared" si="121"/>
        <v xml:space="preserve"> </v>
      </c>
      <c r="P582" s="57" t="str">
        <f t="shared" si="122"/>
        <v/>
      </c>
      <c r="Q582" s="58" t="str">
        <f t="shared" si="123"/>
        <v/>
      </c>
      <c r="R582" s="59">
        <f t="shared" si="124"/>
        <v>0</v>
      </c>
      <c r="S582" s="60">
        <f t="shared" si="125"/>
        <v>0</v>
      </c>
      <c r="T582" s="61">
        <f t="shared" si="126"/>
        <v>0</v>
      </c>
      <c r="U582" s="58">
        <f t="shared" si="127"/>
        <v>0</v>
      </c>
      <c r="V582" s="61">
        <f t="shared" si="128"/>
        <v>0</v>
      </c>
      <c r="W582" s="58">
        <f t="shared" si="129"/>
        <v>0</v>
      </c>
      <c r="X582" s="367"/>
      <c r="Y582" s="137"/>
      <c r="Z582" s="138"/>
      <c r="AA582" s="139"/>
      <c r="AB582" s="139"/>
      <c r="AC582" s="139"/>
      <c r="AD582" s="139"/>
    </row>
    <row r="583" spans="2:30" hidden="1">
      <c r="B583" s="65" t="str">
        <f>IF(C583&lt;&gt;"",COUNTA($C$7:C583),"")</f>
        <v/>
      </c>
      <c r="C583" s="364" t="str">
        <f>IF('Matches-Data-Inputs'!C583="","",'Matches-Data-Inputs'!C583)</f>
        <v/>
      </c>
      <c r="D583" s="73" t="str">
        <f>IF(C583="","",VLOOKUP(WEEKDAY(C583),WeekDays!$B$6:$C$12,COLUMNS(WeekDays!$B$6:$C$12)))</f>
        <v/>
      </c>
      <c r="E583" s="27" t="str">
        <f>IF('Matches-Data-Inputs'!E583="","",'Matches-Data-Inputs'!E583)</f>
        <v/>
      </c>
      <c r="F583" s="172" t="str">
        <f>IF('Matches-Data-Inputs'!F583="","",'Matches-Data-Inputs'!F583)</f>
        <v/>
      </c>
      <c r="G583" s="172" t="str">
        <f>IF('Matches-Data-Inputs'!G583="","",'Matches-Data-Inputs'!G583)</f>
        <v/>
      </c>
      <c r="H583" s="172" t="str">
        <f t="shared" si="118"/>
        <v>Not Played Yet</v>
      </c>
      <c r="I583" s="362" t="str">
        <f>IF('Matches-Data-Inputs'!H583="","",'Matches-Data-Inputs'!H583)</f>
        <v/>
      </c>
      <c r="J583" s="149" t="str">
        <f>IF('Matches-Data-Inputs'!I583="","",'Matches-Data-Inputs'!I583)</f>
        <v/>
      </c>
      <c r="K583" s="362" t="str">
        <f t="shared" si="119"/>
        <v>Not Played Yet</v>
      </c>
      <c r="L583" s="188"/>
      <c r="M583" s="203"/>
      <c r="N583" s="123" t="str">
        <f t="shared" si="120"/>
        <v xml:space="preserve"> </v>
      </c>
      <c r="O583" s="193" t="str">
        <f t="shared" si="121"/>
        <v xml:space="preserve"> </v>
      </c>
      <c r="P583" s="57" t="str">
        <f t="shared" si="122"/>
        <v/>
      </c>
      <c r="Q583" s="58" t="str">
        <f t="shared" si="123"/>
        <v/>
      </c>
      <c r="R583" s="59">
        <f t="shared" si="124"/>
        <v>0</v>
      </c>
      <c r="S583" s="60">
        <f t="shared" si="125"/>
        <v>0</v>
      </c>
      <c r="T583" s="61">
        <f t="shared" si="126"/>
        <v>0</v>
      </c>
      <c r="U583" s="58">
        <f t="shared" si="127"/>
        <v>0</v>
      </c>
      <c r="V583" s="61">
        <f t="shared" si="128"/>
        <v>0</v>
      </c>
      <c r="W583" s="58">
        <f t="shared" si="129"/>
        <v>0</v>
      </c>
      <c r="X583" s="367"/>
      <c r="Y583" s="137"/>
      <c r="Z583" s="138"/>
      <c r="AA583" s="139"/>
      <c r="AB583" s="139"/>
      <c r="AC583" s="139"/>
      <c r="AD583" s="139"/>
    </row>
    <row r="584" spans="2:30" hidden="1">
      <c r="B584" s="65" t="str">
        <f>IF(C584&lt;&gt;"",COUNTA($C$7:C584),"")</f>
        <v/>
      </c>
      <c r="C584" s="364" t="str">
        <f>IF('Matches-Data-Inputs'!C584="","",'Matches-Data-Inputs'!C584)</f>
        <v/>
      </c>
      <c r="D584" s="73" t="str">
        <f>IF(C584="","",VLOOKUP(WEEKDAY(C584),WeekDays!$B$6:$C$12,COLUMNS(WeekDays!$B$6:$C$12)))</f>
        <v/>
      </c>
      <c r="E584" s="27" t="str">
        <f>IF('Matches-Data-Inputs'!E584="","",'Matches-Data-Inputs'!E584)</f>
        <v/>
      </c>
      <c r="F584" s="172" t="str">
        <f>IF('Matches-Data-Inputs'!F584="","",'Matches-Data-Inputs'!F584)</f>
        <v/>
      </c>
      <c r="G584" s="172" t="str">
        <f>IF('Matches-Data-Inputs'!G584="","",'Matches-Data-Inputs'!G584)</f>
        <v/>
      </c>
      <c r="H584" s="172" t="str">
        <f t="shared" si="118"/>
        <v>Not Played Yet</v>
      </c>
      <c r="I584" s="362" t="str">
        <f>IF('Matches-Data-Inputs'!H584="","",'Matches-Data-Inputs'!H584)</f>
        <v/>
      </c>
      <c r="J584" s="149" t="str">
        <f>IF('Matches-Data-Inputs'!I584="","",'Matches-Data-Inputs'!I584)</f>
        <v/>
      </c>
      <c r="K584" s="362" t="str">
        <f t="shared" si="119"/>
        <v>Not Played Yet</v>
      </c>
      <c r="L584" s="188"/>
      <c r="M584" s="203"/>
      <c r="N584" s="123" t="str">
        <f t="shared" si="120"/>
        <v xml:space="preserve"> </v>
      </c>
      <c r="O584" s="193" t="str">
        <f t="shared" si="121"/>
        <v xml:space="preserve"> </v>
      </c>
      <c r="P584" s="57" t="str">
        <f t="shared" si="122"/>
        <v/>
      </c>
      <c r="Q584" s="58" t="str">
        <f t="shared" si="123"/>
        <v/>
      </c>
      <c r="R584" s="59">
        <f t="shared" si="124"/>
        <v>0</v>
      </c>
      <c r="S584" s="60">
        <f t="shared" si="125"/>
        <v>0</v>
      </c>
      <c r="T584" s="61">
        <f t="shared" si="126"/>
        <v>0</v>
      </c>
      <c r="U584" s="58">
        <f t="shared" si="127"/>
        <v>0</v>
      </c>
      <c r="V584" s="61">
        <f t="shared" si="128"/>
        <v>0</v>
      </c>
      <c r="W584" s="58">
        <f t="shared" si="129"/>
        <v>0</v>
      </c>
      <c r="X584" s="367"/>
      <c r="Y584" s="137"/>
      <c r="Z584" s="138"/>
      <c r="AA584" s="139"/>
      <c r="AB584" s="139"/>
      <c r="AC584" s="139"/>
      <c r="AD584" s="139"/>
    </row>
    <row r="585" spans="2:30" hidden="1">
      <c r="B585" s="65" t="str">
        <f>IF(C585&lt;&gt;"",COUNTA($C$7:C585),"")</f>
        <v/>
      </c>
      <c r="C585" s="364" t="str">
        <f>IF('Matches-Data-Inputs'!C585="","",'Matches-Data-Inputs'!C585)</f>
        <v/>
      </c>
      <c r="D585" s="73" t="str">
        <f>IF(C585="","",VLOOKUP(WEEKDAY(C585),WeekDays!$B$6:$C$12,COLUMNS(WeekDays!$B$6:$C$12)))</f>
        <v/>
      </c>
      <c r="E585" s="27" t="str">
        <f>IF('Matches-Data-Inputs'!E585="","",'Matches-Data-Inputs'!E585)</f>
        <v/>
      </c>
      <c r="F585" s="172" t="str">
        <f>IF('Matches-Data-Inputs'!F585="","",'Matches-Data-Inputs'!F585)</f>
        <v/>
      </c>
      <c r="G585" s="172" t="str">
        <f>IF('Matches-Data-Inputs'!G585="","",'Matches-Data-Inputs'!G585)</f>
        <v/>
      </c>
      <c r="H585" s="172" t="str">
        <f t="shared" ref="H585:H648" si="130">IF(G585&lt;&gt;"",F585,"Not Played Yet")</f>
        <v>Not Played Yet</v>
      </c>
      <c r="I585" s="362" t="str">
        <f>IF('Matches-Data-Inputs'!H585="","",'Matches-Data-Inputs'!H585)</f>
        <v/>
      </c>
      <c r="J585" s="149" t="str">
        <f>IF('Matches-Data-Inputs'!I585="","",'Matches-Data-Inputs'!I585)</f>
        <v/>
      </c>
      <c r="K585" s="362" t="str">
        <f t="shared" ref="K585:K648" si="131">IF(J585&lt;&gt;"",I585,"Not Played Yet")</f>
        <v>Not Played Yet</v>
      </c>
      <c r="L585" s="188"/>
      <c r="M585" s="203"/>
      <c r="N585" s="123" t="str">
        <f t="shared" si="120"/>
        <v xml:space="preserve"> </v>
      </c>
      <c r="O585" s="193" t="str">
        <f t="shared" si="121"/>
        <v xml:space="preserve"> </v>
      </c>
      <c r="P585" s="57" t="str">
        <f t="shared" si="122"/>
        <v/>
      </c>
      <c r="Q585" s="58" t="str">
        <f t="shared" si="123"/>
        <v/>
      </c>
      <c r="R585" s="59">
        <f t="shared" si="124"/>
        <v>0</v>
      </c>
      <c r="S585" s="60">
        <f t="shared" si="125"/>
        <v>0</v>
      </c>
      <c r="T585" s="61">
        <f t="shared" si="126"/>
        <v>0</v>
      </c>
      <c r="U585" s="58">
        <f t="shared" si="127"/>
        <v>0</v>
      </c>
      <c r="V585" s="61">
        <f t="shared" si="128"/>
        <v>0</v>
      </c>
      <c r="W585" s="58">
        <f t="shared" si="129"/>
        <v>0</v>
      </c>
      <c r="X585" s="367"/>
      <c r="Y585" s="137"/>
      <c r="Z585" s="138"/>
      <c r="AA585" s="139"/>
      <c r="AB585" s="139"/>
      <c r="AC585" s="139"/>
      <c r="AD585" s="139"/>
    </row>
    <row r="586" spans="2:30" hidden="1">
      <c r="B586" s="65" t="str">
        <f>IF(C586&lt;&gt;"",COUNTA($C$7:C586),"")</f>
        <v/>
      </c>
      <c r="C586" s="364" t="str">
        <f>IF('Matches-Data-Inputs'!C586="","",'Matches-Data-Inputs'!C586)</f>
        <v/>
      </c>
      <c r="D586" s="73" t="str">
        <f>IF(C586="","",VLOOKUP(WEEKDAY(C586),WeekDays!$B$6:$C$12,COLUMNS(WeekDays!$B$6:$C$12)))</f>
        <v/>
      </c>
      <c r="E586" s="27" t="str">
        <f>IF('Matches-Data-Inputs'!E586="","",'Matches-Data-Inputs'!E586)</f>
        <v/>
      </c>
      <c r="F586" s="172" t="str">
        <f>IF('Matches-Data-Inputs'!F586="","",'Matches-Data-Inputs'!F586)</f>
        <v/>
      </c>
      <c r="G586" s="172" t="str">
        <f>IF('Matches-Data-Inputs'!G586="","",'Matches-Data-Inputs'!G586)</f>
        <v/>
      </c>
      <c r="H586" s="172" t="str">
        <f t="shared" si="130"/>
        <v>Not Played Yet</v>
      </c>
      <c r="I586" s="362" t="str">
        <f>IF('Matches-Data-Inputs'!H586="","",'Matches-Data-Inputs'!H586)</f>
        <v/>
      </c>
      <c r="J586" s="149" t="str">
        <f>IF('Matches-Data-Inputs'!I586="","",'Matches-Data-Inputs'!I586)</f>
        <v/>
      </c>
      <c r="K586" s="362" t="str">
        <f t="shared" si="131"/>
        <v>Not Played Yet</v>
      </c>
      <c r="L586" s="188"/>
      <c r="M586" s="203"/>
      <c r="N586" s="123" t="str">
        <f t="shared" si="120"/>
        <v xml:space="preserve"> </v>
      </c>
      <c r="O586" s="193" t="str">
        <f t="shared" si="121"/>
        <v xml:space="preserve"> </v>
      </c>
      <c r="P586" s="57" t="str">
        <f t="shared" si="122"/>
        <v/>
      </c>
      <c r="Q586" s="58" t="str">
        <f t="shared" si="123"/>
        <v/>
      </c>
      <c r="R586" s="59">
        <f t="shared" si="124"/>
        <v>0</v>
      </c>
      <c r="S586" s="60">
        <f t="shared" si="125"/>
        <v>0</v>
      </c>
      <c r="T586" s="61">
        <f t="shared" si="126"/>
        <v>0</v>
      </c>
      <c r="U586" s="58">
        <f t="shared" si="127"/>
        <v>0</v>
      </c>
      <c r="V586" s="61">
        <f t="shared" si="128"/>
        <v>0</v>
      </c>
      <c r="W586" s="58">
        <f t="shared" si="129"/>
        <v>0</v>
      </c>
      <c r="X586" s="367"/>
      <c r="Y586" s="137"/>
      <c r="Z586" s="138"/>
      <c r="AA586" s="139"/>
      <c r="AB586" s="139"/>
      <c r="AC586" s="139"/>
      <c r="AD586" s="139"/>
    </row>
    <row r="587" spans="2:30" hidden="1">
      <c r="B587" s="65" t="str">
        <f>IF(C587&lt;&gt;"",COUNTA($C$7:C587),"")</f>
        <v/>
      </c>
      <c r="C587" s="364" t="str">
        <f>IF('Matches-Data-Inputs'!C587="","",'Matches-Data-Inputs'!C587)</f>
        <v/>
      </c>
      <c r="D587" s="73" t="str">
        <f>IF(C587="","",VLOOKUP(WEEKDAY(C587),WeekDays!$B$6:$C$12,COLUMNS(WeekDays!$B$6:$C$12)))</f>
        <v/>
      </c>
      <c r="E587" s="27" t="str">
        <f>IF('Matches-Data-Inputs'!E587="","",'Matches-Data-Inputs'!E587)</f>
        <v/>
      </c>
      <c r="F587" s="172" t="str">
        <f>IF('Matches-Data-Inputs'!F587="","",'Matches-Data-Inputs'!F587)</f>
        <v/>
      </c>
      <c r="G587" s="172" t="str">
        <f>IF('Matches-Data-Inputs'!G587="","",'Matches-Data-Inputs'!G587)</f>
        <v/>
      </c>
      <c r="H587" s="172" t="str">
        <f t="shared" si="130"/>
        <v>Not Played Yet</v>
      </c>
      <c r="I587" s="362" t="str">
        <f>IF('Matches-Data-Inputs'!H587="","",'Matches-Data-Inputs'!H587)</f>
        <v/>
      </c>
      <c r="J587" s="149" t="str">
        <f>IF('Matches-Data-Inputs'!I587="","",'Matches-Data-Inputs'!I587)</f>
        <v/>
      </c>
      <c r="K587" s="362" t="str">
        <f t="shared" si="131"/>
        <v>Not Played Yet</v>
      </c>
      <c r="L587" s="188"/>
      <c r="M587" s="203"/>
      <c r="N587" s="123" t="str">
        <f t="shared" si="120"/>
        <v xml:space="preserve"> </v>
      </c>
      <c r="O587" s="193" t="str">
        <f t="shared" si="121"/>
        <v xml:space="preserve"> </v>
      </c>
      <c r="P587" s="57" t="str">
        <f t="shared" si="122"/>
        <v/>
      </c>
      <c r="Q587" s="58" t="str">
        <f t="shared" si="123"/>
        <v/>
      </c>
      <c r="R587" s="59">
        <f t="shared" si="124"/>
        <v>0</v>
      </c>
      <c r="S587" s="60">
        <f t="shared" si="125"/>
        <v>0</v>
      </c>
      <c r="T587" s="61">
        <f t="shared" si="126"/>
        <v>0</v>
      </c>
      <c r="U587" s="58">
        <f t="shared" si="127"/>
        <v>0</v>
      </c>
      <c r="V587" s="61">
        <f t="shared" si="128"/>
        <v>0</v>
      </c>
      <c r="W587" s="58">
        <f t="shared" si="129"/>
        <v>0</v>
      </c>
      <c r="X587" s="367"/>
      <c r="Y587" s="137"/>
      <c r="Z587" s="138"/>
      <c r="AA587" s="139"/>
      <c r="AB587" s="139"/>
      <c r="AC587" s="139"/>
      <c r="AD587" s="139"/>
    </row>
    <row r="588" spans="2:30" hidden="1">
      <c r="B588" s="65" t="str">
        <f>IF(C588&lt;&gt;"",COUNTA($C$7:C588),"")</f>
        <v/>
      </c>
      <c r="C588" s="364" t="str">
        <f>IF('Matches-Data-Inputs'!C588="","",'Matches-Data-Inputs'!C588)</f>
        <v/>
      </c>
      <c r="D588" s="73" t="str">
        <f>IF(C588="","",VLOOKUP(WEEKDAY(C588),WeekDays!$B$6:$C$12,COLUMNS(WeekDays!$B$6:$C$12)))</f>
        <v/>
      </c>
      <c r="E588" s="27" t="str">
        <f>IF('Matches-Data-Inputs'!E588="","",'Matches-Data-Inputs'!E588)</f>
        <v/>
      </c>
      <c r="F588" s="172" t="str">
        <f>IF('Matches-Data-Inputs'!F588="","",'Matches-Data-Inputs'!F588)</f>
        <v/>
      </c>
      <c r="G588" s="172" t="str">
        <f>IF('Matches-Data-Inputs'!G588="","",'Matches-Data-Inputs'!G588)</f>
        <v/>
      </c>
      <c r="H588" s="172" t="str">
        <f t="shared" si="130"/>
        <v>Not Played Yet</v>
      </c>
      <c r="I588" s="362" t="str">
        <f>IF('Matches-Data-Inputs'!H588="","",'Matches-Data-Inputs'!H588)</f>
        <v/>
      </c>
      <c r="J588" s="149" t="str">
        <f>IF('Matches-Data-Inputs'!I588="","",'Matches-Data-Inputs'!I588)</f>
        <v/>
      </c>
      <c r="K588" s="362" t="str">
        <f t="shared" si="131"/>
        <v>Not Played Yet</v>
      </c>
      <c r="L588" s="188"/>
      <c r="M588" s="203"/>
      <c r="N588" s="123" t="str">
        <f t="shared" si="120"/>
        <v xml:space="preserve"> </v>
      </c>
      <c r="O588" s="193" t="str">
        <f t="shared" si="121"/>
        <v xml:space="preserve"> </v>
      </c>
      <c r="P588" s="57" t="str">
        <f t="shared" si="122"/>
        <v/>
      </c>
      <c r="Q588" s="58" t="str">
        <f t="shared" si="123"/>
        <v/>
      </c>
      <c r="R588" s="59">
        <f t="shared" si="124"/>
        <v>0</v>
      </c>
      <c r="S588" s="60">
        <f t="shared" si="125"/>
        <v>0</v>
      </c>
      <c r="T588" s="61">
        <f t="shared" si="126"/>
        <v>0</v>
      </c>
      <c r="U588" s="58">
        <f t="shared" si="127"/>
        <v>0</v>
      </c>
      <c r="V588" s="61">
        <f t="shared" si="128"/>
        <v>0</v>
      </c>
      <c r="W588" s="58">
        <f t="shared" si="129"/>
        <v>0</v>
      </c>
      <c r="X588" s="367"/>
      <c r="Y588" s="137"/>
      <c r="Z588" s="138"/>
      <c r="AA588" s="139"/>
      <c r="AB588" s="139"/>
      <c r="AC588" s="139"/>
      <c r="AD588" s="139"/>
    </row>
    <row r="589" spans="2:30" hidden="1">
      <c r="B589" s="65" t="str">
        <f>IF(C589&lt;&gt;"",COUNTA($C$7:C589),"")</f>
        <v/>
      </c>
      <c r="C589" s="364" t="str">
        <f>IF('Matches-Data-Inputs'!C589="","",'Matches-Data-Inputs'!C589)</f>
        <v/>
      </c>
      <c r="D589" s="73" t="str">
        <f>IF(C589="","",VLOOKUP(WEEKDAY(C589),WeekDays!$B$6:$C$12,COLUMNS(WeekDays!$B$6:$C$12)))</f>
        <v/>
      </c>
      <c r="E589" s="27" t="str">
        <f>IF('Matches-Data-Inputs'!E589="","",'Matches-Data-Inputs'!E589)</f>
        <v/>
      </c>
      <c r="F589" s="172" t="str">
        <f>IF('Matches-Data-Inputs'!F589="","",'Matches-Data-Inputs'!F589)</f>
        <v/>
      </c>
      <c r="G589" s="172" t="str">
        <f>IF('Matches-Data-Inputs'!G589="","",'Matches-Data-Inputs'!G589)</f>
        <v/>
      </c>
      <c r="H589" s="172" t="str">
        <f t="shared" si="130"/>
        <v>Not Played Yet</v>
      </c>
      <c r="I589" s="362" t="str">
        <f>IF('Matches-Data-Inputs'!H589="","",'Matches-Data-Inputs'!H589)</f>
        <v/>
      </c>
      <c r="J589" s="149" t="str">
        <f>IF('Matches-Data-Inputs'!I589="","",'Matches-Data-Inputs'!I589)</f>
        <v/>
      </c>
      <c r="K589" s="362" t="str">
        <f t="shared" si="131"/>
        <v>Not Played Yet</v>
      </c>
      <c r="L589" s="188"/>
      <c r="M589" s="203"/>
      <c r="N589" s="123" t="str">
        <f t="shared" si="120"/>
        <v xml:space="preserve"> </v>
      </c>
      <c r="O589" s="193" t="str">
        <f t="shared" si="121"/>
        <v xml:space="preserve"> </v>
      </c>
      <c r="P589" s="57" t="str">
        <f t="shared" si="122"/>
        <v/>
      </c>
      <c r="Q589" s="58" t="str">
        <f t="shared" si="123"/>
        <v/>
      </c>
      <c r="R589" s="59">
        <f t="shared" si="124"/>
        <v>0</v>
      </c>
      <c r="S589" s="60">
        <f t="shared" si="125"/>
        <v>0</v>
      </c>
      <c r="T589" s="61">
        <f t="shared" si="126"/>
        <v>0</v>
      </c>
      <c r="U589" s="58">
        <f t="shared" si="127"/>
        <v>0</v>
      </c>
      <c r="V589" s="61">
        <f t="shared" si="128"/>
        <v>0</v>
      </c>
      <c r="W589" s="58">
        <f t="shared" si="129"/>
        <v>0</v>
      </c>
      <c r="X589" s="367"/>
      <c r="Y589" s="137"/>
      <c r="Z589" s="138"/>
      <c r="AA589" s="139"/>
      <c r="AB589" s="139"/>
      <c r="AC589" s="139"/>
      <c r="AD589" s="139"/>
    </row>
    <row r="590" spans="2:30" hidden="1">
      <c r="B590" s="65" t="str">
        <f>IF(C590&lt;&gt;"",COUNTA($C$7:C590),"")</f>
        <v/>
      </c>
      <c r="C590" s="364" t="str">
        <f>IF('Matches-Data-Inputs'!C590="","",'Matches-Data-Inputs'!C590)</f>
        <v/>
      </c>
      <c r="D590" s="73" t="str">
        <f>IF(C590="","",VLOOKUP(WEEKDAY(C590),WeekDays!$B$6:$C$12,COLUMNS(WeekDays!$B$6:$C$12)))</f>
        <v/>
      </c>
      <c r="E590" s="27" t="str">
        <f>IF('Matches-Data-Inputs'!E590="","",'Matches-Data-Inputs'!E590)</f>
        <v/>
      </c>
      <c r="F590" s="172" t="str">
        <f>IF('Matches-Data-Inputs'!F590="","",'Matches-Data-Inputs'!F590)</f>
        <v/>
      </c>
      <c r="G590" s="172" t="str">
        <f>IF('Matches-Data-Inputs'!G590="","",'Matches-Data-Inputs'!G590)</f>
        <v/>
      </c>
      <c r="H590" s="172" t="str">
        <f t="shared" si="130"/>
        <v>Not Played Yet</v>
      </c>
      <c r="I590" s="362" t="str">
        <f>IF('Matches-Data-Inputs'!H590="","",'Matches-Data-Inputs'!H590)</f>
        <v/>
      </c>
      <c r="J590" s="149" t="str">
        <f>IF('Matches-Data-Inputs'!I590="","",'Matches-Data-Inputs'!I590)</f>
        <v/>
      </c>
      <c r="K590" s="362" t="str">
        <f t="shared" si="131"/>
        <v>Not Played Yet</v>
      </c>
      <c r="L590" s="188"/>
      <c r="M590" s="203"/>
      <c r="N590" s="123" t="str">
        <f t="shared" si="120"/>
        <v xml:space="preserve"> </v>
      </c>
      <c r="O590" s="193" t="str">
        <f t="shared" si="121"/>
        <v xml:space="preserve"> </v>
      </c>
      <c r="P590" s="57" t="str">
        <f t="shared" si="122"/>
        <v/>
      </c>
      <c r="Q590" s="58" t="str">
        <f t="shared" si="123"/>
        <v/>
      </c>
      <c r="R590" s="59">
        <f t="shared" si="124"/>
        <v>0</v>
      </c>
      <c r="S590" s="60">
        <f t="shared" si="125"/>
        <v>0</v>
      </c>
      <c r="T590" s="61">
        <f t="shared" si="126"/>
        <v>0</v>
      </c>
      <c r="U590" s="58">
        <f t="shared" si="127"/>
        <v>0</v>
      </c>
      <c r="V590" s="61">
        <f t="shared" si="128"/>
        <v>0</v>
      </c>
      <c r="W590" s="58">
        <f t="shared" si="129"/>
        <v>0</v>
      </c>
      <c r="X590" s="367"/>
      <c r="Y590" s="137"/>
      <c r="Z590" s="138"/>
      <c r="AA590" s="139"/>
      <c r="AB590" s="139"/>
      <c r="AC590" s="139"/>
      <c r="AD590" s="139"/>
    </row>
    <row r="591" spans="2:30" hidden="1">
      <c r="B591" s="65" t="str">
        <f>IF(C591&lt;&gt;"",COUNTA($C$7:C591),"")</f>
        <v/>
      </c>
      <c r="C591" s="364" t="str">
        <f>IF('Matches-Data-Inputs'!C591="","",'Matches-Data-Inputs'!C591)</f>
        <v/>
      </c>
      <c r="D591" s="73" t="str">
        <f>IF(C591="","",VLOOKUP(WEEKDAY(C591),WeekDays!$B$6:$C$12,COLUMNS(WeekDays!$B$6:$C$12)))</f>
        <v/>
      </c>
      <c r="E591" s="27" t="str">
        <f>IF('Matches-Data-Inputs'!E591="","",'Matches-Data-Inputs'!E591)</f>
        <v/>
      </c>
      <c r="F591" s="172" t="str">
        <f>IF('Matches-Data-Inputs'!F591="","",'Matches-Data-Inputs'!F591)</f>
        <v/>
      </c>
      <c r="G591" s="172" t="str">
        <f>IF('Matches-Data-Inputs'!G591="","",'Matches-Data-Inputs'!G591)</f>
        <v/>
      </c>
      <c r="H591" s="172" t="str">
        <f t="shared" si="130"/>
        <v>Not Played Yet</v>
      </c>
      <c r="I591" s="362" t="str">
        <f>IF('Matches-Data-Inputs'!H591="","",'Matches-Data-Inputs'!H591)</f>
        <v/>
      </c>
      <c r="J591" s="149" t="str">
        <f>IF('Matches-Data-Inputs'!I591="","",'Matches-Data-Inputs'!I591)</f>
        <v/>
      </c>
      <c r="K591" s="362" t="str">
        <f t="shared" si="131"/>
        <v>Not Played Yet</v>
      </c>
      <c r="L591" s="188"/>
      <c r="M591" s="203"/>
      <c r="N591" s="123" t="str">
        <f t="shared" si="120"/>
        <v xml:space="preserve"> </v>
      </c>
      <c r="O591" s="193" t="str">
        <f t="shared" si="121"/>
        <v xml:space="preserve"> </v>
      </c>
      <c r="P591" s="57" t="str">
        <f t="shared" si="122"/>
        <v/>
      </c>
      <c r="Q591" s="58" t="str">
        <f t="shared" si="123"/>
        <v/>
      </c>
      <c r="R591" s="59">
        <f t="shared" si="124"/>
        <v>0</v>
      </c>
      <c r="S591" s="60">
        <f t="shared" si="125"/>
        <v>0</v>
      </c>
      <c r="T591" s="61">
        <f t="shared" si="126"/>
        <v>0</v>
      </c>
      <c r="U591" s="58">
        <f t="shared" si="127"/>
        <v>0</v>
      </c>
      <c r="V591" s="61">
        <f t="shared" si="128"/>
        <v>0</v>
      </c>
      <c r="W591" s="58">
        <f t="shared" si="129"/>
        <v>0</v>
      </c>
      <c r="X591" s="367"/>
      <c r="Y591" s="137"/>
      <c r="Z591" s="138"/>
      <c r="AA591" s="139"/>
      <c r="AB591" s="139"/>
      <c r="AC591" s="139"/>
      <c r="AD591" s="139"/>
    </row>
    <row r="592" spans="2:30" hidden="1">
      <c r="B592" s="65" t="str">
        <f>IF(C592&lt;&gt;"",COUNTA($C$7:C592),"")</f>
        <v/>
      </c>
      <c r="C592" s="364" t="str">
        <f>IF('Matches-Data-Inputs'!C592="","",'Matches-Data-Inputs'!C592)</f>
        <v/>
      </c>
      <c r="D592" s="73" t="str">
        <f>IF(C592="","",VLOOKUP(WEEKDAY(C592),WeekDays!$B$6:$C$12,COLUMNS(WeekDays!$B$6:$C$12)))</f>
        <v/>
      </c>
      <c r="E592" s="27" t="str">
        <f>IF('Matches-Data-Inputs'!E592="","",'Matches-Data-Inputs'!E592)</f>
        <v/>
      </c>
      <c r="F592" s="172" t="str">
        <f>IF('Matches-Data-Inputs'!F592="","",'Matches-Data-Inputs'!F592)</f>
        <v/>
      </c>
      <c r="G592" s="172" t="str">
        <f>IF('Matches-Data-Inputs'!G592="","",'Matches-Data-Inputs'!G592)</f>
        <v/>
      </c>
      <c r="H592" s="172" t="str">
        <f t="shared" si="130"/>
        <v>Not Played Yet</v>
      </c>
      <c r="I592" s="362" t="str">
        <f>IF('Matches-Data-Inputs'!H592="","",'Matches-Data-Inputs'!H592)</f>
        <v/>
      </c>
      <c r="J592" s="149" t="str">
        <f>IF('Matches-Data-Inputs'!I592="","",'Matches-Data-Inputs'!I592)</f>
        <v/>
      </c>
      <c r="K592" s="362" t="str">
        <f t="shared" si="131"/>
        <v>Not Played Yet</v>
      </c>
      <c r="L592" s="188"/>
      <c r="M592" s="203"/>
      <c r="N592" s="123" t="str">
        <f t="shared" si="120"/>
        <v xml:space="preserve"> </v>
      </c>
      <c r="O592" s="193" t="str">
        <f t="shared" si="121"/>
        <v xml:space="preserve"> </v>
      </c>
      <c r="P592" s="57" t="str">
        <f t="shared" si="122"/>
        <v/>
      </c>
      <c r="Q592" s="58" t="str">
        <f t="shared" si="123"/>
        <v/>
      </c>
      <c r="R592" s="59">
        <f t="shared" si="124"/>
        <v>0</v>
      </c>
      <c r="S592" s="60">
        <f t="shared" si="125"/>
        <v>0</v>
      </c>
      <c r="T592" s="61">
        <f t="shared" si="126"/>
        <v>0</v>
      </c>
      <c r="U592" s="58">
        <f t="shared" si="127"/>
        <v>0</v>
      </c>
      <c r="V592" s="61">
        <f t="shared" si="128"/>
        <v>0</v>
      </c>
      <c r="W592" s="58">
        <f t="shared" si="129"/>
        <v>0</v>
      </c>
      <c r="X592" s="367"/>
      <c r="Y592" s="137"/>
      <c r="Z592" s="138"/>
      <c r="AA592" s="139"/>
      <c r="AB592" s="139"/>
      <c r="AC592" s="139"/>
      <c r="AD592" s="139"/>
    </row>
    <row r="593" spans="2:30" hidden="1">
      <c r="B593" s="65" t="str">
        <f>IF(C593&lt;&gt;"",COUNTA($C$7:C593),"")</f>
        <v/>
      </c>
      <c r="C593" s="364" t="str">
        <f>IF('Matches-Data-Inputs'!C593="","",'Matches-Data-Inputs'!C593)</f>
        <v/>
      </c>
      <c r="D593" s="73" t="str">
        <f>IF(C593="","",VLOOKUP(WEEKDAY(C593),WeekDays!$B$6:$C$12,COLUMNS(WeekDays!$B$6:$C$12)))</f>
        <v/>
      </c>
      <c r="E593" s="27" t="str">
        <f>IF('Matches-Data-Inputs'!E593="","",'Matches-Data-Inputs'!E593)</f>
        <v/>
      </c>
      <c r="F593" s="172" t="str">
        <f>IF('Matches-Data-Inputs'!F593="","",'Matches-Data-Inputs'!F593)</f>
        <v/>
      </c>
      <c r="G593" s="172" t="str">
        <f>IF('Matches-Data-Inputs'!G593="","",'Matches-Data-Inputs'!G593)</f>
        <v/>
      </c>
      <c r="H593" s="172" t="str">
        <f t="shared" si="130"/>
        <v>Not Played Yet</v>
      </c>
      <c r="I593" s="362" t="str">
        <f>IF('Matches-Data-Inputs'!H593="","",'Matches-Data-Inputs'!H593)</f>
        <v/>
      </c>
      <c r="J593" s="149" t="str">
        <f>IF('Matches-Data-Inputs'!I593="","",'Matches-Data-Inputs'!I593)</f>
        <v/>
      </c>
      <c r="K593" s="362" t="str">
        <f t="shared" si="131"/>
        <v>Not Played Yet</v>
      </c>
      <c r="L593" s="188"/>
      <c r="M593" s="203"/>
      <c r="N593" s="123" t="str">
        <f t="shared" si="120"/>
        <v xml:space="preserve"> </v>
      </c>
      <c r="O593" s="193" t="str">
        <f t="shared" si="121"/>
        <v xml:space="preserve"> </v>
      </c>
      <c r="P593" s="57" t="str">
        <f t="shared" si="122"/>
        <v/>
      </c>
      <c r="Q593" s="58" t="str">
        <f t="shared" si="123"/>
        <v/>
      </c>
      <c r="R593" s="59">
        <f t="shared" si="124"/>
        <v>0</v>
      </c>
      <c r="S593" s="60">
        <f t="shared" si="125"/>
        <v>0</v>
      </c>
      <c r="T593" s="61">
        <f t="shared" si="126"/>
        <v>0</v>
      </c>
      <c r="U593" s="58">
        <f t="shared" si="127"/>
        <v>0</v>
      </c>
      <c r="V593" s="61">
        <f t="shared" si="128"/>
        <v>0</v>
      </c>
      <c r="W593" s="58">
        <f t="shared" si="129"/>
        <v>0</v>
      </c>
      <c r="X593" s="367"/>
      <c r="Y593" s="137"/>
      <c r="Z593" s="138"/>
      <c r="AA593" s="139"/>
      <c r="AB593" s="139"/>
      <c r="AC593" s="139"/>
      <c r="AD593" s="139"/>
    </row>
    <row r="594" spans="2:30" hidden="1">
      <c r="B594" s="65" t="str">
        <f>IF(C594&lt;&gt;"",COUNTA($C$7:C594),"")</f>
        <v/>
      </c>
      <c r="C594" s="364" t="str">
        <f>IF('Matches-Data-Inputs'!C594="","",'Matches-Data-Inputs'!C594)</f>
        <v/>
      </c>
      <c r="D594" s="73" t="str">
        <f>IF(C594="","",VLOOKUP(WEEKDAY(C594),WeekDays!$B$6:$C$12,COLUMNS(WeekDays!$B$6:$C$12)))</f>
        <v/>
      </c>
      <c r="E594" s="27" t="str">
        <f>IF('Matches-Data-Inputs'!E594="","",'Matches-Data-Inputs'!E594)</f>
        <v/>
      </c>
      <c r="F594" s="172" t="str">
        <f>IF('Matches-Data-Inputs'!F594="","",'Matches-Data-Inputs'!F594)</f>
        <v/>
      </c>
      <c r="G594" s="172" t="str">
        <f>IF('Matches-Data-Inputs'!G594="","",'Matches-Data-Inputs'!G594)</f>
        <v/>
      </c>
      <c r="H594" s="172" t="str">
        <f t="shared" si="130"/>
        <v>Not Played Yet</v>
      </c>
      <c r="I594" s="362" t="str">
        <f>IF('Matches-Data-Inputs'!H594="","",'Matches-Data-Inputs'!H594)</f>
        <v/>
      </c>
      <c r="J594" s="149" t="str">
        <f>IF('Matches-Data-Inputs'!I594="","",'Matches-Data-Inputs'!I594)</f>
        <v/>
      </c>
      <c r="K594" s="362" t="str">
        <f t="shared" si="131"/>
        <v>Not Played Yet</v>
      </c>
      <c r="L594" s="188"/>
      <c r="M594" s="203"/>
      <c r="N594" s="123" t="str">
        <f t="shared" si="120"/>
        <v xml:space="preserve"> </v>
      </c>
      <c r="O594" s="193" t="str">
        <f t="shared" si="121"/>
        <v xml:space="preserve"> </v>
      </c>
      <c r="P594" s="57" t="str">
        <f t="shared" si="122"/>
        <v/>
      </c>
      <c r="Q594" s="58" t="str">
        <f t="shared" si="123"/>
        <v/>
      </c>
      <c r="R594" s="59">
        <f t="shared" si="124"/>
        <v>0</v>
      </c>
      <c r="S594" s="60">
        <f t="shared" si="125"/>
        <v>0</v>
      </c>
      <c r="T594" s="61">
        <f t="shared" si="126"/>
        <v>0</v>
      </c>
      <c r="U594" s="58">
        <f t="shared" si="127"/>
        <v>0</v>
      </c>
      <c r="V594" s="61">
        <f t="shared" si="128"/>
        <v>0</v>
      </c>
      <c r="W594" s="58">
        <f t="shared" si="129"/>
        <v>0</v>
      </c>
      <c r="X594" s="367"/>
      <c r="Y594" s="137"/>
      <c r="Z594" s="138"/>
      <c r="AA594" s="139"/>
      <c r="AB594" s="139"/>
      <c r="AC594" s="139"/>
      <c r="AD594" s="139"/>
    </row>
    <row r="595" spans="2:30" hidden="1">
      <c r="B595" s="65" t="str">
        <f>IF(C595&lt;&gt;"",COUNTA($C$7:C595),"")</f>
        <v/>
      </c>
      <c r="C595" s="364" t="str">
        <f>IF('Matches-Data-Inputs'!C595="","",'Matches-Data-Inputs'!C595)</f>
        <v/>
      </c>
      <c r="D595" s="73" t="str">
        <f>IF(C595="","",VLOOKUP(WEEKDAY(C595),WeekDays!$B$6:$C$12,COLUMNS(WeekDays!$B$6:$C$12)))</f>
        <v/>
      </c>
      <c r="E595" s="27" t="str">
        <f>IF('Matches-Data-Inputs'!E595="","",'Matches-Data-Inputs'!E595)</f>
        <v/>
      </c>
      <c r="F595" s="172" t="str">
        <f>IF('Matches-Data-Inputs'!F595="","",'Matches-Data-Inputs'!F595)</f>
        <v/>
      </c>
      <c r="G595" s="172" t="str">
        <f>IF('Matches-Data-Inputs'!G595="","",'Matches-Data-Inputs'!G595)</f>
        <v/>
      </c>
      <c r="H595" s="172" t="str">
        <f t="shared" si="130"/>
        <v>Not Played Yet</v>
      </c>
      <c r="I595" s="362" t="str">
        <f>IF('Matches-Data-Inputs'!H595="","",'Matches-Data-Inputs'!H595)</f>
        <v/>
      </c>
      <c r="J595" s="149" t="str">
        <f>IF('Matches-Data-Inputs'!I595="","",'Matches-Data-Inputs'!I595)</f>
        <v/>
      </c>
      <c r="K595" s="362" t="str">
        <f t="shared" si="131"/>
        <v>Not Played Yet</v>
      </c>
      <c r="L595" s="188"/>
      <c r="M595" s="203"/>
      <c r="N595" s="123" t="str">
        <f t="shared" si="120"/>
        <v xml:space="preserve"> </v>
      </c>
      <c r="O595" s="193" t="str">
        <f t="shared" si="121"/>
        <v xml:space="preserve"> </v>
      </c>
      <c r="P595" s="57" t="str">
        <f t="shared" si="122"/>
        <v/>
      </c>
      <c r="Q595" s="58" t="str">
        <f t="shared" si="123"/>
        <v/>
      </c>
      <c r="R595" s="59">
        <f t="shared" si="124"/>
        <v>0</v>
      </c>
      <c r="S595" s="60">
        <f t="shared" si="125"/>
        <v>0</v>
      </c>
      <c r="T595" s="61">
        <f t="shared" si="126"/>
        <v>0</v>
      </c>
      <c r="U595" s="58">
        <f t="shared" si="127"/>
        <v>0</v>
      </c>
      <c r="V595" s="61">
        <f t="shared" si="128"/>
        <v>0</v>
      </c>
      <c r="W595" s="58">
        <f t="shared" si="129"/>
        <v>0</v>
      </c>
      <c r="X595" s="367"/>
      <c r="Y595" s="137"/>
      <c r="Z595" s="138"/>
      <c r="AA595" s="139"/>
      <c r="AB595" s="139"/>
      <c r="AC595" s="139"/>
      <c r="AD595" s="139"/>
    </row>
    <row r="596" spans="2:30" hidden="1">
      <c r="B596" s="65" t="str">
        <f>IF(C596&lt;&gt;"",COUNTA($C$7:C596),"")</f>
        <v/>
      </c>
      <c r="C596" s="364" t="str">
        <f>IF('Matches-Data-Inputs'!C596="","",'Matches-Data-Inputs'!C596)</f>
        <v/>
      </c>
      <c r="D596" s="73" t="str">
        <f>IF(C596="","",VLOOKUP(WEEKDAY(C596),WeekDays!$B$6:$C$12,COLUMNS(WeekDays!$B$6:$C$12)))</f>
        <v/>
      </c>
      <c r="E596" s="27" t="str">
        <f>IF('Matches-Data-Inputs'!E596="","",'Matches-Data-Inputs'!E596)</f>
        <v/>
      </c>
      <c r="F596" s="172" t="str">
        <f>IF('Matches-Data-Inputs'!F596="","",'Matches-Data-Inputs'!F596)</f>
        <v/>
      </c>
      <c r="G596" s="172" t="str">
        <f>IF('Matches-Data-Inputs'!G596="","",'Matches-Data-Inputs'!G596)</f>
        <v/>
      </c>
      <c r="H596" s="172" t="str">
        <f t="shared" si="130"/>
        <v>Not Played Yet</v>
      </c>
      <c r="I596" s="362" t="str">
        <f>IF('Matches-Data-Inputs'!H596="","",'Matches-Data-Inputs'!H596)</f>
        <v/>
      </c>
      <c r="J596" s="149" t="str">
        <f>IF('Matches-Data-Inputs'!I596="","",'Matches-Data-Inputs'!I596)</f>
        <v/>
      </c>
      <c r="K596" s="362" t="str">
        <f t="shared" si="131"/>
        <v>Not Played Yet</v>
      </c>
      <c r="L596" s="188"/>
      <c r="M596" s="203"/>
      <c r="N596" s="123" t="str">
        <f t="shared" si="120"/>
        <v xml:space="preserve"> </v>
      </c>
      <c r="O596" s="193" t="str">
        <f t="shared" si="121"/>
        <v xml:space="preserve"> </v>
      </c>
      <c r="P596" s="57" t="str">
        <f t="shared" si="122"/>
        <v/>
      </c>
      <c r="Q596" s="58" t="str">
        <f t="shared" si="123"/>
        <v/>
      </c>
      <c r="R596" s="59">
        <f t="shared" si="124"/>
        <v>0</v>
      </c>
      <c r="S596" s="60">
        <f t="shared" si="125"/>
        <v>0</v>
      </c>
      <c r="T596" s="61">
        <f t="shared" si="126"/>
        <v>0</v>
      </c>
      <c r="U596" s="58">
        <f t="shared" si="127"/>
        <v>0</v>
      </c>
      <c r="V596" s="61">
        <f t="shared" si="128"/>
        <v>0</v>
      </c>
      <c r="W596" s="58">
        <f t="shared" si="129"/>
        <v>0</v>
      </c>
      <c r="X596" s="367"/>
      <c r="Y596" s="137"/>
      <c r="Z596" s="138"/>
      <c r="AA596" s="139"/>
      <c r="AB596" s="139"/>
      <c r="AC596" s="139"/>
      <c r="AD596" s="139"/>
    </row>
    <row r="597" spans="2:30" hidden="1">
      <c r="B597" s="65" t="str">
        <f>IF(C597&lt;&gt;"",COUNTA($C$7:C597),"")</f>
        <v/>
      </c>
      <c r="C597" s="364" t="str">
        <f>IF('Matches-Data-Inputs'!C597="","",'Matches-Data-Inputs'!C597)</f>
        <v/>
      </c>
      <c r="D597" s="73" t="str">
        <f>IF(C597="","",VLOOKUP(WEEKDAY(C597),WeekDays!$B$6:$C$12,COLUMNS(WeekDays!$B$6:$C$12)))</f>
        <v/>
      </c>
      <c r="E597" s="27" t="str">
        <f>IF('Matches-Data-Inputs'!E597="","",'Matches-Data-Inputs'!E597)</f>
        <v/>
      </c>
      <c r="F597" s="172" t="str">
        <f>IF('Matches-Data-Inputs'!F597="","",'Matches-Data-Inputs'!F597)</f>
        <v/>
      </c>
      <c r="G597" s="172" t="str">
        <f>IF('Matches-Data-Inputs'!G597="","",'Matches-Data-Inputs'!G597)</f>
        <v/>
      </c>
      <c r="H597" s="172" t="str">
        <f t="shared" si="130"/>
        <v>Not Played Yet</v>
      </c>
      <c r="I597" s="362" t="str">
        <f>IF('Matches-Data-Inputs'!H597="","",'Matches-Data-Inputs'!H597)</f>
        <v/>
      </c>
      <c r="J597" s="149" t="str">
        <f>IF('Matches-Data-Inputs'!I597="","",'Matches-Data-Inputs'!I597)</f>
        <v/>
      </c>
      <c r="K597" s="362" t="str">
        <f t="shared" si="131"/>
        <v>Not Played Yet</v>
      </c>
      <c r="L597" s="188"/>
      <c r="M597" s="203"/>
      <c r="N597" s="123" t="str">
        <f t="shared" si="120"/>
        <v xml:space="preserve"> </v>
      </c>
      <c r="O597" s="193" t="str">
        <f t="shared" si="121"/>
        <v xml:space="preserve"> </v>
      </c>
      <c r="P597" s="57" t="str">
        <f t="shared" si="122"/>
        <v/>
      </c>
      <c r="Q597" s="58" t="str">
        <f t="shared" si="123"/>
        <v/>
      </c>
      <c r="R597" s="59">
        <f t="shared" si="124"/>
        <v>0</v>
      </c>
      <c r="S597" s="60">
        <f t="shared" si="125"/>
        <v>0</v>
      </c>
      <c r="T597" s="61">
        <f t="shared" si="126"/>
        <v>0</v>
      </c>
      <c r="U597" s="58">
        <f t="shared" si="127"/>
        <v>0</v>
      </c>
      <c r="V597" s="61">
        <f t="shared" si="128"/>
        <v>0</v>
      </c>
      <c r="W597" s="58">
        <f t="shared" si="129"/>
        <v>0</v>
      </c>
      <c r="X597" s="367"/>
      <c r="Y597" s="137"/>
      <c r="Z597" s="138"/>
      <c r="AA597" s="139"/>
      <c r="AB597" s="139"/>
      <c r="AC597" s="139"/>
      <c r="AD597" s="139"/>
    </row>
    <row r="598" spans="2:30" hidden="1">
      <c r="B598" s="65" t="str">
        <f>IF(C598&lt;&gt;"",COUNTA($C$7:C598),"")</f>
        <v/>
      </c>
      <c r="C598" s="364" t="str">
        <f>IF('Matches-Data-Inputs'!C598="","",'Matches-Data-Inputs'!C598)</f>
        <v/>
      </c>
      <c r="D598" s="73" t="str">
        <f>IF(C598="","",VLOOKUP(WEEKDAY(C598),WeekDays!$B$6:$C$12,COLUMNS(WeekDays!$B$6:$C$12)))</f>
        <v/>
      </c>
      <c r="E598" s="27" t="str">
        <f>IF('Matches-Data-Inputs'!E598="","",'Matches-Data-Inputs'!E598)</f>
        <v/>
      </c>
      <c r="F598" s="172" t="str">
        <f>IF('Matches-Data-Inputs'!F598="","",'Matches-Data-Inputs'!F598)</f>
        <v/>
      </c>
      <c r="G598" s="172" t="str">
        <f>IF('Matches-Data-Inputs'!G598="","",'Matches-Data-Inputs'!G598)</f>
        <v/>
      </c>
      <c r="H598" s="172" t="str">
        <f t="shared" si="130"/>
        <v>Not Played Yet</v>
      </c>
      <c r="I598" s="362" t="str">
        <f>IF('Matches-Data-Inputs'!H598="","",'Matches-Data-Inputs'!H598)</f>
        <v/>
      </c>
      <c r="J598" s="149" t="str">
        <f>IF('Matches-Data-Inputs'!I598="","",'Matches-Data-Inputs'!I598)</f>
        <v/>
      </c>
      <c r="K598" s="362" t="str">
        <f t="shared" si="131"/>
        <v>Not Played Yet</v>
      </c>
      <c r="L598" s="188"/>
      <c r="M598" s="203"/>
      <c r="N598" s="123" t="str">
        <f t="shared" si="120"/>
        <v xml:space="preserve"> </v>
      </c>
      <c r="O598" s="193" t="str">
        <f t="shared" si="121"/>
        <v xml:space="preserve"> </v>
      </c>
      <c r="P598" s="57" t="str">
        <f t="shared" si="122"/>
        <v/>
      </c>
      <c r="Q598" s="58" t="str">
        <f t="shared" si="123"/>
        <v/>
      </c>
      <c r="R598" s="59">
        <f t="shared" si="124"/>
        <v>0</v>
      </c>
      <c r="S598" s="60">
        <f t="shared" si="125"/>
        <v>0</v>
      </c>
      <c r="T598" s="61">
        <f t="shared" si="126"/>
        <v>0</v>
      </c>
      <c r="U598" s="58">
        <f t="shared" si="127"/>
        <v>0</v>
      </c>
      <c r="V598" s="61">
        <f t="shared" si="128"/>
        <v>0</v>
      </c>
      <c r="W598" s="58">
        <f t="shared" si="129"/>
        <v>0</v>
      </c>
      <c r="X598" s="367"/>
      <c r="Y598" s="137"/>
      <c r="Z598" s="138"/>
      <c r="AA598" s="139"/>
      <c r="AB598" s="139"/>
      <c r="AC598" s="139"/>
      <c r="AD598" s="139"/>
    </row>
    <row r="599" spans="2:30" hidden="1">
      <c r="B599" s="65" t="str">
        <f>IF(C599&lt;&gt;"",COUNTA($C$7:C599),"")</f>
        <v/>
      </c>
      <c r="C599" s="364" t="str">
        <f>IF('Matches-Data-Inputs'!C599="","",'Matches-Data-Inputs'!C599)</f>
        <v/>
      </c>
      <c r="D599" s="73" t="str">
        <f>IF(C599="","",VLOOKUP(WEEKDAY(C599),WeekDays!$B$6:$C$12,COLUMNS(WeekDays!$B$6:$C$12)))</f>
        <v/>
      </c>
      <c r="E599" s="27" t="str">
        <f>IF('Matches-Data-Inputs'!E599="","",'Matches-Data-Inputs'!E599)</f>
        <v/>
      </c>
      <c r="F599" s="172" t="str">
        <f>IF('Matches-Data-Inputs'!F599="","",'Matches-Data-Inputs'!F599)</f>
        <v/>
      </c>
      <c r="G599" s="172" t="str">
        <f>IF('Matches-Data-Inputs'!G599="","",'Matches-Data-Inputs'!G599)</f>
        <v/>
      </c>
      <c r="H599" s="172" t="str">
        <f t="shared" si="130"/>
        <v>Not Played Yet</v>
      </c>
      <c r="I599" s="362" t="str">
        <f>IF('Matches-Data-Inputs'!H599="","",'Matches-Data-Inputs'!H599)</f>
        <v/>
      </c>
      <c r="J599" s="149" t="str">
        <f>IF('Matches-Data-Inputs'!I599="","",'Matches-Data-Inputs'!I599)</f>
        <v/>
      </c>
      <c r="K599" s="362" t="str">
        <f t="shared" si="131"/>
        <v>Not Played Yet</v>
      </c>
      <c r="L599" s="188"/>
      <c r="M599" s="203"/>
      <c r="N599" s="123" t="str">
        <f t="shared" si="120"/>
        <v xml:space="preserve"> </v>
      </c>
      <c r="O599" s="193" t="str">
        <f t="shared" si="121"/>
        <v xml:space="preserve"> </v>
      </c>
      <c r="P599" s="57" t="str">
        <f t="shared" si="122"/>
        <v/>
      </c>
      <c r="Q599" s="58" t="str">
        <f t="shared" si="123"/>
        <v/>
      </c>
      <c r="R599" s="59">
        <f t="shared" si="124"/>
        <v>0</v>
      </c>
      <c r="S599" s="60">
        <f t="shared" si="125"/>
        <v>0</v>
      </c>
      <c r="T599" s="61">
        <f t="shared" si="126"/>
        <v>0</v>
      </c>
      <c r="U599" s="58">
        <f t="shared" si="127"/>
        <v>0</v>
      </c>
      <c r="V599" s="61">
        <f t="shared" si="128"/>
        <v>0</v>
      </c>
      <c r="W599" s="58">
        <f t="shared" si="129"/>
        <v>0</v>
      </c>
      <c r="X599" s="367"/>
      <c r="Y599" s="137"/>
      <c r="Z599" s="138"/>
      <c r="AA599" s="139"/>
      <c r="AB599" s="139"/>
      <c r="AC599" s="139"/>
      <c r="AD599" s="139"/>
    </row>
    <row r="600" spans="2:30" hidden="1">
      <c r="B600" s="65" t="str">
        <f>IF(C600&lt;&gt;"",COUNTA($C$7:C600),"")</f>
        <v/>
      </c>
      <c r="C600" s="364" t="str">
        <f>IF('Matches-Data-Inputs'!C600="","",'Matches-Data-Inputs'!C600)</f>
        <v/>
      </c>
      <c r="D600" s="73" t="str">
        <f>IF(C600="","",VLOOKUP(WEEKDAY(C600),WeekDays!$B$6:$C$12,COLUMNS(WeekDays!$B$6:$C$12)))</f>
        <v/>
      </c>
      <c r="E600" s="27" t="str">
        <f>IF('Matches-Data-Inputs'!E600="","",'Matches-Data-Inputs'!E600)</f>
        <v/>
      </c>
      <c r="F600" s="172" t="str">
        <f>IF('Matches-Data-Inputs'!F600="","",'Matches-Data-Inputs'!F600)</f>
        <v/>
      </c>
      <c r="G600" s="172" t="str">
        <f>IF('Matches-Data-Inputs'!G600="","",'Matches-Data-Inputs'!G600)</f>
        <v/>
      </c>
      <c r="H600" s="172" t="str">
        <f t="shared" si="130"/>
        <v>Not Played Yet</v>
      </c>
      <c r="I600" s="362" t="str">
        <f>IF('Matches-Data-Inputs'!H600="","",'Matches-Data-Inputs'!H600)</f>
        <v/>
      </c>
      <c r="J600" s="149" t="str">
        <f>IF('Matches-Data-Inputs'!I600="","",'Matches-Data-Inputs'!I600)</f>
        <v/>
      </c>
      <c r="K600" s="362" t="str">
        <f t="shared" si="131"/>
        <v>Not Played Yet</v>
      </c>
      <c r="L600" s="188"/>
      <c r="M600" s="203"/>
      <c r="N600" s="123" t="str">
        <f t="shared" si="120"/>
        <v xml:space="preserve"> </v>
      </c>
      <c r="O600" s="193" t="str">
        <f t="shared" si="121"/>
        <v xml:space="preserve"> </v>
      </c>
      <c r="P600" s="57" t="str">
        <f t="shared" si="122"/>
        <v/>
      </c>
      <c r="Q600" s="58" t="str">
        <f t="shared" si="123"/>
        <v/>
      </c>
      <c r="R600" s="59">
        <f t="shared" si="124"/>
        <v>0</v>
      </c>
      <c r="S600" s="60">
        <f t="shared" si="125"/>
        <v>0</v>
      </c>
      <c r="T600" s="61">
        <f t="shared" si="126"/>
        <v>0</v>
      </c>
      <c r="U600" s="58">
        <f t="shared" si="127"/>
        <v>0</v>
      </c>
      <c r="V600" s="61">
        <f t="shared" si="128"/>
        <v>0</v>
      </c>
      <c r="W600" s="58">
        <f t="shared" si="129"/>
        <v>0</v>
      </c>
      <c r="X600" s="367"/>
      <c r="Y600" s="137"/>
      <c r="Z600" s="138"/>
      <c r="AA600" s="139"/>
      <c r="AB600" s="139"/>
      <c r="AC600" s="139"/>
      <c r="AD600" s="139"/>
    </row>
    <row r="601" spans="2:30" hidden="1">
      <c r="B601" s="65" t="str">
        <f>IF(C601&lt;&gt;"",COUNTA($C$7:C601),"")</f>
        <v/>
      </c>
      <c r="C601" s="364" t="str">
        <f>IF('Matches-Data-Inputs'!C601="","",'Matches-Data-Inputs'!C601)</f>
        <v/>
      </c>
      <c r="D601" s="73" t="str">
        <f>IF(C601="","",VLOOKUP(WEEKDAY(C601),WeekDays!$B$6:$C$12,COLUMNS(WeekDays!$B$6:$C$12)))</f>
        <v/>
      </c>
      <c r="E601" s="27" t="str">
        <f>IF('Matches-Data-Inputs'!E601="","",'Matches-Data-Inputs'!E601)</f>
        <v/>
      </c>
      <c r="F601" s="172" t="str">
        <f>IF('Matches-Data-Inputs'!F601="","",'Matches-Data-Inputs'!F601)</f>
        <v/>
      </c>
      <c r="G601" s="172" t="str">
        <f>IF('Matches-Data-Inputs'!G601="","",'Matches-Data-Inputs'!G601)</f>
        <v/>
      </c>
      <c r="H601" s="172" t="str">
        <f t="shared" si="130"/>
        <v>Not Played Yet</v>
      </c>
      <c r="I601" s="362" t="str">
        <f>IF('Matches-Data-Inputs'!H601="","",'Matches-Data-Inputs'!H601)</f>
        <v/>
      </c>
      <c r="J601" s="149" t="str">
        <f>IF('Matches-Data-Inputs'!I601="","",'Matches-Data-Inputs'!I601)</f>
        <v/>
      </c>
      <c r="K601" s="362" t="str">
        <f t="shared" si="131"/>
        <v>Not Played Yet</v>
      </c>
      <c r="L601" s="188"/>
      <c r="M601" s="203"/>
      <c r="N601" s="123" t="str">
        <f t="shared" si="120"/>
        <v xml:space="preserve"> </v>
      </c>
      <c r="O601" s="193" t="str">
        <f t="shared" si="121"/>
        <v xml:space="preserve"> </v>
      </c>
      <c r="P601" s="57" t="str">
        <f t="shared" si="122"/>
        <v/>
      </c>
      <c r="Q601" s="58" t="str">
        <f t="shared" si="123"/>
        <v/>
      </c>
      <c r="R601" s="59">
        <f t="shared" si="124"/>
        <v>0</v>
      </c>
      <c r="S601" s="60">
        <f t="shared" si="125"/>
        <v>0</v>
      </c>
      <c r="T601" s="61">
        <f t="shared" si="126"/>
        <v>0</v>
      </c>
      <c r="U601" s="58">
        <f t="shared" si="127"/>
        <v>0</v>
      </c>
      <c r="V601" s="61">
        <f t="shared" si="128"/>
        <v>0</v>
      </c>
      <c r="W601" s="58">
        <f t="shared" si="129"/>
        <v>0</v>
      </c>
      <c r="X601" s="367"/>
      <c r="Y601" s="137"/>
      <c r="Z601" s="138"/>
      <c r="AA601" s="139"/>
      <c r="AB601" s="139"/>
      <c r="AC601" s="139"/>
      <c r="AD601" s="139"/>
    </row>
    <row r="602" spans="2:30" hidden="1">
      <c r="B602" s="65" t="str">
        <f>IF(C602&lt;&gt;"",COUNTA($C$7:C602),"")</f>
        <v/>
      </c>
      <c r="C602" s="364" t="str">
        <f>IF('Matches-Data-Inputs'!C602="","",'Matches-Data-Inputs'!C602)</f>
        <v/>
      </c>
      <c r="D602" s="73" t="str">
        <f>IF(C602="","",VLOOKUP(WEEKDAY(C602),WeekDays!$B$6:$C$12,COLUMNS(WeekDays!$B$6:$C$12)))</f>
        <v/>
      </c>
      <c r="E602" s="27" t="str">
        <f>IF('Matches-Data-Inputs'!E602="","",'Matches-Data-Inputs'!E602)</f>
        <v/>
      </c>
      <c r="F602" s="172" t="str">
        <f>IF('Matches-Data-Inputs'!F602="","",'Matches-Data-Inputs'!F602)</f>
        <v/>
      </c>
      <c r="G602" s="172" t="str">
        <f>IF('Matches-Data-Inputs'!G602="","",'Matches-Data-Inputs'!G602)</f>
        <v/>
      </c>
      <c r="H602" s="172" t="str">
        <f t="shared" si="130"/>
        <v>Not Played Yet</v>
      </c>
      <c r="I602" s="362" t="str">
        <f>IF('Matches-Data-Inputs'!H602="","",'Matches-Data-Inputs'!H602)</f>
        <v/>
      </c>
      <c r="J602" s="149" t="str">
        <f>IF('Matches-Data-Inputs'!I602="","",'Matches-Data-Inputs'!I602)</f>
        <v/>
      </c>
      <c r="K602" s="362" t="str">
        <f t="shared" si="131"/>
        <v>Not Played Yet</v>
      </c>
      <c r="L602" s="188"/>
      <c r="M602" s="203"/>
      <c r="N602" s="123" t="str">
        <f t="shared" si="120"/>
        <v xml:space="preserve"> </v>
      </c>
      <c r="O602" s="193" t="str">
        <f t="shared" si="121"/>
        <v xml:space="preserve"> </v>
      </c>
      <c r="P602" s="57" t="str">
        <f t="shared" si="122"/>
        <v/>
      </c>
      <c r="Q602" s="58" t="str">
        <f t="shared" si="123"/>
        <v/>
      </c>
      <c r="R602" s="59">
        <f t="shared" si="124"/>
        <v>0</v>
      </c>
      <c r="S602" s="60">
        <f t="shared" si="125"/>
        <v>0</v>
      </c>
      <c r="T602" s="61">
        <f t="shared" si="126"/>
        <v>0</v>
      </c>
      <c r="U602" s="58">
        <f t="shared" si="127"/>
        <v>0</v>
      </c>
      <c r="V602" s="61">
        <f t="shared" si="128"/>
        <v>0</v>
      </c>
      <c r="W602" s="58">
        <f t="shared" si="129"/>
        <v>0</v>
      </c>
      <c r="X602" s="367"/>
      <c r="Y602" s="137"/>
      <c r="Z602" s="138"/>
      <c r="AA602" s="139"/>
      <c r="AB602" s="139"/>
      <c r="AC602" s="139"/>
      <c r="AD602" s="139"/>
    </row>
    <row r="603" spans="2:30" hidden="1">
      <c r="B603" s="65" t="str">
        <f>IF(C603&lt;&gt;"",COUNTA($C$7:C603),"")</f>
        <v/>
      </c>
      <c r="C603" s="364" t="str">
        <f>IF('Matches-Data-Inputs'!C603="","",'Matches-Data-Inputs'!C603)</f>
        <v/>
      </c>
      <c r="D603" s="73" t="str">
        <f>IF(C603="","",VLOOKUP(WEEKDAY(C603),WeekDays!$B$6:$C$12,COLUMNS(WeekDays!$B$6:$C$12)))</f>
        <v/>
      </c>
      <c r="E603" s="27" t="str">
        <f>IF('Matches-Data-Inputs'!E603="","",'Matches-Data-Inputs'!E603)</f>
        <v/>
      </c>
      <c r="F603" s="172" t="str">
        <f>IF('Matches-Data-Inputs'!F603="","",'Matches-Data-Inputs'!F603)</f>
        <v/>
      </c>
      <c r="G603" s="172" t="str">
        <f>IF('Matches-Data-Inputs'!G603="","",'Matches-Data-Inputs'!G603)</f>
        <v/>
      </c>
      <c r="H603" s="172" t="str">
        <f t="shared" si="130"/>
        <v>Not Played Yet</v>
      </c>
      <c r="I603" s="362" t="str">
        <f>IF('Matches-Data-Inputs'!H603="","",'Matches-Data-Inputs'!H603)</f>
        <v/>
      </c>
      <c r="J603" s="149" t="str">
        <f>IF('Matches-Data-Inputs'!I603="","",'Matches-Data-Inputs'!I603)</f>
        <v/>
      </c>
      <c r="K603" s="362" t="str">
        <f t="shared" si="131"/>
        <v>Not Played Yet</v>
      </c>
      <c r="L603" s="188"/>
      <c r="M603" s="203"/>
      <c r="N603" s="123" t="str">
        <f t="shared" si="120"/>
        <v xml:space="preserve"> </v>
      </c>
      <c r="O603" s="193" t="str">
        <f t="shared" si="121"/>
        <v xml:space="preserve"> </v>
      </c>
      <c r="P603" s="57" t="str">
        <f t="shared" si="122"/>
        <v/>
      </c>
      <c r="Q603" s="58" t="str">
        <f t="shared" si="123"/>
        <v/>
      </c>
      <c r="R603" s="59">
        <f t="shared" si="124"/>
        <v>0</v>
      </c>
      <c r="S603" s="60">
        <f t="shared" si="125"/>
        <v>0</v>
      </c>
      <c r="T603" s="61">
        <f t="shared" si="126"/>
        <v>0</v>
      </c>
      <c r="U603" s="58">
        <f t="shared" si="127"/>
        <v>0</v>
      </c>
      <c r="V603" s="61">
        <f t="shared" si="128"/>
        <v>0</v>
      </c>
      <c r="W603" s="58">
        <f t="shared" si="129"/>
        <v>0</v>
      </c>
      <c r="X603" s="367"/>
      <c r="Y603" s="137"/>
      <c r="Z603" s="138"/>
      <c r="AA603" s="139"/>
      <c r="AB603" s="139"/>
      <c r="AC603" s="139"/>
      <c r="AD603" s="139"/>
    </row>
    <row r="604" spans="2:30" hidden="1">
      <c r="B604" s="65" t="str">
        <f>IF(C604&lt;&gt;"",COUNTA($C$7:C604),"")</f>
        <v/>
      </c>
      <c r="C604" s="364" t="str">
        <f>IF('Matches-Data-Inputs'!C604="","",'Matches-Data-Inputs'!C604)</f>
        <v/>
      </c>
      <c r="D604" s="73" t="str">
        <f>IF(C604="","",VLOOKUP(WEEKDAY(C604),WeekDays!$B$6:$C$12,COLUMNS(WeekDays!$B$6:$C$12)))</f>
        <v/>
      </c>
      <c r="E604" s="27" t="str">
        <f>IF('Matches-Data-Inputs'!E604="","",'Matches-Data-Inputs'!E604)</f>
        <v/>
      </c>
      <c r="F604" s="172" t="str">
        <f>IF('Matches-Data-Inputs'!F604="","",'Matches-Data-Inputs'!F604)</f>
        <v/>
      </c>
      <c r="G604" s="172" t="str">
        <f>IF('Matches-Data-Inputs'!G604="","",'Matches-Data-Inputs'!G604)</f>
        <v/>
      </c>
      <c r="H604" s="172" t="str">
        <f t="shared" si="130"/>
        <v>Not Played Yet</v>
      </c>
      <c r="I604" s="362" t="str">
        <f>IF('Matches-Data-Inputs'!H604="","",'Matches-Data-Inputs'!H604)</f>
        <v/>
      </c>
      <c r="J604" s="149" t="str">
        <f>IF('Matches-Data-Inputs'!I604="","",'Matches-Data-Inputs'!I604)</f>
        <v/>
      </c>
      <c r="K604" s="362" t="str">
        <f t="shared" si="131"/>
        <v>Not Played Yet</v>
      </c>
      <c r="L604" s="188"/>
      <c r="M604" s="203"/>
      <c r="N604" s="123" t="str">
        <f t="shared" si="120"/>
        <v xml:space="preserve"> </v>
      </c>
      <c r="O604" s="193" t="str">
        <f t="shared" si="121"/>
        <v xml:space="preserve"> </v>
      </c>
      <c r="P604" s="57" t="str">
        <f t="shared" si="122"/>
        <v/>
      </c>
      <c r="Q604" s="58" t="str">
        <f t="shared" si="123"/>
        <v/>
      </c>
      <c r="R604" s="59">
        <f t="shared" si="124"/>
        <v>0</v>
      </c>
      <c r="S604" s="60">
        <f t="shared" si="125"/>
        <v>0</v>
      </c>
      <c r="T604" s="61">
        <f t="shared" si="126"/>
        <v>0</v>
      </c>
      <c r="U604" s="58">
        <f t="shared" si="127"/>
        <v>0</v>
      </c>
      <c r="V604" s="61">
        <f t="shared" si="128"/>
        <v>0</v>
      </c>
      <c r="W604" s="58">
        <f t="shared" si="129"/>
        <v>0</v>
      </c>
      <c r="X604" s="367"/>
      <c r="Y604" s="137"/>
      <c r="Z604" s="138"/>
      <c r="AA604" s="139"/>
      <c r="AB604" s="139"/>
      <c r="AC604" s="139"/>
      <c r="AD604" s="139"/>
    </row>
    <row r="605" spans="2:30" hidden="1">
      <c r="B605" s="65" t="str">
        <f>IF(C605&lt;&gt;"",COUNTA($C$7:C605),"")</f>
        <v/>
      </c>
      <c r="C605" s="364" t="str">
        <f>IF('Matches-Data-Inputs'!C605="","",'Matches-Data-Inputs'!C605)</f>
        <v/>
      </c>
      <c r="D605" s="73" t="str">
        <f>IF(C605="","",VLOOKUP(WEEKDAY(C605),WeekDays!$B$6:$C$12,COLUMNS(WeekDays!$B$6:$C$12)))</f>
        <v/>
      </c>
      <c r="E605" s="27" t="str">
        <f>IF('Matches-Data-Inputs'!E605="","",'Matches-Data-Inputs'!E605)</f>
        <v/>
      </c>
      <c r="F605" s="172" t="str">
        <f>IF('Matches-Data-Inputs'!F605="","",'Matches-Data-Inputs'!F605)</f>
        <v/>
      </c>
      <c r="G605" s="172" t="str">
        <f>IF('Matches-Data-Inputs'!G605="","",'Matches-Data-Inputs'!G605)</f>
        <v/>
      </c>
      <c r="H605" s="172" t="str">
        <f t="shared" si="130"/>
        <v>Not Played Yet</v>
      </c>
      <c r="I605" s="362" t="str">
        <f>IF('Matches-Data-Inputs'!H605="","",'Matches-Data-Inputs'!H605)</f>
        <v/>
      </c>
      <c r="J605" s="149" t="str">
        <f>IF('Matches-Data-Inputs'!I605="","",'Matches-Data-Inputs'!I605)</f>
        <v/>
      </c>
      <c r="K605" s="362" t="str">
        <f t="shared" si="131"/>
        <v>Not Played Yet</v>
      </c>
      <c r="L605" s="188"/>
      <c r="M605" s="203"/>
      <c r="N605" s="123" t="str">
        <f t="shared" si="120"/>
        <v xml:space="preserve"> </v>
      </c>
      <c r="O605" s="193" t="str">
        <f t="shared" si="121"/>
        <v xml:space="preserve"> </v>
      </c>
      <c r="P605" s="57" t="str">
        <f t="shared" si="122"/>
        <v/>
      </c>
      <c r="Q605" s="58" t="str">
        <f t="shared" si="123"/>
        <v/>
      </c>
      <c r="R605" s="59">
        <f t="shared" si="124"/>
        <v>0</v>
      </c>
      <c r="S605" s="60">
        <f t="shared" si="125"/>
        <v>0</v>
      </c>
      <c r="T605" s="61">
        <f t="shared" si="126"/>
        <v>0</v>
      </c>
      <c r="U605" s="58">
        <f t="shared" si="127"/>
        <v>0</v>
      </c>
      <c r="V605" s="61">
        <f t="shared" si="128"/>
        <v>0</v>
      </c>
      <c r="W605" s="58">
        <f t="shared" si="129"/>
        <v>0</v>
      </c>
      <c r="X605" s="367"/>
      <c r="Y605" s="137"/>
      <c r="Z605" s="138"/>
      <c r="AA605" s="139"/>
      <c r="AB605" s="139"/>
      <c r="AC605" s="139"/>
      <c r="AD605" s="139"/>
    </row>
    <row r="606" spans="2:30" hidden="1">
      <c r="B606" s="65" t="str">
        <f>IF(C606&lt;&gt;"",COUNTA($C$7:C606),"")</f>
        <v/>
      </c>
      <c r="C606" s="364" t="str">
        <f>IF('Matches-Data-Inputs'!C606="","",'Matches-Data-Inputs'!C606)</f>
        <v/>
      </c>
      <c r="D606" s="73" t="str">
        <f>IF(C606="","",VLOOKUP(WEEKDAY(C606),WeekDays!$B$6:$C$12,COLUMNS(WeekDays!$B$6:$C$12)))</f>
        <v/>
      </c>
      <c r="E606" s="27" t="str">
        <f>IF('Matches-Data-Inputs'!E606="","",'Matches-Data-Inputs'!E606)</f>
        <v/>
      </c>
      <c r="F606" s="172" t="str">
        <f>IF('Matches-Data-Inputs'!F606="","",'Matches-Data-Inputs'!F606)</f>
        <v/>
      </c>
      <c r="G606" s="172" t="str">
        <f>IF('Matches-Data-Inputs'!G606="","",'Matches-Data-Inputs'!G606)</f>
        <v/>
      </c>
      <c r="H606" s="172" t="str">
        <f t="shared" si="130"/>
        <v>Not Played Yet</v>
      </c>
      <c r="I606" s="362" t="str">
        <f>IF('Matches-Data-Inputs'!H606="","",'Matches-Data-Inputs'!H606)</f>
        <v/>
      </c>
      <c r="J606" s="149" t="str">
        <f>IF('Matches-Data-Inputs'!I606="","",'Matches-Data-Inputs'!I606)</f>
        <v/>
      </c>
      <c r="K606" s="362" t="str">
        <f t="shared" si="131"/>
        <v>Not Played Yet</v>
      </c>
      <c r="L606" s="188"/>
      <c r="M606" s="203"/>
      <c r="N606" s="123" t="str">
        <f t="shared" si="120"/>
        <v xml:space="preserve"> </v>
      </c>
      <c r="O606" s="193" t="str">
        <f t="shared" si="121"/>
        <v xml:space="preserve"> </v>
      </c>
      <c r="P606" s="57" t="str">
        <f t="shared" si="122"/>
        <v/>
      </c>
      <c r="Q606" s="58" t="str">
        <f t="shared" si="123"/>
        <v/>
      </c>
      <c r="R606" s="59">
        <f t="shared" si="124"/>
        <v>0</v>
      </c>
      <c r="S606" s="60">
        <f t="shared" si="125"/>
        <v>0</v>
      </c>
      <c r="T606" s="61">
        <f t="shared" si="126"/>
        <v>0</v>
      </c>
      <c r="U606" s="58">
        <f t="shared" si="127"/>
        <v>0</v>
      </c>
      <c r="V606" s="61">
        <f t="shared" si="128"/>
        <v>0</v>
      </c>
      <c r="W606" s="58">
        <f t="shared" si="129"/>
        <v>0</v>
      </c>
      <c r="X606" s="367"/>
      <c r="Y606" s="137"/>
      <c r="Z606" s="138"/>
      <c r="AA606" s="139"/>
      <c r="AB606" s="139"/>
      <c r="AC606" s="139"/>
      <c r="AD606" s="139"/>
    </row>
    <row r="607" spans="2:30" hidden="1">
      <c r="B607" s="65" t="str">
        <f>IF(C607&lt;&gt;"",COUNTA($C$7:C607),"")</f>
        <v/>
      </c>
      <c r="C607" s="364" t="str">
        <f>IF('Matches-Data-Inputs'!C607="","",'Matches-Data-Inputs'!C607)</f>
        <v/>
      </c>
      <c r="D607" s="73" t="str">
        <f>IF(C607="","",VLOOKUP(WEEKDAY(C607),WeekDays!$B$6:$C$12,COLUMNS(WeekDays!$B$6:$C$12)))</f>
        <v/>
      </c>
      <c r="E607" s="27" t="str">
        <f>IF('Matches-Data-Inputs'!E607="","",'Matches-Data-Inputs'!E607)</f>
        <v/>
      </c>
      <c r="F607" s="172" t="str">
        <f>IF('Matches-Data-Inputs'!F607="","",'Matches-Data-Inputs'!F607)</f>
        <v/>
      </c>
      <c r="G607" s="172" t="str">
        <f>IF('Matches-Data-Inputs'!G607="","",'Matches-Data-Inputs'!G607)</f>
        <v/>
      </c>
      <c r="H607" s="172" t="str">
        <f t="shared" si="130"/>
        <v>Not Played Yet</v>
      </c>
      <c r="I607" s="362" t="str">
        <f>IF('Matches-Data-Inputs'!H607="","",'Matches-Data-Inputs'!H607)</f>
        <v/>
      </c>
      <c r="J607" s="149" t="str">
        <f>IF('Matches-Data-Inputs'!I607="","",'Matches-Data-Inputs'!I607)</f>
        <v/>
      </c>
      <c r="K607" s="362" t="str">
        <f t="shared" si="131"/>
        <v>Not Played Yet</v>
      </c>
      <c r="L607" s="188"/>
      <c r="M607" s="203"/>
      <c r="N607" s="123" t="str">
        <f t="shared" si="120"/>
        <v xml:space="preserve"> </v>
      </c>
      <c r="O607" s="193" t="str">
        <f t="shared" si="121"/>
        <v xml:space="preserve"> </v>
      </c>
      <c r="P607" s="57" t="str">
        <f t="shared" si="122"/>
        <v/>
      </c>
      <c r="Q607" s="58" t="str">
        <f t="shared" si="123"/>
        <v/>
      </c>
      <c r="R607" s="59">
        <f t="shared" si="124"/>
        <v>0</v>
      </c>
      <c r="S607" s="60">
        <f t="shared" si="125"/>
        <v>0</v>
      </c>
      <c r="T607" s="61">
        <f t="shared" si="126"/>
        <v>0</v>
      </c>
      <c r="U607" s="58">
        <f t="shared" si="127"/>
        <v>0</v>
      </c>
      <c r="V607" s="61">
        <f t="shared" si="128"/>
        <v>0</v>
      </c>
      <c r="W607" s="58">
        <f t="shared" si="129"/>
        <v>0</v>
      </c>
      <c r="X607" s="367"/>
      <c r="Y607" s="137"/>
      <c r="Z607" s="138"/>
      <c r="AA607" s="139"/>
      <c r="AB607" s="139"/>
      <c r="AC607" s="139"/>
      <c r="AD607" s="139"/>
    </row>
    <row r="608" spans="2:30" hidden="1">
      <c r="B608" s="65" t="str">
        <f>IF(C608&lt;&gt;"",COUNTA($C$7:C608),"")</f>
        <v/>
      </c>
      <c r="C608" s="364" t="str">
        <f>IF('Matches-Data-Inputs'!C608="","",'Matches-Data-Inputs'!C608)</f>
        <v/>
      </c>
      <c r="D608" s="73" t="str">
        <f>IF(C608="","",VLOOKUP(WEEKDAY(C608),WeekDays!$B$6:$C$12,COLUMNS(WeekDays!$B$6:$C$12)))</f>
        <v/>
      </c>
      <c r="E608" s="27" t="str">
        <f>IF('Matches-Data-Inputs'!E608="","",'Matches-Data-Inputs'!E608)</f>
        <v/>
      </c>
      <c r="F608" s="172" t="str">
        <f>IF('Matches-Data-Inputs'!F608="","",'Matches-Data-Inputs'!F608)</f>
        <v/>
      </c>
      <c r="G608" s="172" t="str">
        <f>IF('Matches-Data-Inputs'!G608="","",'Matches-Data-Inputs'!G608)</f>
        <v/>
      </c>
      <c r="H608" s="172" t="str">
        <f t="shared" si="130"/>
        <v>Not Played Yet</v>
      </c>
      <c r="I608" s="362" t="str">
        <f>IF('Matches-Data-Inputs'!H608="","",'Matches-Data-Inputs'!H608)</f>
        <v/>
      </c>
      <c r="J608" s="149" t="str">
        <f>IF('Matches-Data-Inputs'!I608="","",'Matches-Data-Inputs'!I608)</f>
        <v/>
      </c>
      <c r="K608" s="362" t="str">
        <f t="shared" si="131"/>
        <v>Not Played Yet</v>
      </c>
      <c r="L608" s="188"/>
      <c r="M608" s="203"/>
      <c r="N608" s="123" t="str">
        <f t="shared" si="120"/>
        <v xml:space="preserve"> </v>
      </c>
      <c r="O608" s="193" t="str">
        <f t="shared" si="121"/>
        <v xml:space="preserve"> </v>
      </c>
      <c r="P608" s="57" t="str">
        <f t="shared" si="122"/>
        <v/>
      </c>
      <c r="Q608" s="58" t="str">
        <f t="shared" si="123"/>
        <v/>
      </c>
      <c r="R608" s="59">
        <f t="shared" si="124"/>
        <v>0</v>
      </c>
      <c r="S608" s="60">
        <f t="shared" si="125"/>
        <v>0</v>
      </c>
      <c r="T608" s="61">
        <f t="shared" si="126"/>
        <v>0</v>
      </c>
      <c r="U608" s="58">
        <f t="shared" si="127"/>
        <v>0</v>
      </c>
      <c r="V608" s="61">
        <f t="shared" si="128"/>
        <v>0</v>
      </c>
      <c r="W608" s="58">
        <f t="shared" si="129"/>
        <v>0</v>
      </c>
      <c r="X608" s="367"/>
      <c r="Y608" s="137"/>
      <c r="Z608" s="138"/>
      <c r="AA608" s="139"/>
      <c r="AB608" s="139"/>
      <c r="AC608" s="139"/>
      <c r="AD608" s="139"/>
    </row>
    <row r="609" spans="2:30" hidden="1">
      <c r="B609" s="65" t="str">
        <f>IF(C609&lt;&gt;"",COUNTA($C$7:C609),"")</f>
        <v/>
      </c>
      <c r="C609" s="364" t="str">
        <f>IF('Matches-Data-Inputs'!C609="","",'Matches-Data-Inputs'!C609)</f>
        <v/>
      </c>
      <c r="D609" s="73" t="str">
        <f>IF(C609="","",VLOOKUP(WEEKDAY(C609),WeekDays!$B$6:$C$12,COLUMNS(WeekDays!$B$6:$C$12)))</f>
        <v/>
      </c>
      <c r="E609" s="27" t="str">
        <f>IF('Matches-Data-Inputs'!E609="","",'Matches-Data-Inputs'!E609)</f>
        <v/>
      </c>
      <c r="F609" s="172" t="str">
        <f>IF('Matches-Data-Inputs'!F609="","",'Matches-Data-Inputs'!F609)</f>
        <v/>
      </c>
      <c r="G609" s="172" t="str">
        <f>IF('Matches-Data-Inputs'!G609="","",'Matches-Data-Inputs'!G609)</f>
        <v/>
      </c>
      <c r="H609" s="172" t="str">
        <f t="shared" si="130"/>
        <v>Not Played Yet</v>
      </c>
      <c r="I609" s="362" t="str">
        <f>IF('Matches-Data-Inputs'!H609="","",'Matches-Data-Inputs'!H609)</f>
        <v/>
      </c>
      <c r="J609" s="149" t="str">
        <f>IF('Matches-Data-Inputs'!I609="","",'Matches-Data-Inputs'!I609)</f>
        <v/>
      </c>
      <c r="K609" s="362" t="str">
        <f t="shared" si="131"/>
        <v>Not Played Yet</v>
      </c>
      <c r="L609" s="188"/>
      <c r="M609" s="203"/>
      <c r="N609" s="123" t="str">
        <f t="shared" si="120"/>
        <v xml:space="preserve"> </v>
      </c>
      <c r="O609" s="193" t="str">
        <f t="shared" si="121"/>
        <v xml:space="preserve"> </v>
      </c>
      <c r="P609" s="57" t="str">
        <f t="shared" si="122"/>
        <v/>
      </c>
      <c r="Q609" s="58" t="str">
        <f t="shared" si="123"/>
        <v/>
      </c>
      <c r="R609" s="59">
        <f t="shared" si="124"/>
        <v>0</v>
      </c>
      <c r="S609" s="60">
        <f t="shared" si="125"/>
        <v>0</v>
      </c>
      <c r="T609" s="61">
        <f t="shared" si="126"/>
        <v>0</v>
      </c>
      <c r="U609" s="58">
        <f t="shared" si="127"/>
        <v>0</v>
      </c>
      <c r="V609" s="61">
        <f t="shared" si="128"/>
        <v>0</v>
      </c>
      <c r="W609" s="58">
        <f t="shared" si="129"/>
        <v>0</v>
      </c>
      <c r="X609" s="367"/>
      <c r="Y609" s="137"/>
      <c r="Z609" s="138"/>
      <c r="AA609" s="139"/>
      <c r="AB609" s="139"/>
      <c r="AC609" s="139"/>
      <c r="AD609" s="139"/>
    </row>
    <row r="610" spans="2:30" hidden="1">
      <c r="B610" s="65" t="str">
        <f>IF(C610&lt;&gt;"",COUNTA($C$7:C610),"")</f>
        <v/>
      </c>
      <c r="C610" s="364" t="str">
        <f>IF('Matches-Data-Inputs'!C610="","",'Matches-Data-Inputs'!C610)</f>
        <v/>
      </c>
      <c r="D610" s="73" t="str">
        <f>IF(C610="","",VLOOKUP(WEEKDAY(C610),WeekDays!$B$6:$C$12,COLUMNS(WeekDays!$B$6:$C$12)))</f>
        <v/>
      </c>
      <c r="E610" s="27" t="str">
        <f>IF('Matches-Data-Inputs'!E610="","",'Matches-Data-Inputs'!E610)</f>
        <v/>
      </c>
      <c r="F610" s="172" t="str">
        <f>IF('Matches-Data-Inputs'!F610="","",'Matches-Data-Inputs'!F610)</f>
        <v/>
      </c>
      <c r="G610" s="172" t="str">
        <f>IF('Matches-Data-Inputs'!G610="","",'Matches-Data-Inputs'!G610)</f>
        <v/>
      </c>
      <c r="H610" s="172" t="str">
        <f t="shared" si="130"/>
        <v>Not Played Yet</v>
      </c>
      <c r="I610" s="362" t="str">
        <f>IF('Matches-Data-Inputs'!H610="","",'Matches-Data-Inputs'!H610)</f>
        <v/>
      </c>
      <c r="J610" s="149" t="str">
        <f>IF('Matches-Data-Inputs'!I610="","",'Matches-Data-Inputs'!I610)</f>
        <v/>
      </c>
      <c r="K610" s="362" t="str">
        <f t="shared" si="131"/>
        <v>Not Played Yet</v>
      </c>
      <c r="L610" s="188"/>
      <c r="M610" s="203"/>
      <c r="N610" s="123" t="str">
        <f t="shared" si="120"/>
        <v xml:space="preserve"> </v>
      </c>
      <c r="O610" s="193" t="str">
        <f t="shared" si="121"/>
        <v xml:space="preserve"> </v>
      </c>
      <c r="P610" s="57" t="str">
        <f t="shared" si="122"/>
        <v/>
      </c>
      <c r="Q610" s="58" t="str">
        <f t="shared" si="123"/>
        <v/>
      </c>
      <c r="R610" s="59">
        <f t="shared" si="124"/>
        <v>0</v>
      </c>
      <c r="S610" s="60">
        <f t="shared" si="125"/>
        <v>0</v>
      </c>
      <c r="T610" s="61">
        <f t="shared" si="126"/>
        <v>0</v>
      </c>
      <c r="U610" s="58">
        <f t="shared" si="127"/>
        <v>0</v>
      </c>
      <c r="V610" s="61">
        <f t="shared" si="128"/>
        <v>0</v>
      </c>
      <c r="W610" s="58">
        <f t="shared" si="129"/>
        <v>0</v>
      </c>
      <c r="X610" s="367"/>
      <c r="Y610" s="137"/>
      <c r="Z610" s="138"/>
      <c r="AA610" s="139"/>
      <c r="AB610" s="139"/>
      <c r="AC610" s="139"/>
      <c r="AD610" s="139"/>
    </row>
    <row r="611" spans="2:30" hidden="1">
      <c r="B611" s="65" t="str">
        <f>IF(C611&lt;&gt;"",COUNTA($C$7:C611),"")</f>
        <v/>
      </c>
      <c r="C611" s="364" t="str">
        <f>IF('Matches-Data-Inputs'!C611="","",'Matches-Data-Inputs'!C611)</f>
        <v/>
      </c>
      <c r="D611" s="73" t="str">
        <f>IF(C611="","",VLOOKUP(WEEKDAY(C611),WeekDays!$B$6:$C$12,COLUMNS(WeekDays!$B$6:$C$12)))</f>
        <v/>
      </c>
      <c r="E611" s="27" t="str">
        <f>IF('Matches-Data-Inputs'!E611="","",'Matches-Data-Inputs'!E611)</f>
        <v/>
      </c>
      <c r="F611" s="172" t="str">
        <f>IF('Matches-Data-Inputs'!F611="","",'Matches-Data-Inputs'!F611)</f>
        <v/>
      </c>
      <c r="G611" s="172" t="str">
        <f>IF('Matches-Data-Inputs'!G611="","",'Matches-Data-Inputs'!G611)</f>
        <v/>
      </c>
      <c r="H611" s="172" t="str">
        <f t="shared" si="130"/>
        <v>Not Played Yet</v>
      </c>
      <c r="I611" s="362" t="str">
        <f>IF('Matches-Data-Inputs'!H611="","",'Matches-Data-Inputs'!H611)</f>
        <v/>
      </c>
      <c r="J611" s="149" t="str">
        <f>IF('Matches-Data-Inputs'!I611="","",'Matches-Data-Inputs'!I611)</f>
        <v/>
      </c>
      <c r="K611" s="362" t="str">
        <f t="shared" si="131"/>
        <v>Not Played Yet</v>
      </c>
      <c r="L611" s="188"/>
      <c r="M611" s="203"/>
      <c r="N611" s="123" t="str">
        <f t="shared" si="120"/>
        <v xml:space="preserve"> </v>
      </c>
      <c r="O611" s="193" t="str">
        <f t="shared" si="121"/>
        <v xml:space="preserve"> </v>
      </c>
      <c r="P611" s="57" t="str">
        <f t="shared" si="122"/>
        <v/>
      </c>
      <c r="Q611" s="58" t="str">
        <f t="shared" si="123"/>
        <v/>
      </c>
      <c r="R611" s="59">
        <f t="shared" si="124"/>
        <v>0</v>
      </c>
      <c r="S611" s="60">
        <f t="shared" si="125"/>
        <v>0</v>
      </c>
      <c r="T611" s="61">
        <f t="shared" si="126"/>
        <v>0</v>
      </c>
      <c r="U611" s="58">
        <f t="shared" si="127"/>
        <v>0</v>
      </c>
      <c r="V611" s="61">
        <f t="shared" si="128"/>
        <v>0</v>
      </c>
      <c r="W611" s="58">
        <f t="shared" si="129"/>
        <v>0</v>
      </c>
      <c r="X611" s="367"/>
      <c r="Y611" s="137"/>
      <c r="Z611" s="138"/>
      <c r="AA611" s="139"/>
      <c r="AB611" s="139"/>
      <c r="AC611" s="139"/>
      <c r="AD611" s="139"/>
    </row>
    <row r="612" spans="2:30" hidden="1">
      <c r="B612" s="65" t="str">
        <f>IF(C612&lt;&gt;"",COUNTA($C$7:C612),"")</f>
        <v/>
      </c>
      <c r="C612" s="364" t="str">
        <f>IF('Matches-Data-Inputs'!C612="","",'Matches-Data-Inputs'!C612)</f>
        <v/>
      </c>
      <c r="D612" s="73" t="str">
        <f>IF(C612="","",VLOOKUP(WEEKDAY(C612),WeekDays!$B$6:$C$12,COLUMNS(WeekDays!$B$6:$C$12)))</f>
        <v/>
      </c>
      <c r="E612" s="27" t="str">
        <f>IF('Matches-Data-Inputs'!E612="","",'Matches-Data-Inputs'!E612)</f>
        <v/>
      </c>
      <c r="F612" s="172" t="str">
        <f>IF('Matches-Data-Inputs'!F612="","",'Matches-Data-Inputs'!F612)</f>
        <v/>
      </c>
      <c r="G612" s="172" t="str">
        <f>IF('Matches-Data-Inputs'!G612="","",'Matches-Data-Inputs'!G612)</f>
        <v/>
      </c>
      <c r="H612" s="172" t="str">
        <f t="shared" si="130"/>
        <v>Not Played Yet</v>
      </c>
      <c r="I612" s="362" t="str">
        <f>IF('Matches-Data-Inputs'!H612="","",'Matches-Data-Inputs'!H612)</f>
        <v/>
      </c>
      <c r="J612" s="149" t="str">
        <f>IF('Matches-Data-Inputs'!I612="","",'Matches-Data-Inputs'!I612)</f>
        <v/>
      </c>
      <c r="K612" s="362" t="str">
        <f t="shared" si="131"/>
        <v>Not Played Yet</v>
      </c>
      <c r="L612" s="188"/>
      <c r="M612" s="203"/>
      <c r="N612" s="123" t="str">
        <f t="shared" si="120"/>
        <v xml:space="preserve"> </v>
      </c>
      <c r="O612" s="193" t="str">
        <f t="shared" si="121"/>
        <v xml:space="preserve"> </v>
      </c>
      <c r="P612" s="57" t="str">
        <f t="shared" si="122"/>
        <v/>
      </c>
      <c r="Q612" s="58" t="str">
        <f t="shared" si="123"/>
        <v/>
      </c>
      <c r="R612" s="59">
        <f t="shared" si="124"/>
        <v>0</v>
      </c>
      <c r="S612" s="60">
        <f t="shared" si="125"/>
        <v>0</v>
      </c>
      <c r="T612" s="61">
        <f t="shared" si="126"/>
        <v>0</v>
      </c>
      <c r="U612" s="58">
        <f t="shared" si="127"/>
        <v>0</v>
      </c>
      <c r="V612" s="61">
        <f t="shared" si="128"/>
        <v>0</v>
      </c>
      <c r="W612" s="58">
        <f t="shared" si="129"/>
        <v>0</v>
      </c>
      <c r="X612" s="367"/>
      <c r="Y612" s="137"/>
      <c r="Z612" s="138"/>
      <c r="AA612" s="139"/>
      <c r="AB612" s="139"/>
      <c r="AC612" s="139"/>
      <c r="AD612" s="139"/>
    </row>
    <row r="613" spans="2:30" hidden="1">
      <c r="B613" s="65" t="str">
        <f>IF(C613&lt;&gt;"",COUNTA($C$7:C613),"")</f>
        <v/>
      </c>
      <c r="C613" s="364" t="str">
        <f>IF('Matches-Data-Inputs'!C613="","",'Matches-Data-Inputs'!C613)</f>
        <v/>
      </c>
      <c r="D613" s="73" t="str">
        <f>IF(C613="","",VLOOKUP(WEEKDAY(C613),WeekDays!$B$6:$C$12,COLUMNS(WeekDays!$B$6:$C$12)))</f>
        <v/>
      </c>
      <c r="E613" s="27" t="str">
        <f>IF('Matches-Data-Inputs'!E613="","",'Matches-Data-Inputs'!E613)</f>
        <v/>
      </c>
      <c r="F613" s="172" t="str">
        <f>IF('Matches-Data-Inputs'!F613="","",'Matches-Data-Inputs'!F613)</f>
        <v/>
      </c>
      <c r="G613" s="172" t="str">
        <f>IF('Matches-Data-Inputs'!G613="","",'Matches-Data-Inputs'!G613)</f>
        <v/>
      </c>
      <c r="H613" s="172" t="str">
        <f t="shared" si="130"/>
        <v>Not Played Yet</v>
      </c>
      <c r="I613" s="362" t="str">
        <f>IF('Matches-Data-Inputs'!H613="","",'Matches-Data-Inputs'!H613)</f>
        <v/>
      </c>
      <c r="J613" s="149" t="str">
        <f>IF('Matches-Data-Inputs'!I613="","",'Matches-Data-Inputs'!I613)</f>
        <v/>
      </c>
      <c r="K613" s="362" t="str">
        <f t="shared" si="131"/>
        <v>Not Played Yet</v>
      </c>
      <c r="L613" s="188"/>
      <c r="M613" s="203"/>
      <c r="N613" s="123" t="str">
        <f t="shared" si="120"/>
        <v xml:space="preserve"> </v>
      </c>
      <c r="O613" s="193" t="str">
        <f t="shared" si="121"/>
        <v xml:space="preserve"> </v>
      </c>
      <c r="P613" s="57" t="str">
        <f t="shared" si="122"/>
        <v/>
      </c>
      <c r="Q613" s="58" t="str">
        <f t="shared" si="123"/>
        <v/>
      </c>
      <c r="R613" s="59">
        <f t="shared" si="124"/>
        <v>0</v>
      </c>
      <c r="S613" s="60">
        <f t="shared" si="125"/>
        <v>0</v>
      </c>
      <c r="T613" s="61">
        <f t="shared" si="126"/>
        <v>0</v>
      </c>
      <c r="U613" s="58">
        <f t="shared" si="127"/>
        <v>0</v>
      </c>
      <c r="V613" s="61">
        <f t="shared" si="128"/>
        <v>0</v>
      </c>
      <c r="W613" s="58">
        <f t="shared" si="129"/>
        <v>0</v>
      </c>
      <c r="X613" s="367"/>
      <c r="Y613" s="137"/>
      <c r="Z613" s="138"/>
      <c r="AA613" s="139"/>
      <c r="AB613" s="139"/>
      <c r="AC613" s="139"/>
      <c r="AD613" s="139"/>
    </row>
    <row r="614" spans="2:30" hidden="1">
      <c r="B614" s="65" t="str">
        <f>IF(C614&lt;&gt;"",COUNTA($C$7:C614),"")</f>
        <v/>
      </c>
      <c r="C614" s="364" t="str">
        <f>IF('Matches-Data-Inputs'!C614="","",'Matches-Data-Inputs'!C614)</f>
        <v/>
      </c>
      <c r="D614" s="73" t="str">
        <f>IF(C614="","",VLOOKUP(WEEKDAY(C614),WeekDays!$B$6:$C$12,COLUMNS(WeekDays!$B$6:$C$12)))</f>
        <v/>
      </c>
      <c r="E614" s="27" t="str">
        <f>IF('Matches-Data-Inputs'!E614="","",'Matches-Data-Inputs'!E614)</f>
        <v/>
      </c>
      <c r="F614" s="172" t="str">
        <f>IF('Matches-Data-Inputs'!F614="","",'Matches-Data-Inputs'!F614)</f>
        <v/>
      </c>
      <c r="G614" s="172" t="str">
        <f>IF('Matches-Data-Inputs'!G614="","",'Matches-Data-Inputs'!G614)</f>
        <v/>
      </c>
      <c r="H614" s="172" t="str">
        <f t="shared" si="130"/>
        <v>Not Played Yet</v>
      </c>
      <c r="I614" s="362" t="str">
        <f>IF('Matches-Data-Inputs'!H614="","",'Matches-Data-Inputs'!H614)</f>
        <v/>
      </c>
      <c r="J614" s="149" t="str">
        <f>IF('Matches-Data-Inputs'!I614="","",'Matches-Data-Inputs'!I614)</f>
        <v/>
      </c>
      <c r="K614" s="362" t="str">
        <f t="shared" si="131"/>
        <v>Not Played Yet</v>
      </c>
      <c r="L614" s="188"/>
      <c r="M614" s="203"/>
      <c r="N614" s="123" t="str">
        <f t="shared" si="120"/>
        <v xml:space="preserve"> </v>
      </c>
      <c r="O614" s="193" t="str">
        <f t="shared" si="121"/>
        <v xml:space="preserve"> </v>
      </c>
      <c r="P614" s="57" t="str">
        <f t="shared" si="122"/>
        <v/>
      </c>
      <c r="Q614" s="58" t="str">
        <f t="shared" si="123"/>
        <v/>
      </c>
      <c r="R614" s="59">
        <f t="shared" si="124"/>
        <v>0</v>
      </c>
      <c r="S614" s="60">
        <f t="shared" si="125"/>
        <v>0</v>
      </c>
      <c r="T614" s="61">
        <f t="shared" si="126"/>
        <v>0</v>
      </c>
      <c r="U614" s="58">
        <f t="shared" si="127"/>
        <v>0</v>
      </c>
      <c r="V614" s="61">
        <f t="shared" si="128"/>
        <v>0</v>
      </c>
      <c r="W614" s="58">
        <f t="shared" si="129"/>
        <v>0</v>
      </c>
      <c r="X614" s="367"/>
      <c r="Y614" s="137"/>
      <c r="Z614" s="138"/>
      <c r="AA614" s="139"/>
      <c r="AB614" s="139"/>
      <c r="AC614" s="139"/>
      <c r="AD614" s="139"/>
    </row>
    <row r="615" spans="2:30" hidden="1">
      <c r="B615" s="65" t="str">
        <f>IF(C615&lt;&gt;"",COUNTA($C$7:C615),"")</f>
        <v/>
      </c>
      <c r="C615" s="364" t="str">
        <f>IF('Matches-Data-Inputs'!C615="","",'Matches-Data-Inputs'!C615)</f>
        <v/>
      </c>
      <c r="D615" s="73" t="str">
        <f>IF(C615="","",VLOOKUP(WEEKDAY(C615),WeekDays!$B$6:$C$12,COLUMNS(WeekDays!$B$6:$C$12)))</f>
        <v/>
      </c>
      <c r="E615" s="27" t="str">
        <f>IF('Matches-Data-Inputs'!E615="","",'Matches-Data-Inputs'!E615)</f>
        <v/>
      </c>
      <c r="F615" s="172" t="str">
        <f>IF('Matches-Data-Inputs'!F615="","",'Matches-Data-Inputs'!F615)</f>
        <v/>
      </c>
      <c r="G615" s="172" t="str">
        <f>IF('Matches-Data-Inputs'!G615="","",'Matches-Data-Inputs'!G615)</f>
        <v/>
      </c>
      <c r="H615" s="172" t="str">
        <f t="shared" si="130"/>
        <v>Not Played Yet</v>
      </c>
      <c r="I615" s="362" t="str">
        <f>IF('Matches-Data-Inputs'!H615="","",'Matches-Data-Inputs'!H615)</f>
        <v/>
      </c>
      <c r="J615" s="149" t="str">
        <f>IF('Matches-Data-Inputs'!I615="","",'Matches-Data-Inputs'!I615)</f>
        <v/>
      </c>
      <c r="K615" s="362" t="str">
        <f t="shared" si="131"/>
        <v>Not Played Yet</v>
      </c>
      <c r="L615" s="188"/>
      <c r="M615" s="203"/>
      <c r="N615" s="123" t="str">
        <f t="shared" si="120"/>
        <v xml:space="preserve"> </v>
      </c>
      <c r="O615" s="193" t="str">
        <f t="shared" si="121"/>
        <v xml:space="preserve"> </v>
      </c>
      <c r="P615" s="57" t="str">
        <f t="shared" si="122"/>
        <v/>
      </c>
      <c r="Q615" s="58" t="str">
        <f t="shared" si="123"/>
        <v/>
      </c>
      <c r="R615" s="59">
        <f t="shared" si="124"/>
        <v>0</v>
      </c>
      <c r="S615" s="60">
        <f t="shared" si="125"/>
        <v>0</v>
      </c>
      <c r="T615" s="61">
        <f t="shared" si="126"/>
        <v>0</v>
      </c>
      <c r="U615" s="58">
        <f t="shared" si="127"/>
        <v>0</v>
      </c>
      <c r="V615" s="61">
        <f t="shared" si="128"/>
        <v>0</v>
      </c>
      <c r="W615" s="58">
        <f t="shared" si="129"/>
        <v>0</v>
      </c>
      <c r="X615" s="367"/>
      <c r="Y615" s="137"/>
      <c r="Z615" s="138"/>
      <c r="AA615" s="139"/>
      <c r="AB615" s="139"/>
      <c r="AC615" s="139"/>
      <c r="AD615" s="139"/>
    </row>
    <row r="616" spans="2:30" hidden="1">
      <c r="B616" s="65" t="str">
        <f>IF(C616&lt;&gt;"",COUNTA($C$7:C616),"")</f>
        <v/>
      </c>
      <c r="C616" s="364" t="str">
        <f>IF('Matches-Data-Inputs'!C616="","",'Matches-Data-Inputs'!C616)</f>
        <v/>
      </c>
      <c r="D616" s="73" t="str">
        <f>IF(C616="","",VLOOKUP(WEEKDAY(C616),WeekDays!$B$6:$C$12,COLUMNS(WeekDays!$B$6:$C$12)))</f>
        <v/>
      </c>
      <c r="E616" s="27" t="str">
        <f>IF('Matches-Data-Inputs'!E616="","",'Matches-Data-Inputs'!E616)</f>
        <v/>
      </c>
      <c r="F616" s="172" t="str">
        <f>IF('Matches-Data-Inputs'!F616="","",'Matches-Data-Inputs'!F616)</f>
        <v/>
      </c>
      <c r="G616" s="172" t="str">
        <f>IF('Matches-Data-Inputs'!G616="","",'Matches-Data-Inputs'!G616)</f>
        <v/>
      </c>
      <c r="H616" s="172" t="str">
        <f t="shared" si="130"/>
        <v>Not Played Yet</v>
      </c>
      <c r="I616" s="362" t="str">
        <f>IF('Matches-Data-Inputs'!H616="","",'Matches-Data-Inputs'!H616)</f>
        <v/>
      </c>
      <c r="J616" s="149" t="str">
        <f>IF('Matches-Data-Inputs'!I616="","",'Matches-Data-Inputs'!I616)</f>
        <v/>
      </c>
      <c r="K616" s="362" t="str">
        <f t="shared" si="131"/>
        <v>Not Played Yet</v>
      </c>
      <c r="L616" s="188"/>
      <c r="M616" s="203"/>
      <c r="N616" s="123" t="str">
        <f t="shared" si="120"/>
        <v xml:space="preserve"> </v>
      </c>
      <c r="O616" s="193" t="str">
        <f t="shared" si="121"/>
        <v xml:space="preserve"> </v>
      </c>
      <c r="P616" s="57" t="str">
        <f t="shared" si="122"/>
        <v/>
      </c>
      <c r="Q616" s="58" t="str">
        <f t="shared" si="123"/>
        <v/>
      </c>
      <c r="R616" s="59">
        <f t="shared" si="124"/>
        <v>0</v>
      </c>
      <c r="S616" s="60">
        <f t="shared" si="125"/>
        <v>0</v>
      </c>
      <c r="T616" s="61">
        <f t="shared" si="126"/>
        <v>0</v>
      </c>
      <c r="U616" s="58">
        <f t="shared" si="127"/>
        <v>0</v>
      </c>
      <c r="V616" s="61">
        <f t="shared" si="128"/>
        <v>0</v>
      </c>
      <c r="W616" s="58">
        <f t="shared" si="129"/>
        <v>0</v>
      </c>
      <c r="X616" s="367"/>
      <c r="Y616" s="137"/>
      <c r="Z616" s="138"/>
      <c r="AA616" s="139"/>
      <c r="AB616" s="139"/>
      <c r="AC616" s="139"/>
      <c r="AD616" s="139"/>
    </row>
    <row r="617" spans="2:30" hidden="1">
      <c r="B617" s="65" t="str">
        <f>IF(C617&lt;&gt;"",COUNTA($C$7:C617),"")</f>
        <v/>
      </c>
      <c r="C617" s="364" t="str">
        <f>IF('Matches-Data-Inputs'!C617="","",'Matches-Data-Inputs'!C617)</f>
        <v/>
      </c>
      <c r="D617" s="73" t="str">
        <f>IF(C617="","",VLOOKUP(WEEKDAY(C617),WeekDays!$B$6:$C$12,COLUMNS(WeekDays!$B$6:$C$12)))</f>
        <v/>
      </c>
      <c r="E617" s="27" t="str">
        <f>IF('Matches-Data-Inputs'!E617="","",'Matches-Data-Inputs'!E617)</f>
        <v/>
      </c>
      <c r="F617" s="172" t="str">
        <f>IF('Matches-Data-Inputs'!F617="","",'Matches-Data-Inputs'!F617)</f>
        <v/>
      </c>
      <c r="G617" s="172" t="str">
        <f>IF('Matches-Data-Inputs'!G617="","",'Matches-Data-Inputs'!G617)</f>
        <v/>
      </c>
      <c r="H617" s="172" t="str">
        <f t="shared" si="130"/>
        <v>Not Played Yet</v>
      </c>
      <c r="I617" s="362" t="str">
        <f>IF('Matches-Data-Inputs'!H617="","",'Matches-Data-Inputs'!H617)</f>
        <v/>
      </c>
      <c r="J617" s="149" t="str">
        <f>IF('Matches-Data-Inputs'!I617="","",'Matches-Data-Inputs'!I617)</f>
        <v/>
      </c>
      <c r="K617" s="362" t="str">
        <f t="shared" si="131"/>
        <v>Not Played Yet</v>
      </c>
      <c r="L617" s="188"/>
      <c r="M617" s="203"/>
      <c r="N617" s="123" t="str">
        <f t="shared" si="120"/>
        <v xml:space="preserve"> </v>
      </c>
      <c r="O617" s="193" t="str">
        <f t="shared" si="121"/>
        <v xml:space="preserve"> </v>
      </c>
      <c r="P617" s="57" t="str">
        <f t="shared" si="122"/>
        <v/>
      </c>
      <c r="Q617" s="58" t="str">
        <f t="shared" si="123"/>
        <v/>
      </c>
      <c r="R617" s="59">
        <f t="shared" si="124"/>
        <v>0</v>
      </c>
      <c r="S617" s="60">
        <f t="shared" si="125"/>
        <v>0</v>
      </c>
      <c r="T617" s="61">
        <f t="shared" si="126"/>
        <v>0</v>
      </c>
      <c r="U617" s="58">
        <f t="shared" si="127"/>
        <v>0</v>
      </c>
      <c r="V617" s="61">
        <f t="shared" si="128"/>
        <v>0</v>
      </c>
      <c r="W617" s="58">
        <f t="shared" si="129"/>
        <v>0</v>
      </c>
      <c r="X617" s="367"/>
      <c r="Y617" s="137"/>
      <c r="Z617" s="138"/>
      <c r="AA617" s="139"/>
      <c r="AB617" s="139"/>
      <c r="AC617" s="139"/>
      <c r="AD617" s="139"/>
    </row>
    <row r="618" spans="2:30" hidden="1">
      <c r="B618" s="65" t="str">
        <f>IF(C618&lt;&gt;"",COUNTA($C$7:C618),"")</f>
        <v/>
      </c>
      <c r="C618" s="364" t="str">
        <f>IF('Matches-Data-Inputs'!C618="","",'Matches-Data-Inputs'!C618)</f>
        <v/>
      </c>
      <c r="D618" s="73" t="str">
        <f>IF(C618="","",VLOOKUP(WEEKDAY(C618),WeekDays!$B$6:$C$12,COLUMNS(WeekDays!$B$6:$C$12)))</f>
        <v/>
      </c>
      <c r="E618" s="27" t="str">
        <f>IF('Matches-Data-Inputs'!E618="","",'Matches-Data-Inputs'!E618)</f>
        <v/>
      </c>
      <c r="F618" s="172" t="str">
        <f>IF('Matches-Data-Inputs'!F618="","",'Matches-Data-Inputs'!F618)</f>
        <v/>
      </c>
      <c r="G618" s="172" t="str">
        <f>IF('Matches-Data-Inputs'!G618="","",'Matches-Data-Inputs'!G618)</f>
        <v/>
      </c>
      <c r="H618" s="172" t="str">
        <f t="shared" si="130"/>
        <v>Not Played Yet</v>
      </c>
      <c r="I618" s="362" t="str">
        <f>IF('Matches-Data-Inputs'!H618="","",'Matches-Data-Inputs'!H618)</f>
        <v/>
      </c>
      <c r="J618" s="149" t="str">
        <f>IF('Matches-Data-Inputs'!I618="","",'Matches-Data-Inputs'!I618)</f>
        <v/>
      </c>
      <c r="K618" s="362" t="str">
        <f t="shared" si="131"/>
        <v>Not Played Yet</v>
      </c>
      <c r="L618" s="188"/>
      <c r="M618" s="203"/>
      <c r="N618" s="123" t="str">
        <f t="shared" si="120"/>
        <v xml:space="preserve"> </v>
      </c>
      <c r="O618" s="193" t="str">
        <f t="shared" si="121"/>
        <v xml:space="preserve"> </v>
      </c>
      <c r="P618" s="57" t="str">
        <f t="shared" si="122"/>
        <v/>
      </c>
      <c r="Q618" s="58" t="str">
        <f t="shared" si="123"/>
        <v/>
      </c>
      <c r="R618" s="59">
        <f t="shared" si="124"/>
        <v>0</v>
      </c>
      <c r="S618" s="60">
        <f t="shared" si="125"/>
        <v>0</v>
      </c>
      <c r="T618" s="61">
        <f t="shared" si="126"/>
        <v>0</v>
      </c>
      <c r="U618" s="58">
        <f t="shared" si="127"/>
        <v>0</v>
      </c>
      <c r="V618" s="61">
        <f t="shared" si="128"/>
        <v>0</v>
      </c>
      <c r="W618" s="58">
        <f t="shared" si="129"/>
        <v>0</v>
      </c>
      <c r="X618" s="367"/>
      <c r="Y618" s="137"/>
      <c r="Z618" s="138"/>
      <c r="AA618" s="139"/>
      <c r="AB618" s="139"/>
      <c r="AC618" s="139"/>
      <c r="AD618" s="139"/>
    </row>
    <row r="619" spans="2:30" hidden="1">
      <c r="B619" s="65" t="str">
        <f>IF(C619&lt;&gt;"",COUNTA($C$7:C619),"")</f>
        <v/>
      </c>
      <c r="C619" s="364" t="str">
        <f>IF('Matches-Data-Inputs'!C619="","",'Matches-Data-Inputs'!C619)</f>
        <v/>
      </c>
      <c r="D619" s="73" t="str">
        <f>IF(C619="","",VLOOKUP(WEEKDAY(C619),WeekDays!$B$6:$C$12,COLUMNS(WeekDays!$B$6:$C$12)))</f>
        <v/>
      </c>
      <c r="E619" s="27" t="str">
        <f>IF('Matches-Data-Inputs'!E619="","",'Matches-Data-Inputs'!E619)</f>
        <v/>
      </c>
      <c r="F619" s="172" t="str">
        <f>IF('Matches-Data-Inputs'!F619="","",'Matches-Data-Inputs'!F619)</f>
        <v/>
      </c>
      <c r="G619" s="172" t="str">
        <f>IF('Matches-Data-Inputs'!G619="","",'Matches-Data-Inputs'!G619)</f>
        <v/>
      </c>
      <c r="H619" s="172" t="str">
        <f t="shared" si="130"/>
        <v>Not Played Yet</v>
      </c>
      <c r="I619" s="362" t="str">
        <f>IF('Matches-Data-Inputs'!H619="","",'Matches-Data-Inputs'!H619)</f>
        <v/>
      </c>
      <c r="J619" s="149" t="str">
        <f>IF('Matches-Data-Inputs'!I619="","",'Matches-Data-Inputs'!I619)</f>
        <v/>
      </c>
      <c r="K619" s="362" t="str">
        <f t="shared" si="131"/>
        <v>Not Played Yet</v>
      </c>
      <c r="L619" s="188"/>
      <c r="M619" s="203"/>
      <c r="N619" s="123" t="str">
        <f t="shared" si="120"/>
        <v xml:space="preserve"> </v>
      </c>
      <c r="O619" s="193" t="str">
        <f t="shared" si="121"/>
        <v xml:space="preserve"> </v>
      </c>
      <c r="P619" s="57" t="str">
        <f t="shared" si="122"/>
        <v/>
      </c>
      <c r="Q619" s="58" t="str">
        <f t="shared" si="123"/>
        <v/>
      </c>
      <c r="R619" s="59">
        <f t="shared" si="124"/>
        <v>0</v>
      </c>
      <c r="S619" s="60">
        <f t="shared" si="125"/>
        <v>0</v>
      </c>
      <c r="T619" s="61">
        <f t="shared" si="126"/>
        <v>0</v>
      </c>
      <c r="U619" s="58">
        <f t="shared" si="127"/>
        <v>0</v>
      </c>
      <c r="V619" s="61">
        <f t="shared" si="128"/>
        <v>0</v>
      </c>
      <c r="W619" s="58">
        <f t="shared" si="129"/>
        <v>0</v>
      </c>
      <c r="X619" s="367"/>
      <c r="Y619" s="137"/>
      <c r="Z619" s="138"/>
      <c r="AA619" s="139"/>
      <c r="AB619" s="139"/>
      <c r="AC619" s="139"/>
      <c r="AD619" s="139"/>
    </row>
    <row r="620" spans="2:30" hidden="1">
      <c r="B620" s="65" t="str">
        <f>IF(C620&lt;&gt;"",COUNTA($C$7:C620),"")</f>
        <v/>
      </c>
      <c r="C620" s="364" t="str">
        <f>IF('Matches-Data-Inputs'!C620="","",'Matches-Data-Inputs'!C620)</f>
        <v/>
      </c>
      <c r="D620" s="73" t="str">
        <f>IF(C620="","",VLOOKUP(WEEKDAY(C620),WeekDays!$B$6:$C$12,COLUMNS(WeekDays!$B$6:$C$12)))</f>
        <v/>
      </c>
      <c r="E620" s="27" t="str">
        <f>IF('Matches-Data-Inputs'!E620="","",'Matches-Data-Inputs'!E620)</f>
        <v/>
      </c>
      <c r="F620" s="172" t="str">
        <f>IF('Matches-Data-Inputs'!F620="","",'Matches-Data-Inputs'!F620)</f>
        <v/>
      </c>
      <c r="G620" s="172" t="str">
        <f>IF('Matches-Data-Inputs'!G620="","",'Matches-Data-Inputs'!G620)</f>
        <v/>
      </c>
      <c r="H620" s="172" t="str">
        <f t="shared" si="130"/>
        <v>Not Played Yet</v>
      </c>
      <c r="I620" s="362" t="str">
        <f>IF('Matches-Data-Inputs'!H620="","",'Matches-Data-Inputs'!H620)</f>
        <v/>
      </c>
      <c r="J620" s="149" t="str">
        <f>IF('Matches-Data-Inputs'!I620="","",'Matches-Data-Inputs'!I620)</f>
        <v/>
      </c>
      <c r="K620" s="362" t="str">
        <f t="shared" si="131"/>
        <v>Not Played Yet</v>
      </c>
      <c r="L620" s="188"/>
      <c r="M620" s="203"/>
      <c r="N620" s="123" t="str">
        <f t="shared" si="120"/>
        <v xml:space="preserve"> </v>
      </c>
      <c r="O620" s="193" t="str">
        <f t="shared" si="121"/>
        <v xml:space="preserve"> </v>
      </c>
      <c r="P620" s="57" t="str">
        <f t="shared" si="122"/>
        <v/>
      </c>
      <c r="Q620" s="58" t="str">
        <f t="shared" si="123"/>
        <v/>
      </c>
      <c r="R620" s="59">
        <f t="shared" si="124"/>
        <v>0</v>
      </c>
      <c r="S620" s="60">
        <f t="shared" si="125"/>
        <v>0</v>
      </c>
      <c r="T620" s="61">
        <f t="shared" si="126"/>
        <v>0</v>
      </c>
      <c r="U620" s="58">
        <f t="shared" si="127"/>
        <v>0</v>
      </c>
      <c r="V620" s="61">
        <f t="shared" si="128"/>
        <v>0</v>
      </c>
      <c r="W620" s="58">
        <f t="shared" si="129"/>
        <v>0</v>
      </c>
      <c r="X620" s="367"/>
      <c r="Y620" s="137"/>
      <c r="Z620" s="138"/>
      <c r="AA620" s="139"/>
      <c r="AB620" s="139"/>
      <c r="AC620" s="139"/>
      <c r="AD620" s="139"/>
    </row>
    <row r="621" spans="2:30" hidden="1">
      <c r="B621" s="65" t="str">
        <f>IF(C621&lt;&gt;"",COUNTA($C$7:C621),"")</f>
        <v/>
      </c>
      <c r="C621" s="364" t="str">
        <f>IF('Matches-Data-Inputs'!C621="","",'Matches-Data-Inputs'!C621)</f>
        <v/>
      </c>
      <c r="D621" s="73" t="str">
        <f>IF(C621="","",VLOOKUP(WEEKDAY(C621),WeekDays!$B$6:$C$12,COLUMNS(WeekDays!$B$6:$C$12)))</f>
        <v/>
      </c>
      <c r="E621" s="27" t="str">
        <f>IF('Matches-Data-Inputs'!E621="","",'Matches-Data-Inputs'!E621)</f>
        <v/>
      </c>
      <c r="F621" s="172" t="str">
        <f>IF('Matches-Data-Inputs'!F621="","",'Matches-Data-Inputs'!F621)</f>
        <v/>
      </c>
      <c r="G621" s="172" t="str">
        <f>IF('Matches-Data-Inputs'!G621="","",'Matches-Data-Inputs'!G621)</f>
        <v/>
      </c>
      <c r="H621" s="172" t="str">
        <f t="shared" si="130"/>
        <v>Not Played Yet</v>
      </c>
      <c r="I621" s="362" t="str">
        <f>IF('Matches-Data-Inputs'!H621="","",'Matches-Data-Inputs'!H621)</f>
        <v/>
      </c>
      <c r="J621" s="149" t="str">
        <f>IF('Matches-Data-Inputs'!I621="","",'Matches-Data-Inputs'!I621)</f>
        <v/>
      </c>
      <c r="K621" s="362" t="str">
        <f t="shared" si="131"/>
        <v>Not Played Yet</v>
      </c>
      <c r="L621" s="188"/>
      <c r="M621" s="203"/>
      <c r="N621" s="123" t="str">
        <f t="shared" si="120"/>
        <v xml:space="preserve"> </v>
      </c>
      <c r="O621" s="193" t="str">
        <f t="shared" si="121"/>
        <v xml:space="preserve"> </v>
      </c>
      <c r="P621" s="57" t="str">
        <f t="shared" si="122"/>
        <v/>
      </c>
      <c r="Q621" s="58" t="str">
        <f t="shared" si="123"/>
        <v/>
      </c>
      <c r="R621" s="59">
        <f t="shared" si="124"/>
        <v>0</v>
      </c>
      <c r="S621" s="60">
        <f t="shared" si="125"/>
        <v>0</v>
      </c>
      <c r="T621" s="61">
        <f t="shared" si="126"/>
        <v>0</v>
      </c>
      <c r="U621" s="58">
        <f t="shared" si="127"/>
        <v>0</v>
      </c>
      <c r="V621" s="61">
        <f t="shared" si="128"/>
        <v>0</v>
      </c>
      <c r="W621" s="58">
        <f t="shared" si="129"/>
        <v>0</v>
      </c>
      <c r="X621" s="367"/>
      <c r="Y621" s="137"/>
      <c r="Z621" s="138"/>
      <c r="AA621" s="139"/>
      <c r="AB621" s="139"/>
      <c r="AC621" s="139"/>
      <c r="AD621" s="139"/>
    </row>
    <row r="622" spans="2:30" hidden="1">
      <c r="B622" s="65" t="str">
        <f>IF(C622&lt;&gt;"",COUNTA($C$7:C622),"")</f>
        <v/>
      </c>
      <c r="C622" s="364" t="str">
        <f>IF('Matches-Data-Inputs'!C622="","",'Matches-Data-Inputs'!C622)</f>
        <v/>
      </c>
      <c r="D622" s="73" t="str">
        <f>IF(C622="","",VLOOKUP(WEEKDAY(C622),WeekDays!$B$6:$C$12,COLUMNS(WeekDays!$B$6:$C$12)))</f>
        <v/>
      </c>
      <c r="E622" s="27" t="str">
        <f>IF('Matches-Data-Inputs'!E622="","",'Matches-Data-Inputs'!E622)</f>
        <v/>
      </c>
      <c r="F622" s="172" t="str">
        <f>IF('Matches-Data-Inputs'!F622="","",'Matches-Data-Inputs'!F622)</f>
        <v/>
      </c>
      <c r="G622" s="172" t="str">
        <f>IF('Matches-Data-Inputs'!G622="","",'Matches-Data-Inputs'!G622)</f>
        <v/>
      </c>
      <c r="H622" s="172" t="str">
        <f t="shared" si="130"/>
        <v>Not Played Yet</v>
      </c>
      <c r="I622" s="362" t="str">
        <f>IF('Matches-Data-Inputs'!H622="","",'Matches-Data-Inputs'!H622)</f>
        <v/>
      </c>
      <c r="J622" s="149" t="str">
        <f>IF('Matches-Data-Inputs'!I622="","",'Matches-Data-Inputs'!I622)</f>
        <v/>
      </c>
      <c r="K622" s="362" t="str">
        <f t="shared" si="131"/>
        <v>Not Played Yet</v>
      </c>
      <c r="L622" s="188"/>
      <c r="M622" s="203"/>
      <c r="N622" s="123" t="str">
        <f t="shared" si="120"/>
        <v xml:space="preserve"> </v>
      </c>
      <c r="O622" s="193" t="str">
        <f t="shared" si="121"/>
        <v xml:space="preserve"> </v>
      </c>
      <c r="P622" s="57" t="str">
        <f t="shared" si="122"/>
        <v/>
      </c>
      <c r="Q622" s="58" t="str">
        <f t="shared" si="123"/>
        <v/>
      </c>
      <c r="R622" s="59">
        <f t="shared" si="124"/>
        <v>0</v>
      </c>
      <c r="S622" s="60">
        <f t="shared" si="125"/>
        <v>0</v>
      </c>
      <c r="T622" s="61">
        <f t="shared" si="126"/>
        <v>0</v>
      </c>
      <c r="U622" s="58">
        <f t="shared" si="127"/>
        <v>0</v>
      </c>
      <c r="V622" s="61">
        <f t="shared" si="128"/>
        <v>0</v>
      </c>
      <c r="W622" s="58">
        <f t="shared" si="129"/>
        <v>0</v>
      </c>
      <c r="X622" s="367"/>
      <c r="Y622" s="137"/>
      <c r="Z622" s="138"/>
      <c r="AA622" s="139"/>
      <c r="AB622" s="139"/>
      <c r="AC622" s="139"/>
      <c r="AD622" s="139"/>
    </row>
    <row r="623" spans="2:30" hidden="1">
      <c r="B623" s="65" t="str">
        <f>IF(C623&lt;&gt;"",COUNTA($C$7:C623),"")</f>
        <v/>
      </c>
      <c r="C623" s="364" t="str">
        <f>IF('Matches-Data-Inputs'!C623="","",'Matches-Data-Inputs'!C623)</f>
        <v/>
      </c>
      <c r="D623" s="73" t="str">
        <f>IF(C623="","",VLOOKUP(WEEKDAY(C623),WeekDays!$B$6:$C$12,COLUMNS(WeekDays!$B$6:$C$12)))</f>
        <v/>
      </c>
      <c r="E623" s="27" t="str">
        <f>IF('Matches-Data-Inputs'!E623="","",'Matches-Data-Inputs'!E623)</f>
        <v/>
      </c>
      <c r="F623" s="172" t="str">
        <f>IF('Matches-Data-Inputs'!F623="","",'Matches-Data-Inputs'!F623)</f>
        <v/>
      </c>
      <c r="G623" s="172" t="str">
        <f>IF('Matches-Data-Inputs'!G623="","",'Matches-Data-Inputs'!G623)</f>
        <v/>
      </c>
      <c r="H623" s="172" t="str">
        <f t="shared" si="130"/>
        <v>Not Played Yet</v>
      </c>
      <c r="I623" s="362" t="str">
        <f>IF('Matches-Data-Inputs'!H623="","",'Matches-Data-Inputs'!H623)</f>
        <v/>
      </c>
      <c r="J623" s="149" t="str">
        <f>IF('Matches-Data-Inputs'!I623="","",'Matches-Data-Inputs'!I623)</f>
        <v/>
      </c>
      <c r="K623" s="362" t="str">
        <f t="shared" si="131"/>
        <v>Not Played Yet</v>
      </c>
      <c r="L623" s="188"/>
      <c r="M623" s="203"/>
      <c r="N623" s="123" t="str">
        <f t="shared" si="120"/>
        <v xml:space="preserve"> </v>
      </c>
      <c r="O623" s="193" t="str">
        <f t="shared" si="121"/>
        <v xml:space="preserve"> </v>
      </c>
      <c r="P623" s="57" t="str">
        <f t="shared" si="122"/>
        <v/>
      </c>
      <c r="Q623" s="58" t="str">
        <f t="shared" si="123"/>
        <v/>
      </c>
      <c r="R623" s="59">
        <f t="shared" si="124"/>
        <v>0</v>
      </c>
      <c r="S623" s="60">
        <f t="shared" si="125"/>
        <v>0</v>
      </c>
      <c r="T623" s="61">
        <f t="shared" si="126"/>
        <v>0</v>
      </c>
      <c r="U623" s="58">
        <f t="shared" si="127"/>
        <v>0</v>
      </c>
      <c r="V623" s="61">
        <f t="shared" si="128"/>
        <v>0</v>
      </c>
      <c r="W623" s="58">
        <f t="shared" si="129"/>
        <v>0</v>
      </c>
      <c r="X623" s="367"/>
      <c r="Y623" s="137"/>
      <c r="Z623" s="138"/>
      <c r="AA623" s="139"/>
      <c r="AB623" s="139"/>
      <c r="AC623" s="139"/>
      <c r="AD623" s="139"/>
    </row>
    <row r="624" spans="2:30" hidden="1">
      <c r="B624" s="65" t="str">
        <f>IF(C624&lt;&gt;"",COUNTA($C$7:C624),"")</f>
        <v/>
      </c>
      <c r="C624" s="364" t="str">
        <f>IF('Matches-Data-Inputs'!C624="","",'Matches-Data-Inputs'!C624)</f>
        <v/>
      </c>
      <c r="D624" s="73" t="str">
        <f>IF(C624="","",VLOOKUP(WEEKDAY(C624),WeekDays!$B$6:$C$12,COLUMNS(WeekDays!$B$6:$C$12)))</f>
        <v/>
      </c>
      <c r="E624" s="27" t="str">
        <f>IF('Matches-Data-Inputs'!E624="","",'Matches-Data-Inputs'!E624)</f>
        <v/>
      </c>
      <c r="F624" s="172" t="str">
        <f>IF('Matches-Data-Inputs'!F624="","",'Matches-Data-Inputs'!F624)</f>
        <v/>
      </c>
      <c r="G624" s="172" t="str">
        <f>IF('Matches-Data-Inputs'!G624="","",'Matches-Data-Inputs'!G624)</f>
        <v/>
      </c>
      <c r="H624" s="172" t="str">
        <f t="shared" si="130"/>
        <v>Not Played Yet</v>
      </c>
      <c r="I624" s="362" t="str">
        <f>IF('Matches-Data-Inputs'!H624="","",'Matches-Data-Inputs'!H624)</f>
        <v/>
      </c>
      <c r="J624" s="149" t="str">
        <f>IF('Matches-Data-Inputs'!I624="","",'Matches-Data-Inputs'!I624)</f>
        <v/>
      </c>
      <c r="K624" s="362" t="str">
        <f t="shared" si="131"/>
        <v>Not Played Yet</v>
      </c>
      <c r="L624" s="188"/>
      <c r="M624" s="203"/>
      <c r="N624" s="123" t="str">
        <f t="shared" si="120"/>
        <v xml:space="preserve"> </v>
      </c>
      <c r="O624" s="193" t="str">
        <f t="shared" si="121"/>
        <v xml:space="preserve"> </v>
      </c>
      <c r="P624" s="57" t="str">
        <f t="shared" si="122"/>
        <v/>
      </c>
      <c r="Q624" s="58" t="str">
        <f t="shared" si="123"/>
        <v/>
      </c>
      <c r="R624" s="59">
        <f t="shared" si="124"/>
        <v>0</v>
      </c>
      <c r="S624" s="60">
        <f t="shared" si="125"/>
        <v>0</v>
      </c>
      <c r="T624" s="61">
        <f t="shared" si="126"/>
        <v>0</v>
      </c>
      <c r="U624" s="58">
        <f t="shared" si="127"/>
        <v>0</v>
      </c>
      <c r="V624" s="61">
        <f t="shared" si="128"/>
        <v>0</v>
      </c>
      <c r="W624" s="58">
        <f t="shared" si="129"/>
        <v>0</v>
      </c>
      <c r="X624" s="367"/>
      <c r="Y624" s="137"/>
      <c r="Z624" s="138"/>
      <c r="AA624" s="139"/>
      <c r="AB624" s="139"/>
      <c r="AC624" s="139"/>
      <c r="AD624" s="139"/>
    </row>
    <row r="625" spans="2:30" hidden="1">
      <c r="B625" s="65" t="str">
        <f>IF(C625&lt;&gt;"",COUNTA($C$7:C625),"")</f>
        <v/>
      </c>
      <c r="C625" s="364" t="str">
        <f>IF('Matches-Data-Inputs'!C641="","",'Matches-Data-Inputs'!C641)</f>
        <v/>
      </c>
      <c r="D625" s="73" t="str">
        <f>IF(C625="","",VLOOKUP(WEEKDAY(C625),WeekDays!$B$6:$C$12,COLUMNS(WeekDays!$B$6:$C$12)))</f>
        <v/>
      </c>
      <c r="E625" s="27" t="str">
        <f>IF('Matches-Data-Inputs'!E641="","",'Matches-Data-Inputs'!E641)</f>
        <v/>
      </c>
      <c r="F625" s="172" t="str">
        <f>IF('Matches-Data-Inputs'!F641="","",'Matches-Data-Inputs'!F641)</f>
        <v/>
      </c>
      <c r="G625" s="172" t="str">
        <f>IF('Matches-Data-Inputs'!G641="","",'Matches-Data-Inputs'!G641)</f>
        <v/>
      </c>
      <c r="H625" s="172" t="str">
        <f t="shared" si="130"/>
        <v>Not Played Yet</v>
      </c>
      <c r="I625" s="362" t="str">
        <f>IF('Matches-Data-Inputs'!H641="","",'Matches-Data-Inputs'!H641)</f>
        <v/>
      </c>
      <c r="J625" s="149" t="str">
        <f>IF('Matches-Data-Inputs'!I641="","",'Matches-Data-Inputs'!I641)</f>
        <v/>
      </c>
      <c r="K625" s="362" t="str">
        <f t="shared" si="131"/>
        <v>Not Played Yet</v>
      </c>
      <c r="L625" s="188"/>
      <c r="M625" s="203"/>
      <c r="N625" s="123" t="str">
        <f t="shared" si="120"/>
        <v xml:space="preserve"> </v>
      </c>
      <c r="O625" s="193" t="str">
        <f t="shared" si="121"/>
        <v xml:space="preserve"> </v>
      </c>
      <c r="P625" s="57" t="str">
        <f t="shared" si="122"/>
        <v/>
      </c>
      <c r="Q625" s="58" t="str">
        <f t="shared" si="123"/>
        <v/>
      </c>
      <c r="R625" s="59">
        <f t="shared" si="124"/>
        <v>0</v>
      </c>
      <c r="S625" s="60">
        <f t="shared" si="125"/>
        <v>0</v>
      </c>
      <c r="T625" s="61">
        <f t="shared" si="126"/>
        <v>0</v>
      </c>
      <c r="U625" s="58">
        <f t="shared" si="127"/>
        <v>0</v>
      </c>
      <c r="V625" s="61">
        <f t="shared" si="128"/>
        <v>0</v>
      </c>
      <c r="W625" s="58">
        <f t="shared" si="129"/>
        <v>0</v>
      </c>
      <c r="X625" s="367"/>
      <c r="Y625" s="137"/>
      <c r="Z625" s="138"/>
      <c r="AA625" s="139"/>
      <c r="AB625" s="139"/>
      <c r="AC625" s="139"/>
      <c r="AD625" s="139"/>
    </row>
    <row r="626" spans="2:30" hidden="1">
      <c r="B626" s="65" t="str">
        <f>IF(C626&lt;&gt;"",COUNTA($C$7:C626),"")</f>
        <v/>
      </c>
      <c r="C626" s="364" t="str">
        <f>IF('Matches-Data-Inputs'!C642="","",'Matches-Data-Inputs'!C642)</f>
        <v/>
      </c>
      <c r="D626" s="73" t="str">
        <f>IF(C626="","",VLOOKUP(WEEKDAY(C626),WeekDays!$B$6:$C$12,COLUMNS(WeekDays!$B$6:$C$12)))</f>
        <v/>
      </c>
      <c r="E626" s="27" t="str">
        <f>IF('Matches-Data-Inputs'!E642="","",'Matches-Data-Inputs'!E642)</f>
        <v/>
      </c>
      <c r="F626" s="172" t="str">
        <f>IF('Matches-Data-Inputs'!F642="","",'Matches-Data-Inputs'!F642)</f>
        <v/>
      </c>
      <c r="G626" s="172" t="str">
        <f>IF('Matches-Data-Inputs'!G642="","",'Matches-Data-Inputs'!G642)</f>
        <v/>
      </c>
      <c r="H626" s="172" t="str">
        <f t="shared" si="130"/>
        <v>Not Played Yet</v>
      </c>
      <c r="I626" s="362" t="str">
        <f>IF('Matches-Data-Inputs'!H642="","",'Matches-Data-Inputs'!H642)</f>
        <v/>
      </c>
      <c r="J626" s="149" t="str">
        <f>IF('Matches-Data-Inputs'!I642="","",'Matches-Data-Inputs'!I642)</f>
        <v/>
      </c>
      <c r="K626" s="362" t="str">
        <f t="shared" si="131"/>
        <v>Not Played Yet</v>
      </c>
      <c r="L626" s="188"/>
      <c r="M626" s="203"/>
      <c r="N626" s="123" t="str">
        <f t="shared" si="120"/>
        <v xml:space="preserve"> </v>
      </c>
      <c r="O626" s="193" t="str">
        <f t="shared" si="121"/>
        <v xml:space="preserve"> </v>
      </c>
      <c r="P626" s="57" t="str">
        <f t="shared" si="122"/>
        <v/>
      </c>
      <c r="Q626" s="58" t="str">
        <f t="shared" si="123"/>
        <v/>
      </c>
      <c r="R626" s="59">
        <f t="shared" si="124"/>
        <v>0</v>
      </c>
      <c r="S626" s="60">
        <f t="shared" si="125"/>
        <v>0</v>
      </c>
      <c r="T626" s="61">
        <f t="shared" si="126"/>
        <v>0</v>
      </c>
      <c r="U626" s="58">
        <f t="shared" si="127"/>
        <v>0</v>
      </c>
      <c r="V626" s="61">
        <f t="shared" si="128"/>
        <v>0</v>
      </c>
      <c r="W626" s="58">
        <f t="shared" si="129"/>
        <v>0</v>
      </c>
      <c r="X626" s="367"/>
      <c r="Y626" s="137"/>
      <c r="Z626" s="138"/>
      <c r="AA626" s="139"/>
      <c r="AB626" s="139"/>
      <c r="AC626" s="139"/>
      <c r="AD626" s="139"/>
    </row>
    <row r="627" spans="2:30" hidden="1">
      <c r="B627" s="65" t="str">
        <f>IF(C627&lt;&gt;"",COUNTA($C$7:C627),"")</f>
        <v/>
      </c>
      <c r="C627" s="364" t="str">
        <f>IF('Matches-Data-Inputs'!C643="","",'Matches-Data-Inputs'!C643)</f>
        <v/>
      </c>
      <c r="D627" s="73" t="str">
        <f>IF(C627="","",VLOOKUP(WEEKDAY(C627),WeekDays!$B$6:$C$12,COLUMNS(WeekDays!$B$6:$C$12)))</f>
        <v/>
      </c>
      <c r="E627" s="27" t="str">
        <f>IF('Matches-Data-Inputs'!E643="","",'Matches-Data-Inputs'!E643)</f>
        <v/>
      </c>
      <c r="F627" s="172" t="str">
        <f>IF('Matches-Data-Inputs'!F643="","",'Matches-Data-Inputs'!F643)</f>
        <v/>
      </c>
      <c r="G627" s="172" t="str">
        <f>IF('Matches-Data-Inputs'!G643="","",'Matches-Data-Inputs'!G643)</f>
        <v/>
      </c>
      <c r="H627" s="172" t="str">
        <f t="shared" si="130"/>
        <v>Not Played Yet</v>
      </c>
      <c r="I627" s="362" t="str">
        <f>IF('Matches-Data-Inputs'!H643="","",'Matches-Data-Inputs'!H643)</f>
        <v/>
      </c>
      <c r="J627" s="149" t="str">
        <f>IF('Matches-Data-Inputs'!I643="","",'Matches-Data-Inputs'!I643)</f>
        <v/>
      </c>
      <c r="K627" s="362" t="str">
        <f t="shared" si="131"/>
        <v>Not Played Yet</v>
      </c>
      <c r="L627" s="188"/>
      <c r="M627" s="203"/>
      <c r="N627" s="123" t="str">
        <f t="shared" si="120"/>
        <v xml:space="preserve"> </v>
      </c>
      <c r="O627" s="193" t="str">
        <f t="shared" si="121"/>
        <v xml:space="preserve"> </v>
      </c>
      <c r="P627" s="57" t="str">
        <f t="shared" si="122"/>
        <v/>
      </c>
      <c r="Q627" s="58" t="str">
        <f t="shared" si="123"/>
        <v/>
      </c>
      <c r="R627" s="59">
        <f t="shared" si="124"/>
        <v>0</v>
      </c>
      <c r="S627" s="60">
        <f t="shared" si="125"/>
        <v>0</v>
      </c>
      <c r="T627" s="61">
        <f t="shared" si="126"/>
        <v>0</v>
      </c>
      <c r="U627" s="58">
        <f t="shared" si="127"/>
        <v>0</v>
      </c>
      <c r="V627" s="61">
        <f t="shared" si="128"/>
        <v>0</v>
      </c>
      <c r="W627" s="58">
        <f t="shared" si="129"/>
        <v>0</v>
      </c>
      <c r="X627" s="367"/>
      <c r="Y627" s="137"/>
      <c r="Z627" s="138"/>
      <c r="AA627" s="139"/>
      <c r="AB627" s="139"/>
      <c r="AC627" s="139"/>
      <c r="AD627" s="139"/>
    </row>
    <row r="628" spans="2:30" hidden="1">
      <c r="B628" s="65" t="str">
        <f>IF(C628&lt;&gt;"",COUNTA($C$7:C628),"")</f>
        <v/>
      </c>
      <c r="C628" s="364" t="str">
        <f>IF('Matches-Data-Inputs'!C644="","",'Matches-Data-Inputs'!C644)</f>
        <v/>
      </c>
      <c r="D628" s="73" t="str">
        <f>IF(C628="","",VLOOKUP(WEEKDAY(C628),WeekDays!$B$6:$C$12,COLUMNS(WeekDays!$B$6:$C$12)))</f>
        <v/>
      </c>
      <c r="E628" s="27" t="str">
        <f>IF('Matches-Data-Inputs'!E644="","",'Matches-Data-Inputs'!E644)</f>
        <v/>
      </c>
      <c r="F628" s="172" t="str">
        <f>IF('Matches-Data-Inputs'!F644="","",'Matches-Data-Inputs'!F644)</f>
        <v/>
      </c>
      <c r="G628" s="172" t="str">
        <f>IF('Matches-Data-Inputs'!G644="","",'Matches-Data-Inputs'!G644)</f>
        <v/>
      </c>
      <c r="H628" s="172" t="str">
        <f t="shared" si="130"/>
        <v>Not Played Yet</v>
      </c>
      <c r="I628" s="362" t="str">
        <f>IF('Matches-Data-Inputs'!H644="","",'Matches-Data-Inputs'!H644)</f>
        <v/>
      </c>
      <c r="J628" s="149" t="str">
        <f>IF('Matches-Data-Inputs'!I644="","",'Matches-Data-Inputs'!I644)</f>
        <v/>
      </c>
      <c r="K628" s="362" t="str">
        <f t="shared" si="131"/>
        <v>Not Played Yet</v>
      </c>
      <c r="L628" s="188"/>
      <c r="M628" s="203"/>
      <c r="N628" s="123" t="str">
        <f t="shared" si="120"/>
        <v xml:space="preserve"> </v>
      </c>
      <c r="O628" s="193" t="str">
        <f t="shared" si="121"/>
        <v xml:space="preserve"> </v>
      </c>
      <c r="P628" s="57" t="str">
        <f t="shared" si="122"/>
        <v/>
      </c>
      <c r="Q628" s="58" t="str">
        <f t="shared" si="123"/>
        <v/>
      </c>
      <c r="R628" s="59">
        <f t="shared" si="124"/>
        <v>0</v>
      </c>
      <c r="S628" s="60">
        <f t="shared" si="125"/>
        <v>0</v>
      </c>
      <c r="T628" s="61">
        <f t="shared" si="126"/>
        <v>0</v>
      </c>
      <c r="U628" s="58">
        <f t="shared" si="127"/>
        <v>0</v>
      </c>
      <c r="V628" s="61">
        <f t="shared" si="128"/>
        <v>0</v>
      </c>
      <c r="W628" s="58">
        <f t="shared" si="129"/>
        <v>0</v>
      </c>
      <c r="X628" s="367"/>
      <c r="Y628" s="137"/>
      <c r="Z628" s="138"/>
      <c r="AA628" s="139"/>
      <c r="AB628" s="139"/>
      <c r="AC628" s="139"/>
      <c r="AD628" s="139"/>
    </row>
    <row r="629" spans="2:30" hidden="1">
      <c r="B629" s="65" t="str">
        <f>IF(C629&lt;&gt;"",COUNTA($C$7:C629),"")</f>
        <v/>
      </c>
      <c r="C629" s="364" t="str">
        <f>IF('Matches-Data-Inputs'!C645="","",'Matches-Data-Inputs'!C645)</f>
        <v/>
      </c>
      <c r="D629" s="73" t="str">
        <f>IF(C629="","",VLOOKUP(WEEKDAY(C629),WeekDays!$B$6:$C$12,COLUMNS(WeekDays!$B$6:$C$12)))</f>
        <v/>
      </c>
      <c r="E629" s="27" t="str">
        <f>IF('Matches-Data-Inputs'!E645="","",'Matches-Data-Inputs'!E645)</f>
        <v/>
      </c>
      <c r="F629" s="172" t="str">
        <f>IF('Matches-Data-Inputs'!F645="","",'Matches-Data-Inputs'!F645)</f>
        <v/>
      </c>
      <c r="G629" s="172" t="str">
        <f>IF('Matches-Data-Inputs'!G645="","",'Matches-Data-Inputs'!G645)</f>
        <v/>
      </c>
      <c r="H629" s="172" t="str">
        <f t="shared" si="130"/>
        <v>Not Played Yet</v>
      </c>
      <c r="I629" s="362" t="str">
        <f>IF('Matches-Data-Inputs'!H645="","",'Matches-Data-Inputs'!H645)</f>
        <v/>
      </c>
      <c r="J629" s="149" t="str">
        <f>IF('Matches-Data-Inputs'!I645="","",'Matches-Data-Inputs'!I645)</f>
        <v/>
      </c>
      <c r="K629" s="362" t="str">
        <f t="shared" si="131"/>
        <v>Not Played Yet</v>
      </c>
      <c r="L629" s="188"/>
      <c r="M629" s="203"/>
      <c r="N629" s="123" t="str">
        <f t="shared" si="120"/>
        <v xml:space="preserve"> </v>
      </c>
      <c r="O629" s="193" t="str">
        <f t="shared" si="121"/>
        <v xml:space="preserve"> </v>
      </c>
      <c r="P629" s="57" t="str">
        <f t="shared" si="122"/>
        <v/>
      </c>
      <c r="Q629" s="58" t="str">
        <f t="shared" si="123"/>
        <v/>
      </c>
      <c r="R629" s="59">
        <f t="shared" si="124"/>
        <v>0</v>
      </c>
      <c r="S629" s="60">
        <f t="shared" si="125"/>
        <v>0</v>
      </c>
      <c r="T629" s="61">
        <f t="shared" si="126"/>
        <v>0</v>
      </c>
      <c r="U629" s="58">
        <f t="shared" si="127"/>
        <v>0</v>
      </c>
      <c r="V629" s="61">
        <f t="shared" si="128"/>
        <v>0</v>
      </c>
      <c r="W629" s="58">
        <f t="shared" si="129"/>
        <v>0</v>
      </c>
      <c r="X629" s="367"/>
      <c r="Y629" s="137"/>
      <c r="Z629" s="138"/>
      <c r="AA629" s="139"/>
      <c r="AB629" s="139"/>
      <c r="AC629" s="139"/>
      <c r="AD629" s="139"/>
    </row>
    <row r="630" spans="2:30" hidden="1">
      <c r="B630" s="65" t="str">
        <f>IF(C630&lt;&gt;"",COUNTA($C$7:C630),"")</f>
        <v/>
      </c>
      <c r="C630" s="364" t="str">
        <f>IF('Matches-Data-Inputs'!C646="","",'Matches-Data-Inputs'!C646)</f>
        <v/>
      </c>
      <c r="D630" s="73" t="str">
        <f>IF(C630="","",VLOOKUP(WEEKDAY(C630),WeekDays!$B$6:$C$12,COLUMNS(WeekDays!$B$6:$C$12)))</f>
        <v/>
      </c>
      <c r="E630" s="27" t="str">
        <f>IF('Matches-Data-Inputs'!E646="","",'Matches-Data-Inputs'!E646)</f>
        <v/>
      </c>
      <c r="F630" s="172" t="str">
        <f>IF('Matches-Data-Inputs'!F646="","",'Matches-Data-Inputs'!F646)</f>
        <v/>
      </c>
      <c r="G630" s="172" t="str">
        <f>IF('Matches-Data-Inputs'!G646="","",'Matches-Data-Inputs'!G646)</f>
        <v/>
      </c>
      <c r="H630" s="172" t="str">
        <f t="shared" si="130"/>
        <v>Not Played Yet</v>
      </c>
      <c r="I630" s="362" t="str">
        <f>IF('Matches-Data-Inputs'!H646="","",'Matches-Data-Inputs'!H646)</f>
        <v/>
      </c>
      <c r="J630" s="149" t="str">
        <f>IF('Matches-Data-Inputs'!I646="","",'Matches-Data-Inputs'!I646)</f>
        <v/>
      </c>
      <c r="K630" s="362" t="str">
        <f t="shared" si="131"/>
        <v>Not Played Yet</v>
      </c>
      <c r="L630" s="188"/>
      <c r="M630" s="203"/>
      <c r="N630" s="123" t="str">
        <f t="shared" si="120"/>
        <v xml:space="preserve"> </v>
      </c>
      <c r="O630" s="193" t="str">
        <f t="shared" si="121"/>
        <v xml:space="preserve"> </v>
      </c>
      <c r="P630" s="57" t="str">
        <f t="shared" si="122"/>
        <v/>
      </c>
      <c r="Q630" s="58" t="str">
        <f t="shared" si="123"/>
        <v/>
      </c>
      <c r="R630" s="59">
        <f t="shared" si="124"/>
        <v>0</v>
      </c>
      <c r="S630" s="60">
        <f t="shared" si="125"/>
        <v>0</v>
      </c>
      <c r="T630" s="61">
        <f t="shared" si="126"/>
        <v>0</v>
      </c>
      <c r="U630" s="58">
        <f t="shared" si="127"/>
        <v>0</v>
      </c>
      <c r="V630" s="61">
        <f t="shared" si="128"/>
        <v>0</v>
      </c>
      <c r="W630" s="58">
        <f t="shared" si="129"/>
        <v>0</v>
      </c>
      <c r="X630" s="367"/>
      <c r="Y630" s="137"/>
      <c r="Z630" s="138"/>
      <c r="AA630" s="139"/>
      <c r="AB630" s="139"/>
      <c r="AC630" s="139"/>
      <c r="AD630" s="139"/>
    </row>
    <row r="631" spans="2:30" hidden="1">
      <c r="B631" s="65" t="str">
        <f>IF(C631&lt;&gt;"",COUNTA($C$7:C631),"")</f>
        <v/>
      </c>
      <c r="C631" s="364" t="str">
        <f>IF('Matches-Data-Inputs'!C647="","",'Matches-Data-Inputs'!C647)</f>
        <v/>
      </c>
      <c r="D631" s="73" t="str">
        <f>IF(C631="","",VLOOKUP(WEEKDAY(C631),WeekDays!$B$6:$C$12,COLUMNS(WeekDays!$B$6:$C$12)))</f>
        <v/>
      </c>
      <c r="E631" s="27" t="str">
        <f>IF('Matches-Data-Inputs'!E647="","",'Matches-Data-Inputs'!E647)</f>
        <v/>
      </c>
      <c r="F631" s="172" t="str">
        <f>IF('Matches-Data-Inputs'!F647="","",'Matches-Data-Inputs'!F647)</f>
        <v/>
      </c>
      <c r="G631" s="172" t="str">
        <f>IF('Matches-Data-Inputs'!G647="","",'Matches-Data-Inputs'!G647)</f>
        <v/>
      </c>
      <c r="H631" s="172" t="str">
        <f t="shared" si="130"/>
        <v>Not Played Yet</v>
      </c>
      <c r="I631" s="362" t="str">
        <f>IF('Matches-Data-Inputs'!H647="","",'Matches-Data-Inputs'!H647)</f>
        <v/>
      </c>
      <c r="J631" s="149" t="str">
        <f>IF('Matches-Data-Inputs'!I647="","",'Matches-Data-Inputs'!I647)</f>
        <v/>
      </c>
      <c r="K631" s="362" t="str">
        <f t="shared" si="131"/>
        <v>Not Played Yet</v>
      </c>
      <c r="L631" s="188"/>
      <c r="M631" s="203"/>
      <c r="N631" s="123" t="str">
        <f t="shared" si="120"/>
        <v xml:space="preserve"> </v>
      </c>
      <c r="O631" s="193" t="str">
        <f t="shared" si="121"/>
        <v xml:space="preserve"> </v>
      </c>
      <c r="P631" s="57" t="str">
        <f t="shared" si="122"/>
        <v/>
      </c>
      <c r="Q631" s="58" t="str">
        <f t="shared" si="123"/>
        <v/>
      </c>
      <c r="R631" s="59">
        <f t="shared" si="124"/>
        <v>0</v>
      </c>
      <c r="S631" s="60">
        <f t="shared" si="125"/>
        <v>0</v>
      </c>
      <c r="T631" s="61">
        <f t="shared" si="126"/>
        <v>0</v>
      </c>
      <c r="U631" s="58">
        <f t="shared" si="127"/>
        <v>0</v>
      </c>
      <c r="V631" s="61">
        <f t="shared" si="128"/>
        <v>0</v>
      </c>
      <c r="W631" s="58">
        <f t="shared" si="129"/>
        <v>0</v>
      </c>
      <c r="X631" s="367"/>
      <c r="Y631" s="137"/>
      <c r="Z631" s="138"/>
      <c r="AA631" s="139"/>
      <c r="AB631" s="139"/>
      <c r="AC631" s="139"/>
      <c r="AD631" s="139"/>
    </row>
    <row r="632" spans="2:30" hidden="1">
      <c r="B632" s="65" t="str">
        <f>IF(C632&lt;&gt;"",COUNTA($C$7:C632),"")</f>
        <v/>
      </c>
      <c r="C632" s="364" t="str">
        <f>IF('Matches-Data-Inputs'!C648="","",'Matches-Data-Inputs'!C648)</f>
        <v/>
      </c>
      <c r="D632" s="73" t="str">
        <f>IF(C632="","",VLOOKUP(WEEKDAY(C632),WeekDays!$B$6:$C$12,COLUMNS(WeekDays!$B$6:$C$12)))</f>
        <v/>
      </c>
      <c r="E632" s="27" t="str">
        <f>IF('Matches-Data-Inputs'!E648="","",'Matches-Data-Inputs'!E648)</f>
        <v/>
      </c>
      <c r="F632" s="172" t="str">
        <f>IF('Matches-Data-Inputs'!F648="","",'Matches-Data-Inputs'!F648)</f>
        <v/>
      </c>
      <c r="G632" s="172" t="str">
        <f>IF('Matches-Data-Inputs'!G648="","",'Matches-Data-Inputs'!G648)</f>
        <v/>
      </c>
      <c r="H632" s="172" t="str">
        <f t="shared" si="130"/>
        <v>Not Played Yet</v>
      </c>
      <c r="I632" s="362" t="str">
        <f>IF('Matches-Data-Inputs'!H648="","",'Matches-Data-Inputs'!H648)</f>
        <v/>
      </c>
      <c r="J632" s="149" t="str">
        <f>IF('Matches-Data-Inputs'!I648="","",'Matches-Data-Inputs'!I648)</f>
        <v/>
      </c>
      <c r="K632" s="362" t="str">
        <f t="shared" si="131"/>
        <v>Not Played Yet</v>
      </c>
      <c r="L632" s="188"/>
      <c r="M632" s="203"/>
      <c r="N632" s="123" t="str">
        <f t="shared" si="120"/>
        <v xml:space="preserve"> </v>
      </c>
      <c r="O632" s="193" t="str">
        <f t="shared" si="121"/>
        <v xml:space="preserve"> </v>
      </c>
      <c r="P632" s="57" t="str">
        <f t="shared" si="122"/>
        <v/>
      </c>
      <c r="Q632" s="58" t="str">
        <f t="shared" si="123"/>
        <v/>
      </c>
      <c r="R632" s="59">
        <f t="shared" si="124"/>
        <v>0</v>
      </c>
      <c r="S632" s="60">
        <f t="shared" si="125"/>
        <v>0</v>
      </c>
      <c r="T632" s="61">
        <f t="shared" si="126"/>
        <v>0</v>
      </c>
      <c r="U632" s="58">
        <f t="shared" si="127"/>
        <v>0</v>
      </c>
      <c r="V632" s="61">
        <f t="shared" si="128"/>
        <v>0</v>
      </c>
      <c r="W632" s="58">
        <f t="shared" si="129"/>
        <v>0</v>
      </c>
      <c r="X632" s="367"/>
      <c r="Y632" s="137"/>
      <c r="Z632" s="138"/>
      <c r="AA632" s="139"/>
      <c r="AB632" s="139"/>
      <c r="AC632" s="139"/>
      <c r="AD632" s="139"/>
    </row>
    <row r="633" spans="2:30" hidden="1">
      <c r="B633" s="65" t="str">
        <f>IF(C633&lt;&gt;"",COUNTA($C$7:C633),"")</f>
        <v/>
      </c>
      <c r="C633" s="364" t="str">
        <f>IF('Matches-Data-Inputs'!C649="","",'Matches-Data-Inputs'!C649)</f>
        <v/>
      </c>
      <c r="D633" s="73" t="str">
        <f>IF(C633="","",VLOOKUP(WEEKDAY(C633),WeekDays!$B$6:$C$12,COLUMNS(WeekDays!$B$6:$C$12)))</f>
        <v/>
      </c>
      <c r="E633" s="27" t="str">
        <f>IF('Matches-Data-Inputs'!E649="","",'Matches-Data-Inputs'!E649)</f>
        <v/>
      </c>
      <c r="F633" s="172" t="str">
        <f>IF('Matches-Data-Inputs'!F649="","",'Matches-Data-Inputs'!F649)</f>
        <v/>
      </c>
      <c r="G633" s="172" t="str">
        <f>IF('Matches-Data-Inputs'!G649="","",'Matches-Data-Inputs'!G649)</f>
        <v/>
      </c>
      <c r="H633" s="172" t="str">
        <f t="shared" si="130"/>
        <v>Not Played Yet</v>
      </c>
      <c r="I633" s="362" t="str">
        <f>IF('Matches-Data-Inputs'!H649="","",'Matches-Data-Inputs'!H649)</f>
        <v/>
      </c>
      <c r="J633" s="149" t="str">
        <f>IF('Matches-Data-Inputs'!I649="","",'Matches-Data-Inputs'!I649)</f>
        <v/>
      </c>
      <c r="K633" s="362" t="str">
        <f t="shared" si="131"/>
        <v>Not Played Yet</v>
      </c>
      <c r="L633" s="188"/>
      <c r="M633" s="203"/>
      <c r="N633" s="123" t="str">
        <f t="shared" si="120"/>
        <v xml:space="preserve"> </v>
      </c>
      <c r="O633" s="193" t="str">
        <f t="shared" si="121"/>
        <v xml:space="preserve"> </v>
      </c>
      <c r="P633" s="57" t="str">
        <f t="shared" si="122"/>
        <v/>
      </c>
      <c r="Q633" s="58" t="str">
        <f t="shared" si="123"/>
        <v/>
      </c>
      <c r="R633" s="59">
        <f t="shared" si="124"/>
        <v>0</v>
      </c>
      <c r="S633" s="60">
        <f t="shared" si="125"/>
        <v>0</v>
      </c>
      <c r="T633" s="61">
        <f t="shared" si="126"/>
        <v>0</v>
      </c>
      <c r="U633" s="58">
        <f t="shared" si="127"/>
        <v>0</v>
      </c>
      <c r="V633" s="61">
        <f t="shared" si="128"/>
        <v>0</v>
      </c>
      <c r="W633" s="58">
        <f t="shared" si="129"/>
        <v>0</v>
      </c>
      <c r="X633" s="367"/>
      <c r="Y633" s="137"/>
      <c r="Z633" s="138"/>
      <c r="AA633" s="139"/>
      <c r="AB633" s="139"/>
      <c r="AC633" s="139"/>
      <c r="AD633" s="139"/>
    </row>
    <row r="634" spans="2:30" hidden="1">
      <c r="B634" s="65" t="str">
        <f>IF(C634&lt;&gt;"",COUNTA($C$7:C634),"")</f>
        <v/>
      </c>
      <c r="C634" s="364" t="str">
        <f>IF('Matches-Data-Inputs'!C650="","",'Matches-Data-Inputs'!C650)</f>
        <v/>
      </c>
      <c r="D634" s="73" t="str">
        <f>IF(C634="","",VLOOKUP(WEEKDAY(C634),WeekDays!$B$6:$C$12,COLUMNS(WeekDays!$B$6:$C$12)))</f>
        <v/>
      </c>
      <c r="E634" s="27" t="str">
        <f>IF('Matches-Data-Inputs'!E650="","",'Matches-Data-Inputs'!E650)</f>
        <v/>
      </c>
      <c r="F634" s="172" t="str">
        <f>IF('Matches-Data-Inputs'!F650="","",'Matches-Data-Inputs'!F650)</f>
        <v/>
      </c>
      <c r="G634" s="172" t="str">
        <f>IF('Matches-Data-Inputs'!G650="","",'Matches-Data-Inputs'!G650)</f>
        <v/>
      </c>
      <c r="H634" s="172" t="str">
        <f t="shared" si="130"/>
        <v>Not Played Yet</v>
      </c>
      <c r="I634" s="362" t="str">
        <f>IF('Matches-Data-Inputs'!H650="","",'Matches-Data-Inputs'!H650)</f>
        <v/>
      </c>
      <c r="J634" s="149" t="str">
        <f>IF('Matches-Data-Inputs'!I650="","",'Matches-Data-Inputs'!I650)</f>
        <v/>
      </c>
      <c r="K634" s="362" t="str">
        <f t="shared" si="131"/>
        <v>Not Played Yet</v>
      </c>
      <c r="L634" s="188"/>
      <c r="M634" s="203"/>
      <c r="N634" s="123" t="str">
        <f t="shared" si="120"/>
        <v xml:space="preserve"> </v>
      </c>
      <c r="O634" s="193" t="str">
        <f t="shared" si="121"/>
        <v xml:space="preserve"> </v>
      </c>
      <c r="P634" s="57" t="str">
        <f t="shared" si="122"/>
        <v/>
      </c>
      <c r="Q634" s="58" t="str">
        <f t="shared" si="123"/>
        <v/>
      </c>
      <c r="R634" s="59">
        <f t="shared" si="124"/>
        <v>0</v>
      </c>
      <c r="S634" s="60">
        <f t="shared" si="125"/>
        <v>0</v>
      </c>
      <c r="T634" s="61">
        <f t="shared" si="126"/>
        <v>0</v>
      </c>
      <c r="U634" s="58">
        <f t="shared" si="127"/>
        <v>0</v>
      </c>
      <c r="V634" s="61">
        <f t="shared" si="128"/>
        <v>0</v>
      </c>
      <c r="W634" s="58">
        <f t="shared" si="129"/>
        <v>0</v>
      </c>
      <c r="X634" s="367"/>
      <c r="Y634" s="137"/>
      <c r="Z634" s="138"/>
      <c r="AA634" s="139"/>
      <c r="AB634" s="139"/>
      <c r="AC634" s="139"/>
      <c r="AD634" s="139"/>
    </row>
    <row r="635" spans="2:30" hidden="1">
      <c r="B635" s="65" t="str">
        <f>IF(C635&lt;&gt;"",COUNTA($C$7:C635),"")</f>
        <v/>
      </c>
      <c r="C635" s="364" t="str">
        <f>IF('Matches-Data-Inputs'!C651="","",'Matches-Data-Inputs'!C651)</f>
        <v/>
      </c>
      <c r="D635" s="73" t="str">
        <f>IF(C635="","",VLOOKUP(WEEKDAY(C635),WeekDays!$B$6:$C$12,COLUMNS(WeekDays!$B$6:$C$12)))</f>
        <v/>
      </c>
      <c r="E635" s="27" t="str">
        <f>IF('Matches-Data-Inputs'!E651="","",'Matches-Data-Inputs'!E651)</f>
        <v/>
      </c>
      <c r="F635" s="172" t="str">
        <f>IF('Matches-Data-Inputs'!F651="","",'Matches-Data-Inputs'!F651)</f>
        <v/>
      </c>
      <c r="G635" s="172" t="str">
        <f>IF('Matches-Data-Inputs'!G651="","",'Matches-Data-Inputs'!G651)</f>
        <v/>
      </c>
      <c r="H635" s="172" t="str">
        <f t="shared" si="130"/>
        <v>Not Played Yet</v>
      </c>
      <c r="I635" s="362" t="str">
        <f>IF('Matches-Data-Inputs'!H651="","",'Matches-Data-Inputs'!H651)</f>
        <v/>
      </c>
      <c r="J635" s="149" t="str">
        <f>IF('Matches-Data-Inputs'!I651="","",'Matches-Data-Inputs'!I651)</f>
        <v/>
      </c>
      <c r="K635" s="362" t="str">
        <f t="shared" si="131"/>
        <v>Not Played Yet</v>
      </c>
      <c r="L635" s="188"/>
      <c r="M635" s="203"/>
      <c r="N635" s="123" t="str">
        <f t="shared" si="120"/>
        <v xml:space="preserve"> </v>
      </c>
      <c r="O635" s="193" t="str">
        <f t="shared" si="121"/>
        <v xml:space="preserve"> </v>
      </c>
      <c r="P635" s="57" t="str">
        <f t="shared" si="122"/>
        <v/>
      </c>
      <c r="Q635" s="58" t="str">
        <f t="shared" si="123"/>
        <v/>
      </c>
      <c r="R635" s="59">
        <f t="shared" si="124"/>
        <v>0</v>
      </c>
      <c r="S635" s="60">
        <f t="shared" si="125"/>
        <v>0</v>
      </c>
      <c r="T635" s="61">
        <f t="shared" si="126"/>
        <v>0</v>
      </c>
      <c r="U635" s="58">
        <f t="shared" si="127"/>
        <v>0</v>
      </c>
      <c r="V635" s="61">
        <f t="shared" si="128"/>
        <v>0</v>
      </c>
      <c r="W635" s="58">
        <f t="shared" si="129"/>
        <v>0</v>
      </c>
      <c r="X635" s="367"/>
      <c r="Y635" s="137"/>
      <c r="Z635" s="138"/>
      <c r="AA635" s="139"/>
      <c r="AB635" s="139"/>
      <c r="AC635" s="139"/>
      <c r="AD635" s="139"/>
    </row>
    <row r="636" spans="2:30" hidden="1">
      <c r="B636" s="65" t="str">
        <f>IF(C636&lt;&gt;"",COUNTA($C$7:C636),"")</f>
        <v/>
      </c>
      <c r="C636" s="364" t="str">
        <f>IF('Matches-Data-Inputs'!C652="","",'Matches-Data-Inputs'!C652)</f>
        <v/>
      </c>
      <c r="D636" s="73" t="str">
        <f>IF(C636="","",VLOOKUP(WEEKDAY(C636),WeekDays!$B$6:$C$12,COLUMNS(WeekDays!$B$6:$C$12)))</f>
        <v/>
      </c>
      <c r="E636" s="27" t="str">
        <f>IF('Matches-Data-Inputs'!E652="","",'Matches-Data-Inputs'!E652)</f>
        <v/>
      </c>
      <c r="F636" s="172" t="str">
        <f>IF('Matches-Data-Inputs'!F652="","",'Matches-Data-Inputs'!F652)</f>
        <v/>
      </c>
      <c r="G636" s="172" t="str">
        <f>IF('Matches-Data-Inputs'!G652="","",'Matches-Data-Inputs'!G652)</f>
        <v/>
      </c>
      <c r="H636" s="172" t="str">
        <f t="shared" si="130"/>
        <v>Not Played Yet</v>
      </c>
      <c r="I636" s="362" t="str">
        <f>IF('Matches-Data-Inputs'!H652="","",'Matches-Data-Inputs'!H652)</f>
        <v/>
      </c>
      <c r="J636" s="149" t="str">
        <f>IF('Matches-Data-Inputs'!I652="","",'Matches-Data-Inputs'!I652)</f>
        <v/>
      </c>
      <c r="K636" s="362" t="str">
        <f t="shared" si="131"/>
        <v>Not Played Yet</v>
      </c>
      <c r="L636" s="188"/>
      <c r="M636" s="203"/>
      <c r="N636" s="123" t="str">
        <f t="shared" si="120"/>
        <v xml:space="preserve"> </v>
      </c>
      <c r="O636" s="193" t="str">
        <f t="shared" si="121"/>
        <v xml:space="preserve"> </v>
      </c>
      <c r="P636" s="57" t="str">
        <f t="shared" si="122"/>
        <v/>
      </c>
      <c r="Q636" s="58" t="str">
        <f t="shared" si="123"/>
        <v/>
      </c>
      <c r="R636" s="59">
        <f t="shared" si="124"/>
        <v>0</v>
      </c>
      <c r="S636" s="60">
        <f t="shared" si="125"/>
        <v>0</v>
      </c>
      <c r="T636" s="61">
        <f t="shared" si="126"/>
        <v>0</v>
      </c>
      <c r="U636" s="58">
        <f t="shared" si="127"/>
        <v>0</v>
      </c>
      <c r="V636" s="61">
        <f t="shared" si="128"/>
        <v>0</v>
      </c>
      <c r="W636" s="58">
        <f t="shared" si="129"/>
        <v>0</v>
      </c>
      <c r="X636" s="367"/>
      <c r="Y636" s="137"/>
      <c r="Z636" s="138"/>
      <c r="AA636" s="139"/>
      <c r="AB636" s="139"/>
      <c r="AC636" s="139"/>
      <c r="AD636" s="139"/>
    </row>
    <row r="637" spans="2:30" hidden="1">
      <c r="B637" s="65" t="str">
        <f>IF(C637&lt;&gt;"",COUNTA($C$7:C637),"")</f>
        <v/>
      </c>
      <c r="C637" s="364" t="str">
        <f>IF('Matches-Data-Inputs'!C653="","",'Matches-Data-Inputs'!C653)</f>
        <v/>
      </c>
      <c r="D637" s="73" t="str">
        <f>IF(C637="","",VLOOKUP(WEEKDAY(C637),WeekDays!$B$6:$C$12,COLUMNS(WeekDays!$B$6:$C$12)))</f>
        <v/>
      </c>
      <c r="E637" s="27" t="str">
        <f>IF('Matches-Data-Inputs'!E653="","",'Matches-Data-Inputs'!E653)</f>
        <v/>
      </c>
      <c r="F637" s="172" t="str">
        <f>IF('Matches-Data-Inputs'!F653="","",'Matches-Data-Inputs'!F653)</f>
        <v/>
      </c>
      <c r="G637" s="172" t="str">
        <f>IF('Matches-Data-Inputs'!G653="","",'Matches-Data-Inputs'!G653)</f>
        <v/>
      </c>
      <c r="H637" s="172" t="str">
        <f t="shared" si="130"/>
        <v>Not Played Yet</v>
      </c>
      <c r="I637" s="362" t="str">
        <f>IF('Matches-Data-Inputs'!H653="","",'Matches-Data-Inputs'!H653)</f>
        <v/>
      </c>
      <c r="J637" s="149" t="str">
        <f>IF('Matches-Data-Inputs'!I653="","",'Matches-Data-Inputs'!I653)</f>
        <v/>
      </c>
      <c r="K637" s="362" t="str">
        <f t="shared" si="131"/>
        <v>Not Played Yet</v>
      </c>
      <c r="L637" s="188"/>
      <c r="M637" s="203"/>
      <c r="N637" s="123" t="str">
        <f t="shared" ref="N637:N700" si="132">IF(OR(B637=0,B637&gt;COUNT($G$7:$G$868))," ",IF(G637&gt;J637,3,IF(G637&lt;J637,0,1)))</f>
        <v xml:space="preserve"> </v>
      </c>
      <c r="O637" s="193" t="str">
        <f t="shared" ref="O637:O700" si="133">IF(OR(B637=0,B637&gt;COUNT($G$7:$G$868))," ",IF(J637&gt;G637,3,IF(J637&lt;G637,0,1)))</f>
        <v xml:space="preserve"> </v>
      </c>
      <c r="P637" s="57" t="str">
        <f t="shared" ref="P637:P700" si="134">J637</f>
        <v/>
      </c>
      <c r="Q637" s="58" t="str">
        <f t="shared" ref="Q637:Q700" si="135">G637</f>
        <v/>
      </c>
      <c r="R637" s="59">
        <f t="shared" ref="R637:R700" si="136">IF(G637&gt;J637,1,0)</f>
        <v>0</v>
      </c>
      <c r="S637" s="60">
        <f t="shared" ref="S637:S700" si="137">IF(J637&gt;G637,1,0)</f>
        <v>0</v>
      </c>
      <c r="T637" s="61">
        <f t="shared" ref="T637:T700" si="138">IF(G637&lt;J637,1,0)</f>
        <v>0</v>
      </c>
      <c r="U637" s="58">
        <f t="shared" ref="U637:U700" si="139">IF(J637&lt;G637,1,0)</f>
        <v>0</v>
      </c>
      <c r="V637" s="61">
        <f t="shared" ref="V637:V700" si="140">IF(AND(G637="",J637=""),0,IF(G637=J637,1,0))</f>
        <v>0</v>
      </c>
      <c r="W637" s="58">
        <f t="shared" ref="W637:W700" si="141">IF(AND(G637="",J637=""),0,IF(J637=G637,1,0))</f>
        <v>0</v>
      </c>
      <c r="X637" s="367"/>
      <c r="Y637" s="137"/>
      <c r="Z637" s="138"/>
      <c r="AA637" s="139"/>
      <c r="AB637" s="139"/>
      <c r="AC637" s="139"/>
      <c r="AD637" s="139"/>
    </row>
    <row r="638" spans="2:30" hidden="1">
      <c r="B638" s="65" t="str">
        <f>IF(C638&lt;&gt;"",COUNTA($C$7:C638),"")</f>
        <v/>
      </c>
      <c r="C638" s="364" t="str">
        <f>IF('Matches-Data-Inputs'!C654="","",'Matches-Data-Inputs'!C654)</f>
        <v/>
      </c>
      <c r="D638" s="73" t="str">
        <f>IF(C638="","",VLOOKUP(WEEKDAY(C638),WeekDays!$B$6:$C$12,COLUMNS(WeekDays!$B$6:$C$12)))</f>
        <v/>
      </c>
      <c r="E638" s="27" t="str">
        <f>IF('Matches-Data-Inputs'!E654="","",'Matches-Data-Inputs'!E654)</f>
        <v/>
      </c>
      <c r="F638" s="172" t="str">
        <f>IF('Matches-Data-Inputs'!F654="","",'Matches-Data-Inputs'!F654)</f>
        <v/>
      </c>
      <c r="G638" s="172" t="str">
        <f>IF('Matches-Data-Inputs'!G654="","",'Matches-Data-Inputs'!G654)</f>
        <v/>
      </c>
      <c r="H638" s="172" t="str">
        <f t="shared" si="130"/>
        <v>Not Played Yet</v>
      </c>
      <c r="I638" s="362" t="str">
        <f>IF('Matches-Data-Inputs'!H654="","",'Matches-Data-Inputs'!H654)</f>
        <v/>
      </c>
      <c r="J638" s="149" t="str">
        <f>IF('Matches-Data-Inputs'!I654="","",'Matches-Data-Inputs'!I654)</f>
        <v/>
      </c>
      <c r="K638" s="362" t="str">
        <f t="shared" si="131"/>
        <v>Not Played Yet</v>
      </c>
      <c r="L638" s="188"/>
      <c r="M638" s="203"/>
      <c r="N638" s="123" t="str">
        <f t="shared" si="132"/>
        <v xml:space="preserve"> </v>
      </c>
      <c r="O638" s="193" t="str">
        <f t="shared" si="133"/>
        <v xml:space="preserve"> </v>
      </c>
      <c r="P638" s="57" t="str">
        <f t="shared" si="134"/>
        <v/>
      </c>
      <c r="Q638" s="58" t="str">
        <f t="shared" si="135"/>
        <v/>
      </c>
      <c r="R638" s="59">
        <f t="shared" si="136"/>
        <v>0</v>
      </c>
      <c r="S638" s="60">
        <f t="shared" si="137"/>
        <v>0</v>
      </c>
      <c r="T638" s="61">
        <f t="shared" si="138"/>
        <v>0</v>
      </c>
      <c r="U638" s="58">
        <f t="shared" si="139"/>
        <v>0</v>
      </c>
      <c r="V638" s="61">
        <f t="shared" si="140"/>
        <v>0</v>
      </c>
      <c r="W638" s="58">
        <f t="shared" si="141"/>
        <v>0</v>
      </c>
      <c r="X638" s="367"/>
      <c r="Y638" s="137"/>
      <c r="Z638" s="138"/>
      <c r="AA638" s="139"/>
      <c r="AB638" s="139"/>
      <c r="AC638" s="139"/>
      <c r="AD638" s="139"/>
    </row>
    <row r="639" spans="2:30" hidden="1">
      <c r="B639" s="65" t="str">
        <f>IF(C639&lt;&gt;"",COUNTA($C$7:C639),"")</f>
        <v/>
      </c>
      <c r="C639" s="364" t="str">
        <f>IF('Matches-Data-Inputs'!C655="","",'Matches-Data-Inputs'!C655)</f>
        <v/>
      </c>
      <c r="D639" s="73" t="str">
        <f>IF(C639="","",VLOOKUP(WEEKDAY(C639),WeekDays!$B$6:$C$12,COLUMNS(WeekDays!$B$6:$C$12)))</f>
        <v/>
      </c>
      <c r="E639" s="27" t="str">
        <f>IF('Matches-Data-Inputs'!E655="","",'Matches-Data-Inputs'!E655)</f>
        <v/>
      </c>
      <c r="F639" s="172" t="str">
        <f>IF('Matches-Data-Inputs'!F655="","",'Matches-Data-Inputs'!F655)</f>
        <v/>
      </c>
      <c r="G639" s="172" t="str">
        <f>IF('Matches-Data-Inputs'!G655="","",'Matches-Data-Inputs'!G655)</f>
        <v/>
      </c>
      <c r="H639" s="172" t="str">
        <f t="shared" si="130"/>
        <v>Not Played Yet</v>
      </c>
      <c r="I639" s="362" t="str">
        <f>IF('Matches-Data-Inputs'!H655="","",'Matches-Data-Inputs'!H655)</f>
        <v/>
      </c>
      <c r="J639" s="149" t="str">
        <f>IF('Matches-Data-Inputs'!I655="","",'Matches-Data-Inputs'!I655)</f>
        <v/>
      </c>
      <c r="K639" s="362" t="str">
        <f t="shared" si="131"/>
        <v>Not Played Yet</v>
      </c>
      <c r="L639" s="188"/>
      <c r="M639" s="203"/>
      <c r="N639" s="123" t="str">
        <f t="shared" si="132"/>
        <v xml:space="preserve"> </v>
      </c>
      <c r="O639" s="193" t="str">
        <f t="shared" si="133"/>
        <v xml:space="preserve"> </v>
      </c>
      <c r="P639" s="57" t="str">
        <f t="shared" si="134"/>
        <v/>
      </c>
      <c r="Q639" s="58" t="str">
        <f t="shared" si="135"/>
        <v/>
      </c>
      <c r="R639" s="59">
        <f t="shared" si="136"/>
        <v>0</v>
      </c>
      <c r="S639" s="60">
        <f t="shared" si="137"/>
        <v>0</v>
      </c>
      <c r="T639" s="61">
        <f t="shared" si="138"/>
        <v>0</v>
      </c>
      <c r="U639" s="58">
        <f t="shared" si="139"/>
        <v>0</v>
      </c>
      <c r="V639" s="61">
        <f t="shared" si="140"/>
        <v>0</v>
      </c>
      <c r="W639" s="58">
        <f t="shared" si="141"/>
        <v>0</v>
      </c>
      <c r="X639" s="367"/>
      <c r="Y639" s="137"/>
      <c r="Z639" s="138"/>
      <c r="AA639" s="139"/>
      <c r="AB639" s="139"/>
      <c r="AC639" s="139"/>
      <c r="AD639" s="139"/>
    </row>
    <row r="640" spans="2:30" hidden="1">
      <c r="B640" s="65" t="str">
        <f>IF(C640&lt;&gt;"",COUNTA($C$7:C640),"")</f>
        <v/>
      </c>
      <c r="C640" s="364" t="str">
        <f>IF('Matches-Data-Inputs'!C656="","",'Matches-Data-Inputs'!C656)</f>
        <v/>
      </c>
      <c r="D640" s="73" t="str">
        <f>IF(C640="","",VLOOKUP(WEEKDAY(C640),WeekDays!$B$6:$C$12,COLUMNS(WeekDays!$B$6:$C$12)))</f>
        <v/>
      </c>
      <c r="E640" s="27" t="str">
        <f>IF('Matches-Data-Inputs'!E656="","",'Matches-Data-Inputs'!E656)</f>
        <v/>
      </c>
      <c r="F640" s="172" t="str">
        <f>IF('Matches-Data-Inputs'!F656="","",'Matches-Data-Inputs'!F656)</f>
        <v/>
      </c>
      <c r="G640" s="172" t="str">
        <f>IF('Matches-Data-Inputs'!G656="","",'Matches-Data-Inputs'!G656)</f>
        <v/>
      </c>
      <c r="H640" s="172" t="str">
        <f t="shared" si="130"/>
        <v>Not Played Yet</v>
      </c>
      <c r="I640" s="362" t="str">
        <f>IF('Matches-Data-Inputs'!H656="","",'Matches-Data-Inputs'!H656)</f>
        <v/>
      </c>
      <c r="J640" s="149" t="str">
        <f>IF('Matches-Data-Inputs'!I656="","",'Matches-Data-Inputs'!I656)</f>
        <v/>
      </c>
      <c r="K640" s="362" t="str">
        <f t="shared" si="131"/>
        <v>Not Played Yet</v>
      </c>
      <c r="L640" s="188"/>
      <c r="M640" s="203"/>
      <c r="N640" s="123" t="str">
        <f t="shared" si="132"/>
        <v xml:space="preserve"> </v>
      </c>
      <c r="O640" s="193" t="str">
        <f t="shared" si="133"/>
        <v xml:space="preserve"> </v>
      </c>
      <c r="P640" s="57" t="str">
        <f t="shared" si="134"/>
        <v/>
      </c>
      <c r="Q640" s="58" t="str">
        <f t="shared" si="135"/>
        <v/>
      </c>
      <c r="R640" s="59">
        <f t="shared" si="136"/>
        <v>0</v>
      </c>
      <c r="S640" s="60">
        <f t="shared" si="137"/>
        <v>0</v>
      </c>
      <c r="T640" s="61">
        <f t="shared" si="138"/>
        <v>0</v>
      </c>
      <c r="U640" s="58">
        <f t="shared" si="139"/>
        <v>0</v>
      </c>
      <c r="V640" s="61">
        <f t="shared" si="140"/>
        <v>0</v>
      </c>
      <c r="W640" s="58">
        <f t="shared" si="141"/>
        <v>0</v>
      </c>
      <c r="X640" s="367"/>
      <c r="Y640" s="137"/>
      <c r="Z640" s="138"/>
      <c r="AA640" s="139"/>
      <c r="AB640" s="139"/>
      <c r="AC640" s="139"/>
      <c r="AD640" s="139"/>
    </row>
    <row r="641" spans="2:30" hidden="1">
      <c r="B641" s="65" t="str">
        <f>IF(C641&lt;&gt;"",COUNTA($C$7:C641),"")</f>
        <v/>
      </c>
      <c r="C641" s="364" t="str">
        <f>IF('Matches-Data-Inputs'!C657="","",'Matches-Data-Inputs'!C657)</f>
        <v/>
      </c>
      <c r="D641" s="73" t="str">
        <f>IF(C641="","",VLOOKUP(WEEKDAY(C641),WeekDays!$B$6:$C$12,COLUMNS(WeekDays!$B$6:$C$12)))</f>
        <v/>
      </c>
      <c r="E641" s="27" t="str">
        <f>IF('Matches-Data-Inputs'!E657="","",'Matches-Data-Inputs'!E657)</f>
        <v/>
      </c>
      <c r="F641" s="172" t="str">
        <f>IF('Matches-Data-Inputs'!F657="","",'Matches-Data-Inputs'!F657)</f>
        <v/>
      </c>
      <c r="G641" s="172" t="str">
        <f>IF('Matches-Data-Inputs'!G657="","",'Matches-Data-Inputs'!G657)</f>
        <v/>
      </c>
      <c r="H641" s="172" t="str">
        <f t="shared" si="130"/>
        <v>Not Played Yet</v>
      </c>
      <c r="I641" s="362" t="str">
        <f>IF('Matches-Data-Inputs'!H657="","",'Matches-Data-Inputs'!H657)</f>
        <v/>
      </c>
      <c r="J641" s="149" t="str">
        <f>IF('Matches-Data-Inputs'!I657="","",'Matches-Data-Inputs'!I657)</f>
        <v/>
      </c>
      <c r="K641" s="362" t="str">
        <f t="shared" si="131"/>
        <v>Not Played Yet</v>
      </c>
      <c r="L641" s="188"/>
      <c r="M641" s="203"/>
      <c r="N641" s="123" t="str">
        <f t="shared" si="132"/>
        <v xml:space="preserve"> </v>
      </c>
      <c r="O641" s="193" t="str">
        <f t="shared" si="133"/>
        <v xml:space="preserve"> </v>
      </c>
      <c r="P641" s="57" t="str">
        <f t="shared" si="134"/>
        <v/>
      </c>
      <c r="Q641" s="58" t="str">
        <f t="shared" si="135"/>
        <v/>
      </c>
      <c r="R641" s="59">
        <f t="shared" si="136"/>
        <v>0</v>
      </c>
      <c r="S641" s="60">
        <f t="shared" si="137"/>
        <v>0</v>
      </c>
      <c r="T641" s="61">
        <f t="shared" si="138"/>
        <v>0</v>
      </c>
      <c r="U641" s="58">
        <f t="shared" si="139"/>
        <v>0</v>
      </c>
      <c r="V641" s="61">
        <f t="shared" si="140"/>
        <v>0</v>
      </c>
      <c r="W641" s="58">
        <f t="shared" si="141"/>
        <v>0</v>
      </c>
      <c r="X641" s="367"/>
      <c r="Y641" s="137"/>
      <c r="Z641" s="138"/>
      <c r="AA641" s="139"/>
      <c r="AB641" s="139"/>
      <c r="AC641" s="139"/>
      <c r="AD641" s="139"/>
    </row>
    <row r="642" spans="2:30" hidden="1">
      <c r="B642" s="65" t="str">
        <f>IF(C642&lt;&gt;"",COUNTA($C$7:C642),"")</f>
        <v/>
      </c>
      <c r="C642" s="364" t="str">
        <f>IF('Matches-Data-Inputs'!C658="","",'Matches-Data-Inputs'!C658)</f>
        <v/>
      </c>
      <c r="D642" s="73" t="str">
        <f>IF(C642="","",VLOOKUP(WEEKDAY(C642),WeekDays!$B$6:$C$12,COLUMNS(WeekDays!$B$6:$C$12)))</f>
        <v/>
      </c>
      <c r="E642" s="27" t="str">
        <f>IF('Matches-Data-Inputs'!E658="","",'Matches-Data-Inputs'!E658)</f>
        <v/>
      </c>
      <c r="F642" s="172" t="str">
        <f>IF('Matches-Data-Inputs'!F658="","",'Matches-Data-Inputs'!F658)</f>
        <v/>
      </c>
      <c r="G642" s="172" t="str">
        <f>IF('Matches-Data-Inputs'!G658="","",'Matches-Data-Inputs'!G658)</f>
        <v/>
      </c>
      <c r="H642" s="172" t="str">
        <f t="shared" si="130"/>
        <v>Not Played Yet</v>
      </c>
      <c r="I642" s="362" t="str">
        <f>IF('Matches-Data-Inputs'!H658="","",'Matches-Data-Inputs'!H658)</f>
        <v/>
      </c>
      <c r="J642" s="149" t="str">
        <f>IF('Matches-Data-Inputs'!I658="","",'Matches-Data-Inputs'!I658)</f>
        <v/>
      </c>
      <c r="K642" s="362" t="str">
        <f t="shared" si="131"/>
        <v>Not Played Yet</v>
      </c>
      <c r="L642" s="188"/>
      <c r="M642" s="203"/>
      <c r="N642" s="123" t="str">
        <f t="shared" si="132"/>
        <v xml:space="preserve"> </v>
      </c>
      <c r="O642" s="193" t="str">
        <f t="shared" si="133"/>
        <v xml:space="preserve"> </v>
      </c>
      <c r="P642" s="57" t="str">
        <f t="shared" si="134"/>
        <v/>
      </c>
      <c r="Q642" s="58" t="str">
        <f t="shared" si="135"/>
        <v/>
      </c>
      <c r="R642" s="59">
        <f t="shared" si="136"/>
        <v>0</v>
      </c>
      <c r="S642" s="60">
        <f t="shared" si="137"/>
        <v>0</v>
      </c>
      <c r="T642" s="61">
        <f t="shared" si="138"/>
        <v>0</v>
      </c>
      <c r="U642" s="58">
        <f t="shared" si="139"/>
        <v>0</v>
      </c>
      <c r="V642" s="61">
        <f t="shared" si="140"/>
        <v>0</v>
      </c>
      <c r="W642" s="58">
        <f t="shared" si="141"/>
        <v>0</v>
      </c>
      <c r="X642" s="367"/>
      <c r="Y642" s="137"/>
      <c r="Z642" s="138"/>
      <c r="AA642" s="139"/>
      <c r="AB642" s="139"/>
      <c r="AC642" s="139"/>
      <c r="AD642" s="139"/>
    </row>
    <row r="643" spans="2:30" hidden="1">
      <c r="B643" s="65" t="str">
        <f>IF(C643&lt;&gt;"",COUNTA($C$7:C643),"")</f>
        <v/>
      </c>
      <c r="C643" s="364" t="str">
        <f>IF('Matches-Data-Inputs'!C659="","",'Matches-Data-Inputs'!C659)</f>
        <v/>
      </c>
      <c r="D643" s="73" t="str">
        <f>IF(C643="","",VLOOKUP(WEEKDAY(C643),WeekDays!$B$6:$C$12,COLUMNS(WeekDays!$B$6:$C$12)))</f>
        <v/>
      </c>
      <c r="E643" s="27" t="str">
        <f>IF('Matches-Data-Inputs'!E659="","",'Matches-Data-Inputs'!E659)</f>
        <v/>
      </c>
      <c r="F643" s="172" t="str">
        <f>IF('Matches-Data-Inputs'!F659="","",'Matches-Data-Inputs'!F659)</f>
        <v/>
      </c>
      <c r="G643" s="172" t="str">
        <f>IF('Matches-Data-Inputs'!G659="","",'Matches-Data-Inputs'!G659)</f>
        <v/>
      </c>
      <c r="H643" s="172" t="str">
        <f t="shared" si="130"/>
        <v>Not Played Yet</v>
      </c>
      <c r="I643" s="362" t="str">
        <f>IF('Matches-Data-Inputs'!H659="","",'Matches-Data-Inputs'!H659)</f>
        <v/>
      </c>
      <c r="J643" s="149" t="str">
        <f>IF('Matches-Data-Inputs'!I659="","",'Matches-Data-Inputs'!I659)</f>
        <v/>
      </c>
      <c r="K643" s="362" t="str">
        <f t="shared" si="131"/>
        <v>Not Played Yet</v>
      </c>
      <c r="L643" s="188"/>
      <c r="M643" s="203"/>
      <c r="N643" s="123" t="str">
        <f t="shared" si="132"/>
        <v xml:space="preserve"> </v>
      </c>
      <c r="O643" s="193" t="str">
        <f t="shared" si="133"/>
        <v xml:space="preserve"> </v>
      </c>
      <c r="P643" s="57" t="str">
        <f t="shared" si="134"/>
        <v/>
      </c>
      <c r="Q643" s="58" t="str">
        <f t="shared" si="135"/>
        <v/>
      </c>
      <c r="R643" s="59">
        <f t="shared" si="136"/>
        <v>0</v>
      </c>
      <c r="S643" s="60">
        <f t="shared" si="137"/>
        <v>0</v>
      </c>
      <c r="T643" s="61">
        <f t="shared" si="138"/>
        <v>0</v>
      </c>
      <c r="U643" s="58">
        <f t="shared" si="139"/>
        <v>0</v>
      </c>
      <c r="V643" s="61">
        <f t="shared" si="140"/>
        <v>0</v>
      </c>
      <c r="W643" s="58">
        <f t="shared" si="141"/>
        <v>0</v>
      </c>
      <c r="X643" s="367"/>
      <c r="Y643" s="137"/>
      <c r="Z643" s="138"/>
      <c r="AA643" s="139"/>
      <c r="AB643" s="139"/>
      <c r="AC643" s="139"/>
      <c r="AD643" s="139"/>
    </row>
    <row r="644" spans="2:30" hidden="1">
      <c r="B644" s="65" t="str">
        <f>IF(C644&lt;&gt;"",COUNTA($C$7:C644),"")</f>
        <v/>
      </c>
      <c r="C644" s="364" t="str">
        <f>IF('Matches-Data-Inputs'!C660="","",'Matches-Data-Inputs'!C660)</f>
        <v/>
      </c>
      <c r="D644" s="73" t="str">
        <f>IF(C644="","",VLOOKUP(WEEKDAY(C644),WeekDays!$B$6:$C$12,COLUMNS(WeekDays!$B$6:$C$12)))</f>
        <v/>
      </c>
      <c r="E644" s="27" t="str">
        <f>IF('Matches-Data-Inputs'!E660="","",'Matches-Data-Inputs'!E660)</f>
        <v/>
      </c>
      <c r="F644" s="172" t="str">
        <f>IF('Matches-Data-Inputs'!F660="","",'Matches-Data-Inputs'!F660)</f>
        <v/>
      </c>
      <c r="G644" s="172" t="str">
        <f>IF('Matches-Data-Inputs'!G660="","",'Matches-Data-Inputs'!G660)</f>
        <v/>
      </c>
      <c r="H644" s="172" t="str">
        <f t="shared" si="130"/>
        <v>Not Played Yet</v>
      </c>
      <c r="I644" s="362" t="str">
        <f>IF('Matches-Data-Inputs'!H660="","",'Matches-Data-Inputs'!H660)</f>
        <v/>
      </c>
      <c r="J644" s="149" t="str">
        <f>IF('Matches-Data-Inputs'!I660="","",'Matches-Data-Inputs'!I660)</f>
        <v/>
      </c>
      <c r="K644" s="362" t="str">
        <f t="shared" si="131"/>
        <v>Not Played Yet</v>
      </c>
      <c r="L644" s="188"/>
      <c r="M644" s="203"/>
      <c r="N644" s="123" t="str">
        <f t="shared" si="132"/>
        <v xml:space="preserve"> </v>
      </c>
      <c r="O644" s="193" t="str">
        <f t="shared" si="133"/>
        <v xml:space="preserve"> </v>
      </c>
      <c r="P644" s="57" t="str">
        <f t="shared" si="134"/>
        <v/>
      </c>
      <c r="Q644" s="58" t="str">
        <f t="shared" si="135"/>
        <v/>
      </c>
      <c r="R644" s="59">
        <f t="shared" si="136"/>
        <v>0</v>
      </c>
      <c r="S644" s="60">
        <f t="shared" si="137"/>
        <v>0</v>
      </c>
      <c r="T644" s="61">
        <f t="shared" si="138"/>
        <v>0</v>
      </c>
      <c r="U644" s="58">
        <f t="shared" si="139"/>
        <v>0</v>
      </c>
      <c r="V644" s="61">
        <f t="shared" si="140"/>
        <v>0</v>
      </c>
      <c r="W644" s="58">
        <f t="shared" si="141"/>
        <v>0</v>
      </c>
      <c r="X644" s="367"/>
      <c r="Y644" s="137"/>
      <c r="Z644" s="138"/>
      <c r="AA644" s="139"/>
      <c r="AB644" s="139"/>
      <c r="AC644" s="139"/>
      <c r="AD644" s="139"/>
    </row>
    <row r="645" spans="2:30" hidden="1">
      <c r="B645" s="65" t="str">
        <f>IF(C645&lt;&gt;"",COUNTA($C$7:C645),"")</f>
        <v/>
      </c>
      <c r="C645" s="364" t="str">
        <f>IF('Matches-Data-Inputs'!C661="","",'Matches-Data-Inputs'!C661)</f>
        <v/>
      </c>
      <c r="D645" s="73" t="str">
        <f>IF(C645="","",VLOOKUP(WEEKDAY(C645),WeekDays!$B$6:$C$12,COLUMNS(WeekDays!$B$6:$C$12)))</f>
        <v/>
      </c>
      <c r="E645" s="27" t="str">
        <f>IF('Matches-Data-Inputs'!E661="","",'Matches-Data-Inputs'!E661)</f>
        <v/>
      </c>
      <c r="F645" s="172" t="str">
        <f>IF('Matches-Data-Inputs'!F661="","",'Matches-Data-Inputs'!F661)</f>
        <v/>
      </c>
      <c r="G645" s="172" t="str">
        <f>IF('Matches-Data-Inputs'!G661="","",'Matches-Data-Inputs'!G661)</f>
        <v/>
      </c>
      <c r="H645" s="172" t="str">
        <f t="shared" si="130"/>
        <v>Not Played Yet</v>
      </c>
      <c r="I645" s="362" t="str">
        <f>IF('Matches-Data-Inputs'!H661="","",'Matches-Data-Inputs'!H661)</f>
        <v/>
      </c>
      <c r="J645" s="149" t="str">
        <f>IF('Matches-Data-Inputs'!I661="","",'Matches-Data-Inputs'!I661)</f>
        <v/>
      </c>
      <c r="K645" s="362" t="str">
        <f t="shared" si="131"/>
        <v>Not Played Yet</v>
      </c>
      <c r="L645" s="188"/>
      <c r="M645" s="203"/>
      <c r="N645" s="123" t="str">
        <f t="shared" si="132"/>
        <v xml:space="preserve"> </v>
      </c>
      <c r="O645" s="193" t="str">
        <f t="shared" si="133"/>
        <v xml:space="preserve"> </v>
      </c>
      <c r="P645" s="57" t="str">
        <f t="shared" si="134"/>
        <v/>
      </c>
      <c r="Q645" s="58" t="str">
        <f t="shared" si="135"/>
        <v/>
      </c>
      <c r="R645" s="59">
        <f t="shared" si="136"/>
        <v>0</v>
      </c>
      <c r="S645" s="60">
        <f t="shared" si="137"/>
        <v>0</v>
      </c>
      <c r="T645" s="61">
        <f t="shared" si="138"/>
        <v>0</v>
      </c>
      <c r="U645" s="58">
        <f t="shared" si="139"/>
        <v>0</v>
      </c>
      <c r="V645" s="61">
        <f t="shared" si="140"/>
        <v>0</v>
      </c>
      <c r="W645" s="58">
        <f t="shared" si="141"/>
        <v>0</v>
      </c>
      <c r="X645" s="367"/>
      <c r="Y645" s="137"/>
      <c r="Z645" s="138"/>
      <c r="AA645" s="139"/>
      <c r="AB645" s="139"/>
      <c r="AC645" s="139"/>
      <c r="AD645" s="139"/>
    </row>
    <row r="646" spans="2:30" hidden="1">
      <c r="B646" s="65" t="str">
        <f>IF(C646&lt;&gt;"",COUNTA($C$7:C646),"")</f>
        <v/>
      </c>
      <c r="C646" s="364" t="str">
        <f>IF('Matches-Data-Inputs'!C662="","",'Matches-Data-Inputs'!C662)</f>
        <v/>
      </c>
      <c r="D646" s="73" t="str">
        <f>IF(C646="","",VLOOKUP(WEEKDAY(C646),WeekDays!$B$6:$C$12,COLUMNS(WeekDays!$B$6:$C$12)))</f>
        <v/>
      </c>
      <c r="E646" s="27" t="str">
        <f>IF('Matches-Data-Inputs'!E662="","",'Matches-Data-Inputs'!E662)</f>
        <v/>
      </c>
      <c r="F646" s="172" t="str">
        <f>IF('Matches-Data-Inputs'!F662="","",'Matches-Data-Inputs'!F662)</f>
        <v/>
      </c>
      <c r="G646" s="172" t="str">
        <f>IF('Matches-Data-Inputs'!G662="","",'Matches-Data-Inputs'!G662)</f>
        <v/>
      </c>
      <c r="H646" s="172" t="str">
        <f t="shared" si="130"/>
        <v>Not Played Yet</v>
      </c>
      <c r="I646" s="362" t="str">
        <f>IF('Matches-Data-Inputs'!H662="","",'Matches-Data-Inputs'!H662)</f>
        <v/>
      </c>
      <c r="J646" s="149" t="str">
        <f>IF('Matches-Data-Inputs'!I662="","",'Matches-Data-Inputs'!I662)</f>
        <v/>
      </c>
      <c r="K646" s="362" t="str">
        <f t="shared" si="131"/>
        <v>Not Played Yet</v>
      </c>
      <c r="L646" s="188"/>
      <c r="M646" s="203"/>
      <c r="N646" s="123" t="str">
        <f t="shared" si="132"/>
        <v xml:space="preserve"> </v>
      </c>
      <c r="O646" s="193" t="str">
        <f t="shared" si="133"/>
        <v xml:space="preserve"> </v>
      </c>
      <c r="P646" s="57" t="str">
        <f t="shared" si="134"/>
        <v/>
      </c>
      <c r="Q646" s="58" t="str">
        <f t="shared" si="135"/>
        <v/>
      </c>
      <c r="R646" s="59">
        <f t="shared" si="136"/>
        <v>0</v>
      </c>
      <c r="S646" s="60">
        <f t="shared" si="137"/>
        <v>0</v>
      </c>
      <c r="T646" s="61">
        <f t="shared" si="138"/>
        <v>0</v>
      </c>
      <c r="U646" s="58">
        <f t="shared" si="139"/>
        <v>0</v>
      </c>
      <c r="V646" s="61">
        <f t="shared" si="140"/>
        <v>0</v>
      </c>
      <c r="W646" s="58">
        <f t="shared" si="141"/>
        <v>0</v>
      </c>
      <c r="X646" s="367"/>
      <c r="Y646" s="137"/>
      <c r="Z646" s="138"/>
      <c r="AA646" s="139"/>
      <c r="AB646" s="139"/>
      <c r="AC646" s="139"/>
      <c r="AD646" s="139"/>
    </row>
    <row r="647" spans="2:30" hidden="1">
      <c r="B647" s="65" t="str">
        <f>IF(C647&lt;&gt;"",COUNTA($C$7:C647),"")</f>
        <v/>
      </c>
      <c r="C647" s="364" t="str">
        <f>IF('Matches-Data-Inputs'!C663="","",'Matches-Data-Inputs'!C663)</f>
        <v/>
      </c>
      <c r="D647" s="73" t="str">
        <f>IF(C647="","",VLOOKUP(WEEKDAY(C647),WeekDays!$B$6:$C$12,COLUMNS(WeekDays!$B$6:$C$12)))</f>
        <v/>
      </c>
      <c r="E647" s="27" t="str">
        <f>IF('Matches-Data-Inputs'!E663="","",'Matches-Data-Inputs'!E663)</f>
        <v/>
      </c>
      <c r="F647" s="172" t="str">
        <f>IF('Matches-Data-Inputs'!F663="","",'Matches-Data-Inputs'!F663)</f>
        <v/>
      </c>
      <c r="G647" s="172" t="str">
        <f>IF('Matches-Data-Inputs'!G663="","",'Matches-Data-Inputs'!G663)</f>
        <v/>
      </c>
      <c r="H647" s="172" t="str">
        <f t="shared" si="130"/>
        <v>Not Played Yet</v>
      </c>
      <c r="I647" s="362" t="str">
        <f>IF('Matches-Data-Inputs'!H663="","",'Matches-Data-Inputs'!H663)</f>
        <v/>
      </c>
      <c r="J647" s="149" t="str">
        <f>IF('Matches-Data-Inputs'!I663="","",'Matches-Data-Inputs'!I663)</f>
        <v/>
      </c>
      <c r="K647" s="362" t="str">
        <f t="shared" si="131"/>
        <v>Not Played Yet</v>
      </c>
      <c r="L647" s="188"/>
      <c r="M647" s="203"/>
      <c r="N647" s="123" t="str">
        <f t="shared" si="132"/>
        <v xml:space="preserve"> </v>
      </c>
      <c r="O647" s="193" t="str">
        <f t="shared" si="133"/>
        <v xml:space="preserve"> </v>
      </c>
      <c r="P647" s="57" t="str">
        <f t="shared" si="134"/>
        <v/>
      </c>
      <c r="Q647" s="58" t="str">
        <f t="shared" si="135"/>
        <v/>
      </c>
      <c r="R647" s="59">
        <f t="shared" si="136"/>
        <v>0</v>
      </c>
      <c r="S647" s="60">
        <f t="shared" si="137"/>
        <v>0</v>
      </c>
      <c r="T647" s="61">
        <f t="shared" si="138"/>
        <v>0</v>
      </c>
      <c r="U647" s="58">
        <f t="shared" si="139"/>
        <v>0</v>
      </c>
      <c r="V647" s="61">
        <f t="shared" si="140"/>
        <v>0</v>
      </c>
      <c r="W647" s="58">
        <f t="shared" si="141"/>
        <v>0</v>
      </c>
      <c r="X647" s="367"/>
      <c r="Y647" s="137"/>
      <c r="Z647" s="138"/>
      <c r="AA647" s="139"/>
      <c r="AB647" s="139"/>
      <c r="AC647" s="139"/>
      <c r="AD647" s="139"/>
    </row>
    <row r="648" spans="2:30" hidden="1">
      <c r="B648" s="65" t="str">
        <f>IF(C648&lt;&gt;"",COUNTA($C$7:C648),"")</f>
        <v/>
      </c>
      <c r="C648" s="364" t="str">
        <f>IF('Matches-Data-Inputs'!C664="","",'Matches-Data-Inputs'!C664)</f>
        <v/>
      </c>
      <c r="D648" s="73" t="str">
        <f>IF(C648="","",VLOOKUP(WEEKDAY(C648),WeekDays!$B$6:$C$12,COLUMNS(WeekDays!$B$6:$C$12)))</f>
        <v/>
      </c>
      <c r="E648" s="27" t="str">
        <f>IF('Matches-Data-Inputs'!E664="","",'Matches-Data-Inputs'!E664)</f>
        <v/>
      </c>
      <c r="F648" s="172" t="str">
        <f>IF('Matches-Data-Inputs'!F664="","",'Matches-Data-Inputs'!F664)</f>
        <v/>
      </c>
      <c r="G648" s="172" t="str">
        <f>IF('Matches-Data-Inputs'!G664="","",'Matches-Data-Inputs'!G664)</f>
        <v/>
      </c>
      <c r="H648" s="172" t="str">
        <f t="shared" si="130"/>
        <v>Not Played Yet</v>
      </c>
      <c r="I648" s="362" t="str">
        <f>IF('Matches-Data-Inputs'!H664="","",'Matches-Data-Inputs'!H664)</f>
        <v/>
      </c>
      <c r="J648" s="149" t="str">
        <f>IF('Matches-Data-Inputs'!I664="","",'Matches-Data-Inputs'!I664)</f>
        <v/>
      </c>
      <c r="K648" s="362" t="str">
        <f t="shared" si="131"/>
        <v>Not Played Yet</v>
      </c>
      <c r="L648" s="188"/>
      <c r="M648" s="203"/>
      <c r="N648" s="123" t="str">
        <f t="shared" si="132"/>
        <v xml:space="preserve"> </v>
      </c>
      <c r="O648" s="193" t="str">
        <f t="shared" si="133"/>
        <v xml:space="preserve"> </v>
      </c>
      <c r="P648" s="57" t="str">
        <f t="shared" si="134"/>
        <v/>
      </c>
      <c r="Q648" s="58" t="str">
        <f t="shared" si="135"/>
        <v/>
      </c>
      <c r="R648" s="59">
        <f t="shared" si="136"/>
        <v>0</v>
      </c>
      <c r="S648" s="60">
        <f t="shared" si="137"/>
        <v>0</v>
      </c>
      <c r="T648" s="61">
        <f t="shared" si="138"/>
        <v>0</v>
      </c>
      <c r="U648" s="58">
        <f t="shared" si="139"/>
        <v>0</v>
      </c>
      <c r="V648" s="61">
        <f t="shared" si="140"/>
        <v>0</v>
      </c>
      <c r="W648" s="58">
        <f t="shared" si="141"/>
        <v>0</v>
      </c>
      <c r="X648" s="367"/>
      <c r="Y648" s="137"/>
      <c r="Z648" s="138"/>
      <c r="AA648" s="139"/>
      <c r="AB648" s="139"/>
      <c r="AC648" s="139"/>
      <c r="AD648" s="139"/>
    </row>
    <row r="649" spans="2:30" hidden="1">
      <c r="B649" s="65" t="str">
        <f>IF(C649&lt;&gt;"",COUNTA($C$7:C649),"")</f>
        <v/>
      </c>
      <c r="C649" s="364" t="str">
        <f>IF('Matches-Data-Inputs'!C665="","",'Matches-Data-Inputs'!C665)</f>
        <v/>
      </c>
      <c r="D649" s="73" t="str">
        <f>IF(C649="","",VLOOKUP(WEEKDAY(C649),WeekDays!$B$6:$C$12,COLUMNS(WeekDays!$B$6:$C$12)))</f>
        <v/>
      </c>
      <c r="E649" s="27" t="str">
        <f>IF('Matches-Data-Inputs'!E665="","",'Matches-Data-Inputs'!E665)</f>
        <v/>
      </c>
      <c r="F649" s="172" t="str">
        <f>IF('Matches-Data-Inputs'!F665="","",'Matches-Data-Inputs'!F665)</f>
        <v/>
      </c>
      <c r="G649" s="172" t="str">
        <f>IF('Matches-Data-Inputs'!G665="","",'Matches-Data-Inputs'!G665)</f>
        <v/>
      </c>
      <c r="H649" s="172" t="str">
        <f t="shared" ref="H649:H712" si="142">IF(G649&lt;&gt;"",F649,"Not Played Yet")</f>
        <v>Not Played Yet</v>
      </c>
      <c r="I649" s="362" t="str">
        <f>IF('Matches-Data-Inputs'!H665="","",'Matches-Data-Inputs'!H665)</f>
        <v/>
      </c>
      <c r="J649" s="149" t="str">
        <f>IF('Matches-Data-Inputs'!I665="","",'Matches-Data-Inputs'!I665)</f>
        <v/>
      </c>
      <c r="K649" s="362" t="str">
        <f t="shared" ref="K649:K712" si="143">IF(J649&lt;&gt;"",I649,"Not Played Yet")</f>
        <v>Not Played Yet</v>
      </c>
      <c r="L649" s="188"/>
      <c r="M649" s="203"/>
      <c r="N649" s="123" t="str">
        <f t="shared" si="132"/>
        <v xml:space="preserve"> </v>
      </c>
      <c r="O649" s="193" t="str">
        <f t="shared" si="133"/>
        <v xml:space="preserve"> </v>
      </c>
      <c r="P649" s="57" t="str">
        <f t="shared" si="134"/>
        <v/>
      </c>
      <c r="Q649" s="58" t="str">
        <f t="shared" si="135"/>
        <v/>
      </c>
      <c r="R649" s="59">
        <f t="shared" si="136"/>
        <v>0</v>
      </c>
      <c r="S649" s="60">
        <f t="shared" si="137"/>
        <v>0</v>
      </c>
      <c r="T649" s="61">
        <f t="shared" si="138"/>
        <v>0</v>
      </c>
      <c r="U649" s="58">
        <f t="shared" si="139"/>
        <v>0</v>
      </c>
      <c r="V649" s="61">
        <f t="shared" si="140"/>
        <v>0</v>
      </c>
      <c r="W649" s="58">
        <f t="shared" si="141"/>
        <v>0</v>
      </c>
      <c r="X649" s="367"/>
      <c r="Y649" s="137"/>
      <c r="Z649" s="138"/>
      <c r="AA649" s="139"/>
      <c r="AB649" s="139"/>
      <c r="AC649" s="139"/>
      <c r="AD649" s="139"/>
    </row>
    <row r="650" spans="2:30" hidden="1">
      <c r="B650" s="65" t="str">
        <f>IF(C650&lt;&gt;"",COUNTA($C$7:C650),"")</f>
        <v/>
      </c>
      <c r="C650" s="364" t="str">
        <f>IF('Matches-Data-Inputs'!C666="","",'Matches-Data-Inputs'!C666)</f>
        <v/>
      </c>
      <c r="D650" s="73" t="str">
        <f>IF(C650="","",VLOOKUP(WEEKDAY(C650),WeekDays!$B$6:$C$12,COLUMNS(WeekDays!$B$6:$C$12)))</f>
        <v/>
      </c>
      <c r="E650" s="27" t="str">
        <f>IF('Matches-Data-Inputs'!E666="","",'Matches-Data-Inputs'!E666)</f>
        <v/>
      </c>
      <c r="F650" s="172" t="str">
        <f>IF('Matches-Data-Inputs'!F666="","",'Matches-Data-Inputs'!F666)</f>
        <v/>
      </c>
      <c r="G650" s="172" t="str">
        <f>IF('Matches-Data-Inputs'!G666="","",'Matches-Data-Inputs'!G666)</f>
        <v/>
      </c>
      <c r="H650" s="172" t="str">
        <f t="shared" si="142"/>
        <v>Not Played Yet</v>
      </c>
      <c r="I650" s="362" t="str">
        <f>IF('Matches-Data-Inputs'!H666="","",'Matches-Data-Inputs'!H666)</f>
        <v/>
      </c>
      <c r="J650" s="149" t="str">
        <f>IF('Matches-Data-Inputs'!I666="","",'Matches-Data-Inputs'!I666)</f>
        <v/>
      </c>
      <c r="K650" s="362" t="str">
        <f t="shared" si="143"/>
        <v>Not Played Yet</v>
      </c>
      <c r="L650" s="188"/>
      <c r="M650" s="203"/>
      <c r="N650" s="123" t="str">
        <f t="shared" si="132"/>
        <v xml:space="preserve"> </v>
      </c>
      <c r="O650" s="193" t="str">
        <f t="shared" si="133"/>
        <v xml:space="preserve"> </v>
      </c>
      <c r="P650" s="57" t="str">
        <f t="shared" si="134"/>
        <v/>
      </c>
      <c r="Q650" s="58" t="str">
        <f t="shared" si="135"/>
        <v/>
      </c>
      <c r="R650" s="59">
        <f t="shared" si="136"/>
        <v>0</v>
      </c>
      <c r="S650" s="60">
        <f t="shared" si="137"/>
        <v>0</v>
      </c>
      <c r="T650" s="61">
        <f t="shared" si="138"/>
        <v>0</v>
      </c>
      <c r="U650" s="58">
        <f t="shared" si="139"/>
        <v>0</v>
      </c>
      <c r="V650" s="61">
        <f t="shared" si="140"/>
        <v>0</v>
      </c>
      <c r="W650" s="58">
        <f t="shared" si="141"/>
        <v>0</v>
      </c>
      <c r="X650" s="367"/>
      <c r="Y650" s="137"/>
      <c r="Z650" s="138"/>
      <c r="AA650" s="139"/>
      <c r="AB650" s="139"/>
      <c r="AC650" s="139"/>
      <c r="AD650" s="139"/>
    </row>
    <row r="651" spans="2:30" hidden="1">
      <c r="B651" s="65" t="str">
        <f>IF(C651&lt;&gt;"",COUNTA($C$7:C651),"")</f>
        <v/>
      </c>
      <c r="C651" s="364" t="str">
        <f>IF('Matches-Data-Inputs'!C667="","",'Matches-Data-Inputs'!C667)</f>
        <v/>
      </c>
      <c r="D651" s="73" t="str">
        <f>IF(C651="","",VLOOKUP(WEEKDAY(C651),WeekDays!$B$6:$C$12,COLUMNS(WeekDays!$B$6:$C$12)))</f>
        <v/>
      </c>
      <c r="E651" s="27" t="str">
        <f>IF('Matches-Data-Inputs'!E667="","",'Matches-Data-Inputs'!E667)</f>
        <v/>
      </c>
      <c r="F651" s="172" t="str">
        <f>IF('Matches-Data-Inputs'!F667="","",'Matches-Data-Inputs'!F667)</f>
        <v/>
      </c>
      <c r="G651" s="172" t="str">
        <f>IF('Matches-Data-Inputs'!G667="","",'Matches-Data-Inputs'!G667)</f>
        <v/>
      </c>
      <c r="H651" s="172" t="str">
        <f t="shared" si="142"/>
        <v>Not Played Yet</v>
      </c>
      <c r="I651" s="362" t="str">
        <f>IF('Matches-Data-Inputs'!H667="","",'Matches-Data-Inputs'!H667)</f>
        <v/>
      </c>
      <c r="J651" s="149" t="str">
        <f>IF('Matches-Data-Inputs'!I667="","",'Matches-Data-Inputs'!I667)</f>
        <v/>
      </c>
      <c r="K651" s="362" t="str">
        <f t="shared" si="143"/>
        <v>Not Played Yet</v>
      </c>
      <c r="L651" s="188"/>
      <c r="M651" s="203"/>
      <c r="N651" s="123" t="str">
        <f t="shared" si="132"/>
        <v xml:space="preserve"> </v>
      </c>
      <c r="O651" s="193" t="str">
        <f t="shared" si="133"/>
        <v xml:space="preserve"> </v>
      </c>
      <c r="P651" s="57" t="str">
        <f t="shared" si="134"/>
        <v/>
      </c>
      <c r="Q651" s="58" t="str">
        <f t="shared" si="135"/>
        <v/>
      </c>
      <c r="R651" s="59">
        <f t="shared" si="136"/>
        <v>0</v>
      </c>
      <c r="S651" s="60">
        <f t="shared" si="137"/>
        <v>0</v>
      </c>
      <c r="T651" s="61">
        <f t="shared" si="138"/>
        <v>0</v>
      </c>
      <c r="U651" s="58">
        <f t="shared" si="139"/>
        <v>0</v>
      </c>
      <c r="V651" s="61">
        <f t="shared" si="140"/>
        <v>0</v>
      </c>
      <c r="W651" s="58">
        <f t="shared" si="141"/>
        <v>0</v>
      </c>
      <c r="X651" s="367"/>
      <c r="Y651" s="137"/>
      <c r="Z651" s="138"/>
      <c r="AA651" s="139"/>
      <c r="AB651" s="139"/>
      <c r="AC651" s="139"/>
      <c r="AD651" s="139"/>
    </row>
    <row r="652" spans="2:30" hidden="1">
      <c r="B652" s="65" t="str">
        <f>IF(C652&lt;&gt;"",COUNTA($C$7:C652),"")</f>
        <v/>
      </c>
      <c r="C652" s="364" t="str">
        <f>IF('Matches-Data-Inputs'!C668="","",'Matches-Data-Inputs'!C668)</f>
        <v/>
      </c>
      <c r="D652" s="73" t="str">
        <f>IF(C652="","",VLOOKUP(WEEKDAY(C652),WeekDays!$B$6:$C$12,COLUMNS(WeekDays!$B$6:$C$12)))</f>
        <v/>
      </c>
      <c r="E652" s="27" t="str">
        <f>IF('Matches-Data-Inputs'!E668="","",'Matches-Data-Inputs'!E668)</f>
        <v/>
      </c>
      <c r="F652" s="172" t="str">
        <f>IF('Matches-Data-Inputs'!F668="","",'Matches-Data-Inputs'!F668)</f>
        <v/>
      </c>
      <c r="G652" s="172" t="str">
        <f>IF('Matches-Data-Inputs'!G668="","",'Matches-Data-Inputs'!G668)</f>
        <v/>
      </c>
      <c r="H652" s="172" t="str">
        <f t="shared" si="142"/>
        <v>Not Played Yet</v>
      </c>
      <c r="I652" s="362" t="str">
        <f>IF('Matches-Data-Inputs'!H668="","",'Matches-Data-Inputs'!H668)</f>
        <v/>
      </c>
      <c r="J652" s="149" t="str">
        <f>IF('Matches-Data-Inputs'!I668="","",'Matches-Data-Inputs'!I668)</f>
        <v/>
      </c>
      <c r="K652" s="362" t="str">
        <f t="shared" si="143"/>
        <v>Not Played Yet</v>
      </c>
      <c r="L652" s="188"/>
      <c r="M652" s="203"/>
      <c r="N652" s="123" t="str">
        <f t="shared" si="132"/>
        <v xml:space="preserve"> </v>
      </c>
      <c r="O652" s="193" t="str">
        <f t="shared" si="133"/>
        <v xml:space="preserve"> </v>
      </c>
      <c r="P652" s="57" t="str">
        <f t="shared" si="134"/>
        <v/>
      </c>
      <c r="Q652" s="58" t="str">
        <f t="shared" si="135"/>
        <v/>
      </c>
      <c r="R652" s="59">
        <f t="shared" si="136"/>
        <v>0</v>
      </c>
      <c r="S652" s="60">
        <f t="shared" si="137"/>
        <v>0</v>
      </c>
      <c r="T652" s="61">
        <f t="shared" si="138"/>
        <v>0</v>
      </c>
      <c r="U652" s="58">
        <f t="shared" si="139"/>
        <v>0</v>
      </c>
      <c r="V652" s="61">
        <f t="shared" si="140"/>
        <v>0</v>
      </c>
      <c r="W652" s="58">
        <f t="shared" si="141"/>
        <v>0</v>
      </c>
      <c r="X652" s="367"/>
      <c r="Y652" s="137"/>
      <c r="Z652" s="138"/>
      <c r="AA652" s="139"/>
      <c r="AB652" s="139"/>
      <c r="AC652" s="139"/>
      <c r="AD652" s="139"/>
    </row>
    <row r="653" spans="2:30" hidden="1">
      <c r="B653" s="65" t="str">
        <f>IF(C653&lt;&gt;"",COUNTA($C$7:C653),"")</f>
        <v/>
      </c>
      <c r="C653" s="364" t="str">
        <f>IF('Matches-Data-Inputs'!C669="","",'Matches-Data-Inputs'!C669)</f>
        <v/>
      </c>
      <c r="D653" s="73" t="str">
        <f>IF(C653="","",VLOOKUP(WEEKDAY(C653),WeekDays!$B$6:$C$12,COLUMNS(WeekDays!$B$6:$C$12)))</f>
        <v/>
      </c>
      <c r="E653" s="27" t="str">
        <f>IF('Matches-Data-Inputs'!E669="","",'Matches-Data-Inputs'!E669)</f>
        <v/>
      </c>
      <c r="F653" s="172" t="str">
        <f>IF('Matches-Data-Inputs'!F669="","",'Matches-Data-Inputs'!F669)</f>
        <v/>
      </c>
      <c r="G653" s="172" t="str">
        <f>IF('Matches-Data-Inputs'!G669="","",'Matches-Data-Inputs'!G669)</f>
        <v/>
      </c>
      <c r="H653" s="172" t="str">
        <f t="shared" si="142"/>
        <v>Not Played Yet</v>
      </c>
      <c r="I653" s="362" t="str">
        <f>IF('Matches-Data-Inputs'!H669="","",'Matches-Data-Inputs'!H669)</f>
        <v/>
      </c>
      <c r="J653" s="149" t="str">
        <f>IF('Matches-Data-Inputs'!I669="","",'Matches-Data-Inputs'!I669)</f>
        <v/>
      </c>
      <c r="K653" s="362" t="str">
        <f t="shared" si="143"/>
        <v>Not Played Yet</v>
      </c>
      <c r="L653" s="188"/>
      <c r="M653" s="203"/>
      <c r="N653" s="123" t="str">
        <f t="shared" si="132"/>
        <v xml:space="preserve"> </v>
      </c>
      <c r="O653" s="193" t="str">
        <f t="shared" si="133"/>
        <v xml:space="preserve"> </v>
      </c>
      <c r="P653" s="57" t="str">
        <f t="shared" si="134"/>
        <v/>
      </c>
      <c r="Q653" s="58" t="str">
        <f t="shared" si="135"/>
        <v/>
      </c>
      <c r="R653" s="59">
        <f t="shared" si="136"/>
        <v>0</v>
      </c>
      <c r="S653" s="60">
        <f t="shared" si="137"/>
        <v>0</v>
      </c>
      <c r="T653" s="61">
        <f t="shared" si="138"/>
        <v>0</v>
      </c>
      <c r="U653" s="58">
        <f t="shared" si="139"/>
        <v>0</v>
      </c>
      <c r="V653" s="61">
        <f t="shared" si="140"/>
        <v>0</v>
      </c>
      <c r="W653" s="58">
        <f t="shared" si="141"/>
        <v>0</v>
      </c>
      <c r="X653" s="367"/>
      <c r="Y653" s="137"/>
      <c r="Z653" s="138"/>
      <c r="AA653" s="139"/>
      <c r="AB653" s="139"/>
      <c r="AC653" s="139"/>
      <c r="AD653" s="139"/>
    </row>
    <row r="654" spans="2:30" hidden="1">
      <c r="B654" s="65" t="str">
        <f>IF(C654&lt;&gt;"",COUNTA($C$7:C654),"")</f>
        <v/>
      </c>
      <c r="C654" s="364" t="str">
        <f>IF('Matches-Data-Inputs'!C670="","",'Matches-Data-Inputs'!C670)</f>
        <v/>
      </c>
      <c r="D654" s="73" t="str">
        <f>IF(C654="","",VLOOKUP(WEEKDAY(C654),WeekDays!$B$6:$C$12,COLUMNS(WeekDays!$B$6:$C$12)))</f>
        <v/>
      </c>
      <c r="E654" s="27" t="str">
        <f>IF('Matches-Data-Inputs'!E670="","",'Matches-Data-Inputs'!E670)</f>
        <v/>
      </c>
      <c r="F654" s="172" t="str">
        <f>IF('Matches-Data-Inputs'!F670="","",'Matches-Data-Inputs'!F670)</f>
        <v/>
      </c>
      <c r="G654" s="172" t="str">
        <f>IF('Matches-Data-Inputs'!G670="","",'Matches-Data-Inputs'!G670)</f>
        <v/>
      </c>
      <c r="H654" s="172" t="str">
        <f t="shared" si="142"/>
        <v>Not Played Yet</v>
      </c>
      <c r="I654" s="362" t="str">
        <f>IF('Matches-Data-Inputs'!H670="","",'Matches-Data-Inputs'!H670)</f>
        <v/>
      </c>
      <c r="J654" s="149" t="str">
        <f>IF('Matches-Data-Inputs'!I670="","",'Matches-Data-Inputs'!I670)</f>
        <v/>
      </c>
      <c r="K654" s="362" t="str">
        <f t="shared" si="143"/>
        <v>Not Played Yet</v>
      </c>
      <c r="L654" s="188"/>
      <c r="M654" s="203"/>
      <c r="N654" s="123" t="str">
        <f t="shared" si="132"/>
        <v xml:space="preserve"> </v>
      </c>
      <c r="O654" s="193" t="str">
        <f t="shared" si="133"/>
        <v xml:space="preserve"> </v>
      </c>
      <c r="P654" s="57" t="str">
        <f t="shared" si="134"/>
        <v/>
      </c>
      <c r="Q654" s="58" t="str">
        <f t="shared" si="135"/>
        <v/>
      </c>
      <c r="R654" s="59">
        <f t="shared" si="136"/>
        <v>0</v>
      </c>
      <c r="S654" s="60">
        <f t="shared" si="137"/>
        <v>0</v>
      </c>
      <c r="T654" s="61">
        <f t="shared" si="138"/>
        <v>0</v>
      </c>
      <c r="U654" s="58">
        <f t="shared" si="139"/>
        <v>0</v>
      </c>
      <c r="V654" s="61">
        <f t="shared" si="140"/>
        <v>0</v>
      </c>
      <c r="W654" s="58">
        <f t="shared" si="141"/>
        <v>0</v>
      </c>
      <c r="X654" s="367"/>
      <c r="Y654" s="137"/>
      <c r="Z654" s="138"/>
      <c r="AA654" s="139"/>
      <c r="AB654" s="139"/>
      <c r="AC654" s="139"/>
      <c r="AD654" s="139"/>
    </row>
    <row r="655" spans="2:30" hidden="1">
      <c r="B655" s="65" t="str">
        <f>IF(C655&lt;&gt;"",COUNTA($C$7:C655),"")</f>
        <v/>
      </c>
      <c r="C655" s="364" t="str">
        <f>IF('Matches-Data-Inputs'!C671="","",'Matches-Data-Inputs'!C671)</f>
        <v/>
      </c>
      <c r="D655" s="73" t="str">
        <f>IF(C655="","",VLOOKUP(WEEKDAY(C655),WeekDays!$B$6:$C$12,COLUMNS(WeekDays!$B$6:$C$12)))</f>
        <v/>
      </c>
      <c r="E655" s="27" t="str">
        <f>IF('Matches-Data-Inputs'!E671="","",'Matches-Data-Inputs'!E671)</f>
        <v/>
      </c>
      <c r="F655" s="172" t="str">
        <f>IF('Matches-Data-Inputs'!F671="","",'Matches-Data-Inputs'!F671)</f>
        <v/>
      </c>
      <c r="G655" s="172" t="str">
        <f>IF('Matches-Data-Inputs'!G671="","",'Matches-Data-Inputs'!G671)</f>
        <v/>
      </c>
      <c r="H655" s="172" t="str">
        <f t="shared" si="142"/>
        <v>Not Played Yet</v>
      </c>
      <c r="I655" s="362" t="str">
        <f>IF('Matches-Data-Inputs'!H671="","",'Matches-Data-Inputs'!H671)</f>
        <v/>
      </c>
      <c r="J655" s="149" t="str">
        <f>IF('Matches-Data-Inputs'!I671="","",'Matches-Data-Inputs'!I671)</f>
        <v/>
      </c>
      <c r="K655" s="362" t="str">
        <f t="shared" si="143"/>
        <v>Not Played Yet</v>
      </c>
      <c r="L655" s="188"/>
      <c r="M655" s="203"/>
      <c r="N655" s="123" t="str">
        <f t="shared" si="132"/>
        <v xml:space="preserve"> </v>
      </c>
      <c r="O655" s="193" t="str">
        <f t="shared" si="133"/>
        <v xml:space="preserve"> </v>
      </c>
      <c r="P655" s="57" t="str">
        <f t="shared" si="134"/>
        <v/>
      </c>
      <c r="Q655" s="58" t="str">
        <f t="shared" si="135"/>
        <v/>
      </c>
      <c r="R655" s="59">
        <f t="shared" si="136"/>
        <v>0</v>
      </c>
      <c r="S655" s="60">
        <f t="shared" si="137"/>
        <v>0</v>
      </c>
      <c r="T655" s="61">
        <f t="shared" si="138"/>
        <v>0</v>
      </c>
      <c r="U655" s="58">
        <f t="shared" si="139"/>
        <v>0</v>
      </c>
      <c r="V655" s="61">
        <f t="shared" si="140"/>
        <v>0</v>
      </c>
      <c r="W655" s="58">
        <f t="shared" si="141"/>
        <v>0</v>
      </c>
      <c r="X655" s="367"/>
      <c r="Y655" s="137"/>
      <c r="Z655" s="138"/>
      <c r="AA655" s="139"/>
      <c r="AB655" s="139"/>
      <c r="AC655" s="139"/>
      <c r="AD655" s="139"/>
    </row>
    <row r="656" spans="2:30" hidden="1">
      <c r="B656" s="65" t="str">
        <f>IF(C656&lt;&gt;"",COUNTA($C$7:C656),"")</f>
        <v/>
      </c>
      <c r="C656" s="364" t="str">
        <f>IF('Matches-Data-Inputs'!C672="","",'Matches-Data-Inputs'!C672)</f>
        <v/>
      </c>
      <c r="D656" s="73" t="str">
        <f>IF(C656="","",VLOOKUP(WEEKDAY(C656),WeekDays!$B$6:$C$12,COLUMNS(WeekDays!$B$6:$C$12)))</f>
        <v/>
      </c>
      <c r="E656" s="27" t="str">
        <f>IF('Matches-Data-Inputs'!E672="","",'Matches-Data-Inputs'!E672)</f>
        <v/>
      </c>
      <c r="F656" s="172" t="str">
        <f>IF('Matches-Data-Inputs'!F672="","",'Matches-Data-Inputs'!F672)</f>
        <v/>
      </c>
      <c r="G656" s="172" t="str">
        <f>IF('Matches-Data-Inputs'!G672="","",'Matches-Data-Inputs'!G672)</f>
        <v/>
      </c>
      <c r="H656" s="172" t="str">
        <f t="shared" si="142"/>
        <v>Not Played Yet</v>
      </c>
      <c r="I656" s="362" t="str">
        <f>IF('Matches-Data-Inputs'!H672="","",'Matches-Data-Inputs'!H672)</f>
        <v/>
      </c>
      <c r="J656" s="149" t="str">
        <f>IF('Matches-Data-Inputs'!I672="","",'Matches-Data-Inputs'!I672)</f>
        <v/>
      </c>
      <c r="K656" s="362" t="str">
        <f t="shared" si="143"/>
        <v>Not Played Yet</v>
      </c>
      <c r="L656" s="188"/>
      <c r="M656" s="203"/>
      <c r="N656" s="123" t="str">
        <f t="shared" si="132"/>
        <v xml:space="preserve"> </v>
      </c>
      <c r="O656" s="193" t="str">
        <f t="shared" si="133"/>
        <v xml:space="preserve"> </v>
      </c>
      <c r="P656" s="57" t="str">
        <f t="shared" si="134"/>
        <v/>
      </c>
      <c r="Q656" s="58" t="str">
        <f t="shared" si="135"/>
        <v/>
      </c>
      <c r="R656" s="59">
        <f t="shared" si="136"/>
        <v>0</v>
      </c>
      <c r="S656" s="60">
        <f t="shared" si="137"/>
        <v>0</v>
      </c>
      <c r="T656" s="61">
        <f t="shared" si="138"/>
        <v>0</v>
      </c>
      <c r="U656" s="58">
        <f t="shared" si="139"/>
        <v>0</v>
      </c>
      <c r="V656" s="61">
        <f t="shared" si="140"/>
        <v>0</v>
      </c>
      <c r="W656" s="58">
        <f t="shared" si="141"/>
        <v>0</v>
      </c>
      <c r="X656" s="367"/>
      <c r="Y656" s="137"/>
      <c r="Z656" s="138"/>
      <c r="AA656" s="139"/>
      <c r="AB656" s="139"/>
      <c r="AC656" s="139"/>
      <c r="AD656" s="139"/>
    </row>
    <row r="657" spans="2:30" hidden="1">
      <c r="B657" s="65" t="str">
        <f>IF(C657&lt;&gt;"",COUNTA($C$7:C657),"")</f>
        <v/>
      </c>
      <c r="C657" s="364" t="str">
        <f>IF('Matches-Data-Inputs'!C673="","",'Matches-Data-Inputs'!C673)</f>
        <v/>
      </c>
      <c r="D657" s="73" t="str">
        <f>IF(C657="","",VLOOKUP(WEEKDAY(C657),WeekDays!$B$6:$C$12,COLUMNS(WeekDays!$B$6:$C$12)))</f>
        <v/>
      </c>
      <c r="E657" s="27" t="str">
        <f>IF('Matches-Data-Inputs'!E673="","",'Matches-Data-Inputs'!E673)</f>
        <v/>
      </c>
      <c r="F657" s="172" t="str">
        <f>IF('Matches-Data-Inputs'!F673="","",'Matches-Data-Inputs'!F673)</f>
        <v/>
      </c>
      <c r="G657" s="172" t="str">
        <f>IF('Matches-Data-Inputs'!G673="","",'Matches-Data-Inputs'!G673)</f>
        <v/>
      </c>
      <c r="H657" s="172" t="str">
        <f t="shared" si="142"/>
        <v>Not Played Yet</v>
      </c>
      <c r="I657" s="362" t="str">
        <f>IF('Matches-Data-Inputs'!H673="","",'Matches-Data-Inputs'!H673)</f>
        <v/>
      </c>
      <c r="J657" s="149" t="str">
        <f>IF('Matches-Data-Inputs'!I673="","",'Matches-Data-Inputs'!I673)</f>
        <v/>
      </c>
      <c r="K657" s="362" t="str">
        <f t="shared" si="143"/>
        <v>Not Played Yet</v>
      </c>
      <c r="L657" s="188"/>
      <c r="M657" s="203"/>
      <c r="N657" s="123" t="str">
        <f t="shared" si="132"/>
        <v xml:space="preserve"> </v>
      </c>
      <c r="O657" s="193" t="str">
        <f t="shared" si="133"/>
        <v xml:space="preserve"> </v>
      </c>
      <c r="P657" s="57" t="str">
        <f t="shared" si="134"/>
        <v/>
      </c>
      <c r="Q657" s="58" t="str">
        <f t="shared" si="135"/>
        <v/>
      </c>
      <c r="R657" s="59">
        <f t="shared" si="136"/>
        <v>0</v>
      </c>
      <c r="S657" s="60">
        <f t="shared" si="137"/>
        <v>0</v>
      </c>
      <c r="T657" s="61">
        <f t="shared" si="138"/>
        <v>0</v>
      </c>
      <c r="U657" s="58">
        <f t="shared" si="139"/>
        <v>0</v>
      </c>
      <c r="V657" s="61">
        <f t="shared" si="140"/>
        <v>0</v>
      </c>
      <c r="W657" s="58">
        <f t="shared" si="141"/>
        <v>0</v>
      </c>
      <c r="X657" s="367"/>
      <c r="Y657" s="137"/>
      <c r="Z657" s="138"/>
      <c r="AA657" s="139"/>
      <c r="AB657" s="139"/>
      <c r="AC657" s="139"/>
      <c r="AD657" s="139"/>
    </row>
    <row r="658" spans="2:30" hidden="1">
      <c r="B658" s="65" t="str">
        <f>IF(C658&lt;&gt;"",COUNTA($C$7:C658),"")</f>
        <v/>
      </c>
      <c r="C658" s="364" t="str">
        <f>IF('Matches-Data-Inputs'!C674="","",'Matches-Data-Inputs'!C674)</f>
        <v/>
      </c>
      <c r="D658" s="73" t="str">
        <f>IF(C658="","",VLOOKUP(WEEKDAY(C658),WeekDays!$B$6:$C$12,COLUMNS(WeekDays!$B$6:$C$12)))</f>
        <v/>
      </c>
      <c r="E658" s="27" t="str">
        <f>IF('Matches-Data-Inputs'!E674="","",'Matches-Data-Inputs'!E674)</f>
        <v/>
      </c>
      <c r="F658" s="172" t="str">
        <f>IF('Matches-Data-Inputs'!F674="","",'Matches-Data-Inputs'!F674)</f>
        <v/>
      </c>
      <c r="G658" s="172" t="str">
        <f>IF('Matches-Data-Inputs'!G674="","",'Matches-Data-Inputs'!G674)</f>
        <v/>
      </c>
      <c r="H658" s="172" t="str">
        <f t="shared" si="142"/>
        <v>Not Played Yet</v>
      </c>
      <c r="I658" s="362" t="str">
        <f>IF('Matches-Data-Inputs'!H674="","",'Matches-Data-Inputs'!H674)</f>
        <v/>
      </c>
      <c r="J658" s="149" t="str">
        <f>IF('Matches-Data-Inputs'!I674="","",'Matches-Data-Inputs'!I674)</f>
        <v/>
      </c>
      <c r="K658" s="362" t="str">
        <f t="shared" si="143"/>
        <v>Not Played Yet</v>
      </c>
      <c r="L658" s="188"/>
      <c r="M658" s="203"/>
      <c r="N658" s="123" t="str">
        <f t="shared" si="132"/>
        <v xml:space="preserve"> </v>
      </c>
      <c r="O658" s="193" t="str">
        <f t="shared" si="133"/>
        <v xml:space="preserve"> </v>
      </c>
      <c r="P658" s="57" t="str">
        <f t="shared" si="134"/>
        <v/>
      </c>
      <c r="Q658" s="58" t="str">
        <f t="shared" si="135"/>
        <v/>
      </c>
      <c r="R658" s="59">
        <f t="shared" si="136"/>
        <v>0</v>
      </c>
      <c r="S658" s="60">
        <f t="shared" si="137"/>
        <v>0</v>
      </c>
      <c r="T658" s="61">
        <f t="shared" si="138"/>
        <v>0</v>
      </c>
      <c r="U658" s="58">
        <f t="shared" si="139"/>
        <v>0</v>
      </c>
      <c r="V658" s="61">
        <f t="shared" si="140"/>
        <v>0</v>
      </c>
      <c r="W658" s="58">
        <f t="shared" si="141"/>
        <v>0</v>
      </c>
      <c r="X658" s="367"/>
      <c r="Y658" s="137"/>
      <c r="Z658" s="138"/>
      <c r="AA658" s="139"/>
      <c r="AB658" s="139"/>
      <c r="AC658" s="139"/>
      <c r="AD658" s="139"/>
    </row>
    <row r="659" spans="2:30" hidden="1">
      <c r="B659" s="65" t="str">
        <f>IF(C659&lt;&gt;"",COUNTA($C$7:C659),"")</f>
        <v/>
      </c>
      <c r="C659" s="364" t="str">
        <f>IF('Matches-Data-Inputs'!C675="","",'Matches-Data-Inputs'!C675)</f>
        <v/>
      </c>
      <c r="D659" s="73" t="str">
        <f>IF(C659="","",VLOOKUP(WEEKDAY(C659),WeekDays!$B$6:$C$12,COLUMNS(WeekDays!$B$6:$C$12)))</f>
        <v/>
      </c>
      <c r="E659" s="27" t="str">
        <f>IF('Matches-Data-Inputs'!E675="","",'Matches-Data-Inputs'!E675)</f>
        <v/>
      </c>
      <c r="F659" s="172" t="str">
        <f>IF('Matches-Data-Inputs'!F675="","",'Matches-Data-Inputs'!F675)</f>
        <v/>
      </c>
      <c r="G659" s="172" t="str">
        <f>IF('Matches-Data-Inputs'!G675="","",'Matches-Data-Inputs'!G675)</f>
        <v/>
      </c>
      <c r="H659" s="172" t="str">
        <f t="shared" si="142"/>
        <v>Not Played Yet</v>
      </c>
      <c r="I659" s="362" t="str">
        <f>IF('Matches-Data-Inputs'!H675="","",'Matches-Data-Inputs'!H675)</f>
        <v/>
      </c>
      <c r="J659" s="149" t="str">
        <f>IF('Matches-Data-Inputs'!I675="","",'Matches-Data-Inputs'!I675)</f>
        <v/>
      </c>
      <c r="K659" s="362" t="str">
        <f t="shared" si="143"/>
        <v>Not Played Yet</v>
      </c>
      <c r="L659" s="188"/>
      <c r="M659" s="203"/>
      <c r="N659" s="123" t="str">
        <f t="shared" si="132"/>
        <v xml:space="preserve"> </v>
      </c>
      <c r="O659" s="193" t="str">
        <f t="shared" si="133"/>
        <v xml:space="preserve"> </v>
      </c>
      <c r="P659" s="57" t="str">
        <f t="shared" si="134"/>
        <v/>
      </c>
      <c r="Q659" s="58" t="str">
        <f t="shared" si="135"/>
        <v/>
      </c>
      <c r="R659" s="59">
        <f t="shared" si="136"/>
        <v>0</v>
      </c>
      <c r="S659" s="60">
        <f t="shared" si="137"/>
        <v>0</v>
      </c>
      <c r="T659" s="61">
        <f t="shared" si="138"/>
        <v>0</v>
      </c>
      <c r="U659" s="58">
        <f t="shared" si="139"/>
        <v>0</v>
      </c>
      <c r="V659" s="61">
        <f t="shared" si="140"/>
        <v>0</v>
      </c>
      <c r="W659" s="58">
        <f t="shared" si="141"/>
        <v>0</v>
      </c>
      <c r="X659" s="367"/>
      <c r="Y659" s="137"/>
      <c r="Z659" s="138"/>
      <c r="AA659" s="139"/>
      <c r="AB659" s="139"/>
      <c r="AC659" s="139"/>
      <c r="AD659" s="139"/>
    </row>
    <row r="660" spans="2:30" hidden="1">
      <c r="B660" s="65" t="str">
        <f>IF(C660&lt;&gt;"",COUNTA($C$7:C660),"")</f>
        <v/>
      </c>
      <c r="C660" s="364" t="str">
        <f>IF('Matches-Data-Inputs'!C676="","",'Matches-Data-Inputs'!C676)</f>
        <v/>
      </c>
      <c r="D660" s="73" t="str">
        <f>IF(C660="","",VLOOKUP(WEEKDAY(C660),WeekDays!$B$6:$C$12,COLUMNS(WeekDays!$B$6:$C$12)))</f>
        <v/>
      </c>
      <c r="E660" s="27" t="str">
        <f>IF('Matches-Data-Inputs'!E676="","",'Matches-Data-Inputs'!E676)</f>
        <v/>
      </c>
      <c r="F660" s="172" t="str">
        <f>IF('Matches-Data-Inputs'!F676="","",'Matches-Data-Inputs'!F676)</f>
        <v/>
      </c>
      <c r="G660" s="172" t="str">
        <f>IF('Matches-Data-Inputs'!G676="","",'Matches-Data-Inputs'!G676)</f>
        <v/>
      </c>
      <c r="H660" s="172" t="str">
        <f t="shared" si="142"/>
        <v>Not Played Yet</v>
      </c>
      <c r="I660" s="362" t="str">
        <f>IF('Matches-Data-Inputs'!H676="","",'Matches-Data-Inputs'!H676)</f>
        <v/>
      </c>
      <c r="J660" s="149" t="str">
        <f>IF('Matches-Data-Inputs'!I676="","",'Matches-Data-Inputs'!I676)</f>
        <v/>
      </c>
      <c r="K660" s="362" t="str">
        <f t="shared" si="143"/>
        <v>Not Played Yet</v>
      </c>
      <c r="L660" s="188"/>
      <c r="M660" s="203"/>
      <c r="N660" s="123" t="str">
        <f t="shared" si="132"/>
        <v xml:space="preserve"> </v>
      </c>
      <c r="O660" s="193" t="str">
        <f t="shared" si="133"/>
        <v xml:space="preserve"> </v>
      </c>
      <c r="P660" s="57" t="str">
        <f t="shared" si="134"/>
        <v/>
      </c>
      <c r="Q660" s="58" t="str">
        <f t="shared" si="135"/>
        <v/>
      </c>
      <c r="R660" s="59">
        <f t="shared" si="136"/>
        <v>0</v>
      </c>
      <c r="S660" s="60">
        <f t="shared" si="137"/>
        <v>0</v>
      </c>
      <c r="T660" s="61">
        <f t="shared" si="138"/>
        <v>0</v>
      </c>
      <c r="U660" s="58">
        <f t="shared" si="139"/>
        <v>0</v>
      </c>
      <c r="V660" s="61">
        <f t="shared" si="140"/>
        <v>0</v>
      </c>
      <c r="W660" s="58">
        <f t="shared" si="141"/>
        <v>0</v>
      </c>
      <c r="X660" s="367"/>
      <c r="Y660" s="137"/>
      <c r="Z660" s="138"/>
      <c r="AA660" s="139"/>
      <c r="AB660" s="139"/>
      <c r="AC660" s="139"/>
      <c r="AD660" s="139"/>
    </row>
    <row r="661" spans="2:30" hidden="1">
      <c r="B661" s="65" t="str">
        <f>IF(C661&lt;&gt;"",COUNTA($C$7:C661),"")</f>
        <v/>
      </c>
      <c r="C661" s="364" t="str">
        <f>IF('Matches-Data-Inputs'!C677="","",'Matches-Data-Inputs'!C677)</f>
        <v/>
      </c>
      <c r="D661" s="73" t="str">
        <f>IF(C661="","",VLOOKUP(WEEKDAY(C661),WeekDays!$B$6:$C$12,COLUMNS(WeekDays!$B$6:$C$12)))</f>
        <v/>
      </c>
      <c r="E661" s="27" t="str">
        <f>IF('Matches-Data-Inputs'!E677="","",'Matches-Data-Inputs'!E677)</f>
        <v/>
      </c>
      <c r="F661" s="172" t="str">
        <f>IF('Matches-Data-Inputs'!F677="","",'Matches-Data-Inputs'!F677)</f>
        <v/>
      </c>
      <c r="G661" s="172" t="str">
        <f>IF('Matches-Data-Inputs'!G677="","",'Matches-Data-Inputs'!G677)</f>
        <v/>
      </c>
      <c r="H661" s="172" t="str">
        <f t="shared" si="142"/>
        <v>Not Played Yet</v>
      </c>
      <c r="I661" s="362" t="str">
        <f>IF('Matches-Data-Inputs'!H677="","",'Matches-Data-Inputs'!H677)</f>
        <v/>
      </c>
      <c r="J661" s="149" t="str">
        <f>IF('Matches-Data-Inputs'!I677="","",'Matches-Data-Inputs'!I677)</f>
        <v/>
      </c>
      <c r="K661" s="362" t="str">
        <f t="shared" si="143"/>
        <v>Not Played Yet</v>
      </c>
      <c r="L661" s="188"/>
      <c r="M661" s="203"/>
      <c r="N661" s="123" t="str">
        <f t="shared" si="132"/>
        <v xml:space="preserve"> </v>
      </c>
      <c r="O661" s="193" t="str">
        <f t="shared" si="133"/>
        <v xml:space="preserve"> </v>
      </c>
      <c r="P661" s="57" t="str">
        <f t="shared" si="134"/>
        <v/>
      </c>
      <c r="Q661" s="58" t="str">
        <f t="shared" si="135"/>
        <v/>
      </c>
      <c r="R661" s="59">
        <f t="shared" si="136"/>
        <v>0</v>
      </c>
      <c r="S661" s="60">
        <f t="shared" si="137"/>
        <v>0</v>
      </c>
      <c r="T661" s="61">
        <f t="shared" si="138"/>
        <v>0</v>
      </c>
      <c r="U661" s="58">
        <f t="shared" si="139"/>
        <v>0</v>
      </c>
      <c r="V661" s="61">
        <f t="shared" si="140"/>
        <v>0</v>
      </c>
      <c r="W661" s="58">
        <f t="shared" si="141"/>
        <v>0</v>
      </c>
      <c r="X661" s="367"/>
      <c r="Y661" s="137"/>
      <c r="Z661" s="138"/>
      <c r="AA661" s="139"/>
      <c r="AB661" s="139"/>
      <c r="AC661" s="139"/>
      <c r="AD661" s="139"/>
    </row>
    <row r="662" spans="2:30" hidden="1">
      <c r="B662" s="65" t="str">
        <f>IF(C662&lt;&gt;"",COUNTA($C$7:C662),"")</f>
        <v/>
      </c>
      <c r="C662" s="364" t="str">
        <f>IF('Matches-Data-Inputs'!C678="","",'Matches-Data-Inputs'!C678)</f>
        <v/>
      </c>
      <c r="D662" s="73" t="str">
        <f>IF(C662="","",VLOOKUP(WEEKDAY(C662),WeekDays!$B$6:$C$12,COLUMNS(WeekDays!$B$6:$C$12)))</f>
        <v/>
      </c>
      <c r="E662" s="27" t="str">
        <f>IF('Matches-Data-Inputs'!E678="","",'Matches-Data-Inputs'!E678)</f>
        <v/>
      </c>
      <c r="F662" s="172" t="str">
        <f>IF('Matches-Data-Inputs'!F678="","",'Matches-Data-Inputs'!F678)</f>
        <v/>
      </c>
      <c r="G662" s="172" t="str">
        <f>IF('Matches-Data-Inputs'!G678="","",'Matches-Data-Inputs'!G678)</f>
        <v/>
      </c>
      <c r="H662" s="172" t="str">
        <f t="shared" si="142"/>
        <v>Not Played Yet</v>
      </c>
      <c r="I662" s="362" t="str">
        <f>IF('Matches-Data-Inputs'!H678="","",'Matches-Data-Inputs'!H678)</f>
        <v/>
      </c>
      <c r="J662" s="149" t="str">
        <f>IF('Matches-Data-Inputs'!I678="","",'Matches-Data-Inputs'!I678)</f>
        <v/>
      </c>
      <c r="K662" s="362" t="str">
        <f t="shared" si="143"/>
        <v>Not Played Yet</v>
      </c>
      <c r="L662" s="188"/>
      <c r="M662" s="203"/>
      <c r="N662" s="123" t="str">
        <f t="shared" si="132"/>
        <v xml:space="preserve"> </v>
      </c>
      <c r="O662" s="193" t="str">
        <f t="shared" si="133"/>
        <v xml:space="preserve"> </v>
      </c>
      <c r="P662" s="57" t="str">
        <f t="shared" si="134"/>
        <v/>
      </c>
      <c r="Q662" s="58" t="str">
        <f t="shared" si="135"/>
        <v/>
      </c>
      <c r="R662" s="59">
        <f t="shared" si="136"/>
        <v>0</v>
      </c>
      <c r="S662" s="60">
        <f t="shared" si="137"/>
        <v>0</v>
      </c>
      <c r="T662" s="61">
        <f t="shared" si="138"/>
        <v>0</v>
      </c>
      <c r="U662" s="58">
        <f t="shared" si="139"/>
        <v>0</v>
      </c>
      <c r="V662" s="61">
        <f t="shared" si="140"/>
        <v>0</v>
      </c>
      <c r="W662" s="58">
        <f t="shared" si="141"/>
        <v>0</v>
      </c>
      <c r="X662" s="367"/>
      <c r="Y662" s="137"/>
      <c r="Z662" s="138"/>
      <c r="AA662" s="139"/>
      <c r="AB662" s="139"/>
      <c r="AC662" s="139"/>
      <c r="AD662" s="139"/>
    </row>
    <row r="663" spans="2:30" hidden="1">
      <c r="B663" s="65" t="str">
        <f>IF(C663&lt;&gt;"",COUNTA($C$7:C663),"")</f>
        <v/>
      </c>
      <c r="C663" s="364" t="str">
        <f>IF('Matches-Data-Inputs'!C679="","",'Matches-Data-Inputs'!C679)</f>
        <v/>
      </c>
      <c r="D663" s="73" t="str">
        <f>IF(C663="","",VLOOKUP(WEEKDAY(C663),WeekDays!$B$6:$C$12,COLUMNS(WeekDays!$B$6:$C$12)))</f>
        <v/>
      </c>
      <c r="E663" s="27" t="str">
        <f>IF('Matches-Data-Inputs'!E679="","",'Matches-Data-Inputs'!E679)</f>
        <v/>
      </c>
      <c r="F663" s="172" t="str">
        <f>IF('Matches-Data-Inputs'!F679="","",'Matches-Data-Inputs'!F679)</f>
        <v/>
      </c>
      <c r="G663" s="172" t="str">
        <f>IF('Matches-Data-Inputs'!G679="","",'Matches-Data-Inputs'!G679)</f>
        <v/>
      </c>
      <c r="H663" s="172" t="str">
        <f t="shared" si="142"/>
        <v>Not Played Yet</v>
      </c>
      <c r="I663" s="362" t="str">
        <f>IF('Matches-Data-Inputs'!H679="","",'Matches-Data-Inputs'!H679)</f>
        <v/>
      </c>
      <c r="J663" s="149" t="str">
        <f>IF('Matches-Data-Inputs'!I679="","",'Matches-Data-Inputs'!I679)</f>
        <v/>
      </c>
      <c r="K663" s="362" t="str">
        <f t="shared" si="143"/>
        <v>Not Played Yet</v>
      </c>
      <c r="L663" s="188"/>
      <c r="M663" s="203"/>
      <c r="N663" s="123" t="str">
        <f t="shared" si="132"/>
        <v xml:space="preserve"> </v>
      </c>
      <c r="O663" s="193" t="str">
        <f t="shared" si="133"/>
        <v xml:space="preserve"> </v>
      </c>
      <c r="P663" s="57" t="str">
        <f t="shared" si="134"/>
        <v/>
      </c>
      <c r="Q663" s="58" t="str">
        <f t="shared" si="135"/>
        <v/>
      </c>
      <c r="R663" s="59">
        <f t="shared" si="136"/>
        <v>0</v>
      </c>
      <c r="S663" s="60">
        <f t="shared" si="137"/>
        <v>0</v>
      </c>
      <c r="T663" s="61">
        <f t="shared" si="138"/>
        <v>0</v>
      </c>
      <c r="U663" s="58">
        <f t="shared" si="139"/>
        <v>0</v>
      </c>
      <c r="V663" s="61">
        <f t="shared" si="140"/>
        <v>0</v>
      </c>
      <c r="W663" s="58">
        <f t="shared" si="141"/>
        <v>0</v>
      </c>
      <c r="X663" s="367"/>
      <c r="Y663" s="137"/>
      <c r="Z663" s="138"/>
      <c r="AA663" s="139"/>
      <c r="AB663" s="139"/>
      <c r="AC663" s="139"/>
      <c r="AD663" s="139"/>
    </row>
    <row r="664" spans="2:30" hidden="1">
      <c r="B664" s="65" t="str">
        <f>IF(C664&lt;&gt;"",COUNTA($C$7:C664),"")</f>
        <v/>
      </c>
      <c r="C664" s="364" t="str">
        <f>IF('Matches-Data-Inputs'!C680="","",'Matches-Data-Inputs'!C680)</f>
        <v/>
      </c>
      <c r="D664" s="73" t="str">
        <f>IF(C664="","",VLOOKUP(WEEKDAY(C664),WeekDays!$B$6:$C$12,COLUMNS(WeekDays!$B$6:$C$12)))</f>
        <v/>
      </c>
      <c r="E664" s="27" t="str">
        <f>IF('Matches-Data-Inputs'!E680="","",'Matches-Data-Inputs'!E680)</f>
        <v/>
      </c>
      <c r="F664" s="172" t="str">
        <f>IF('Matches-Data-Inputs'!F680="","",'Matches-Data-Inputs'!F680)</f>
        <v/>
      </c>
      <c r="G664" s="172" t="str">
        <f>IF('Matches-Data-Inputs'!G680="","",'Matches-Data-Inputs'!G680)</f>
        <v/>
      </c>
      <c r="H664" s="172" t="str">
        <f t="shared" si="142"/>
        <v>Not Played Yet</v>
      </c>
      <c r="I664" s="362" t="str">
        <f>IF('Matches-Data-Inputs'!H680="","",'Matches-Data-Inputs'!H680)</f>
        <v/>
      </c>
      <c r="J664" s="149" t="str">
        <f>IF('Matches-Data-Inputs'!I680="","",'Matches-Data-Inputs'!I680)</f>
        <v/>
      </c>
      <c r="K664" s="362" t="str">
        <f t="shared" si="143"/>
        <v>Not Played Yet</v>
      </c>
      <c r="L664" s="188"/>
      <c r="M664" s="203"/>
      <c r="N664" s="123" t="str">
        <f t="shared" si="132"/>
        <v xml:space="preserve"> </v>
      </c>
      <c r="O664" s="193" t="str">
        <f t="shared" si="133"/>
        <v xml:space="preserve"> </v>
      </c>
      <c r="P664" s="57" t="str">
        <f t="shared" si="134"/>
        <v/>
      </c>
      <c r="Q664" s="58" t="str">
        <f t="shared" si="135"/>
        <v/>
      </c>
      <c r="R664" s="59">
        <f t="shared" si="136"/>
        <v>0</v>
      </c>
      <c r="S664" s="60">
        <f t="shared" si="137"/>
        <v>0</v>
      </c>
      <c r="T664" s="61">
        <f t="shared" si="138"/>
        <v>0</v>
      </c>
      <c r="U664" s="58">
        <f t="shared" si="139"/>
        <v>0</v>
      </c>
      <c r="V664" s="61">
        <f t="shared" si="140"/>
        <v>0</v>
      </c>
      <c r="W664" s="58">
        <f t="shared" si="141"/>
        <v>0</v>
      </c>
      <c r="X664" s="367"/>
      <c r="Y664" s="137"/>
      <c r="Z664" s="138"/>
      <c r="AA664" s="139"/>
      <c r="AB664" s="139"/>
      <c r="AC664" s="139"/>
      <c r="AD664" s="139"/>
    </row>
    <row r="665" spans="2:30" hidden="1">
      <c r="B665" s="65" t="str">
        <f>IF(C665&lt;&gt;"",COUNTA($C$7:C665),"")</f>
        <v/>
      </c>
      <c r="C665" s="364" t="str">
        <f>IF('Matches-Data-Inputs'!C681="","",'Matches-Data-Inputs'!C681)</f>
        <v/>
      </c>
      <c r="D665" s="73" t="str">
        <f>IF(C665="","",VLOOKUP(WEEKDAY(C665),WeekDays!$B$6:$C$12,COLUMNS(WeekDays!$B$6:$C$12)))</f>
        <v/>
      </c>
      <c r="E665" s="27" t="str">
        <f>IF('Matches-Data-Inputs'!E681="","",'Matches-Data-Inputs'!E681)</f>
        <v/>
      </c>
      <c r="F665" s="172" t="str">
        <f>IF('Matches-Data-Inputs'!F681="","",'Matches-Data-Inputs'!F681)</f>
        <v/>
      </c>
      <c r="G665" s="172" t="str">
        <f>IF('Matches-Data-Inputs'!G681="","",'Matches-Data-Inputs'!G681)</f>
        <v/>
      </c>
      <c r="H665" s="172" t="str">
        <f t="shared" si="142"/>
        <v>Not Played Yet</v>
      </c>
      <c r="I665" s="362" t="str">
        <f>IF('Matches-Data-Inputs'!H681="","",'Matches-Data-Inputs'!H681)</f>
        <v/>
      </c>
      <c r="J665" s="149" t="str">
        <f>IF('Matches-Data-Inputs'!I681="","",'Matches-Data-Inputs'!I681)</f>
        <v/>
      </c>
      <c r="K665" s="362" t="str">
        <f t="shared" si="143"/>
        <v>Not Played Yet</v>
      </c>
      <c r="L665" s="188"/>
      <c r="M665" s="203"/>
      <c r="N665" s="123" t="str">
        <f t="shared" si="132"/>
        <v xml:space="preserve"> </v>
      </c>
      <c r="O665" s="193" t="str">
        <f t="shared" si="133"/>
        <v xml:space="preserve"> </v>
      </c>
      <c r="P665" s="57" t="str">
        <f t="shared" si="134"/>
        <v/>
      </c>
      <c r="Q665" s="58" t="str">
        <f t="shared" si="135"/>
        <v/>
      </c>
      <c r="R665" s="59">
        <f t="shared" si="136"/>
        <v>0</v>
      </c>
      <c r="S665" s="60">
        <f t="shared" si="137"/>
        <v>0</v>
      </c>
      <c r="T665" s="61">
        <f t="shared" si="138"/>
        <v>0</v>
      </c>
      <c r="U665" s="58">
        <f t="shared" si="139"/>
        <v>0</v>
      </c>
      <c r="V665" s="61">
        <f t="shared" si="140"/>
        <v>0</v>
      </c>
      <c r="W665" s="58">
        <f t="shared" si="141"/>
        <v>0</v>
      </c>
      <c r="X665" s="367"/>
      <c r="Y665" s="137"/>
      <c r="Z665" s="138"/>
      <c r="AA665" s="139"/>
      <c r="AB665" s="139"/>
      <c r="AC665" s="139"/>
      <c r="AD665" s="139"/>
    </row>
    <row r="666" spans="2:30" hidden="1">
      <c r="B666" s="65" t="str">
        <f>IF(C666&lt;&gt;"",COUNTA($C$7:C666),"")</f>
        <v/>
      </c>
      <c r="C666" s="364" t="str">
        <f>IF('Matches-Data-Inputs'!C682="","",'Matches-Data-Inputs'!C682)</f>
        <v/>
      </c>
      <c r="D666" s="73" t="str">
        <f>IF(C666="","",VLOOKUP(WEEKDAY(C666),WeekDays!$B$6:$C$12,COLUMNS(WeekDays!$B$6:$C$12)))</f>
        <v/>
      </c>
      <c r="E666" s="27" t="str">
        <f>IF('Matches-Data-Inputs'!E682="","",'Matches-Data-Inputs'!E682)</f>
        <v/>
      </c>
      <c r="F666" s="172" t="str">
        <f>IF('Matches-Data-Inputs'!F682="","",'Matches-Data-Inputs'!F682)</f>
        <v/>
      </c>
      <c r="G666" s="172" t="str">
        <f>IF('Matches-Data-Inputs'!G682="","",'Matches-Data-Inputs'!G682)</f>
        <v/>
      </c>
      <c r="H666" s="172" t="str">
        <f t="shared" si="142"/>
        <v>Not Played Yet</v>
      </c>
      <c r="I666" s="362" t="str">
        <f>IF('Matches-Data-Inputs'!H682="","",'Matches-Data-Inputs'!H682)</f>
        <v/>
      </c>
      <c r="J666" s="149" t="str">
        <f>IF('Matches-Data-Inputs'!I682="","",'Matches-Data-Inputs'!I682)</f>
        <v/>
      </c>
      <c r="K666" s="362" t="str">
        <f t="shared" si="143"/>
        <v>Not Played Yet</v>
      </c>
      <c r="L666" s="188"/>
      <c r="M666" s="203"/>
      <c r="N666" s="123" t="str">
        <f t="shared" si="132"/>
        <v xml:space="preserve"> </v>
      </c>
      <c r="O666" s="193" t="str">
        <f t="shared" si="133"/>
        <v xml:space="preserve"> </v>
      </c>
      <c r="P666" s="57" t="str">
        <f t="shared" si="134"/>
        <v/>
      </c>
      <c r="Q666" s="58" t="str">
        <f t="shared" si="135"/>
        <v/>
      </c>
      <c r="R666" s="59">
        <f t="shared" si="136"/>
        <v>0</v>
      </c>
      <c r="S666" s="60">
        <f t="shared" si="137"/>
        <v>0</v>
      </c>
      <c r="T666" s="61">
        <f t="shared" si="138"/>
        <v>0</v>
      </c>
      <c r="U666" s="58">
        <f t="shared" si="139"/>
        <v>0</v>
      </c>
      <c r="V666" s="61">
        <f t="shared" si="140"/>
        <v>0</v>
      </c>
      <c r="W666" s="58">
        <f t="shared" si="141"/>
        <v>0</v>
      </c>
      <c r="X666" s="367"/>
      <c r="Y666" s="137"/>
      <c r="Z666" s="138"/>
      <c r="AA666" s="139"/>
      <c r="AB666" s="139"/>
      <c r="AC666" s="139"/>
      <c r="AD666" s="139"/>
    </row>
    <row r="667" spans="2:30" hidden="1">
      <c r="B667" s="65" t="str">
        <f>IF(C667&lt;&gt;"",COUNTA($C$7:C667),"")</f>
        <v/>
      </c>
      <c r="C667" s="364" t="str">
        <f>IF('Matches-Data-Inputs'!C683="","",'Matches-Data-Inputs'!C683)</f>
        <v/>
      </c>
      <c r="D667" s="73" t="str">
        <f>IF(C667="","",VLOOKUP(WEEKDAY(C667),WeekDays!$B$6:$C$12,COLUMNS(WeekDays!$B$6:$C$12)))</f>
        <v/>
      </c>
      <c r="E667" s="27" t="str">
        <f>IF('Matches-Data-Inputs'!E683="","",'Matches-Data-Inputs'!E683)</f>
        <v/>
      </c>
      <c r="F667" s="172" t="str">
        <f>IF('Matches-Data-Inputs'!F683="","",'Matches-Data-Inputs'!F683)</f>
        <v/>
      </c>
      <c r="G667" s="172" t="str">
        <f>IF('Matches-Data-Inputs'!G683="","",'Matches-Data-Inputs'!G683)</f>
        <v/>
      </c>
      <c r="H667" s="172" t="str">
        <f t="shared" si="142"/>
        <v>Not Played Yet</v>
      </c>
      <c r="I667" s="362" t="str">
        <f>IF('Matches-Data-Inputs'!H683="","",'Matches-Data-Inputs'!H683)</f>
        <v/>
      </c>
      <c r="J667" s="149" t="str">
        <f>IF('Matches-Data-Inputs'!I683="","",'Matches-Data-Inputs'!I683)</f>
        <v/>
      </c>
      <c r="K667" s="362" t="str">
        <f t="shared" si="143"/>
        <v>Not Played Yet</v>
      </c>
      <c r="L667" s="188"/>
      <c r="M667" s="203"/>
      <c r="N667" s="123" t="str">
        <f t="shared" si="132"/>
        <v xml:space="preserve"> </v>
      </c>
      <c r="O667" s="193" t="str">
        <f t="shared" si="133"/>
        <v xml:space="preserve"> </v>
      </c>
      <c r="P667" s="57" t="str">
        <f t="shared" si="134"/>
        <v/>
      </c>
      <c r="Q667" s="58" t="str">
        <f t="shared" si="135"/>
        <v/>
      </c>
      <c r="R667" s="59">
        <f t="shared" si="136"/>
        <v>0</v>
      </c>
      <c r="S667" s="60">
        <f t="shared" si="137"/>
        <v>0</v>
      </c>
      <c r="T667" s="61">
        <f t="shared" si="138"/>
        <v>0</v>
      </c>
      <c r="U667" s="58">
        <f t="shared" si="139"/>
        <v>0</v>
      </c>
      <c r="V667" s="61">
        <f t="shared" si="140"/>
        <v>0</v>
      </c>
      <c r="W667" s="58">
        <f t="shared" si="141"/>
        <v>0</v>
      </c>
      <c r="X667" s="367"/>
      <c r="Y667" s="137"/>
      <c r="Z667" s="138"/>
      <c r="AA667" s="139"/>
      <c r="AB667" s="139"/>
      <c r="AC667" s="139"/>
      <c r="AD667" s="139"/>
    </row>
    <row r="668" spans="2:30" hidden="1">
      <c r="B668" s="65" t="str">
        <f>IF(C668&lt;&gt;"",COUNTA($C$7:C668),"")</f>
        <v/>
      </c>
      <c r="C668" s="364" t="str">
        <f>IF('Matches-Data-Inputs'!C684="","",'Matches-Data-Inputs'!C684)</f>
        <v/>
      </c>
      <c r="D668" s="73" t="str">
        <f>IF(C668="","",VLOOKUP(WEEKDAY(C668),WeekDays!$B$6:$C$12,COLUMNS(WeekDays!$B$6:$C$12)))</f>
        <v/>
      </c>
      <c r="E668" s="27" t="str">
        <f>IF('Matches-Data-Inputs'!E684="","",'Matches-Data-Inputs'!E684)</f>
        <v/>
      </c>
      <c r="F668" s="172" t="str">
        <f>IF('Matches-Data-Inputs'!F684="","",'Matches-Data-Inputs'!F684)</f>
        <v/>
      </c>
      <c r="G668" s="172" t="str">
        <f>IF('Matches-Data-Inputs'!G684="","",'Matches-Data-Inputs'!G684)</f>
        <v/>
      </c>
      <c r="H668" s="172" t="str">
        <f t="shared" si="142"/>
        <v>Not Played Yet</v>
      </c>
      <c r="I668" s="362" t="str">
        <f>IF('Matches-Data-Inputs'!H684="","",'Matches-Data-Inputs'!H684)</f>
        <v/>
      </c>
      <c r="J668" s="149" t="str">
        <f>IF('Matches-Data-Inputs'!I684="","",'Matches-Data-Inputs'!I684)</f>
        <v/>
      </c>
      <c r="K668" s="362" t="str">
        <f t="shared" si="143"/>
        <v>Not Played Yet</v>
      </c>
      <c r="L668" s="188"/>
      <c r="M668" s="203"/>
      <c r="N668" s="123" t="str">
        <f t="shared" si="132"/>
        <v xml:space="preserve"> </v>
      </c>
      <c r="O668" s="193" t="str">
        <f t="shared" si="133"/>
        <v xml:space="preserve"> </v>
      </c>
      <c r="P668" s="57" t="str">
        <f t="shared" si="134"/>
        <v/>
      </c>
      <c r="Q668" s="58" t="str">
        <f t="shared" si="135"/>
        <v/>
      </c>
      <c r="R668" s="59">
        <f t="shared" si="136"/>
        <v>0</v>
      </c>
      <c r="S668" s="60">
        <f t="shared" si="137"/>
        <v>0</v>
      </c>
      <c r="T668" s="61">
        <f t="shared" si="138"/>
        <v>0</v>
      </c>
      <c r="U668" s="58">
        <f t="shared" si="139"/>
        <v>0</v>
      </c>
      <c r="V668" s="61">
        <f t="shared" si="140"/>
        <v>0</v>
      </c>
      <c r="W668" s="58">
        <f t="shared" si="141"/>
        <v>0</v>
      </c>
      <c r="X668" s="367"/>
      <c r="Y668" s="137"/>
      <c r="Z668" s="138"/>
      <c r="AA668" s="139"/>
      <c r="AB668" s="139"/>
      <c r="AC668" s="139"/>
      <c r="AD668" s="139"/>
    </row>
    <row r="669" spans="2:30" hidden="1">
      <c r="B669" s="65" t="str">
        <f>IF(C669&lt;&gt;"",COUNTA($C$7:C669),"")</f>
        <v/>
      </c>
      <c r="C669" s="364" t="str">
        <f>IF('Matches-Data-Inputs'!C685="","",'Matches-Data-Inputs'!C685)</f>
        <v/>
      </c>
      <c r="D669" s="73" t="str">
        <f>IF(C669="","",VLOOKUP(WEEKDAY(C669),WeekDays!$B$6:$C$12,COLUMNS(WeekDays!$B$6:$C$12)))</f>
        <v/>
      </c>
      <c r="E669" s="27" t="str">
        <f>IF('Matches-Data-Inputs'!E685="","",'Matches-Data-Inputs'!E685)</f>
        <v/>
      </c>
      <c r="F669" s="172" t="str">
        <f>IF('Matches-Data-Inputs'!F685="","",'Matches-Data-Inputs'!F685)</f>
        <v/>
      </c>
      <c r="G669" s="172" t="str">
        <f>IF('Matches-Data-Inputs'!G685="","",'Matches-Data-Inputs'!G685)</f>
        <v/>
      </c>
      <c r="H669" s="172" t="str">
        <f t="shared" si="142"/>
        <v>Not Played Yet</v>
      </c>
      <c r="I669" s="362" t="str">
        <f>IF('Matches-Data-Inputs'!H685="","",'Matches-Data-Inputs'!H685)</f>
        <v/>
      </c>
      <c r="J669" s="149" t="str">
        <f>IF('Matches-Data-Inputs'!I685="","",'Matches-Data-Inputs'!I685)</f>
        <v/>
      </c>
      <c r="K669" s="362" t="str">
        <f t="shared" si="143"/>
        <v>Not Played Yet</v>
      </c>
      <c r="L669" s="188"/>
      <c r="M669" s="203"/>
      <c r="N669" s="123" t="str">
        <f t="shared" si="132"/>
        <v xml:space="preserve"> </v>
      </c>
      <c r="O669" s="193" t="str">
        <f t="shared" si="133"/>
        <v xml:space="preserve"> </v>
      </c>
      <c r="P669" s="57" t="str">
        <f t="shared" si="134"/>
        <v/>
      </c>
      <c r="Q669" s="58" t="str">
        <f t="shared" si="135"/>
        <v/>
      </c>
      <c r="R669" s="59">
        <f t="shared" si="136"/>
        <v>0</v>
      </c>
      <c r="S669" s="60">
        <f t="shared" si="137"/>
        <v>0</v>
      </c>
      <c r="T669" s="61">
        <f t="shared" si="138"/>
        <v>0</v>
      </c>
      <c r="U669" s="58">
        <f t="shared" si="139"/>
        <v>0</v>
      </c>
      <c r="V669" s="61">
        <f t="shared" si="140"/>
        <v>0</v>
      </c>
      <c r="W669" s="58">
        <f t="shared" si="141"/>
        <v>0</v>
      </c>
      <c r="X669" s="367"/>
      <c r="Y669" s="137"/>
      <c r="Z669" s="138"/>
      <c r="AA669" s="139"/>
      <c r="AB669" s="139"/>
      <c r="AC669" s="139"/>
      <c r="AD669" s="139"/>
    </row>
    <row r="670" spans="2:30" hidden="1">
      <c r="B670" s="65" t="str">
        <f>IF(C670&lt;&gt;"",COUNTA($C$7:C670),"")</f>
        <v/>
      </c>
      <c r="C670" s="364" t="str">
        <f>IF('Matches-Data-Inputs'!C686="","",'Matches-Data-Inputs'!C686)</f>
        <v/>
      </c>
      <c r="D670" s="73" t="str">
        <f>IF(C670="","",VLOOKUP(WEEKDAY(C670),WeekDays!$B$6:$C$12,COLUMNS(WeekDays!$B$6:$C$12)))</f>
        <v/>
      </c>
      <c r="E670" s="27" t="str">
        <f>IF('Matches-Data-Inputs'!E686="","",'Matches-Data-Inputs'!E686)</f>
        <v/>
      </c>
      <c r="F670" s="172" t="str">
        <f>IF('Matches-Data-Inputs'!F686="","",'Matches-Data-Inputs'!F686)</f>
        <v/>
      </c>
      <c r="G670" s="172" t="str">
        <f>IF('Matches-Data-Inputs'!G686="","",'Matches-Data-Inputs'!G686)</f>
        <v/>
      </c>
      <c r="H670" s="172" t="str">
        <f t="shared" si="142"/>
        <v>Not Played Yet</v>
      </c>
      <c r="I670" s="362" t="str">
        <f>IF('Matches-Data-Inputs'!H686="","",'Matches-Data-Inputs'!H686)</f>
        <v/>
      </c>
      <c r="J670" s="149" t="str">
        <f>IF('Matches-Data-Inputs'!I686="","",'Matches-Data-Inputs'!I686)</f>
        <v/>
      </c>
      <c r="K670" s="362" t="str">
        <f t="shared" si="143"/>
        <v>Not Played Yet</v>
      </c>
      <c r="L670" s="188"/>
      <c r="M670" s="203"/>
      <c r="N670" s="123" t="str">
        <f t="shared" si="132"/>
        <v xml:space="preserve"> </v>
      </c>
      <c r="O670" s="193" t="str">
        <f t="shared" si="133"/>
        <v xml:space="preserve"> </v>
      </c>
      <c r="P670" s="57" t="str">
        <f t="shared" si="134"/>
        <v/>
      </c>
      <c r="Q670" s="58" t="str">
        <f t="shared" si="135"/>
        <v/>
      </c>
      <c r="R670" s="59">
        <f t="shared" si="136"/>
        <v>0</v>
      </c>
      <c r="S670" s="60">
        <f t="shared" si="137"/>
        <v>0</v>
      </c>
      <c r="T670" s="61">
        <f t="shared" si="138"/>
        <v>0</v>
      </c>
      <c r="U670" s="58">
        <f t="shared" si="139"/>
        <v>0</v>
      </c>
      <c r="V670" s="61">
        <f t="shared" si="140"/>
        <v>0</v>
      </c>
      <c r="W670" s="58">
        <f t="shared" si="141"/>
        <v>0</v>
      </c>
      <c r="X670" s="367"/>
      <c r="Y670" s="137"/>
      <c r="Z670" s="138"/>
      <c r="AA670" s="139"/>
      <c r="AB670" s="139"/>
      <c r="AC670" s="139"/>
      <c r="AD670" s="139"/>
    </row>
    <row r="671" spans="2:30" hidden="1">
      <c r="B671" s="65" t="str">
        <f>IF(C671&lt;&gt;"",COUNTA($C$7:C671),"")</f>
        <v/>
      </c>
      <c r="C671" s="364" t="str">
        <f>IF('Matches-Data-Inputs'!C687="","",'Matches-Data-Inputs'!C687)</f>
        <v/>
      </c>
      <c r="D671" s="73" t="str">
        <f>IF(C671="","",VLOOKUP(WEEKDAY(C671),WeekDays!$B$6:$C$12,COLUMNS(WeekDays!$B$6:$C$12)))</f>
        <v/>
      </c>
      <c r="E671" s="27" t="str">
        <f>IF('Matches-Data-Inputs'!E687="","",'Matches-Data-Inputs'!E687)</f>
        <v/>
      </c>
      <c r="F671" s="172" t="str">
        <f>IF('Matches-Data-Inputs'!F687="","",'Matches-Data-Inputs'!F687)</f>
        <v/>
      </c>
      <c r="G671" s="172" t="str">
        <f>IF('Matches-Data-Inputs'!G687="","",'Matches-Data-Inputs'!G687)</f>
        <v/>
      </c>
      <c r="H671" s="172" t="str">
        <f t="shared" si="142"/>
        <v>Not Played Yet</v>
      </c>
      <c r="I671" s="362" t="str">
        <f>IF('Matches-Data-Inputs'!H687="","",'Matches-Data-Inputs'!H687)</f>
        <v/>
      </c>
      <c r="J671" s="149" t="str">
        <f>IF('Matches-Data-Inputs'!I687="","",'Matches-Data-Inputs'!I687)</f>
        <v/>
      </c>
      <c r="K671" s="362" t="str">
        <f t="shared" si="143"/>
        <v>Not Played Yet</v>
      </c>
      <c r="L671" s="188"/>
      <c r="M671" s="203"/>
      <c r="N671" s="123" t="str">
        <f t="shared" si="132"/>
        <v xml:space="preserve"> </v>
      </c>
      <c r="O671" s="193" t="str">
        <f t="shared" si="133"/>
        <v xml:space="preserve"> </v>
      </c>
      <c r="P671" s="57" t="str">
        <f t="shared" si="134"/>
        <v/>
      </c>
      <c r="Q671" s="58" t="str">
        <f t="shared" si="135"/>
        <v/>
      </c>
      <c r="R671" s="59">
        <f t="shared" si="136"/>
        <v>0</v>
      </c>
      <c r="S671" s="60">
        <f t="shared" si="137"/>
        <v>0</v>
      </c>
      <c r="T671" s="61">
        <f t="shared" si="138"/>
        <v>0</v>
      </c>
      <c r="U671" s="58">
        <f t="shared" si="139"/>
        <v>0</v>
      </c>
      <c r="V671" s="61">
        <f t="shared" si="140"/>
        <v>0</v>
      </c>
      <c r="W671" s="58">
        <f t="shared" si="141"/>
        <v>0</v>
      </c>
      <c r="X671" s="367"/>
      <c r="Y671" s="137"/>
      <c r="Z671" s="138"/>
      <c r="AA671" s="139"/>
      <c r="AB671" s="139"/>
      <c r="AC671" s="139"/>
      <c r="AD671" s="139"/>
    </row>
    <row r="672" spans="2:30" hidden="1">
      <c r="B672" s="65" t="str">
        <f>IF(C672&lt;&gt;"",COUNTA($C$7:C672),"")</f>
        <v/>
      </c>
      <c r="C672" s="364" t="str">
        <f>IF('Matches-Data-Inputs'!C688="","",'Matches-Data-Inputs'!C688)</f>
        <v/>
      </c>
      <c r="D672" s="73" t="str">
        <f>IF(C672="","",VLOOKUP(WEEKDAY(C672),WeekDays!$B$6:$C$12,COLUMNS(WeekDays!$B$6:$C$12)))</f>
        <v/>
      </c>
      <c r="E672" s="27" t="str">
        <f>IF('Matches-Data-Inputs'!E688="","",'Matches-Data-Inputs'!E688)</f>
        <v/>
      </c>
      <c r="F672" s="172" t="str">
        <f>IF('Matches-Data-Inputs'!F688="","",'Matches-Data-Inputs'!F688)</f>
        <v/>
      </c>
      <c r="G672" s="172" t="str">
        <f>IF('Matches-Data-Inputs'!G688="","",'Matches-Data-Inputs'!G688)</f>
        <v/>
      </c>
      <c r="H672" s="172" t="str">
        <f t="shared" si="142"/>
        <v>Not Played Yet</v>
      </c>
      <c r="I672" s="362" t="str">
        <f>IF('Matches-Data-Inputs'!H688="","",'Matches-Data-Inputs'!H688)</f>
        <v/>
      </c>
      <c r="J672" s="149" t="str">
        <f>IF('Matches-Data-Inputs'!I688="","",'Matches-Data-Inputs'!I688)</f>
        <v/>
      </c>
      <c r="K672" s="362" t="str">
        <f t="shared" si="143"/>
        <v>Not Played Yet</v>
      </c>
      <c r="L672" s="188"/>
      <c r="M672" s="203"/>
      <c r="N672" s="123" t="str">
        <f t="shared" si="132"/>
        <v xml:space="preserve"> </v>
      </c>
      <c r="O672" s="193" t="str">
        <f t="shared" si="133"/>
        <v xml:space="preserve"> </v>
      </c>
      <c r="P672" s="57" t="str">
        <f t="shared" si="134"/>
        <v/>
      </c>
      <c r="Q672" s="58" t="str">
        <f t="shared" si="135"/>
        <v/>
      </c>
      <c r="R672" s="59">
        <f t="shared" si="136"/>
        <v>0</v>
      </c>
      <c r="S672" s="60">
        <f t="shared" si="137"/>
        <v>0</v>
      </c>
      <c r="T672" s="61">
        <f t="shared" si="138"/>
        <v>0</v>
      </c>
      <c r="U672" s="58">
        <f t="shared" si="139"/>
        <v>0</v>
      </c>
      <c r="V672" s="61">
        <f t="shared" si="140"/>
        <v>0</v>
      </c>
      <c r="W672" s="58">
        <f t="shared" si="141"/>
        <v>0</v>
      </c>
      <c r="X672" s="367"/>
      <c r="Y672" s="137"/>
      <c r="Z672" s="138"/>
      <c r="AA672" s="139"/>
      <c r="AB672" s="139"/>
      <c r="AC672" s="139"/>
      <c r="AD672" s="139"/>
    </row>
    <row r="673" spans="2:30" hidden="1">
      <c r="B673" s="65" t="str">
        <f>IF(C673&lt;&gt;"",COUNTA($C$7:C673),"")</f>
        <v/>
      </c>
      <c r="C673" s="364" t="str">
        <f>IF('Matches-Data-Inputs'!C689="","",'Matches-Data-Inputs'!C689)</f>
        <v/>
      </c>
      <c r="D673" s="73" t="str">
        <f>IF(C673="","",VLOOKUP(WEEKDAY(C673),WeekDays!$B$6:$C$12,COLUMNS(WeekDays!$B$6:$C$12)))</f>
        <v/>
      </c>
      <c r="E673" s="27" t="str">
        <f>IF('Matches-Data-Inputs'!E689="","",'Matches-Data-Inputs'!E689)</f>
        <v/>
      </c>
      <c r="F673" s="172" t="str">
        <f>IF('Matches-Data-Inputs'!F689="","",'Matches-Data-Inputs'!F689)</f>
        <v/>
      </c>
      <c r="G673" s="172" t="str">
        <f>IF('Matches-Data-Inputs'!G689="","",'Matches-Data-Inputs'!G689)</f>
        <v/>
      </c>
      <c r="H673" s="172" t="str">
        <f t="shared" si="142"/>
        <v>Not Played Yet</v>
      </c>
      <c r="I673" s="362" t="str">
        <f>IF('Matches-Data-Inputs'!H689="","",'Matches-Data-Inputs'!H689)</f>
        <v/>
      </c>
      <c r="J673" s="149" t="str">
        <f>IF('Matches-Data-Inputs'!I689="","",'Matches-Data-Inputs'!I689)</f>
        <v/>
      </c>
      <c r="K673" s="362" t="str">
        <f t="shared" si="143"/>
        <v>Not Played Yet</v>
      </c>
      <c r="L673" s="188"/>
      <c r="M673" s="203"/>
      <c r="N673" s="123" t="str">
        <f t="shared" si="132"/>
        <v xml:space="preserve"> </v>
      </c>
      <c r="O673" s="193" t="str">
        <f t="shared" si="133"/>
        <v xml:space="preserve"> </v>
      </c>
      <c r="P673" s="57" t="str">
        <f t="shared" si="134"/>
        <v/>
      </c>
      <c r="Q673" s="58" t="str">
        <f t="shared" si="135"/>
        <v/>
      </c>
      <c r="R673" s="59">
        <f t="shared" si="136"/>
        <v>0</v>
      </c>
      <c r="S673" s="60">
        <f t="shared" si="137"/>
        <v>0</v>
      </c>
      <c r="T673" s="61">
        <f t="shared" si="138"/>
        <v>0</v>
      </c>
      <c r="U673" s="58">
        <f t="shared" si="139"/>
        <v>0</v>
      </c>
      <c r="V673" s="61">
        <f t="shared" si="140"/>
        <v>0</v>
      </c>
      <c r="W673" s="58">
        <f t="shared" si="141"/>
        <v>0</v>
      </c>
      <c r="X673" s="367"/>
      <c r="Y673" s="137"/>
      <c r="Z673" s="138"/>
      <c r="AA673" s="139"/>
      <c r="AB673" s="139"/>
      <c r="AC673" s="139"/>
      <c r="AD673" s="139"/>
    </row>
    <row r="674" spans="2:30" hidden="1">
      <c r="B674" s="65" t="str">
        <f>IF(C674&lt;&gt;"",COUNTA($C$7:C674),"")</f>
        <v/>
      </c>
      <c r="C674" s="364" t="str">
        <f>IF('Matches-Data-Inputs'!C690="","",'Matches-Data-Inputs'!C690)</f>
        <v/>
      </c>
      <c r="D674" s="73" t="str">
        <f>IF(C674="","",VLOOKUP(WEEKDAY(C674),WeekDays!$B$6:$C$12,COLUMNS(WeekDays!$B$6:$C$12)))</f>
        <v/>
      </c>
      <c r="E674" s="27" t="str">
        <f>IF('Matches-Data-Inputs'!E690="","",'Matches-Data-Inputs'!E690)</f>
        <v/>
      </c>
      <c r="F674" s="172" t="str">
        <f>IF('Matches-Data-Inputs'!F690="","",'Matches-Data-Inputs'!F690)</f>
        <v/>
      </c>
      <c r="G674" s="172" t="str">
        <f>IF('Matches-Data-Inputs'!G690="","",'Matches-Data-Inputs'!G690)</f>
        <v/>
      </c>
      <c r="H674" s="172" t="str">
        <f t="shared" si="142"/>
        <v>Not Played Yet</v>
      </c>
      <c r="I674" s="362" t="str">
        <f>IF('Matches-Data-Inputs'!H690="","",'Matches-Data-Inputs'!H690)</f>
        <v/>
      </c>
      <c r="J674" s="149" t="str">
        <f>IF('Matches-Data-Inputs'!I690="","",'Matches-Data-Inputs'!I690)</f>
        <v/>
      </c>
      <c r="K674" s="362" t="str">
        <f t="shared" si="143"/>
        <v>Not Played Yet</v>
      </c>
      <c r="L674" s="188"/>
      <c r="M674" s="203"/>
      <c r="N674" s="123" t="str">
        <f t="shared" si="132"/>
        <v xml:space="preserve"> </v>
      </c>
      <c r="O674" s="193" t="str">
        <f t="shared" si="133"/>
        <v xml:space="preserve"> </v>
      </c>
      <c r="P674" s="57" t="str">
        <f t="shared" si="134"/>
        <v/>
      </c>
      <c r="Q674" s="58" t="str">
        <f t="shared" si="135"/>
        <v/>
      </c>
      <c r="R674" s="59">
        <f t="shared" si="136"/>
        <v>0</v>
      </c>
      <c r="S674" s="60">
        <f t="shared" si="137"/>
        <v>0</v>
      </c>
      <c r="T674" s="61">
        <f t="shared" si="138"/>
        <v>0</v>
      </c>
      <c r="U674" s="58">
        <f t="shared" si="139"/>
        <v>0</v>
      </c>
      <c r="V674" s="61">
        <f t="shared" si="140"/>
        <v>0</v>
      </c>
      <c r="W674" s="58">
        <f t="shared" si="141"/>
        <v>0</v>
      </c>
      <c r="X674" s="367"/>
      <c r="Y674" s="137"/>
      <c r="Z674" s="138"/>
      <c r="AA674" s="139"/>
      <c r="AB674" s="139"/>
      <c r="AC674" s="139"/>
      <c r="AD674" s="139"/>
    </row>
    <row r="675" spans="2:30" hidden="1">
      <c r="B675" s="65" t="str">
        <f>IF(C675&lt;&gt;"",COUNTA($C$7:C675),"")</f>
        <v/>
      </c>
      <c r="C675" s="364" t="str">
        <f>IF('Matches-Data-Inputs'!C691="","",'Matches-Data-Inputs'!C691)</f>
        <v/>
      </c>
      <c r="D675" s="73" t="str">
        <f>IF(C675="","",VLOOKUP(WEEKDAY(C675),WeekDays!$B$6:$C$12,COLUMNS(WeekDays!$B$6:$C$12)))</f>
        <v/>
      </c>
      <c r="E675" s="27" t="str">
        <f>IF('Matches-Data-Inputs'!E691="","",'Matches-Data-Inputs'!E691)</f>
        <v/>
      </c>
      <c r="F675" s="172" t="str">
        <f>IF('Matches-Data-Inputs'!F691="","",'Matches-Data-Inputs'!F691)</f>
        <v/>
      </c>
      <c r="G675" s="172" t="str">
        <f>IF('Matches-Data-Inputs'!G691="","",'Matches-Data-Inputs'!G691)</f>
        <v/>
      </c>
      <c r="H675" s="172" t="str">
        <f t="shared" si="142"/>
        <v>Not Played Yet</v>
      </c>
      <c r="I675" s="362" t="str">
        <f>IF('Matches-Data-Inputs'!H691="","",'Matches-Data-Inputs'!H691)</f>
        <v/>
      </c>
      <c r="J675" s="149" t="str">
        <f>IF('Matches-Data-Inputs'!I691="","",'Matches-Data-Inputs'!I691)</f>
        <v/>
      </c>
      <c r="K675" s="362" t="str">
        <f t="shared" si="143"/>
        <v>Not Played Yet</v>
      </c>
      <c r="L675" s="188"/>
      <c r="M675" s="203"/>
      <c r="N675" s="123" t="str">
        <f t="shared" si="132"/>
        <v xml:space="preserve"> </v>
      </c>
      <c r="O675" s="193" t="str">
        <f t="shared" si="133"/>
        <v xml:space="preserve"> </v>
      </c>
      <c r="P675" s="57" t="str">
        <f t="shared" si="134"/>
        <v/>
      </c>
      <c r="Q675" s="58" t="str">
        <f t="shared" si="135"/>
        <v/>
      </c>
      <c r="R675" s="59">
        <f t="shared" si="136"/>
        <v>0</v>
      </c>
      <c r="S675" s="60">
        <f t="shared" si="137"/>
        <v>0</v>
      </c>
      <c r="T675" s="61">
        <f t="shared" si="138"/>
        <v>0</v>
      </c>
      <c r="U675" s="58">
        <f t="shared" si="139"/>
        <v>0</v>
      </c>
      <c r="V675" s="61">
        <f t="shared" si="140"/>
        <v>0</v>
      </c>
      <c r="W675" s="58">
        <f t="shared" si="141"/>
        <v>0</v>
      </c>
      <c r="X675" s="367"/>
      <c r="Y675" s="137"/>
      <c r="Z675" s="138"/>
      <c r="AA675" s="139"/>
      <c r="AB675" s="139"/>
      <c r="AC675" s="139"/>
      <c r="AD675" s="139"/>
    </row>
    <row r="676" spans="2:30" hidden="1">
      <c r="B676" s="65" t="str">
        <f>IF(C676&lt;&gt;"",COUNTA($C$7:C676),"")</f>
        <v/>
      </c>
      <c r="C676" s="364" t="str">
        <f>IF('Matches-Data-Inputs'!C692="","",'Matches-Data-Inputs'!C692)</f>
        <v/>
      </c>
      <c r="D676" s="73" t="str">
        <f>IF(C676="","",VLOOKUP(WEEKDAY(C676),WeekDays!$B$6:$C$12,COLUMNS(WeekDays!$B$6:$C$12)))</f>
        <v/>
      </c>
      <c r="E676" s="27" t="str">
        <f>IF('Matches-Data-Inputs'!E692="","",'Matches-Data-Inputs'!E692)</f>
        <v/>
      </c>
      <c r="F676" s="172" t="str">
        <f>IF('Matches-Data-Inputs'!F692="","",'Matches-Data-Inputs'!F692)</f>
        <v/>
      </c>
      <c r="G676" s="172" t="str">
        <f>IF('Matches-Data-Inputs'!G692="","",'Matches-Data-Inputs'!G692)</f>
        <v/>
      </c>
      <c r="H676" s="172" t="str">
        <f t="shared" si="142"/>
        <v>Not Played Yet</v>
      </c>
      <c r="I676" s="362" t="str">
        <f>IF('Matches-Data-Inputs'!H692="","",'Matches-Data-Inputs'!H692)</f>
        <v/>
      </c>
      <c r="J676" s="149" t="str">
        <f>IF('Matches-Data-Inputs'!I692="","",'Matches-Data-Inputs'!I692)</f>
        <v/>
      </c>
      <c r="K676" s="362" t="str">
        <f t="shared" si="143"/>
        <v>Not Played Yet</v>
      </c>
      <c r="L676" s="188"/>
      <c r="M676" s="203"/>
      <c r="N676" s="123" t="str">
        <f t="shared" si="132"/>
        <v xml:space="preserve"> </v>
      </c>
      <c r="O676" s="193" t="str">
        <f t="shared" si="133"/>
        <v xml:space="preserve"> </v>
      </c>
      <c r="P676" s="57" t="str">
        <f t="shared" si="134"/>
        <v/>
      </c>
      <c r="Q676" s="58" t="str">
        <f t="shared" si="135"/>
        <v/>
      </c>
      <c r="R676" s="59">
        <f t="shared" si="136"/>
        <v>0</v>
      </c>
      <c r="S676" s="60">
        <f t="shared" si="137"/>
        <v>0</v>
      </c>
      <c r="T676" s="61">
        <f t="shared" si="138"/>
        <v>0</v>
      </c>
      <c r="U676" s="58">
        <f t="shared" si="139"/>
        <v>0</v>
      </c>
      <c r="V676" s="61">
        <f t="shared" si="140"/>
        <v>0</v>
      </c>
      <c r="W676" s="58">
        <f t="shared" si="141"/>
        <v>0</v>
      </c>
      <c r="X676" s="367"/>
      <c r="Y676" s="137"/>
      <c r="Z676" s="138"/>
      <c r="AA676" s="139"/>
      <c r="AB676" s="139"/>
      <c r="AC676" s="139"/>
      <c r="AD676" s="139"/>
    </row>
    <row r="677" spans="2:30" hidden="1">
      <c r="B677" s="65" t="str">
        <f>IF(C677&lt;&gt;"",COUNTA($C$7:C677),"")</f>
        <v/>
      </c>
      <c r="C677" s="364" t="str">
        <f>IF('Matches-Data-Inputs'!C693="","",'Matches-Data-Inputs'!C693)</f>
        <v/>
      </c>
      <c r="D677" s="73" t="str">
        <f>IF(C677="","",VLOOKUP(WEEKDAY(C677),WeekDays!$B$6:$C$12,COLUMNS(WeekDays!$B$6:$C$12)))</f>
        <v/>
      </c>
      <c r="E677" s="27" t="str">
        <f>IF('Matches-Data-Inputs'!E693="","",'Matches-Data-Inputs'!E693)</f>
        <v/>
      </c>
      <c r="F677" s="172" t="str">
        <f>IF('Matches-Data-Inputs'!F693="","",'Matches-Data-Inputs'!F693)</f>
        <v/>
      </c>
      <c r="G677" s="172" t="str">
        <f>IF('Matches-Data-Inputs'!G693="","",'Matches-Data-Inputs'!G693)</f>
        <v/>
      </c>
      <c r="H677" s="172" t="str">
        <f t="shared" si="142"/>
        <v>Not Played Yet</v>
      </c>
      <c r="I677" s="362" t="str">
        <f>IF('Matches-Data-Inputs'!H693="","",'Matches-Data-Inputs'!H693)</f>
        <v/>
      </c>
      <c r="J677" s="149" t="str">
        <f>IF('Matches-Data-Inputs'!I693="","",'Matches-Data-Inputs'!I693)</f>
        <v/>
      </c>
      <c r="K677" s="362" t="str">
        <f t="shared" si="143"/>
        <v>Not Played Yet</v>
      </c>
      <c r="L677" s="188"/>
      <c r="M677" s="203"/>
      <c r="N677" s="123" t="str">
        <f t="shared" si="132"/>
        <v xml:space="preserve"> </v>
      </c>
      <c r="O677" s="193" t="str">
        <f t="shared" si="133"/>
        <v xml:space="preserve"> </v>
      </c>
      <c r="P677" s="57" t="str">
        <f t="shared" si="134"/>
        <v/>
      </c>
      <c r="Q677" s="58" t="str">
        <f t="shared" si="135"/>
        <v/>
      </c>
      <c r="R677" s="59">
        <f t="shared" si="136"/>
        <v>0</v>
      </c>
      <c r="S677" s="60">
        <f t="shared" si="137"/>
        <v>0</v>
      </c>
      <c r="T677" s="61">
        <f t="shared" si="138"/>
        <v>0</v>
      </c>
      <c r="U677" s="58">
        <f t="shared" si="139"/>
        <v>0</v>
      </c>
      <c r="V677" s="61">
        <f t="shared" si="140"/>
        <v>0</v>
      </c>
      <c r="W677" s="58">
        <f t="shared" si="141"/>
        <v>0</v>
      </c>
      <c r="X677" s="367"/>
      <c r="Y677" s="137"/>
      <c r="Z677" s="138"/>
      <c r="AA677" s="139"/>
      <c r="AB677" s="139"/>
      <c r="AC677" s="139"/>
      <c r="AD677" s="139"/>
    </row>
    <row r="678" spans="2:30" hidden="1">
      <c r="B678" s="65" t="str">
        <f>IF(C678&lt;&gt;"",COUNTA($C$7:C678),"")</f>
        <v/>
      </c>
      <c r="C678" s="364" t="str">
        <f>IF('Matches-Data-Inputs'!C694="","",'Matches-Data-Inputs'!C694)</f>
        <v/>
      </c>
      <c r="D678" s="73" t="str">
        <f>IF(C678="","",VLOOKUP(WEEKDAY(C678),WeekDays!$B$6:$C$12,COLUMNS(WeekDays!$B$6:$C$12)))</f>
        <v/>
      </c>
      <c r="E678" s="27" t="str">
        <f>IF('Matches-Data-Inputs'!E694="","",'Matches-Data-Inputs'!E694)</f>
        <v/>
      </c>
      <c r="F678" s="172" t="str">
        <f>IF('Matches-Data-Inputs'!F694="","",'Matches-Data-Inputs'!F694)</f>
        <v/>
      </c>
      <c r="G678" s="172" t="str">
        <f>IF('Matches-Data-Inputs'!G694="","",'Matches-Data-Inputs'!G694)</f>
        <v/>
      </c>
      <c r="H678" s="172" t="str">
        <f t="shared" si="142"/>
        <v>Not Played Yet</v>
      </c>
      <c r="I678" s="362" t="str">
        <f>IF('Matches-Data-Inputs'!H694="","",'Matches-Data-Inputs'!H694)</f>
        <v/>
      </c>
      <c r="J678" s="149" t="str">
        <f>IF('Matches-Data-Inputs'!I694="","",'Matches-Data-Inputs'!I694)</f>
        <v/>
      </c>
      <c r="K678" s="362" t="str">
        <f t="shared" si="143"/>
        <v>Not Played Yet</v>
      </c>
      <c r="L678" s="188"/>
      <c r="M678" s="203"/>
      <c r="N678" s="123" t="str">
        <f t="shared" si="132"/>
        <v xml:space="preserve"> </v>
      </c>
      <c r="O678" s="193" t="str">
        <f t="shared" si="133"/>
        <v xml:space="preserve"> </v>
      </c>
      <c r="P678" s="57" t="str">
        <f t="shared" si="134"/>
        <v/>
      </c>
      <c r="Q678" s="58" t="str">
        <f t="shared" si="135"/>
        <v/>
      </c>
      <c r="R678" s="59">
        <f t="shared" si="136"/>
        <v>0</v>
      </c>
      <c r="S678" s="60">
        <f t="shared" si="137"/>
        <v>0</v>
      </c>
      <c r="T678" s="61">
        <f t="shared" si="138"/>
        <v>0</v>
      </c>
      <c r="U678" s="58">
        <f t="shared" si="139"/>
        <v>0</v>
      </c>
      <c r="V678" s="61">
        <f t="shared" si="140"/>
        <v>0</v>
      </c>
      <c r="W678" s="58">
        <f t="shared" si="141"/>
        <v>0</v>
      </c>
      <c r="X678" s="367"/>
      <c r="Y678" s="137"/>
      <c r="Z678" s="138"/>
      <c r="AA678" s="139"/>
      <c r="AB678" s="139"/>
      <c r="AC678" s="139"/>
      <c r="AD678" s="139"/>
    </row>
    <row r="679" spans="2:30" hidden="1">
      <c r="B679" s="65" t="str">
        <f>IF(C679&lt;&gt;"",COUNTA($C$7:C679),"")</f>
        <v/>
      </c>
      <c r="C679" s="364" t="str">
        <f>IF('Matches-Data-Inputs'!C695="","",'Matches-Data-Inputs'!C695)</f>
        <v/>
      </c>
      <c r="D679" s="73" t="str">
        <f>IF(C679="","",VLOOKUP(WEEKDAY(C679),WeekDays!$B$6:$C$12,COLUMNS(WeekDays!$B$6:$C$12)))</f>
        <v/>
      </c>
      <c r="E679" s="27" t="str">
        <f>IF('Matches-Data-Inputs'!E695="","",'Matches-Data-Inputs'!E695)</f>
        <v/>
      </c>
      <c r="F679" s="172" t="str">
        <f>IF('Matches-Data-Inputs'!F695="","",'Matches-Data-Inputs'!F695)</f>
        <v/>
      </c>
      <c r="G679" s="172" t="str">
        <f>IF('Matches-Data-Inputs'!G695="","",'Matches-Data-Inputs'!G695)</f>
        <v/>
      </c>
      <c r="H679" s="172" t="str">
        <f t="shared" si="142"/>
        <v>Not Played Yet</v>
      </c>
      <c r="I679" s="362" t="str">
        <f>IF('Matches-Data-Inputs'!H695="","",'Matches-Data-Inputs'!H695)</f>
        <v/>
      </c>
      <c r="J679" s="149" t="str">
        <f>IF('Matches-Data-Inputs'!I695="","",'Matches-Data-Inputs'!I695)</f>
        <v/>
      </c>
      <c r="K679" s="362" t="str">
        <f t="shared" si="143"/>
        <v>Not Played Yet</v>
      </c>
      <c r="L679" s="188"/>
      <c r="M679" s="203"/>
      <c r="N679" s="123" t="str">
        <f t="shared" si="132"/>
        <v xml:space="preserve"> </v>
      </c>
      <c r="O679" s="193" t="str">
        <f t="shared" si="133"/>
        <v xml:space="preserve"> </v>
      </c>
      <c r="P679" s="57" t="str">
        <f t="shared" si="134"/>
        <v/>
      </c>
      <c r="Q679" s="58" t="str">
        <f t="shared" si="135"/>
        <v/>
      </c>
      <c r="R679" s="59">
        <f t="shared" si="136"/>
        <v>0</v>
      </c>
      <c r="S679" s="60">
        <f t="shared" si="137"/>
        <v>0</v>
      </c>
      <c r="T679" s="61">
        <f t="shared" si="138"/>
        <v>0</v>
      </c>
      <c r="U679" s="58">
        <f t="shared" si="139"/>
        <v>0</v>
      </c>
      <c r="V679" s="61">
        <f t="shared" si="140"/>
        <v>0</v>
      </c>
      <c r="W679" s="58">
        <f t="shared" si="141"/>
        <v>0</v>
      </c>
      <c r="X679" s="367"/>
      <c r="Y679" s="137"/>
      <c r="Z679" s="138"/>
      <c r="AA679" s="139"/>
      <c r="AB679" s="139"/>
      <c r="AC679" s="139"/>
      <c r="AD679" s="139"/>
    </row>
    <row r="680" spans="2:30" hidden="1">
      <c r="B680" s="65" t="str">
        <f>IF(C680&lt;&gt;"",COUNTA($C$7:C680),"")</f>
        <v/>
      </c>
      <c r="C680" s="364" t="str">
        <f>IF('Matches-Data-Inputs'!C696="","",'Matches-Data-Inputs'!C696)</f>
        <v/>
      </c>
      <c r="D680" s="73" t="str">
        <f>IF(C680="","",VLOOKUP(WEEKDAY(C680),WeekDays!$B$6:$C$12,COLUMNS(WeekDays!$B$6:$C$12)))</f>
        <v/>
      </c>
      <c r="E680" s="27" t="str">
        <f>IF('Matches-Data-Inputs'!E696="","",'Matches-Data-Inputs'!E696)</f>
        <v/>
      </c>
      <c r="F680" s="172" t="str">
        <f>IF('Matches-Data-Inputs'!F696="","",'Matches-Data-Inputs'!F696)</f>
        <v/>
      </c>
      <c r="G680" s="172" t="str">
        <f>IF('Matches-Data-Inputs'!G696="","",'Matches-Data-Inputs'!G696)</f>
        <v/>
      </c>
      <c r="H680" s="172" t="str">
        <f t="shared" si="142"/>
        <v>Not Played Yet</v>
      </c>
      <c r="I680" s="362" t="str">
        <f>IF('Matches-Data-Inputs'!H696="","",'Matches-Data-Inputs'!H696)</f>
        <v/>
      </c>
      <c r="J680" s="149" t="str">
        <f>IF('Matches-Data-Inputs'!I696="","",'Matches-Data-Inputs'!I696)</f>
        <v/>
      </c>
      <c r="K680" s="362" t="str">
        <f t="shared" si="143"/>
        <v>Not Played Yet</v>
      </c>
      <c r="L680" s="188"/>
      <c r="M680" s="203"/>
      <c r="N680" s="123" t="str">
        <f t="shared" si="132"/>
        <v xml:space="preserve"> </v>
      </c>
      <c r="O680" s="193" t="str">
        <f t="shared" si="133"/>
        <v xml:space="preserve"> </v>
      </c>
      <c r="P680" s="57" t="str">
        <f t="shared" si="134"/>
        <v/>
      </c>
      <c r="Q680" s="58" t="str">
        <f t="shared" si="135"/>
        <v/>
      </c>
      <c r="R680" s="59">
        <f t="shared" si="136"/>
        <v>0</v>
      </c>
      <c r="S680" s="60">
        <f t="shared" si="137"/>
        <v>0</v>
      </c>
      <c r="T680" s="61">
        <f t="shared" si="138"/>
        <v>0</v>
      </c>
      <c r="U680" s="58">
        <f t="shared" si="139"/>
        <v>0</v>
      </c>
      <c r="V680" s="61">
        <f t="shared" si="140"/>
        <v>0</v>
      </c>
      <c r="W680" s="58">
        <f t="shared" si="141"/>
        <v>0</v>
      </c>
      <c r="X680" s="367"/>
      <c r="Y680" s="137"/>
      <c r="Z680" s="138"/>
      <c r="AA680" s="139"/>
      <c r="AB680" s="139"/>
      <c r="AC680" s="139"/>
      <c r="AD680" s="139"/>
    </row>
    <row r="681" spans="2:30" hidden="1">
      <c r="B681" s="65" t="str">
        <f>IF(C681&lt;&gt;"",COUNTA($C$7:C681),"")</f>
        <v/>
      </c>
      <c r="C681" s="364" t="str">
        <f>IF('Matches-Data-Inputs'!C697="","",'Matches-Data-Inputs'!C697)</f>
        <v/>
      </c>
      <c r="D681" s="73" t="str">
        <f>IF(C681="","",VLOOKUP(WEEKDAY(C681),WeekDays!$B$6:$C$12,COLUMNS(WeekDays!$B$6:$C$12)))</f>
        <v/>
      </c>
      <c r="E681" s="27" t="str">
        <f>IF('Matches-Data-Inputs'!E697="","",'Matches-Data-Inputs'!E697)</f>
        <v/>
      </c>
      <c r="F681" s="172" t="str">
        <f>IF('Matches-Data-Inputs'!F697="","",'Matches-Data-Inputs'!F697)</f>
        <v/>
      </c>
      <c r="G681" s="172" t="str">
        <f>IF('Matches-Data-Inputs'!G697="","",'Matches-Data-Inputs'!G697)</f>
        <v/>
      </c>
      <c r="H681" s="172" t="str">
        <f t="shared" si="142"/>
        <v>Not Played Yet</v>
      </c>
      <c r="I681" s="362" t="str">
        <f>IF('Matches-Data-Inputs'!H697="","",'Matches-Data-Inputs'!H697)</f>
        <v/>
      </c>
      <c r="J681" s="149" t="str">
        <f>IF('Matches-Data-Inputs'!I697="","",'Matches-Data-Inputs'!I697)</f>
        <v/>
      </c>
      <c r="K681" s="362" t="str">
        <f t="shared" si="143"/>
        <v>Not Played Yet</v>
      </c>
      <c r="L681" s="188"/>
      <c r="M681" s="203"/>
      <c r="N681" s="123" t="str">
        <f t="shared" si="132"/>
        <v xml:space="preserve"> </v>
      </c>
      <c r="O681" s="193" t="str">
        <f t="shared" si="133"/>
        <v xml:space="preserve"> </v>
      </c>
      <c r="P681" s="57" t="str">
        <f t="shared" si="134"/>
        <v/>
      </c>
      <c r="Q681" s="58" t="str">
        <f t="shared" si="135"/>
        <v/>
      </c>
      <c r="R681" s="59">
        <f t="shared" si="136"/>
        <v>0</v>
      </c>
      <c r="S681" s="60">
        <f t="shared" si="137"/>
        <v>0</v>
      </c>
      <c r="T681" s="61">
        <f t="shared" si="138"/>
        <v>0</v>
      </c>
      <c r="U681" s="58">
        <f t="shared" si="139"/>
        <v>0</v>
      </c>
      <c r="V681" s="61">
        <f t="shared" si="140"/>
        <v>0</v>
      </c>
      <c r="W681" s="58">
        <f t="shared" si="141"/>
        <v>0</v>
      </c>
      <c r="X681" s="367"/>
      <c r="Y681" s="137"/>
      <c r="Z681" s="138"/>
      <c r="AA681" s="139"/>
      <c r="AB681" s="139"/>
      <c r="AC681" s="139"/>
      <c r="AD681" s="139"/>
    </row>
    <row r="682" spans="2:30" hidden="1">
      <c r="B682" s="65" t="str">
        <f>IF(C682&lt;&gt;"",COUNTA($C$7:C682),"")</f>
        <v/>
      </c>
      <c r="C682" s="364" t="str">
        <f>IF('Matches-Data-Inputs'!C698="","",'Matches-Data-Inputs'!C698)</f>
        <v/>
      </c>
      <c r="D682" s="73" t="str">
        <f>IF(C682="","",VLOOKUP(WEEKDAY(C682),WeekDays!$B$6:$C$12,COLUMNS(WeekDays!$B$6:$C$12)))</f>
        <v/>
      </c>
      <c r="E682" s="27" t="str">
        <f>IF('Matches-Data-Inputs'!E698="","",'Matches-Data-Inputs'!E698)</f>
        <v/>
      </c>
      <c r="F682" s="172" t="str">
        <f>IF('Matches-Data-Inputs'!F698="","",'Matches-Data-Inputs'!F698)</f>
        <v/>
      </c>
      <c r="G682" s="172" t="str">
        <f>IF('Matches-Data-Inputs'!G698="","",'Matches-Data-Inputs'!G698)</f>
        <v/>
      </c>
      <c r="H682" s="172" t="str">
        <f t="shared" si="142"/>
        <v>Not Played Yet</v>
      </c>
      <c r="I682" s="362" t="str">
        <f>IF('Matches-Data-Inputs'!H698="","",'Matches-Data-Inputs'!H698)</f>
        <v/>
      </c>
      <c r="J682" s="149" t="str">
        <f>IF('Matches-Data-Inputs'!I698="","",'Matches-Data-Inputs'!I698)</f>
        <v/>
      </c>
      <c r="K682" s="362" t="str">
        <f t="shared" si="143"/>
        <v>Not Played Yet</v>
      </c>
      <c r="L682" s="188"/>
      <c r="M682" s="203"/>
      <c r="N682" s="123" t="str">
        <f t="shared" si="132"/>
        <v xml:space="preserve"> </v>
      </c>
      <c r="O682" s="193" t="str">
        <f t="shared" si="133"/>
        <v xml:space="preserve"> </v>
      </c>
      <c r="P682" s="57" t="str">
        <f t="shared" si="134"/>
        <v/>
      </c>
      <c r="Q682" s="58" t="str">
        <f t="shared" si="135"/>
        <v/>
      </c>
      <c r="R682" s="59">
        <f t="shared" si="136"/>
        <v>0</v>
      </c>
      <c r="S682" s="60">
        <f t="shared" si="137"/>
        <v>0</v>
      </c>
      <c r="T682" s="61">
        <f t="shared" si="138"/>
        <v>0</v>
      </c>
      <c r="U682" s="58">
        <f t="shared" si="139"/>
        <v>0</v>
      </c>
      <c r="V682" s="61">
        <f t="shared" si="140"/>
        <v>0</v>
      </c>
      <c r="W682" s="58">
        <f t="shared" si="141"/>
        <v>0</v>
      </c>
      <c r="X682" s="367"/>
      <c r="Y682" s="137"/>
      <c r="Z682" s="138"/>
      <c r="AA682" s="139"/>
      <c r="AB682" s="139"/>
      <c r="AC682" s="139"/>
      <c r="AD682" s="139"/>
    </row>
    <row r="683" spans="2:30" hidden="1">
      <c r="B683" s="65" t="str">
        <f>IF(C683&lt;&gt;"",COUNTA($C$7:C683),"")</f>
        <v/>
      </c>
      <c r="C683" s="364" t="str">
        <f>IF('Matches-Data-Inputs'!C699="","",'Matches-Data-Inputs'!C699)</f>
        <v/>
      </c>
      <c r="D683" s="73" t="str">
        <f>IF(C683="","",VLOOKUP(WEEKDAY(C683),WeekDays!$B$6:$C$12,COLUMNS(WeekDays!$B$6:$C$12)))</f>
        <v/>
      </c>
      <c r="E683" s="27" t="str">
        <f>IF('Matches-Data-Inputs'!E699="","",'Matches-Data-Inputs'!E699)</f>
        <v/>
      </c>
      <c r="F683" s="172" t="str">
        <f>IF('Matches-Data-Inputs'!F699="","",'Matches-Data-Inputs'!F699)</f>
        <v/>
      </c>
      <c r="G683" s="172" t="str">
        <f>IF('Matches-Data-Inputs'!G699="","",'Matches-Data-Inputs'!G699)</f>
        <v/>
      </c>
      <c r="H683" s="172" t="str">
        <f t="shared" si="142"/>
        <v>Not Played Yet</v>
      </c>
      <c r="I683" s="362" t="str">
        <f>IF('Matches-Data-Inputs'!H699="","",'Matches-Data-Inputs'!H699)</f>
        <v/>
      </c>
      <c r="J683" s="149" t="str">
        <f>IF('Matches-Data-Inputs'!I699="","",'Matches-Data-Inputs'!I699)</f>
        <v/>
      </c>
      <c r="K683" s="362" t="str">
        <f t="shared" si="143"/>
        <v>Not Played Yet</v>
      </c>
      <c r="L683" s="188"/>
      <c r="M683" s="203"/>
      <c r="N683" s="123" t="str">
        <f t="shared" si="132"/>
        <v xml:space="preserve"> </v>
      </c>
      <c r="O683" s="193" t="str">
        <f t="shared" si="133"/>
        <v xml:space="preserve"> </v>
      </c>
      <c r="P683" s="57" t="str">
        <f t="shared" si="134"/>
        <v/>
      </c>
      <c r="Q683" s="58" t="str">
        <f t="shared" si="135"/>
        <v/>
      </c>
      <c r="R683" s="59">
        <f t="shared" si="136"/>
        <v>0</v>
      </c>
      <c r="S683" s="60">
        <f t="shared" si="137"/>
        <v>0</v>
      </c>
      <c r="T683" s="61">
        <f t="shared" si="138"/>
        <v>0</v>
      </c>
      <c r="U683" s="58">
        <f t="shared" si="139"/>
        <v>0</v>
      </c>
      <c r="V683" s="61">
        <f t="shared" si="140"/>
        <v>0</v>
      </c>
      <c r="W683" s="58">
        <f t="shared" si="141"/>
        <v>0</v>
      </c>
      <c r="X683" s="367"/>
      <c r="Y683" s="137"/>
      <c r="Z683" s="138"/>
      <c r="AA683" s="139"/>
      <c r="AB683" s="139"/>
      <c r="AC683" s="139"/>
      <c r="AD683" s="139"/>
    </row>
    <row r="684" spans="2:30" hidden="1">
      <c r="B684" s="65" t="str">
        <f>IF(C684&lt;&gt;"",COUNTA($C$7:C684),"")</f>
        <v/>
      </c>
      <c r="C684" s="364" t="str">
        <f>IF('Matches-Data-Inputs'!C700="","",'Matches-Data-Inputs'!C700)</f>
        <v/>
      </c>
      <c r="D684" s="73" t="str">
        <f>IF(C684="","",VLOOKUP(WEEKDAY(C684),WeekDays!$B$6:$C$12,COLUMNS(WeekDays!$B$6:$C$12)))</f>
        <v/>
      </c>
      <c r="E684" s="27" t="str">
        <f>IF('Matches-Data-Inputs'!E700="","",'Matches-Data-Inputs'!E700)</f>
        <v/>
      </c>
      <c r="F684" s="172" t="str">
        <f>IF('Matches-Data-Inputs'!F700="","",'Matches-Data-Inputs'!F700)</f>
        <v/>
      </c>
      <c r="G684" s="172" t="str">
        <f>IF('Matches-Data-Inputs'!G700="","",'Matches-Data-Inputs'!G700)</f>
        <v/>
      </c>
      <c r="H684" s="172" t="str">
        <f t="shared" si="142"/>
        <v>Not Played Yet</v>
      </c>
      <c r="I684" s="362" t="str">
        <f>IF('Matches-Data-Inputs'!H700="","",'Matches-Data-Inputs'!H700)</f>
        <v/>
      </c>
      <c r="J684" s="149" t="str">
        <f>IF('Matches-Data-Inputs'!I700="","",'Matches-Data-Inputs'!I700)</f>
        <v/>
      </c>
      <c r="K684" s="362" t="str">
        <f t="shared" si="143"/>
        <v>Not Played Yet</v>
      </c>
      <c r="L684" s="188"/>
      <c r="M684" s="203"/>
      <c r="N684" s="123" t="str">
        <f t="shared" si="132"/>
        <v xml:space="preserve"> </v>
      </c>
      <c r="O684" s="193" t="str">
        <f t="shared" si="133"/>
        <v xml:space="preserve"> </v>
      </c>
      <c r="P684" s="57" t="str">
        <f t="shared" si="134"/>
        <v/>
      </c>
      <c r="Q684" s="58" t="str">
        <f t="shared" si="135"/>
        <v/>
      </c>
      <c r="R684" s="59">
        <f t="shared" si="136"/>
        <v>0</v>
      </c>
      <c r="S684" s="60">
        <f t="shared" si="137"/>
        <v>0</v>
      </c>
      <c r="T684" s="61">
        <f t="shared" si="138"/>
        <v>0</v>
      </c>
      <c r="U684" s="58">
        <f t="shared" si="139"/>
        <v>0</v>
      </c>
      <c r="V684" s="61">
        <f t="shared" si="140"/>
        <v>0</v>
      </c>
      <c r="W684" s="58">
        <f t="shared" si="141"/>
        <v>0</v>
      </c>
      <c r="X684" s="367"/>
      <c r="Y684" s="137"/>
      <c r="Z684" s="138"/>
      <c r="AA684" s="139"/>
      <c r="AB684" s="139"/>
      <c r="AC684" s="139"/>
      <c r="AD684" s="139"/>
    </row>
    <row r="685" spans="2:30" hidden="1">
      <c r="B685" s="65" t="str">
        <f>IF(C685&lt;&gt;"",COUNTA($C$7:C685),"")</f>
        <v/>
      </c>
      <c r="C685" s="364" t="str">
        <f>IF('Matches-Data-Inputs'!C701="","",'Matches-Data-Inputs'!C701)</f>
        <v/>
      </c>
      <c r="D685" s="73" t="str">
        <f>IF(C685="","",VLOOKUP(WEEKDAY(C685),WeekDays!$B$6:$C$12,COLUMNS(WeekDays!$B$6:$C$12)))</f>
        <v/>
      </c>
      <c r="E685" s="27" t="str">
        <f>IF('Matches-Data-Inputs'!E701="","",'Matches-Data-Inputs'!E701)</f>
        <v/>
      </c>
      <c r="F685" s="172" t="str">
        <f>IF('Matches-Data-Inputs'!F701="","",'Matches-Data-Inputs'!F701)</f>
        <v/>
      </c>
      <c r="G685" s="172" t="str">
        <f>IF('Matches-Data-Inputs'!G701="","",'Matches-Data-Inputs'!G701)</f>
        <v/>
      </c>
      <c r="H685" s="172" t="str">
        <f t="shared" si="142"/>
        <v>Not Played Yet</v>
      </c>
      <c r="I685" s="362" t="str">
        <f>IF('Matches-Data-Inputs'!H701="","",'Matches-Data-Inputs'!H701)</f>
        <v/>
      </c>
      <c r="J685" s="149" t="str">
        <f>IF('Matches-Data-Inputs'!I701="","",'Matches-Data-Inputs'!I701)</f>
        <v/>
      </c>
      <c r="K685" s="362" t="str">
        <f t="shared" si="143"/>
        <v>Not Played Yet</v>
      </c>
      <c r="L685" s="188"/>
      <c r="M685" s="203"/>
      <c r="N685" s="123" t="str">
        <f t="shared" si="132"/>
        <v xml:space="preserve"> </v>
      </c>
      <c r="O685" s="193" t="str">
        <f t="shared" si="133"/>
        <v xml:space="preserve"> </v>
      </c>
      <c r="P685" s="57" t="str">
        <f t="shared" si="134"/>
        <v/>
      </c>
      <c r="Q685" s="58" t="str">
        <f t="shared" si="135"/>
        <v/>
      </c>
      <c r="R685" s="59">
        <f t="shared" si="136"/>
        <v>0</v>
      </c>
      <c r="S685" s="60">
        <f t="shared" si="137"/>
        <v>0</v>
      </c>
      <c r="T685" s="61">
        <f t="shared" si="138"/>
        <v>0</v>
      </c>
      <c r="U685" s="58">
        <f t="shared" si="139"/>
        <v>0</v>
      </c>
      <c r="V685" s="61">
        <f t="shared" si="140"/>
        <v>0</v>
      </c>
      <c r="W685" s="58">
        <f t="shared" si="141"/>
        <v>0</v>
      </c>
      <c r="X685" s="367"/>
      <c r="Y685" s="137"/>
      <c r="Z685" s="138"/>
      <c r="AA685" s="139"/>
      <c r="AB685" s="139"/>
      <c r="AC685" s="139"/>
      <c r="AD685" s="139"/>
    </row>
    <row r="686" spans="2:30" hidden="1">
      <c r="B686" s="65" t="str">
        <f>IF(C686&lt;&gt;"",COUNTA($C$7:C686),"")</f>
        <v/>
      </c>
      <c r="C686" s="364" t="str">
        <f>IF('Matches-Data-Inputs'!C702="","",'Matches-Data-Inputs'!C702)</f>
        <v/>
      </c>
      <c r="D686" s="73" t="str">
        <f>IF(C686="","",VLOOKUP(WEEKDAY(C686),WeekDays!$B$6:$C$12,COLUMNS(WeekDays!$B$6:$C$12)))</f>
        <v/>
      </c>
      <c r="E686" s="27" t="str">
        <f>IF('Matches-Data-Inputs'!E702="","",'Matches-Data-Inputs'!E702)</f>
        <v/>
      </c>
      <c r="F686" s="172" t="str">
        <f>IF('Matches-Data-Inputs'!F702="","",'Matches-Data-Inputs'!F702)</f>
        <v/>
      </c>
      <c r="G686" s="172" t="str">
        <f>IF('Matches-Data-Inputs'!G702="","",'Matches-Data-Inputs'!G702)</f>
        <v/>
      </c>
      <c r="H686" s="172" t="str">
        <f t="shared" si="142"/>
        <v>Not Played Yet</v>
      </c>
      <c r="I686" s="362" t="str">
        <f>IF('Matches-Data-Inputs'!H702="","",'Matches-Data-Inputs'!H702)</f>
        <v/>
      </c>
      <c r="J686" s="149" t="str">
        <f>IF('Matches-Data-Inputs'!I702="","",'Matches-Data-Inputs'!I702)</f>
        <v/>
      </c>
      <c r="K686" s="362" t="str">
        <f t="shared" si="143"/>
        <v>Not Played Yet</v>
      </c>
      <c r="L686" s="188"/>
      <c r="M686" s="203"/>
      <c r="N686" s="123" t="str">
        <f t="shared" si="132"/>
        <v xml:space="preserve"> </v>
      </c>
      <c r="O686" s="193" t="str">
        <f t="shared" si="133"/>
        <v xml:space="preserve"> </v>
      </c>
      <c r="P686" s="57" t="str">
        <f t="shared" si="134"/>
        <v/>
      </c>
      <c r="Q686" s="58" t="str">
        <f t="shared" si="135"/>
        <v/>
      </c>
      <c r="R686" s="59">
        <f t="shared" si="136"/>
        <v>0</v>
      </c>
      <c r="S686" s="60">
        <f t="shared" si="137"/>
        <v>0</v>
      </c>
      <c r="T686" s="61">
        <f t="shared" si="138"/>
        <v>0</v>
      </c>
      <c r="U686" s="58">
        <f t="shared" si="139"/>
        <v>0</v>
      </c>
      <c r="V686" s="61">
        <f t="shared" si="140"/>
        <v>0</v>
      </c>
      <c r="W686" s="58">
        <f t="shared" si="141"/>
        <v>0</v>
      </c>
      <c r="X686" s="367"/>
      <c r="Y686" s="137"/>
      <c r="Z686" s="138"/>
      <c r="AA686" s="139"/>
      <c r="AB686" s="139"/>
      <c r="AC686" s="139"/>
      <c r="AD686" s="139"/>
    </row>
    <row r="687" spans="2:30" hidden="1">
      <c r="B687" s="65" t="str">
        <f>IF(C687&lt;&gt;"",COUNTA($C$7:C687),"")</f>
        <v/>
      </c>
      <c r="C687" s="364" t="str">
        <f>IF('Matches-Data-Inputs'!C703="","",'Matches-Data-Inputs'!C703)</f>
        <v/>
      </c>
      <c r="D687" s="73" t="str">
        <f>IF(C687="","",VLOOKUP(WEEKDAY(C687),WeekDays!$B$6:$C$12,COLUMNS(WeekDays!$B$6:$C$12)))</f>
        <v/>
      </c>
      <c r="E687" s="27" t="str">
        <f>IF('Matches-Data-Inputs'!E703="","",'Matches-Data-Inputs'!E703)</f>
        <v/>
      </c>
      <c r="F687" s="172" t="str">
        <f>IF('Matches-Data-Inputs'!F703="","",'Matches-Data-Inputs'!F703)</f>
        <v/>
      </c>
      <c r="G687" s="172" t="str">
        <f>IF('Matches-Data-Inputs'!G703="","",'Matches-Data-Inputs'!G703)</f>
        <v/>
      </c>
      <c r="H687" s="172" t="str">
        <f t="shared" si="142"/>
        <v>Not Played Yet</v>
      </c>
      <c r="I687" s="362" t="str">
        <f>IF('Matches-Data-Inputs'!H703="","",'Matches-Data-Inputs'!H703)</f>
        <v/>
      </c>
      <c r="J687" s="149" t="str">
        <f>IF('Matches-Data-Inputs'!I703="","",'Matches-Data-Inputs'!I703)</f>
        <v/>
      </c>
      <c r="K687" s="362" t="str">
        <f t="shared" si="143"/>
        <v>Not Played Yet</v>
      </c>
      <c r="L687" s="188"/>
      <c r="M687" s="203"/>
      <c r="N687" s="123" t="str">
        <f t="shared" si="132"/>
        <v xml:space="preserve"> </v>
      </c>
      <c r="O687" s="193" t="str">
        <f t="shared" si="133"/>
        <v xml:space="preserve"> </v>
      </c>
      <c r="P687" s="57" t="str">
        <f t="shared" si="134"/>
        <v/>
      </c>
      <c r="Q687" s="58" t="str">
        <f t="shared" si="135"/>
        <v/>
      </c>
      <c r="R687" s="59">
        <f t="shared" si="136"/>
        <v>0</v>
      </c>
      <c r="S687" s="60">
        <f t="shared" si="137"/>
        <v>0</v>
      </c>
      <c r="T687" s="61">
        <f t="shared" si="138"/>
        <v>0</v>
      </c>
      <c r="U687" s="58">
        <f t="shared" si="139"/>
        <v>0</v>
      </c>
      <c r="V687" s="61">
        <f t="shared" si="140"/>
        <v>0</v>
      </c>
      <c r="W687" s="58">
        <f t="shared" si="141"/>
        <v>0</v>
      </c>
      <c r="X687" s="367"/>
      <c r="Y687" s="137"/>
      <c r="Z687" s="138"/>
      <c r="AA687" s="139"/>
      <c r="AB687" s="139"/>
      <c r="AC687" s="139"/>
      <c r="AD687" s="139"/>
    </row>
    <row r="688" spans="2:30" hidden="1">
      <c r="B688" s="65" t="str">
        <f>IF(C688&lt;&gt;"",COUNTA($C$7:C688),"")</f>
        <v/>
      </c>
      <c r="C688" s="364" t="str">
        <f>IF('Matches-Data-Inputs'!C704="","",'Matches-Data-Inputs'!C704)</f>
        <v/>
      </c>
      <c r="D688" s="73" t="str">
        <f>IF(C688="","",VLOOKUP(WEEKDAY(C688),WeekDays!$B$6:$C$12,COLUMNS(WeekDays!$B$6:$C$12)))</f>
        <v/>
      </c>
      <c r="E688" s="27" t="str">
        <f>IF('Matches-Data-Inputs'!E704="","",'Matches-Data-Inputs'!E704)</f>
        <v/>
      </c>
      <c r="F688" s="172" t="str">
        <f>IF('Matches-Data-Inputs'!F704="","",'Matches-Data-Inputs'!F704)</f>
        <v/>
      </c>
      <c r="G688" s="172" t="str">
        <f>IF('Matches-Data-Inputs'!G704="","",'Matches-Data-Inputs'!G704)</f>
        <v/>
      </c>
      <c r="H688" s="172" t="str">
        <f t="shared" si="142"/>
        <v>Not Played Yet</v>
      </c>
      <c r="I688" s="362" t="str">
        <f>IF('Matches-Data-Inputs'!H704="","",'Matches-Data-Inputs'!H704)</f>
        <v/>
      </c>
      <c r="J688" s="149" t="str">
        <f>IF('Matches-Data-Inputs'!I704="","",'Matches-Data-Inputs'!I704)</f>
        <v/>
      </c>
      <c r="K688" s="362" t="str">
        <f t="shared" si="143"/>
        <v>Not Played Yet</v>
      </c>
      <c r="L688" s="188"/>
      <c r="M688" s="203"/>
      <c r="N688" s="123" t="str">
        <f t="shared" si="132"/>
        <v xml:space="preserve"> </v>
      </c>
      <c r="O688" s="193" t="str">
        <f t="shared" si="133"/>
        <v xml:space="preserve"> </v>
      </c>
      <c r="P688" s="57" t="str">
        <f t="shared" si="134"/>
        <v/>
      </c>
      <c r="Q688" s="58" t="str">
        <f t="shared" si="135"/>
        <v/>
      </c>
      <c r="R688" s="59">
        <f t="shared" si="136"/>
        <v>0</v>
      </c>
      <c r="S688" s="60">
        <f t="shared" si="137"/>
        <v>0</v>
      </c>
      <c r="T688" s="61">
        <f t="shared" si="138"/>
        <v>0</v>
      </c>
      <c r="U688" s="58">
        <f t="shared" si="139"/>
        <v>0</v>
      </c>
      <c r="V688" s="61">
        <f t="shared" si="140"/>
        <v>0</v>
      </c>
      <c r="W688" s="58">
        <f t="shared" si="141"/>
        <v>0</v>
      </c>
      <c r="X688" s="367"/>
      <c r="Y688" s="137"/>
      <c r="Z688" s="138"/>
      <c r="AA688" s="139"/>
      <c r="AB688" s="139"/>
      <c r="AC688" s="139"/>
      <c r="AD688" s="139"/>
    </row>
    <row r="689" spans="2:30" hidden="1">
      <c r="B689" s="65" t="str">
        <f>IF(C689&lt;&gt;"",COUNTA($C$7:C689),"")</f>
        <v/>
      </c>
      <c r="C689" s="364" t="str">
        <f>IF('Matches-Data-Inputs'!C705="","",'Matches-Data-Inputs'!C705)</f>
        <v/>
      </c>
      <c r="D689" s="73" t="str">
        <f>IF(C689="","",VLOOKUP(WEEKDAY(C689),WeekDays!$B$6:$C$12,COLUMNS(WeekDays!$B$6:$C$12)))</f>
        <v/>
      </c>
      <c r="E689" s="27" t="str">
        <f>IF('Matches-Data-Inputs'!E705="","",'Matches-Data-Inputs'!E705)</f>
        <v/>
      </c>
      <c r="F689" s="172" t="str">
        <f>IF('Matches-Data-Inputs'!F705="","",'Matches-Data-Inputs'!F705)</f>
        <v/>
      </c>
      <c r="G689" s="172" t="str">
        <f>IF('Matches-Data-Inputs'!G705="","",'Matches-Data-Inputs'!G705)</f>
        <v/>
      </c>
      <c r="H689" s="172" t="str">
        <f t="shared" si="142"/>
        <v>Not Played Yet</v>
      </c>
      <c r="I689" s="362" t="str">
        <f>IF('Matches-Data-Inputs'!H705="","",'Matches-Data-Inputs'!H705)</f>
        <v/>
      </c>
      <c r="J689" s="149" t="str">
        <f>IF('Matches-Data-Inputs'!I705="","",'Matches-Data-Inputs'!I705)</f>
        <v/>
      </c>
      <c r="K689" s="362" t="str">
        <f t="shared" si="143"/>
        <v>Not Played Yet</v>
      </c>
      <c r="L689" s="188"/>
      <c r="M689" s="203"/>
      <c r="N689" s="123" t="str">
        <f t="shared" si="132"/>
        <v xml:space="preserve"> </v>
      </c>
      <c r="O689" s="193" t="str">
        <f t="shared" si="133"/>
        <v xml:space="preserve"> </v>
      </c>
      <c r="P689" s="57" t="str">
        <f t="shared" si="134"/>
        <v/>
      </c>
      <c r="Q689" s="58" t="str">
        <f t="shared" si="135"/>
        <v/>
      </c>
      <c r="R689" s="59">
        <f t="shared" si="136"/>
        <v>0</v>
      </c>
      <c r="S689" s="60">
        <f t="shared" si="137"/>
        <v>0</v>
      </c>
      <c r="T689" s="61">
        <f t="shared" si="138"/>
        <v>0</v>
      </c>
      <c r="U689" s="58">
        <f t="shared" si="139"/>
        <v>0</v>
      </c>
      <c r="V689" s="61">
        <f t="shared" si="140"/>
        <v>0</v>
      </c>
      <c r="W689" s="58">
        <f t="shared" si="141"/>
        <v>0</v>
      </c>
      <c r="X689" s="367"/>
      <c r="Y689" s="137"/>
      <c r="Z689" s="138"/>
      <c r="AA689" s="139"/>
      <c r="AB689" s="139"/>
      <c r="AC689" s="139"/>
      <c r="AD689" s="139"/>
    </row>
    <row r="690" spans="2:30" hidden="1">
      <c r="B690" s="65" t="str">
        <f>IF(C690&lt;&gt;"",COUNTA($C$7:C690),"")</f>
        <v/>
      </c>
      <c r="C690" s="364" t="str">
        <f>IF('Matches-Data-Inputs'!C706="","",'Matches-Data-Inputs'!C706)</f>
        <v/>
      </c>
      <c r="D690" s="73" t="str">
        <f>IF(C690="","",VLOOKUP(WEEKDAY(C690),WeekDays!$B$6:$C$12,COLUMNS(WeekDays!$B$6:$C$12)))</f>
        <v/>
      </c>
      <c r="E690" s="27" t="str">
        <f>IF('Matches-Data-Inputs'!E706="","",'Matches-Data-Inputs'!E706)</f>
        <v/>
      </c>
      <c r="F690" s="172" t="str">
        <f>IF('Matches-Data-Inputs'!F706="","",'Matches-Data-Inputs'!F706)</f>
        <v/>
      </c>
      <c r="G690" s="172" t="str">
        <f>IF('Matches-Data-Inputs'!G706="","",'Matches-Data-Inputs'!G706)</f>
        <v/>
      </c>
      <c r="H690" s="172" t="str">
        <f t="shared" si="142"/>
        <v>Not Played Yet</v>
      </c>
      <c r="I690" s="362" t="str">
        <f>IF('Matches-Data-Inputs'!H706="","",'Matches-Data-Inputs'!H706)</f>
        <v/>
      </c>
      <c r="J690" s="149" t="str">
        <f>IF('Matches-Data-Inputs'!I706="","",'Matches-Data-Inputs'!I706)</f>
        <v/>
      </c>
      <c r="K690" s="362" t="str">
        <f t="shared" si="143"/>
        <v>Not Played Yet</v>
      </c>
      <c r="L690" s="188"/>
      <c r="M690" s="203"/>
      <c r="N690" s="123" t="str">
        <f t="shared" si="132"/>
        <v xml:space="preserve"> </v>
      </c>
      <c r="O690" s="193" t="str">
        <f t="shared" si="133"/>
        <v xml:space="preserve"> </v>
      </c>
      <c r="P690" s="57" t="str">
        <f t="shared" si="134"/>
        <v/>
      </c>
      <c r="Q690" s="58" t="str">
        <f t="shared" si="135"/>
        <v/>
      </c>
      <c r="R690" s="59">
        <f t="shared" si="136"/>
        <v>0</v>
      </c>
      <c r="S690" s="60">
        <f t="shared" si="137"/>
        <v>0</v>
      </c>
      <c r="T690" s="61">
        <f t="shared" si="138"/>
        <v>0</v>
      </c>
      <c r="U690" s="58">
        <f t="shared" si="139"/>
        <v>0</v>
      </c>
      <c r="V690" s="61">
        <f t="shared" si="140"/>
        <v>0</v>
      </c>
      <c r="W690" s="58">
        <f t="shared" si="141"/>
        <v>0</v>
      </c>
      <c r="X690" s="367"/>
      <c r="Y690" s="137"/>
      <c r="Z690" s="138"/>
      <c r="AA690" s="139"/>
      <c r="AB690" s="139"/>
      <c r="AC690" s="139"/>
      <c r="AD690" s="139"/>
    </row>
    <row r="691" spans="2:30" hidden="1">
      <c r="B691" s="65" t="str">
        <f>IF(C691&lt;&gt;"",COUNTA($C$7:C691),"")</f>
        <v/>
      </c>
      <c r="C691" s="364" t="str">
        <f>IF('Matches-Data-Inputs'!C707="","",'Matches-Data-Inputs'!C707)</f>
        <v/>
      </c>
      <c r="D691" s="73" t="str">
        <f>IF(C691="","",VLOOKUP(WEEKDAY(C691),WeekDays!$B$6:$C$12,COLUMNS(WeekDays!$B$6:$C$12)))</f>
        <v/>
      </c>
      <c r="E691" s="27" t="str">
        <f>IF('Matches-Data-Inputs'!E707="","",'Matches-Data-Inputs'!E707)</f>
        <v/>
      </c>
      <c r="F691" s="172" t="str">
        <f>IF('Matches-Data-Inputs'!F707="","",'Matches-Data-Inputs'!F707)</f>
        <v/>
      </c>
      <c r="G691" s="172" t="str">
        <f>IF('Matches-Data-Inputs'!G707="","",'Matches-Data-Inputs'!G707)</f>
        <v/>
      </c>
      <c r="H691" s="172" t="str">
        <f t="shared" si="142"/>
        <v>Not Played Yet</v>
      </c>
      <c r="I691" s="362" t="str">
        <f>IF('Matches-Data-Inputs'!H707="","",'Matches-Data-Inputs'!H707)</f>
        <v/>
      </c>
      <c r="J691" s="149" t="str">
        <f>IF('Matches-Data-Inputs'!I707="","",'Matches-Data-Inputs'!I707)</f>
        <v/>
      </c>
      <c r="K691" s="362" t="str">
        <f t="shared" si="143"/>
        <v>Not Played Yet</v>
      </c>
      <c r="L691" s="188"/>
      <c r="M691" s="203"/>
      <c r="N691" s="123" t="str">
        <f t="shared" si="132"/>
        <v xml:space="preserve"> </v>
      </c>
      <c r="O691" s="193" t="str">
        <f t="shared" si="133"/>
        <v xml:space="preserve"> </v>
      </c>
      <c r="P691" s="57" t="str">
        <f t="shared" si="134"/>
        <v/>
      </c>
      <c r="Q691" s="58" t="str">
        <f t="shared" si="135"/>
        <v/>
      </c>
      <c r="R691" s="59">
        <f t="shared" si="136"/>
        <v>0</v>
      </c>
      <c r="S691" s="60">
        <f t="shared" si="137"/>
        <v>0</v>
      </c>
      <c r="T691" s="61">
        <f t="shared" si="138"/>
        <v>0</v>
      </c>
      <c r="U691" s="58">
        <f t="shared" si="139"/>
        <v>0</v>
      </c>
      <c r="V691" s="61">
        <f t="shared" si="140"/>
        <v>0</v>
      </c>
      <c r="W691" s="58">
        <f t="shared" si="141"/>
        <v>0</v>
      </c>
      <c r="X691" s="367"/>
      <c r="Y691" s="137"/>
      <c r="Z691" s="138"/>
      <c r="AA691" s="139"/>
      <c r="AB691" s="139"/>
      <c r="AC691" s="139"/>
      <c r="AD691" s="139"/>
    </row>
    <row r="692" spans="2:30" hidden="1">
      <c r="B692" s="65" t="str">
        <f>IF(C692&lt;&gt;"",COUNTA($C$7:C692),"")</f>
        <v/>
      </c>
      <c r="C692" s="364" t="str">
        <f>IF('Matches-Data-Inputs'!C708="","",'Matches-Data-Inputs'!C708)</f>
        <v/>
      </c>
      <c r="D692" s="73" t="str">
        <f>IF(C692="","",VLOOKUP(WEEKDAY(C692),WeekDays!$B$6:$C$12,COLUMNS(WeekDays!$B$6:$C$12)))</f>
        <v/>
      </c>
      <c r="E692" s="27" t="str">
        <f>IF('Matches-Data-Inputs'!E708="","",'Matches-Data-Inputs'!E708)</f>
        <v/>
      </c>
      <c r="F692" s="172" t="str">
        <f>IF('Matches-Data-Inputs'!F708="","",'Matches-Data-Inputs'!F708)</f>
        <v/>
      </c>
      <c r="G692" s="172" t="str">
        <f>IF('Matches-Data-Inputs'!G708="","",'Matches-Data-Inputs'!G708)</f>
        <v/>
      </c>
      <c r="H692" s="172" t="str">
        <f t="shared" si="142"/>
        <v>Not Played Yet</v>
      </c>
      <c r="I692" s="362" t="str">
        <f>IF('Matches-Data-Inputs'!H708="","",'Matches-Data-Inputs'!H708)</f>
        <v/>
      </c>
      <c r="J692" s="149" t="str">
        <f>IF('Matches-Data-Inputs'!I708="","",'Matches-Data-Inputs'!I708)</f>
        <v/>
      </c>
      <c r="K692" s="362" t="str">
        <f t="shared" si="143"/>
        <v>Not Played Yet</v>
      </c>
      <c r="L692" s="188"/>
      <c r="M692" s="203"/>
      <c r="N692" s="123" t="str">
        <f t="shared" si="132"/>
        <v xml:space="preserve"> </v>
      </c>
      <c r="O692" s="193" t="str">
        <f t="shared" si="133"/>
        <v xml:space="preserve"> </v>
      </c>
      <c r="P692" s="57" t="str">
        <f t="shared" si="134"/>
        <v/>
      </c>
      <c r="Q692" s="58" t="str">
        <f t="shared" si="135"/>
        <v/>
      </c>
      <c r="R692" s="59">
        <f t="shared" si="136"/>
        <v>0</v>
      </c>
      <c r="S692" s="60">
        <f t="shared" si="137"/>
        <v>0</v>
      </c>
      <c r="T692" s="61">
        <f t="shared" si="138"/>
        <v>0</v>
      </c>
      <c r="U692" s="58">
        <f t="shared" si="139"/>
        <v>0</v>
      </c>
      <c r="V692" s="61">
        <f t="shared" si="140"/>
        <v>0</v>
      </c>
      <c r="W692" s="58">
        <f t="shared" si="141"/>
        <v>0</v>
      </c>
      <c r="X692" s="367"/>
      <c r="Y692" s="137"/>
      <c r="Z692" s="138"/>
      <c r="AA692" s="139"/>
      <c r="AB692" s="139"/>
      <c r="AC692" s="139"/>
      <c r="AD692" s="139"/>
    </row>
    <row r="693" spans="2:30" hidden="1">
      <c r="B693" s="65" t="str">
        <f>IF(C693&lt;&gt;"",COUNTA($C$7:C693),"")</f>
        <v/>
      </c>
      <c r="C693" s="364" t="str">
        <f>IF('Matches-Data-Inputs'!C709="","",'Matches-Data-Inputs'!C709)</f>
        <v/>
      </c>
      <c r="D693" s="73" t="str">
        <f>IF(C693="","",VLOOKUP(WEEKDAY(C693),WeekDays!$B$6:$C$12,COLUMNS(WeekDays!$B$6:$C$12)))</f>
        <v/>
      </c>
      <c r="E693" s="27" t="str">
        <f>IF('Matches-Data-Inputs'!E709="","",'Matches-Data-Inputs'!E709)</f>
        <v/>
      </c>
      <c r="F693" s="172" t="str">
        <f>IF('Matches-Data-Inputs'!F709="","",'Matches-Data-Inputs'!F709)</f>
        <v/>
      </c>
      <c r="G693" s="172" t="str">
        <f>IF('Matches-Data-Inputs'!G709="","",'Matches-Data-Inputs'!G709)</f>
        <v/>
      </c>
      <c r="H693" s="172" t="str">
        <f t="shared" si="142"/>
        <v>Not Played Yet</v>
      </c>
      <c r="I693" s="362" t="str">
        <f>IF('Matches-Data-Inputs'!H709="","",'Matches-Data-Inputs'!H709)</f>
        <v/>
      </c>
      <c r="J693" s="149" t="str">
        <f>IF('Matches-Data-Inputs'!I709="","",'Matches-Data-Inputs'!I709)</f>
        <v/>
      </c>
      <c r="K693" s="362" t="str">
        <f t="shared" si="143"/>
        <v>Not Played Yet</v>
      </c>
      <c r="L693" s="188"/>
      <c r="M693" s="203"/>
      <c r="N693" s="123" t="str">
        <f t="shared" si="132"/>
        <v xml:space="preserve"> </v>
      </c>
      <c r="O693" s="193" t="str">
        <f t="shared" si="133"/>
        <v xml:space="preserve"> </v>
      </c>
      <c r="P693" s="57" t="str">
        <f t="shared" si="134"/>
        <v/>
      </c>
      <c r="Q693" s="58" t="str">
        <f t="shared" si="135"/>
        <v/>
      </c>
      <c r="R693" s="59">
        <f t="shared" si="136"/>
        <v>0</v>
      </c>
      <c r="S693" s="60">
        <f t="shared" si="137"/>
        <v>0</v>
      </c>
      <c r="T693" s="61">
        <f t="shared" si="138"/>
        <v>0</v>
      </c>
      <c r="U693" s="58">
        <f t="shared" si="139"/>
        <v>0</v>
      </c>
      <c r="V693" s="61">
        <f t="shared" si="140"/>
        <v>0</v>
      </c>
      <c r="W693" s="58">
        <f t="shared" si="141"/>
        <v>0</v>
      </c>
      <c r="X693" s="367"/>
      <c r="Y693" s="137"/>
      <c r="Z693" s="138"/>
      <c r="AA693" s="139"/>
      <c r="AB693" s="139"/>
      <c r="AC693" s="139"/>
      <c r="AD693" s="139"/>
    </row>
    <row r="694" spans="2:30" hidden="1">
      <c r="B694" s="65" t="str">
        <f>IF(C694&lt;&gt;"",COUNTA($C$7:C694),"")</f>
        <v/>
      </c>
      <c r="C694" s="364" t="str">
        <f>IF('Matches-Data-Inputs'!C710="","",'Matches-Data-Inputs'!C710)</f>
        <v/>
      </c>
      <c r="D694" s="73" t="str">
        <f>IF(C694="","",VLOOKUP(WEEKDAY(C694),WeekDays!$B$6:$C$12,COLUMNS(WeekDays!$B$6:$C$12)))</f>
        <v/>
      </c>
      <c r="E694" s="27" t="str">
        <f>IF('Matches-Data-Inputs'!E710="","",'Matches-Data-Inputs'!E710)</f>
        <v/>
      </c>
      <c r="F694" s="172" t="str">
        <f>IF('Matches-Data-Inputs'!F710="","",'Matches-Data-Inputs'!F710)</f>
        <v/>
      </c>
      <c r="G694" s="172" t="str">
        <f>IF('Matches-Data-Inputs'!G710="","",'Matches-Data-Inputs'!G710)</f>
        <v/>
      </c>
      <c r="H694" s="172" t="str">
        <f t="shared" si="142"/>
        <v>Not Played Yet</v>
      </c>
      <c r="I694" s="362" t="str">
        <f>IF('Matches-Data-Inputs'!H710="","",'Matches-Data-Inputs'!H710)</f>
        <v/>
      </c>
      <c r="J694" s="149" t="str">
        <f>IF('Matches-Data-Inputs'!I710="","",'Matches-Data-Inputs'!I710)</f>
        <v/>
      </c>
      <c r="K694" s="362" t="str">
        <f t="shared" si="143"/>
        <v>Not Played Yet</v>
      </c>
      <c r="L694" s="188"/>
      <c r="M694" s="203"/>
      <c r="N694" s="123" t="str">
        <f t="shared" si="132"/>
        <v xml:space="preserve"> </v>
      </c>
      <c r="O694" s="193" t="str">
        <f t="shared" si="133"/>
        <v xml:space="preserve"> </v>
      </c>
      <c r="P694" s="57" t="str">
        <f t="shared" si="134"/>
        <v/>
      </c>
      <c r="Q694" s="58" t="str">
        <f t="shared" si="135"/>
        <v/>
      </c>
      <c r="R694" s="59">
        <f t="shared" si="136"/>
        <v>0</v>
      </c>
      <c r="S694" s="60">
        <f t="shared" si="137"/>
        <v>0</v>
      </c>
      <c r="T694" s="61">
        <f t="shared" si="138"/>
        <v>0</v>
      </c>
      <c r="U694" s="58">
        <f t="shared" si="139"/>
        <v>0</v>
      </c>
      <c r="V694" s="61">
        <f t="shared" si="140"/>
        <v>0</v>
      </c>
      <c r="W694" s="58">
        <f t="shared" si="141"/>
        <v>0</v>
      </c>
      <c r="X694" s="367"/>
      <c r="Y694" s="137"/>
      <c r="Z694" s="138"/>
      <c r="AA694" s="139"/>
      <c r="AB694" s="139"/>
      <c r="AC694" s="139"/>
      <c r="AD694" s="139"/>
    </row>
    <row r="695" spans="2:30" hidden="1">
      <c r="B695" s="65" t="str">
        <f>IF(C695&lt;&gt;"",COUNTA($C$7:C695),"")</f>
        <v/>
      </c>
      <c r="C695" s="364" t="str">
        <f>IF('Matches-Data-Inputs'!C711="","",'Matches-Data-Inputs'!C711)</f>
        <v/>
      </c>
      <c r="D695" s="73" t="str">
        <f>IF(C695="","",VLOOKUP(WEEKDAY(C695),WeekDays!$B$6:$C$12,COLUMNS(WeekDays!$B$6:$C$12)))</f>
        <v/>
      </c>
      <c r="E695" s="27" t="str">
        <f>IF('Matches-Data-Inputs'!E711="","",'Matches-Data-Inputs'!E711)</f>
        <v/>
      </c>
      <c r="F695" s="172" t="str">
        <f>IF('Matches-Data-Inputs'!F711="","",'Matches-Data-Inputs'!F711)</f>
        <v/>
      </c>
      <c r="G695" s="172" t="str">
        <f>IF('Matches-Data-Inputs'!G711="","",'Matches-Data-Inputs'!G711)</f>
        <v/>
      </c>
      <c r="H695" s="172" t="str">
        <f t="shared" si="142"/>
        <v>Not Played Yet</v>
      </c>
      <c r="I695" s="362" t="str">
        <f>IF('Matches-Data-Inputs'!H711="","",'Matches-Data-Inputs'!H711)</f>
        <v/>
      </c>
      <c r="J695" s="149" t="str">
        <f>IF('Matches-Data-Inputs'!I711="","",'Matches-Data-Inputs'!I711)</f>
        <v/>
      </c>
      <c r="K695" s="362" t="str">
        <f t="shared" si="143"/>
        <v>Not Played Yet</v>
      </c>
      <c r="L695" s="188"/>
      <c r="M695" s="203"/>
      <c r="N695" s="123" t="str">
        <f t="shared" si="132"/>
        <v xml:space="preserve"> </v>
      </c>
      <c r="O695" s="193" t="str">
        <f t="shared" si="133"/>
        <v xml:space="preserve"> </v>
      </c>
      <c r="P695" s="57" t="str">
        <f t="shared" si="134"/>
        <v/>
      </c>
      <c r="Q695" s="58" t="str">
        <f t="shared" si="135"/>
        <v/>
      </c>
      <c r="R695" s="59">
        <f t="shared" si="136"/>
        <v>0</v>
      </c>
      <c r="S695" s="60">
        <f t="shared" si="137"/>
        <v>0</v>
      </c>
      <c r="T695" s="61">
        <f t="shared" si="138"/>
        <v>0</v>
      </c>
      <c r="U695" s="58">
        <f t="shared" si="139"/>
        <v>0</v>
      </c>
      <c r="V695" s="61">
        <f t="shared" si="140"/>
        <v>0</v>
      </c>
      <c r="W695" s="58">
        <f t="shared" si="141"/>
        <v>0</v>
      </c>
      <c r="X695" s="367"/>
      <c r="Y695" s="137"/>
      <c r="Z695" s="138"/>
      <c r="AA695" s="139"/>
      <c r="AB695" s="139"/>
      <c r="AC695" s="139"/>
      <c r="AD695" s="139"/>
    </row>
    <row r="696" spans="2:30" hidden="1">
      <c r="B696" s="65" t="str">
        <f>IF(C696&lt;&gt;"",COUNTA($C$7:C696),"")</f>
        <v/>
      </c>
      <c r="C696" s="364" t="str">
        <f>IF('Matches-Data-Inputs'!C712="","",'Matches-Data-Inputs'!C712)</f>
        <v/>
      </c>
      <c r="D696" s="73" t="str">
        <f>IF(C696="","",VLOOKUP(WEEKDAY(C696),WeekDays!$B$6:$C$12,COLUMNS(WeekDays!$B$6:$C$12)))</f>
        <v/>
      </c>
      <c r="E696" s="27" t="str">
        <f>IF('Matches-Data-Inputs'!E712="","",'Matches-Data-Inputs'!E712)</f>
        <v/>
      </c>
      <c r="F696" s="172" t="str">
        <f>IF('Matches-Data-Inputs'!F712="","",'Matches-Data-Inputs'!F712)</f>
        <v/>
      </c>
      <c r="G696" s="172" t="str">
        <f>IF('Matches-Data-Inputs'!G712="","",'Matches-Data-Inputs'!G712)</f>
        <v/>
      </c>
      <c r="H696" s="172" t="str">
        <f t="shared" si="142"/>
        <v>Not Played Yet</v>
      </c>
      <c r="I696" s="362" t="str">
        <f>IF('Matches-Data-Inputs'!H712="","",'Matches-Data-Inputs'!H712)</f>
        <v/>
      </c>
      <c r="J696" s="149" t="str">
        <f>IF('Matches-Data-Inputs'!I712="","",'Matches-Data-Inputs'!I712)</f>
        <v/>
      </c>
      <c r="K696" s="362" t="str">
        <f t="shared" si="143"/>
        <v>Not Played Yet</v>
      </c>
      <c r="L696" s="188"/>
      <c r="M696" s="203"/>
      <c r="N696" s="123" t="str">
        <f t="shared" si="132"/>
        <v xml:space="preserve"> </v>
      </c>
      <c r="O696" s="193" t="str">
        <f t="shared" si="133"/>
        <v xml:space="preserve"> </v>
      </c>
      <c r="P696" s="57" t="str">
        <f t="shared" si="134"/>
        <v/>
      </c>
      <c r="Q696" s="58" t="str">
        <f t="shared" si="135"/>
        <v/>
      </c>
      <c r="R696" s="59">
        <f t="shared" si="136"/>
        <v>0</v>
      </c>
      <c r="S696" s="60">
        <f t="shared" si="137"/>
        <v>0</v>
      </c>
      <c r="T696" s="61">
        <f t="shared" si="138"/>
        <v>0</v>
      </c>
      <c r="U696" s="58">
        <f t="shared" si="139"/>
        <v>0</v>
      </c>
      <c r="V696" s="61">
        <f t="shared" si="140"/>
        <v>0</v>
      </c>
      <c r="W696" s="58">
        <f t="shared" si="141"/>
        <v>0</v>
      </c>
      <c r="X696" s="367"/>
      <c r="Y696" s="137"/>
      <c r="Z696" s="138"/>
      <c r="AA696" s="139"/>
      <c r="AB696" s="139"/>
      <c r="AC696" s="139"/>
      <c r="AD696" s="139"/>
    </row>
    <row r="697" spans="2:30" hidden="1">
      <c r="B697" s="65" t="str">
        <f>IF(C697&lt;&gt;"",COUNTA($C$7:C697),"")</f>
        <v/>
      </c>
      <c r="C697" s="364" t="str">
        <f>IF('Matches-Data-Inputs'!C713="","",'Matches-Data-Inputs'!C713)</f>
        <v/>
      </c>
      <c r="D697" s="73" t="str">
        <f>IF(C697="","",VLOOKUP(WEEKDAY(C697),WeekDays!$B$6:$C$12,COLUMNS(WeekDays!$B$6:$C$12)))</f>
        <v/>
      </c>
      <c r="E697" s="27" t="str">
        <f>IF('Matches-Data-Inputs'!E713="","",'Matches-Data-Inputs'!E713)</f>
        <v/>
      </c>
      <c r="F697" s="172" t="str">
        <f>IF('Matches-Data-Inputs'!F713="","",'Matches-Data-Inputs'!F713)</f>
        <v/>
      </c>
      <c r="G697" s="172" t="str">
        <f>IF('Matches-Data-Inputs'!G713="","",'Matches-Data-Inputs'!G713)</f>
        <v/>
      </c>
      <c r="H697" s="172" t="str">
        <f t="shared" si="142"/>
        <v>Not Played Yet</v>
      </c>
      <c r="I697" s="362" t="str">
        <f>IF('Matches-Data-Inputs'!H713="","",'Matches-Data-Inputs'!H713)</f>
        <v/>
      </c>
      <c r="J697" s="149" t="str">
        <f>IF('Matches-Data-Inputs'!I713="","",'Matches-Data-Inputs'!I713)</f>
        <v/>
      </c>
      <c r="K697" s="362" t="str">
        <f t="shared" si="143"/>
        <v>Not Played Yet</v>
      </c>
      <c r="L697" s="188"/>
      <c r="M697" s="203"/>
      <c r="N697" s="123" t="str">
        <f t="shared" si="132"/>
        <v xml:space="preserve"> </v>
      </c>
      <c r="O697" s="193" t="str">
        <f t="shared" si="133"/>
        <v xml:space="preserve"> </v>
      </c>
      <c r="P697" s="57" t="str">
        <f t="shared" si="134"/>
        <v/>
      </c>
      <c r="Q697" s="58" t="str">
        <f t="shared" si="135"/>
        <v/>
      </c>
      <c r="R697" s="59">
        <f t="shared" si="136"/>
        <v>0</v>
      </c>
      <c r="S697" s="60">
        <f t="shared" si="137"/>
        <v>0</v>
      </c>
      <c r="T697" s="61">
        <f t="shared" si="138"/>
        <v>0</v>
      </c>
      <c r="U697" s="58">
        <f t="shared" si="139"/>
        <v>0</v>
      </c>
      <c r="V697" s="61">
        <f t="shared" si="140"/>
        <v>0</v>
      </c>
      <c r="W697" s="58">
        <f t="shared" si="141"/>
        <v>0</v>
      </c>
      <c r="X697" s="367"/>
      <c r="Y697" s="137"/>
      <c r="Z697" s="138"/>
      <c r="AA697" s="139"/>
      <c r="AB697" s="139"/>
      <c r="AC697" s="139"/>
      <c r="AD697" s="139"/>
    </row>
    <row r="698" spans="2:30" hidden="1">
      <c r="B698" s="65" t="str">
        <f>IF(C698&lt;&gt;"",COUNTA($C$7:C698),"")</f>
        <v/>
      </c>
      <c r="C698" s="364" t="str">
        <f>IF('Matches-Data-Inputs'!C714="","",'Matches-Data-Inputs'!C714)</f>
        <v/>
      </c>
      <c r="D698" s="73" t="str">
        <f>IF(C698="","",VLOOKUP(WEEKDAY(C698),WeekDays!$B$6:$C$12,COLUMNS(WeekDays!$B$6:$C$12)))</f>
        <v/>
      </c>
      <c r="E698" s="27" t="str">
        <f>IF('Matches-Data-Inputs'!E714="","",'Matches-Data-Inputs'!E714)</f>
        <v/>
      </c>
      <c r="F698" s="172" t="str">
        <f>IF('Matches-Data-Inputs'!F714="","",'Matches-Data-Inputs'!F714)</f>
        <v/>
      </c>
      <c r="G698" s="172" t="str">
        <f>IF('Matches-Data-Inputs'!G714="","",'Matches-Data-Inputs'!G714)</f>
        <v/>
      </c>
      <c r="H698" s="172" t="str">
        <f t="shared" si="142"/>
        <v>Not Played Yet</v>
      </c>
      <c r="I698" s="362" t="str">
        <f>IF('Matches-Data-Inputs'!H714="","",'Matches-Data-Inputs'!H714)</f>
        <v/>
      </c>
      <c r="J698" s="149" t="str">
        <f>IF('Matches-Data-Inputs'!I714="","",'Matches-Data-Inputs'!I714)</f>
        <v/>
      </c>
      <c r="K698" s="362" t="str">
        <f t="shared" si="143"/>
        <v>Not Played Yet</v>
      </c>
      <c r="L698" s="188"/>
      <c r="M698" s="203"/>
      <c r="N698" s="123" t="str">
        <f t="shared" si="132"/>
        <v xml:space="preserve"> </v>
      </c>
      <c r="O698" s="193" t="str">
        <f t="shared" si="133"/>
        <v xml:space="preserve"> </v>
      </c>
      <c r="P698" s="57" t="str">
        <f t="shared" si="134"/>
        <v/>
      </c>
      <c r="Q698" s="58" t="str">
        <f t="shared" si="135"/>
        <v/>
      </c>
      <c r="R698" s="59">
        <f t="shared" si="136"/>
        <v>0</v>
      </c>
      <c r="S698" s="60">
        <f t="shared" si="137"/>
        <v>0</v>
      </c>
      <c r="T698" s="61">
        <f t="shared" si="138"/>
        <v>0</v>
      </c>
      <c r="U698" s="58">
        <f t="shared" si="139"/>
        <v>0</v>
      </c>
      <c r="V698" s="61">
        <f t="shared" si="140"/>
        <v>0</v>
      </c>
      <c r="W698" s="58">
        <f t="shared" si="141"/>
        <v>0</v>
      </c>
      <c r="X698" s="367"/>
      <c r="Y698" s="137"/>
      <c r="Z698" s="138"/>
      <c r="AA698" s="139"/>
      <c r="AB698" s="139"/>
      <c r="AC698" s="139"/>
      <c r="AD698" s="139"/>
    </row>
    <row r="699" spans="2:30" hidden="1">
      <c r="B699" s="65" t="str">
        <f>IF(C699&lt;&gt;"",COUNTA($C$7:C699),"")</f>
        <v/>
      </c>
      <c r="C699" s="364" t="str">
        <f>IF('Matches-Data-Inputs'!C715="","",'Matches-Data-Inputs'!C715)</f>
        <v/>
      </c>
      <c r="D699" s="73" t="str">
        <f>IF(C699="","",VLOOKUP(WEEKDAY(C699),WeekDays!$B$6:$C$12,COLUMNS(WeekDays!$B$6:$C$12)))</f>
        <v/>
      </c>
      <c r="E699" s="27" t="str">
        <f>IF('Matches-Data-Inputs'!E715="","",'Matches-Data-Inputs'!E715)</f>
        <v/>
      </c>
      <c r="F699" s="172" t="str">
        <f>IF('Matches-Data-Inputs'!F715="","",'Matches-Data-Inputs'!F715)</f>
        <v/>
      </c>
      <c r="G699" s="172" t="str">
        <f>IF('Matches-Data-Inputs'!G715="","",'Matches-Data-Inputs'!G715)</f>
        <v/>
      </c>
      <c r="H699" s="172" t="str">
        <f t="shared" si="142"/>
        <v>Not Played Yet</v>
      </c>
      <c r="I699" s="362" t="str">
        <f>IF('Matches-Data-Inputs'!H715="","",'Matches-Data-Inputs'!H715)</f>
        <v/>
      </c>
      <c r="J699" s="149" t="str">
        <f>IF('Matches-Data-Inputs'!I715="","",'Matches-Data-Inputs'!I715)</f>
        <v/>
      </c>
      <c r="K699" s="362" t="str">
        <f t="shared" si="143"/>
        <v>Not Played Yet</v>
      </c>
      <c r="L699" s="188"/>
      <c r="M699" s="203"/>
      <c r="N699" s="123" t="str">
        <f t="shared" si="132"/>
        <v xml:space="preserve"> </v>
      </c>
      <c r="O699" s="193" t="str">
        <f t="shared" si="133"/>
        <v xml:space="preserve"> </v>
      </c>
      <c r="P699" s="57" t="str">
        <f t="shared" si="134"/>
        <v/>
      </c>
      <c r="Q699" s="58" t="str">
        <f t="shared" si="135"/>
        <v/>
      </c>
      <c r="R699" s="59">
        <f t="shared" si="136"/>
        <v>0</v>
      </c>
      <c r="S699" s="60">
        <f t="shared" si="137"/>
        <v>0</v>
      </c>
      <c r="T699" s="61">
        <f t="shared" si="138"/>
        <v>0</v>
      </c>
      <c r="U699" s="58">
        <f t="shared" si="139"/>
        <v>0</v>
      </c>
      <c r="V699" s="61">
        <f t="shared" si="140"/>
        <v>0</v>
      </c>
      <c r="W699" s="58">
        <f t="shared" si="141"/>
        <v>0</v>
      </c>
      <c r="X699" s="367"/>
      <c r="Y699" s="137"/>
      <c r="Z699" s="138"/>
      <c r="AA699" s="139"/>
      <c r="AB699" s="139"/>
      <c r="AC699" s="139"/>
      <c r="AD699" s="139"/>
    </row>
    <row r="700" spans="2:30" hidden="1">
      <c r="B700" s="65" t="str">
        <f>IF(C700&lt;&gt;"",COUNTA($C$7:C700),"")</f>
        <v/>
      </c>
      <c r="C700" s="364" t="str">
        <f>IF('Matches-Data-Inputs'!C716="","",'Matches-Data-Inputs'!C716)</f>
        <v/>
      </c>
      <c r="D700" s="73" t="str">
        <f>IF(C700="","",VLOOKUP(WEEKDAY(C700),WeekDays!$B$6:$C$12,COLUMNS(WeekDays!$B$6:$C$12)))</f>
        <v/>
      </c>
      <c r="E700" s="27" t="str">
        <f>IF('Matches-Data-Inputs'!E716="","",'Matches-Data-Inputs'!E716)</f>
        <v/>
      </c>
      <c r="F700" s="172" t="str">
        <f>IF('Matches-Data-Inputs'!F716="","",'Matches-Data-Inputs'!F716)</f>
        <v/>
      </c>
      <c r="G700" s="172" t="str">
        <f>IF('Matches-Data-Inputs'!G716="","",'Matches-Data-Inputs'!G716)</f>
        <v/>
      </c>
      <c r="H700" s="172" t="str">
        <f t="shared" si="142"/>
        <v>Not Played Yet</v>
      </c>
      <c r="I700" s="362" t="str">
        <f>IF('Matches-Data-Inputs'!H716="","",'Matches-Data-Inputs'!H716)</f>
        <v/>
      </c>
      <c r="J700" s="149" t="str">
        <f>IF('Matches-Data-Inputs'!I716="","",'Matches-Data-Inputs'!I716)</f>
        <v/>
      </c>
      <c r="K700" s="362" t="str">
        <f t="shared" si="143"/>
        <v>Not Played Yet</v>
      </c>
      <c r="L700" s="188"/>
      <c r="M700" s="203"/>
      <c r="N700" s="123" t="str">
        <f t="shared" si="132"/>
        <v xml:space="preserve"> </v>
      </c>
      <c r="O700" s="193" t="str">
        <f t="shared" si="133"/>
        <v xml:space="preserve"> </v>
      </c>
      <c r="P700" s="57" t="str">
        <f t="shared" si="134"/>
        <v/>
      </c>
      <c r="Q700" s="58" t="str">
        <f t="shared" si="135"/>
        <v/>
      </c>
      <c r="R700" s="59">
        <f t="shared" si="136"/>
        <v>0</v>
      </c>
      <c r="S700" s="60">
        <f t="shared" si="137"/>
        <v>0</v>
      </c>
      <c r="T700" s="61">
        <f t="shared" si="138"/>
        <v>0</v>
      </c>
      <c r="U700" s="58">
        <f t="shared" si="139"/>
        <v>0</v>
      </c>
      <c r="V700" s="61">
        <f t="shared" si="140"/>
        <v>0</v>
      </c>
      <c r="W700" s="58">
        <f t="shared" si="141"/>
        <v>0</v>
      </c>
      <c r="X700" s="367"/>
      <c r="Y700" s="137"/>
      <c r="Z700" s="138"/>
      <c r="AA700" s="139"/>
      <c r="AB700" s="139"/>
      <c r="AC700" s="139"/>
      <c r="AD700" s="139"/>
    </row>
    <row r="701" spans="2:30" hidden="1">
      <c r="B701" s="65" t="str">
        <f>IF(C701&lt;&gt;"",COUNTA($C$7:C701),"")</f>
        <v/>
      </c>
      <c r="C701" s="364" t="str">
        <f>IF('Matches-Data-Inputs'!C717="","",'Matches-Data-Inputs'!C717)</f>
        <v/>
      </c>
      <c r="D701" s="73" t="str">
        <f>IF(C701="","",VLOOKUP(WEEKDAY(C701),WeekDays!$B$6:$C$12,COLUMNS(WeekDays!$B$6:$C$12)))</f>
        <v/>
      </c>
      <c r="E701" s="27" t="str">
        <f>IF('Matches-Data-Inputs'!E717="","",'Matches-Data-Inputs'!E717)</f>
        <v/>
      </c>
      <c r="F701" s="172" t="str">
        <f>IF('Matches-Data-Inputs'!F717="","",'Matches-Data-Inputs'!F717)</f>
        <v/>
      </c>
      <c r="G701" s="172" t="str">
        <f>IF('Matches-Data-Inputs'!G717="","",'Matches-Data-Inputs'!G717)</f>
        <v/>
      </c>
      <c r="H701" s="172" t="str">
        <f t="shared" si="142"/>
        <v>Not Played Yet</v>
      </c>
      <c r="I701" s="362" t="str">
        <f>IF('Matches-Data-Inputs'!H717="","",'Matches-Data-Inputs'!H717)</f>
        <v/>
      </c>
      <c r="J701" s="149" t="str">
        <f>IF('Matches-Data-Inputs'!I717="","",'Matches-Data-Inputs'!I717)</f>
        <v/>
      </c>
      <c r="K701" s="362" t="str">
        <f t="shared" si="143"/>
        <v>Not Played Yet</v>
      </c>
      <c r="L701" s="188"/>
      <c r="M701" s="203"/>
      <c r="N701" s="123" t="str">
        <f t="shared" ref="N701:N764" si="144">IF(OR(B701=0,B701&gt;COUNT($G$7:$G$868))," ",IF(G701&gt;J701,3,IF(G701&lt;J701,0,1)))</f>
        <v xml:space="preserve"> </v>
      </c>
      <c r="O701" s="193" t="str">
        <f t="shared" ref="O701:O764" si="145">IF(OR(B701=0,B701&gt;COUNT($G$7:$G$868))," ",IF(J701&gt;G701,3,IF(J701&lt;G701,0,1)))</f>
        <v xml:space="preserve"> </v>
      </c>
      <c r="P701" s="57" t="str">
        <f t="shared" ref="P701:P764" si="146">J701</f>
        <v/>
      </c>
      <c r="Q701" s="58" t="str">
        <f t="shared" ref="Q701:Q764" si="147">G701</f>
        <v/>
      </c>
      <c r="R701" s="59">
        <f t="shared" ref="R701:R764" si="148">IF(G701&gt;J701,1,0)</f>
        <v>0</v>
      </c>
      <c r="S701" s="60">
        <f t="shared" ref="S701:S764" si="149">IF(J701&gt;G701,1,0)</f>
        <v>0</v>
      </c>
      <c r="T701" s="61">
        <f t="shared" ref="T701:T764" si="150">IF(G701&lt;J701,1,0)</f>
        <v>0</v>
      </c>
      <c r="U701" s="58">
        <f t="shared" ref="U701:U764" si="151">IF(J701&lt;G701,1,0)</f>
        <v>0</v>
      </c>
      <c r="V701" s="61">
        <f t="shared" ref="V701:V764" si="152">IF(AND(G701="",J701=""),0,IF(G701=J701,1,0))</f>
        <v>0</v>
      </c>
      <c r="W701" s="58">
        <f t="shared" ref="W701:W764" si="153">IF(AND(G701="",J701=""),0,IF(J701=G701,1,0))</f>
        <v>0</v>
      </c>
      <c r="X701" s="367"/>
      <c r="Y701" s="137"/>
      <c r="Z701" s="138"/>
      <c r="AA701" s="139"/>
      <c r="AB701" s="139"/>
      <c r="AC701" s="139"/>
      <c r="AD701" s="139"/>
    </row>
    <row r="702" spans="2:30" hidden="1">
      <c r="B702" s="65" t="str">
        <f>IF(C702&lt;&gt;"",COUNTA($C$7:C702),"")</f>
        <v/>
      </c>
      <c r="C702" s="364" t="str">
        <f>IF('Matches-Data-Inputs'!C718="","",'Matches-Data-Inputs'!C718)</f>
        <v/>
      </c>
      <c r="D702" s="73" t="str">
        <f>IF(C702="","",VLOOKUP(WEEKDAY(C702),WeekDays!$B$6:$C$12,COLUMNS(WeekDays!$B$6:$C$12)))</f>
        <v/>
      </c>
      <c r="E702" s="27" t="str">
        <f>IF('Matches-Data-Inputs'!E718="","",'Matches-Data-Inputs'!E718)</f>
        <v/>
      </c>
      <c r="F702" s="172" t="str">
        <f>IF('Matches-Data-Inputs'!F718="","",'Matches-Data-Inputs'!F718)</f>
        <v/>
      </c>
      <c r="G702" s="172" t="str">
        <f>IF('Matches-Data-Inputs'!G718="","",'Matches-Data-Inputs'!G718)</f>
        <v/>
      </c>
      <c r="H702" s="172" t="str">
        <f t="shared" si="142"/>
        <v>Not Played Yet</v>
      </c>
      <c r="I702" s="362" t="str">
        <f>IF('Matches-Data-Inputs'!H718="","",'Matches-Data-Inputs'!H718)</f>
        <v/>
      </c>
      <c r="J702" s="149" t="str">
        <f>IF('Matches-Data-Inputs'!I718="","",'Matches-Data-Inputs'!I718)</f>
        <v/>
      </c>
      <c r="K702" s="362" t="str">
        <f t="shared" si="143"/>
        <v>Not Played Yet</v>
      </c>
      <c r="L702" s="188"/>
      <c r="M702" s="203"/>
      <c r="N702" s="123" t="str">
        <f t="shared" si="144"/>
        <v xml:space="preserve"> </v>
      </c>
      <c r="O702" s="193" t="str">
        <f t="shared" si="145"/>
        <v xml:space="preserve"> </v>
      </c>
      <c r="P702" s="57" t="str">
        <f t="shared" si="146"/>
        <v/>
      </c>
      <c r="Q702" s="58" t="str">
        <f t="shared" si="147"/>
        <v/>
      </c>
      <c r="R702" s="59">
        <f t="shared" si="148"/>
        <v>0</v>
      </c>
      <c r="S702" s="60">
        <f t="shared" si="149"/>
        <v>0</v>
      </c>
      <c r="T702" s="61">
        <f t="shared" si="150"/>
        <v>0</v>
      </c>
      <c r="U702" s="58">
        <f t="shared" si="151"/>
        <v>0</v>
      </c>
      <c r="V702" s="61">
        <f t="shared" si="152"/>
        <v>0</v>
      </c>
      <c r="W702" s="58">
        <f t="shared" si="153"/>
        <v>0</v>
      </c>
      <c r="X702" s="367"/>
      <c r="Y702" s="137"/>
      <c r="Z702" s="138"/>
      <c r="AA702" s="139"/>
      <c r="AB702" s="139"/>
      <c r="AC702" s="139"/>
      <c r="AD702" s="139"/>
    </row>
    <row r="703" spans="2:30" hidden="1">
      <c r="B703" s="65" t="str">
        <f>IF(C703&lt;&gt;"",COUNTA($C$7:C703),"")</f>
        <v/>
      </c>
      <c r="C703" s="364" t="str">
        <f>IF('Matches-Data-Inputs'!C719="","",'Matches-Data-Inputs'!C719)</f>
        <v/>
      </c>
      <c r="D703" s="73" t="str">
        <f>IF(C703="","",VLOOKUP(WEEKDAY(C703),WeekDays!$B$6:$C$12,COLUMNS(WeekDays!$B$6:$C$12)))</f>
        <v/>
      </c>
      <c r="E703" s="27" t="str">
        <f>IF('Matches-Data-Inputs'!E719="","",'Matches-Data-Inputs'!E719)</f>
        <v/>
      </c>
      <c r="F703" s="172" t="str">
        <f>IF('Matches-Data-Inputs'!F719="","",'Matches-Data-Inputs'!F719)</f>
        <v/>
      </c>
      <c r="G703" s="172" t="str">
        <f>IF('Matches-Data-Inputs'!G719="","",'Matches-Data-Inputs'!G719)</f>
        <v/>
      </c>
      <c r="H703" s="172" t="str">
        <f t="shared" si="142"/>
        <v>Not Played Yet</v>
      </c>
      <c r="I703" s="362" t="str">
        <f>IF('Matches-Data-Inputs'!H719="","",'Matches-Data-Inputs'!H719)</f>
        <v/>
      </c>
      <c r="J703" s="149" t="str">
        <f>IF('Matches-Data-Inputs'!I719="","",'Matches-Data-Inputs'!I719)</f>
        <v/>
      </c>
      <c r="K703" s="362" t="str">
        <f t="shared" si="143"/>
        <v>Not Played Yet</v>
      </c>
      <c r="L703" s="188"/>
      <c r="M703" s="203"/>
      <c r="N703" s="123" t="str">
        <f t="shared" si="144"/>
        <v xml:space="preserve"> </v>
      </c>
      <c r="O703" s="193" t="str">
        <f t="shared" si="145"/>
        <v xml:space="preserve"> </v>
      </c>
      <c r="P703" s="57" t="str">
        <f t="shared" si="146"/>
        <v/>
      </c>
      <c r="Q703" s="58" t="str">
        <f t="shared" si="147"/>
        <v/>
      </c>
      <c r="R703" s="59">
        <f t="shared" si="148"/>
        <v>0</v>
      </c>
      <c r="S703" s="60">
        <f t="shared" si="149"/>
        <v>0</v>
      </c>
      <c r="T703" s="61">
        <f t="shared" si="150"/>
        <v>0</v>
      </c>
      <c r="U703" s="58">
        <f t="shared" si="151"/>
        <v>0</v>
      </c>
      <c r="V703" s="61">
        <f t="shared" si="152"/>
        <v>0</v>
      </c>
      <c r="W703" s="58">
        <f t="shared" si="153"/>
        <v>0</v>
      </c>
      <c r="X703" s="367"/>
      <c r="Y703" s="137"/>
      <c r="Z703" s="138"/>
      <c r="AA703" s="139"/>
      <c r="AB703" s="139"/>
      <c r="AC703" s="139"/>
      <c r="AD703" s="139"/>
    </row>
    <row r="704" spans="2:30" hidden="1">
      <c r="B704" s="65" t="str">
        <f>IF(C704&lt;&gt;"",COUNTA($C$7:C704),"")</f>
        <v/>
      </c>
      <c r="C704" s="364" t="str">
        <f>IF('Matches-Data-Inputs'!C720="","",'Matches-Data-Inputs'!C720)</f>
        <v/>
      </c>
      <c r="D704" s="73" t="str">
        <f>IF(C704="","",VLOOKUP(WEEKDAY(C704),WeekDays!$B$6:$C$12,COLUMNS(WeekDays!$B$6:$C$12)))</f>
        <v/>
      </c>
      <c r="E704" s="27" t="str">
        <f>IF('Matches-Data-Inputs'!E720="","",'Matches-Data-Inputs'!E720)</f>
        <v/>
      </c>
      <c r="F704" s="172" t="str">
        <f>IF('Matches-Data-Inputs'!F720="","",'Matches-Data-Inputs'!F720)</f>
        <v/>
      </c>
      <c r="G704" s="172" t="str">
        <f>IF('Matches-Data-Inputs'!G720="","",'Matches-Data-Inputs'!G720)</f>
        <v/>
      </c>
      <c r="H704" s="172" t="str">
        <f t="shared" si="142"/>
        <v>Not Played Yet</v>
      </c>
      <c r="I704" s="362" t="str">
        <f>IF('Matches-Data-Inputs'!H720="","",'Matches-Data-Inputs'!H720)</f>
        <v/>
      </c>
      <c r="J704" s="149" t="str">
        <f>IF('Matches-Data-Inputs'!I720="","",'Matches-Data-Inputs'!I720)</f>
        <v/>
      </c>
      <c r="K704" s="362" t="str">
        <f t="shared" si="143"/>
        <v>Not Played Yet</v>
      </c>
      <c r="L704" s="188"/>
      <c r="M704" s="203"/>
      <c r="N704" s="123" t="str">
        <f t="shared" si="144"/>
        <v xml:space="preserve"> </v>
      </c>
      <c r="O704" s="193" t="str">
        <f t="shared" si="145"/>
        <v xml:space="preserve"> </v>
      </c>
      <c r="P704" s="57" t="str">
        <f t="shared" si="146"/>
        <v/>
      </c>
      <c r="Q704" s="58" t="str">
        <f t="shared" si="147"/>
        <v/>
      </c>
      <c r="R704" s="59">
        <f t="shared" si="148"/>
        <v>0</v>
      </c>
      <c r="S704" s="60">
        <f t="shared" si="149"/>
        <v>0</v>
      </c>
      <c r="T704" s="61">
        <f t="shared" si="150"/>
        <v>0</v>
      </c>
      <c r="U704" s="58">
        <f t="shared" si="151"/>
        <v>0</v>
      </c>
      <c r="V704" s="61">
        <f t="shared" si="152"/>
        <v>0</v>
      </c>
      <c r="W704" s="58">
        <f t="shared" si="153"/>
        <v>0</v>
      </c>
      <c r="X704" s="367"/>
      <c r="Y704" s="137"/>
      <c r="Z704" s="138"/>
      <c r="AA704" s="139"/>
      <c r="AB704" s="139"/>
      <c r="AC704" s="139"/>
      <c r="AD704" s="139"/>
    </row>
    <row r="705" spans="2:30" hidden="1">
      <c r="B705" s="65" t="str">
        <f>IF(C705&lt;&gt;"",COUNTA($C$7:C705),"")</f>
        <v/>
      </c>
      <c r="C705" s="364" t="str">
        <f>IF('Matches-Data-Inputs'!C721="","",'Matches-Data-Inputs'!C721)</f>
        <v/>
      </c>
      <c r="D705" s="73" t="str">
        <f>IF(C705="","",VLOOKUP(WEEKDAY(C705),WeekDays!$B$6:$C$12,COLUMNS(WeekDays!$B$6:$C$12)))</f>
        <v/>
      </c>
      <c r="E705" s="27" t="str">
        <f>IF('Matches-Data-Inputs'!E721="","",'Matches-Data-Inputs'!E721)</f>
        <v/>
      </c>
      <c r="F705" s="172" t="str">
        <f>IF('Matches-Data-Inputs'!F721="","",'Matches-Data-Inputs'!F721)</f>
        <v/>
      </c>
      <c r="G705" s="172" t="str">
        <f>IF('Matches-Data-Inputs'!G721="","",'Matches-Data-Inputs'!G721)</f>
        <v/>
      </c>
      <c r="H705" s="172" t="str">
        <f t="shared" si="142"/>
        <v>Not Played Yet</v>
      </c>
      <c r="I705" s="362" t="str">
        <f>IF('Matches-Data-Inputs'!H721="","",'Matches-Data-Inputs'!H721)</f>
        <v/>
      </c>
      <c r="J705" s="149" t="str">
        <f>IF('Matches-Data-Inputs'!I721="","",'Matches-Data-Inputs'!I721)</f>
        <v/>
      </c>
      <c r="K705" s="362" t="str">
        <f t="shared" si="143"/>
        <v>Not Played Yet</v>
      </c>
      <c r="L705" s="188"/>
      <c r="M705" s="203"/>
      <c r="N705" s="123" t="str">
        <f t="shared" si="144"/>
        <v xml:space="preserve"> </v>
      </c>
      <c r="O705" s="193" t="str">
        <f t="shared" si="145"/>
        <v xml:space="preserve"> </v>
      </c>
      <c r="P705" s="57" t="str">
        <f t="shared" si="146"/>
        <v/>
      </c>
      <c r="Q705" s="58" t="str">
        <f t="shared" si="147"/>
        <v/>
      </c>
      <c r="R705" s="59">
        <f t="shared" si="148"/>
        <v>0</v>
      </c>
      <c r="S705" s="60">
        <f t="shared" si="149"/>
        <v>0</v>
      </c>
      <c r="T705" s="61">
        <f t="shared" si="150"/>
        <v>0</v>
      </c>
      <c r="U705" s="58">
        <f t="shared" si="151"/>
        <v>0</v>
      </c>
      <c r="V705" s="61">
        <f t="shared" si="152"/>
        <v>0</v>
      </c>
      <c r="W705" s="58">
        <f t="shared" si="153"/>
        <v>0</v>
      </c>
      <c r="X705" s="367"/>
      <c r="Y705" s="137"/>
      <c r="Z705" s="138"/>
      <c r="AA705" s="139"/>
      <c r="AB705" s="139"/>
      <c r="AC705" s="139"/>
      <c r="AD705" s="139"/>
    </row>
    <row r="706" spans="2:30" hidden="1">
      <c r="B706" s="65" t="str">
        <f>IF(C706&lt;&gt;"",COUNTA($C$7:C706),"")</f>
        <v/>
      </c>
      <c r="C706" s="364" t="str">
        <f>IF('Matches-Data-Inputs'!C722="","",'Matches-Data-Inputs'!C722)</f>
        <v/>
      </c>
      <c r="D706" s="73" t="str">
        <f>IF(C706="","",VLOOKUP(WEEKDAY(C706),WeekDays!$B$6:$C$12,COLUMNS(WeekDays!$B$6:$C$12)))</f>
        <v/>
      </c>
      <c r="E706" s="27" t="str">
        <f>IF('Matches-Data-Inputs'!E722="","",'Matches-Data-Inputs'!E722)</f>
        <v/>
      </c>
      <c r="F706" s="172" t="str">
        <f>IF('Matches-Data-Inputs'!F722="","",'Matches-Data-Inputs'!F722)</f>
        <v/>
      </c>
      <c r="G706" s="172" t="str">
        <f>IF('Matches-Data-Inputs'!G722="","",'Matches-Data-Inputs'!G722)</f>
        <v/>
      </c>
      <c r="H706" s="172" t="str">
        <f t="shared" si="142"/>
        <v>Not Played Yet</v>
      </c>
      <c r="I706" s="362" t="str">
        <f>IF('Matches-Data-Inputs'!H722="","",'Matches-Data-Inputs'!H722)</f>
        <v/>
      </c>
      <c r="J706" s="149" t="str">
        <f>IF('Matches-Data-Inputs'!I722="","",'Matches-Data-Inputs'!I722)</f>
        <v/>
      </c>
      <c r="K706" s="362" t="str">
        <f t="shared" si="143"/>
        <v>Not Played Yet</v>
      </c>
      <c r="L706" s="188"/>
      <c r="M706" s="203"/>
      <c r="N706" s="123" t="str">
        <f t="shared" si="144"/>
        <v xml:space="preserve"> </v>
      </c>
      <c r="O706" s="193" t="str">
        <f t="shared" si="145"/>
        <v xml:space="preserve"> </v>
      </c>
      <c r="P706" s="57" t="str">
        <f t="shared" si="146"/>
        <v/>
      </c>
      <c r="Q706" s="58" t="str">
        <f t="shared" si="147"/>
        <v/>
      </c>
      <c r="R706" s="59">
        <f t="shared" si="148"/>
        <v>0</v>
      </c>
      <c r="S706" s="60">
        <f t="shared" si="149"/>
        <v>0</v>
      </c>
      <c r="T706" s="61">
        <f t="shared" si="150"/>
        <v>0</v>
      </c>
      <c r="U706" s="58">
        <f t="shared" si="151"/>
        <v>0</v>
      </c>
      <c r="V706" s="61">
        <f t="shared" si="152"/>
        <v>0</v>
      </c>
      <c r="W706" s="58">
        <f t="shared" si="153"/>
        <v>0</v>
      </c>
      <c r="X706" s="367"/>
      <c r="Y706" s="137"/>
      <c r="Z706" s="138"/>
      <c r="AA706" s="139"/>
      <c r="AB706" s="139"/>
      <c r="AC706" s="139"/>
      <c r="AD706" s="139"/>
    </row>
    <row r="707" spans="2:30" hidden="1">
      <c r="B707" s="65" t="str">
        <f>IF(C707&lt;&gt;"",COUNTA($C$7:C707),"")</f>
        <v/>
      </c>
      <c r="C707" s="364" t="str">
        <f>IF('Matches-Data-Inputs'!C723="","",'Matches-Data-Inputs'!C723)</f>
        <v/>
      </c>
      <c r="D707" s="73" t="str">
        <f>IF(C707="","",VLOOKUP(WEEKDAY(C707),WeekDays!$B$6:$C$12,COLUMNS(WeekDays!$B$6:$C$12)))</f>
        <v/>
      </c>
      <c r="E707" s="27" t="str">
        <f>IF('Matches-Data-Inputs'!E723="","",'Matches-Data-Inputs'!E723)</f>
        <v/>
      </c>
      <c r="F707" s="172" t="str">
        <f>IF('Matches-Data-Inputs'!F723="","",'Matches-Data-Inputs'!F723)</f>
        <v/>
      </c>
      <c r="G707" s="172" t="str">
        <f>IF('Matches-Data-Inputs'!G723="","",'Matches-Data-Inputs'!G723)</f>
        <v/>
      </c>
      <c r="H707" s="172" t="str">
        <f t="shared" si="142"/>
        <v>Not Played Yet</v>
      </c>
      <c r="I707" s="362" t="str">
        <f>IF('Matches-Data-Inputs'!H723="","",'Matches-Data-Inputs'!H723)</f>
        <v/>
      </c>
      <c r="J707" s="149" t="str">
        <f>IF('Matches-Data-Inputs'!I723="","",'Matches-Data-Inputs'!I723)</f>
        <v/>
      </c>
      <c r="K707" s="362" t="str">
        <f t="shared" si="143"/>
        <v>Not Played Yet</v>
      </c>
      <c r="L707" s="188"/>
      <c r="M707" s="203"/>
      <c r="N707" s="123" t="str">
        <f t="shared" si="144"/>
        <v xml:space="preserve"> </v>
      </c>
      <c r="O707" s="193" t="str">
        <f t="shared" si="145"/>
        <v xml:space="preserve"> </v>
      </c>
      <c r="P707" s="57" t="str">
        <f t="shared" si="146"/>
        <v/>
      </c>
      <c r="Q707" s="58" t="str">
        <f t="shared" si="147"/>
        <v/>
      </c>
      <c r="R707" s="59">
        <f t="shared" si="148"/>
        <v>0</v>
      </c>
      <c r="S707" s="60">
        <f t="shared" si="149"/>
        <v>0</v>
      </c>
      <c r="T707" s="61">
        <f t="shared" si="150"/>
        <v>0</v>
      </c>
      <c r="U707" s="58">
        <f t="shared" si="151"/>
        <v>0</v>
      </c>
      <c r="V707" s="61">
        <f t="shared" si="152"/>
        <v>0</v>
      </c>
      <c r="W707" s="58">
        <f t="shared" si="153"/>
        <v>0</v>
      </c>
      <c r="X707" s="367"/>
      <c r="Y707" s="137"/>
      <c r="Z707" s="138"/>
      <c r="AA707" s="139"/>
      <c r="AB707" s="139"/>
      <c r="AC707" s="139"/>
      <c r="AD707" s="139"/>
    </row>
    <row r="708" spans="2:30" hidden="1">
      <c r="B708" s="65" t="str">
        <f>IF(C708&lt;&gt;"",COUNTA($C$7:C708),"")</f>
        <v/>
      </c>
      <c r="C708" s="364" t="str">
        <f>IF('Matches-Data-Inputs'!C724="","",'Matches-Data-Inputs'!C724)</f>
        <v/>
      </c>
      <c r="D708" s="73" t="str">
        <f>IF(C708="","",VLOOKUP(WEEKDAY(C708),WeekDays!$B$6:$C$12,COLUMNS(WeekDays!$B$6:$C$12)))</f>
        <v/>
      </c>
      <c r="E708" s="27" t="str">
        <f>IF('Matches-Data-Inputs'!E724="","",'Matches-Data-Inputs'!E724)</f>
        <v/>
      </c>
      <c r="F708" s="172" t="str">
        <f>IF('Matches-Data-Inputs'!F724="","",'Matches-Data-Inputs'!F724)</f>
        <v/>
      </c>
      <c r="G708" s="172" t="str">
        <f>IF('Matches-Data-Inputs'!G724="","",'Matches-Data-Inputs'!G724)</f>
        <v/>
      </c>
      <c r="H708" s="172" t="str">
        <f t="shared" si="142"/>
        <v>Not Played Yet</v>
      </c>
      <c r="I708" s="362" t="str">
        <f>IF('Matches-Data-Inputs'!H724="","",'Matches-Data-Inputs'!H724)</f>
        <v/>
      </c>
      <c r="J708" s="149" t="str">
        <f>IF('Matches-Data-Inputs'!I724="","",'Matches-Data-Inputs'!I724)</f>
        <v/>
      </c>
      <c r="K708" s="362" t="str">
        <f t="shared" si="143"/>
        <v>Not Played Yet</v>
      </c>
      <c r="L708" s="188"/>
      <c r="M708" s="203"/>
      <c r="N708" s="123" t="str">
        <f t="shared" si="144"/>
        <v xml:space="preserve"> </v>
      </c>
      <c r="O708" s="193" t="str">
        <f t="shared" si="145"/>
        <v xml:space="preserve"> </v>
      </c>
      <c r="P708" s="57" t="str">
        <f t="shared" si="146"/>
        <v/>
      </c>
      <c r="Q708" s="58" t="str">
        <f t="shared" si="147"/>
        <v/>
      </c>
      <c r="R708" s="59">
        <f t="shared" si="148"/>
        <v>0</v>
      </c>
      <c r="S708" s="60">
        <f t="shared" si="149"/>
        <v>0</v>
      </c>
      <c r="T708" s="61">
        <f t="shared" si="150"/>
        <v>0</v>
      </c>
      <c r="U708" s="58">
        <f t="shared" si="151"/>
        <v>0</v>
      </c>
      <c r="V708" s="61">
        <f t="shared" si="152"/>
        <v>0</v>
      </c>
      <c r="W708" s="58">
        <f t="shared" si="153"/>
        <v>0</v>
      </c>
      <c r="X708" s="367"/>
      <c r="Y708" s="137"/>
      <c r="Z708" s="138"/>
      <c r="AA708" s="139"/>
      <c r="AB708" s="139"/>
      <c r="AC708" s="139"/>
      <c r="AD708" s="139"/>
    </row>
    <row r="709" spans="2:30" hidden="1">
      <c r="B709" s="65" t="str">
        <f>IF(C709&lt;&gt;"",COUNTA($C$7:C709),"")</f>
        <v/>
      </c>
      <c r="C709" s="364" t="str">
        <f>IF('Matches-Data-Inputs'!C725="","",'Matches-Data-Inputs'!C725)</f>
        <v/>
      </c>
      <c r="D709" s="73" t="str">
        <f>IF(C709="","",VLOOKUP(WEEKDAY(C709),WeekDays!$B$6:$C$12,COLUMNS(WeekDays!$B$6:$C$12)))</f>
        <v/>
      </c>
      <c r="E709" s="27" t="str">
        <f>IF('Matches-Data-Inputs'!E725="","",'Matches-Data-Inputs'!E725)</f>
        <v/>
      </c>
      <c r="F709" s="172" t="str">
        <f>IF('Matches-Data-Inputs'!F725="","",'Matches-Data-Inputs'!F725)</f>
        <v/>
      </c>
      <c r="G709" s="172" t="str">
        <f>IF('Matches-Data-Inputs'!G725="","",'Matches-Data-Inputs'!G725)</f>
        <v/>
      </c>
      <c r="H709" s="172" t="str">
        <f t="shared" si="142"/>
        <v>Not Played Yet</v>
      </c>
      <c r="I709" s="362" t="str">
        <f>IF('Matches-Data-Inputs'!H725="","",'Matches-Data-Inputs'!H725)</f>
        <v/>
      </c>
      <c r="J709" s="149" t="str">
        <f>IF('Matches-Data-Inputs'!I725="","",'Matches-Data-Inputs'!I725)</f>
        <v/>
      </c>
      <c r="K709" s="362" t="str">
        <f t="shared" si="143"/>
        <v>Not Played Yet</v>
      </c>
      <c r="L709" s="188"/>
      <c r="M709" s="203"/>
      <c r="N709" s="123" t="str">
        <f t="shared" si="144"/>
        <v xml:space="preserve"> </v>
      </c>
      <c r="O709" s="193" t="str">
        <f t="shared" si="145"/>
        <v xml:space="preserve"> </v>
      </c>
      <c r="P709" s="57" t="str">
        <f t="shared" si="146"/>
        <v/>
      </c>
      <c r="Q709" s="58" t="str">
        <f t="shared" si="147"/>
        <v/>
      </c>
      <c r="R709" s="59">
        <f t="shared" si="148"/>
        <v>0</v>
      </c>
      <c r="S709" s="60">
        <f t="shared" si="149"/>
        <v>0</v>
      </c>
      <c r="T709" s="61">
        <f t="shared" si="150"/>
        <v>0</v>
      </c>
      <c r="U709" s="58">
        <f t="shared" si="151"/>
        <v>0</v>
      </c>
      <c r="V709" s="61">
        <f t="shared" si="152"/>
        <v>0</v>
      </c>
      <c r="W709" s="58">
        <f t="shared" si="153"/>
        <v>0</v>
      </c>
      <c r="X709" s="367"/>
      <c r="Y709" s="137"/>
      <c r="Z709" s="138"/>
      <c r="AA709" s="139"/>
      <c r="AB709" s="139"/>
      <c r="AC709" s="139"/>
      <c r="AD709" s="139"/>
    </row>
    <row r="710" spans="2:30" hidden="1">
      <c r="B710" s="65" t="str">
        <f>IF(C710&lt;&gt;"",COUNTA($C$7:C710),"")</f>
        <v/>
      </c>
      <c r="C710" s="364" t="str">
        <f>IF('Matches-Data-Inputs'!C726="","",'Matches-Data-Inputs'!C726)</f>
        <v/>
      </c>
      <c r="D710" s="73" t="str">
        <f>IF(C710="","",VLOOKUP(WEEKDAY(C710),WeekDays!$B$6:$C$12,COLUMNS(WeekDays!$B$6:$C$12)))</f>
        <v/>
      </c>
      <c r="E710" s="27" t="str">
        <f>IF('Matches-Data-Inputs'!E726="","",'Matches-Data-Inputs'!E726)</f>
        <v/>
      </c>
      <c r="F710" s="172" t="str">
        <f>IF('Matches-Data-Inputs'!F726="","",'Matches-Data-Inputs'!F726)</f>
        <v/>
      </c>
      <c r="G710" s="172" t="str">
        <f>IF('Matches-Data-Inputs'!G726="","",'Matches-Data-Inputs'!G726)</f>
        <v/>
      </c>
      <c r="H710" s="172" t="str">
        <f t="shared" si="142"/>
        <v>Not Played Yet</v>
      </c>
      <c r="I710" s="362" t="str">
        <f>IF('Matches-Data-Inputs'!H726="","",'Matches-Data-Inputs'!H726)</f>
        <v/>
      </c>
      <c r="J710" s="149" t="str">
        <f>IF('Matches-Data-Inputs'!I726="","",'Matches-Data-Inputs'!I726)</f>
        <v/>
      </c>
      <c r="K710" s="362" t="str">
        <f t="shared" si="143"/>
        <v>Not Played Yet</v>
      </c>
      <c r="L710" s="188"/>
      <c r="M710" s="203"/>
      <c r="N710" s="123" t="str">
        <f t="shared" si="144"/>
        <v xml:space="preserve"> </v>
      </c>
      <c r="O710" s="193" t="str">
        <f t="shared" si="145"/>
        <v xml:space="preserve"> </v>
      </c>
      <c r="P710" s="57" t="str">
        <f t="shared" si="146"/>
        <v/>
      </c>
      <c r="Q710" s="58" t="str">
        <f t="shared" si="147"/>
        <v/>
      </c>
      <c r="R710" s="59">
        <f t="shared" si="148"/>
        <v>0</v>
      </c>
      <c r="S710" s="60">
        <f t="shared" si="149"/>
        <v>0</v>
      </c>
      <c r="T710" s="61">
        <f t="shared" si="150"/>
        <v>0</v>
      </c>
      <c r="U710" s="58">
        <f t="shared" si="151"/>
        <v>0</v>
      </c>
      <c r="V710" s="61">
        <f t="shared" si="152"/>
        <v>0</v>
      </c>
      <c r="W710" s="58">
        <f t="shared" si="153"/>
        <v>0</v>
      </c>
      <c r="X710" s="367"/>
      <c r="Y710" s="137"/>
      <c r="Z710" s="138"/>
      <c r="AA710" s="139"/>
      <c r="AB710" s="139"/>
      <c r="AC710" s="139"/>
      <c r="AD710" s="139"/>
    </row>
    <row r="711" spans="2:30" hidden="1">
      <c r="B711" s="65" t="str">
        <f>IF(C711&lt;&gt;"",COUNTA($C$7:C711),"")</f>
        <v/>
      </c>
      <c r="C711" s="364" t="str">
        <f>IF('Matches-Data-Inputs'!C727="","",'Matches-Data-Inputs'!C727)</f>
        <v/>
      </c>
      <c r="D711" s="73" t="str">
        <f>IF(C711="","",VLOOKUP(WEEKDAY(C711),WeekDays!$B$6:$C$12,COLUMNS(WeekDays!$B$6:$C$12)))</f>
        <v/>
      </c>
      <c r="E711" s="27" t="str">
        <f>IF('Matches-Data-Inputs'!E727="","",'Matches-Data-Inputs'!E727)</f>
        <v/>
      </c>
      <c r="F711" s="172" t="str">
        <f>IF('Matches-Data-Inputs'!F727="","",'Matches-Data-Inputs'!F727)</f>
        <v/>
      </c>
      <c r="G711" s="172" t="str">
        <f>IF('Matches-Data-Inputs'!G727="","",'Matches-Data-Inputs'!G727)</f>
        <v/>
      </c>
      <c r="H711" s="172" t="str">
        <f t="shared" si="142"/>
        <v>Not Played Yet</v>
      </c>
      <c r="I711" s="362" t="str">
        <f>IF('Matches-Data-Inputs'!H727="","",'Matches-Data-Inputs'!H727)</f>
        <v/>
      </c>
      <c r="J711" s="149" t="str">
        <f>IF('Matches-Data-Inputs'!I727="","",'Matches-Data-Inputs'!I727)</f>
        <v/>
      </c>
      <c r="K711" s="362" t="str">
        <f t="shared" si="143"/>
        <v>Not Played Yet</v>
      </c>
      <c r="L711" s="188"/>
      <c r="M711" s="203"/>
      <c r="N711" s="123" t="str">
        <f t="shared" si="144"/>
        <v xml:space="preserve"> </v>
      </c>
      <c r="O711" s="193" t="str">
        <f t="shared" si="145"/>
        <v xml:space="preserve"> </v>
      </c>
      <c r="P711" s="57" t="str">
        <f t="shared" si="146"/>
        <v/>
      </c>
      <c r="Q711" s="58" t="str">
        <f t="shared" si="147"/>
        <v/>
      </c>
      <c r="R711" s="59">
        <f t="shared" si="148"/>
        <v>0</v>
      </c>
      <c r="S711" s="60">
        <f t="shared" si="149"/>
        <v>0</v>
      </c>
      <c r="T711" s="61">
        <f t="shared" si="150"/>
        <v>0</v>
      </c>
      <c r="U711" s="58">
        <f t="shared" si="151"/>
        <v>0</v>
      </c>
      <c r="V711" s="61">
        <f t="shared" si="152"/>
        <v>0</v>
      </c>
      <c r="W711" s="58">
        <f t="shared" si="153"/>
        <v>0</v>
      </c>
      <c r="X711" s="367"/>
      <c r="Y711" s="137"/>
      <c r="Z711" s="138"/>
      <c r="AA711" s="139"/>
      <c r="AB711" s="139"/>
      <c r="AC711" s="139"/>
      <c r="AD711" s="139"/>
    </row>
    <row r="712" spans="2:30" hidden="1">
      <c r="B712" s="65" t="str">
        <f>IF(C712&lt;&gt;"",COUNTA($C$7:C712),"")</f>
        <v/>
      </c>
      <c r="C712" s="364" t="str">
        <f>IF('Matches-Data-Inputs'!C728="","",'Matches-Data-Inputs'!C728)</f>
        <v/>
      </c>
      <c r="D712" s="73" t="str">
        <f>IF(C712="","",VLOOKUP(WEEKDAY(C712),WeekDays!$B$6:$C$12,COLUMNS(WeekDays!$B$6:$C$12)))</f>
        <v/>
      </c>
      <c r="E712" s="27" t="str">
        <f>IF('Matches-Data-Inputs'!E728="","",'Matches-Data-Inputs'!E728)</f>
        <v/>
      </c>
      <c r="F712" s="172" t="str">
        <f>IF('Matches-Data-Inputs'!F728="","",'Matches-Data-Inputs'!F728)</f>
        <v/>
      </c>
      <c r="G712" s="172" t="str">
        <f>IF('Matches-Data-Inputs'!G728="","",'Matches-Data-Inputs'!G728)</f>
        <v/>
      </c>
      <c r="H712" s="172" t="str">
        <f t="shared" si="142"/>
        <v>Not Played Yet</v>
      </c>
      <c r="I712" s="362" t="str">
        <f>IF('Matches-Data-Inputs'!H728="","",'Matches-Data-Inputs'!H728)</f>
        <v/>
      </c>
      <c r="J712" s="149" t="str">
        <f>IF('Matches-Data-Inputs'!I728="","",'Matches-Data-Inputs'!I728)</f>
        <v/>
      </c>
      <c r="K712" s="362" t="str">
        <f t="shared" si="143"/>
        <v>Not Played Yet</v>
      </c>
      <c r="L712" s="188"/>
      <c r="M712" s="203"/>
      <c r="N712" s="123" t="str">
        <f t="shared" si="144"/>
        <v xml:space="preserve"> </v>
      </c>
      <c r="O712" s="193" t="str">
        <f t="shared" si="145"/>
        <v xml:space="preserve"> </v>
      </c>
      <c r="P712" s="57" t="str">
        <f t="shared" si="146"/>
        <v/>
      </c>
      <c r="Q712" s="58" t="str">
        <f t="shared" si="147"/>
        <v/>
      </c>
      <c r="R712" s="59">
        <f t="shared" si="148"/>
        <v>0</v>
      </c>
      <c r="S712" s="60">
        <f t="shared" si="149"/>
        <v>0</v>
      </c>
      <c r="T712" s="61">
        <f t="shared" si="150"/>
        <v>0</v>
      </c>
      <c r="U712" s="58">
        <f t="shared" si="151"/>
        <v>0</v>
      </c>
      <c r="V712" s="61">
        <f t="shared" si="152"/>
        <v>0</v>
      </c>
      <c r="W712" s="58">
        <f t="shared" si="153"/>
        <v>0</v>
      </c>
      <c r="X712" s="367"/>
      <c r="Y712" s="137"/>
      <c r="Z712" s="138"/>
      <c r="AA712" s="139"/>
      <c r="AB712" s="139"/>
      <c r="AC712" s="139"/>
      <c r="AD712" s="139"/>
    </row>
    <row r="713" spans="2:30" hidden="1">
      <c r="B713" s="65" t="str">
        <f>IF(C713&lt;&gt;"",COUNTA($C$7:C713),"")</f>
        <v/>
      </c>
      <c r="C713" s="364" t="str">
        <f>IF('Matches-Data-Inputs'!C729="","",'Matches-Data-Inputs'!C729)</f>
        <v/>
      </c>
      <c r="D713" s="73" t="str">
        <f>IF(C713="","",VLOOKUP(WEEKDAY(C713),WeekDays!$B$6:$C$12,COLUMNS(WeekDays!$B$6:$C$12)))</f>
        <v/>
      </c>
      <c r="E713" s="27" t="str">
        <f>IF('Matches-Data-Inputs'!E729="","",'Matches-Data-Inputs'!E729)</f>
        <v/>
      </c>
      <c r="F713" s="172" t="str">
        <f>IF('Matches-Data-Inputs'!F729="","",'Matches-Data-Inputs'!F729)</f>
        <v/>
      </c>
      <c r="G713" s="172" t="str">
        <f>IF('Matches-Data-Inputs'!G729="","",'Matches-Data-Inputs'!G729)</f>
        <v/>
      </c>
      <c r="H713" s="172" t="str">
        <f t="shared" ref="H713:H776" si="154">IF(G713&lt;&gt;"",F713,"Not Played Yet")</f>
        <v>Not Played Yet</v>
      </c>
      <c r="I713" s="362" t="str">
        <f>IF('Matches-Data-Inputs'!H729="","",'Matches-Data-Inputs'!H729)</f>
        <v/>
      </c>
      <c r="J713" s="149" t="str">
        <f>IF('Matches-Data-Inputs'!I729="","",'Matches-Data-Inputs'!I729)</f>
        <v/>
      </c>
      <c r="K713" s="362" t="str">
        <f t="shared" ref="K713:K776" si="155">IF(J713&lt;&gt;"",I713,"Not Played Yet")</f>
        <v>Not Played Yet</v>
      </c>
      <c r="L713" s="188"/>
      <c r="M713" s="203"/>
      <c r="N713" s="123" t="str">
        <f t="shared" si="144"/>
        <v xml:space="preserve"> </v>
      </c>
      <c r="O713" s="193" t="str">
        <f t="shared" si="145"/>
        <v xml:space="preserve"> </v>
      </c>
      <c r="P713" s="57" t="str">
        <f t="shared" si="146"/>
        <v/>
      </c>
      <c r="Q713" s="58" t="str">
        <f t="shared" si="147"/>
        <v/>
      </c>
      <c r="R713" s="59">
        <f t="shared" si="148"/>
        <v>0</v>
      </c>
      <c r="S713" s="60">
        <f t="shared" si="149"/>
        <v>0</v>
      </c>
      <c r="T713" s="61">
        <f t="shared" si="150"/>
        <v>0</v>
      </c>
      <c r="U713" s="58">
        <f t="shared" si="151"/>
        <v>0</v>
      </c>
      <c r="V713" s="61">
        <f t="shared" si="152"/>
        <v>0</v>
      </c>
      <c r="W713" s="58">
        <f t="shared" si="153"/>
        <v>0</v>
      </c>
      <c r="X713" s="367"/>
      <c r="Y713" s="137"/>
      <c r="Z713" s="138"/>
      <c r="AA713" s="139"/>
      <c r="AB713" s="139"/>
      <c r="AC713" s="139"/>
      <c r="AD713" s="139"/>
    </row>
    <row r="714" spans="2:30" hidden="1">
      <c r="B714" s="65" t="str">
        <f>IF(C714&lt;&gt;"",COUNTA($C$7:C714),"")</f>
        <v/>
      </c>
      <c r="C714" s="364" t="str">
        <f>IF('Matches-Data-Inputs'!C730="","",'Matches-Data-Inputs'!C730)</f>
        <v/>
      </c>
      <c r="D714" s="73" t="str">
        <f>IF(C714="","",VLOOKUP(WEEKDAY(C714),WeekDays!$B$6:$C$12,COLUMNS(WeekDays!$B$6:$C$12)))</f>
        <v/>
      </c>
      <c r="E714" s="27" t="str">
        <f>IF('Matches-Data-Inputs'!E730="","",'Matches-Data-Inputs'!E730)</f>
        <v/>
      </c>
      <c r="F714" s="172" t="str">
        <f>IF('Matches-Data-Inputs'!F730="","",'Matches-Data-Inputs'!F730)</f>
        <v/>
      </c>
      <c r="G714" s="172" t="str">
        <f>IF('Matches-Data-Inputs'!G730="","",'Matches-Data-Inputs'!G730)</f>
        <v/>
      </c>
      <c r="H714" s="172" t="str">
        <f t="shared" si="154"/>
        <v>Not Played Yet</v>
      </c>
      <c r="I714" s="362" t="str">
        <f>IF('Matches-Data-Inputs'!H730="","",'Matches-Data-Inputs'!H730)</f>
        <v/>
      </c>
      <c r="J714" s="149" t="str">
        <f>IF('Matches-Data-Inputs'!I730="","",'Matches-Data-Inputs'!I730)</f>
        <v/>
      </c>
      <c r="K714" s="362" t="str">
        <f t="shared" si="155"/>
        <v>Not Played Yet</v>
      </c>
      <c r="L714" s="188"/>
      <c r="M714" s="203"/>
      <c r="N714" s="123" t="str">
        <f t="shared" si="144"/>
        <v xml:space="preserve"> </v>
      </c>
      <c r="O714" s="193" t="str">
        <f t="shared" si="145"/>
        <v xml:space="preserve"> </v>
      </c>
      <c r="P714" s="57" t="str">
        <f t="shared" si="146"/>
        <v/>
      </c>
      <c r="Q714" s="58" t="str">
        <f t="shared" si="147"/>
        <v/>
      </c>
      <c r="R714" s="59">
        <f t="shared" si="148"/>
        <v>0</v>
      </c>
      <c r="S714" s="60">
        <f t="shared" si="149"/>
        <v>0</v>
      </c>
      <c r="T714" s="61">
        <f t="shared" si="150"/>
        <v>0</v>
      </c>
      <c r="U714" s="58">
        <f t="shared" si="151"/>
        <v>0</v>
      </c>
      <c r="V714" s="61">
        <f t="shared" si="152"/>
        <v>0</v>
      </c>
      <c r="W714" s="58">
        <f t="shared" si="153"/>
        <v>0</v>
      </c>
      <c r="X714" s="367"/>
      <c r="Y714" s="137"/>
      <c r="Z714" s="138"/>
      <c r="AA714" s="139"/>
      <c r="AB714" s="139"/>
      <c r="AC714" s="139"/>
      <c r="AD714" s="139"/>
    </row>
    <row r="715" spans="2:30" hidden="1">
      <c r="B715" s="65" t="str">
        <f>IF(C715&lt;&gt;"",COUNTA($C$7:C715),"")</f>
        <v/>
      </c>
      <c r="C715" s="364" t="str">
        <f>IF('Matches-Data-Inputs'!C731="","",'Matches-Data-Inputs'!C731)</f>
        <v/>
      </c>
      <c r="D715" s="73" t="str">
        <f>IF(C715="","",VLOOKUP(WEEKDAY(C715),WeekDays!$B$6:$C$12,COLUMNS(WeekDays!$B$6:$C$12)))</f>
        <v/>
      </c>
      <c r="E715" s="27" t="str">
        <f>IF('Matches-Data-Inputs'!E731="","",'Matches-Data-Inputs'!E731)</f>
        <v/>
      </c>
      <c r="F715" s="172" t="str">
        <f>IF('Matches-Data-Inputs'!F731="","",'Matches-Data-Inputs'!F731)</f>
        <v/>
      </c>
      <c r="G715" s="172" t="str">
        <f>IF('Matches-Data-Inputs'!G731="","",'Matches-Data-Inputs'!G731)</f>
        <v/>
      </c>
      <c r="H715" s="172" t="str">
        <f t="shared" si="154"/>
        <v>Not Played Yet</v>
      </c>
      <c r="I715" s="362" t="str">
        <f>IF('Matches-Data-Inputs'!H731="","",'Matches-Data-Inputs'!H731)</f>
        <v/>
      </c>
      <c r="J715" s="149" t="str">
        <f>IF('Matches-Data-Inputs'!I731="","",'Matches-Data-Inputs'!I731)</f>
        <v/>
      </c>
      <c r="K715" s="362" t="str">
        <f t="shared" si="155"/>
        <v>Not Played Yet</v>
      </c>
      <c r="L715" s="188"/>
      <c r="M715" s="203"/>
      <c r="N715" s="123" t="str">
        <f t="shared" si="144"/>
        <v xml:space="preserve"> </v>
      </c>
      <c r="O715" s="193" t="str">
        <f t="shared" si="145"/>
        <v xml:space="preserve"> </v>
      </c>
      <c r="P715" s="57" t="str">
        <f t="shared" si="146"/>
        <v/>
      </c>
      <c r="Q715" s="58" t="str">
        <f t="shared" si="147"/>
        <v/>
      </c>
      <c r="R715" s="59">
        <f t="shared" si="148"/>
        <v>0</v>
      </c>
      <c r="S715" s="60">
        <f t="shared" si="149"/>
        <v>0</v>
      </c>
      <c r="T715" s="61">
        <f t="shared" si="150"/>
        <v>0</v>
      </c>
      <c r="U715" s="58">
        <f t="shared" si="151"/>
        <v>0</v>
      </c>
      <c r="V715" s="61">
        <f t="shared" si="152"/>
        <v>0</v>
      </c>
      <c r="W715" s="58">
        <f t="shared" si="153"/>
        <v>0</v>
      </c>
      <c r="X715" s="367"/>
      <c r="Y715" s="137"/>
      <c r="Z715" s="138"/>
      <c r="AA715" s="139"/>
      <c r="AB715" s="139"/>
      <c r="AC715" s="139"/>
      <c r="AD715" s="139"/>
    </row>
    <row r="716" spans="2:30" hidden="1">
      <c r="B716" s="65" t="str">
        <f>IF(C716&lt;&gt;"",COUNTA($C$7:C716),"")</f>
        <v/>
      </c>
      <c r="C716" s="364" t="str">
        <f>IF('Matches-Data-Inputs'!C732="","",'Matches-Data-Inputs'!C732)</f>
        <v/>
      </c>
      <c r="D716" s="73" t="str">
        <f>IF(C716="","",VLOOKUP(WEEKDAY(C716),WeekDays!$B$6:$C$12,COLUMNS(WeekDays!$B$6:$C$12)))</f>
        <v/>
      </c>
      <c r="E716" s="27" t="str">
        <f>IF('Matches-Data-Inputs'!E732="","",'Matches-Data-Inputs'!E732)</f>
        <v/>
      </c>
      <c r="F716" s="172" t="str">
        <f>IF('Matches-Data-Inputs'!F732="","",'Matches-Data-Inputs'!F732)</f>
        <v/>
      </c>
      <c r="G716" s="172" t="str">
        <f>IF('Matches-Data-Inputs'!G732="","",'Matches-Data-Inputs'!G732)</f>
        <v/>
      </c>
      <c r="H716" s="172" t="str">
        <f t="shared" si="154"/>
        <v>Not Played Yet</v>
      </c>
      <c r="I716" s="362" t="str">
        <f>IF('Matches-Data-Inputs'!H732="","",'Matches-Data-Inputs'!H732)</f>
        <v/>
      </c>
      <c r="J716" s="149" t="str">
        <f>IF('Matches-Data-Inputs'!I732="","",'Matches-Data-Inputs'!I732)</f>
        <v/>
      </c>
      <c r="K716" s="362" t="str">
        <f t="shared" si="155"/>
        <v>Not Played Yet</v>
      </c>
      <c r="L716" s="188"/>
      <c r="M716" s="203"/>
      <c r="N716" s="123" t="str">
        <f t="shared" si="144"/>
        <v xml:space="preserve"> </v>
      </c>
      <c r="O716" s="193" t="str">
        <f t="shared" si="145"/>
        <v xml:space="preserve"> </v>
      </c>
      <c r="P716" s="57" t="str">
        <f t="shared" si="146"/>
        <v/>
      </c>
      <c r="Q716" s="58" t="str">
        <f t="shared" si="147"/>
        <v/>
      </c>
      <c r="R716" s="59">
        <f t="shared" si="148"/>
        <v>0</v>
      </c>
      <c r="S716" s="60">
        <f t="shared" si="149"/>
        <v>0</v>
      </c>
      <c r="T716" s="61">
        <f t="shared" si="150"/>
        <v>0</v>
      </c>
      <c r="U716" s="58">
        <f t="shared" si="151"/>
        <v>0</v>
      </c>
      <c r="V716" s="61">
        <f t="shared" si="152"/>
        <v>0</v>
      </c>
      <c r="W716" s="58">
        <f t="shared" si="153"/>
        <v>0</v>
      </c>
      <c r="X716" s="367"/>
      <c r="Y716" s="137"/>
      <c r="Z716" s="138"/>
      <c r="AA716" s="139"/>
      <c r="AB716" s="139"/>
      <c r="AC716" s="139"/>
      <c r="AD716" s="139"/>
    </row>
    <row r="717" spans="2:30" hidden="1">
      <c r="B717" s="65" t="str">
        <f>IF(C717&lt;&gt;"",COUNTA($C$7:C717),"")</f>
        <v/>
      </c>
      <c r="C717" s="364" t="str">
        <f>IF('Matches-Data-Inputs'!C733="","",'Matches-Data-Inputs'!C733)</f>
        <v/>
      </c>
      <c r="D717" s="73" t="str">
        <f>IF(C717="","",VLOOKUP(WEEKDAY(C717),WeekDays!$B$6:$C$12,COLUMNS(WeekDays!$B$6:$C$12)))</f>
        <v/>
      </c>
      <c r="E717" s="27" t="str">
        <f>IF('Matches-Data-Inputs'!E733="","",'Matches-Data-Inputs'!E733)</f>
        <v/>
      </c>
      <c r="F717" s="172" t="str">
        <f>IF('Matches-Data-Inputs'!F733="","",'Matches-Data-Inputs'!F733)</f>
        <v/>
      </c>
      <c r="G717" s="172" t="str">
        <f>IF('Matches-Data-Inputs'!G733="","",'Matches-Data-Inputs'!G733)</f>
        <v/>
      </c>
      <c r="H717" s="172" t="str">
        <f t="shared" si="154"/>
        <v>Not Played Yet</v>
      </c>
      <c r="I717" s="362" t="str">
        <f>IF('Matches-Data-Inputs'!H733="","",'Matches-Data-Inputs'!H733)</f>
        <v/>
      </c>
      <c r="J717" s="149" t="str">
        <f>IF('Matches-Data-Inputs'!I733="","",'Matches-Data-Inputs'!I733)</f>
        <v/>
      </c>
      <c r="K717" s="362" t="str">
        <f t="shared" si="155"/>
        <v>Not Played Yet</v>
      </c>
      <c r="L717" s="188"/>
      <c r="M717" s="203"/>
      <c r="N717" s="123" t="str">
        <f t="shared" si="144"/>
        <v xml:space="preserve"> </v>
      </c>
      <c r="O717" s="193" t="str">
        <f t="shared" si="145"/>
        <v xml:space="preserve"> </v>
      </c>
      <c r="P717" s="57" t="str">
        <f t="shared" si="146"/>
        <v/>
      </c>
      <c r="Q717" s="58" t="str">
        <f t="shared" si="147"/>
        <v/>
      </c>
      <c r="R717" s="59">
        <f t="shared" si="148"/>
        <v>0</v>
      </c>
      <c r="S717" s="60">
        <f t="shared" si="149"/>
        <v>0</v>
      </c>
      <c r="T717" s="61">
        <f t="shared" si="150"/>
        <v>0</v>
      </c>
      <c r="U717" s="58">
        <f t="shared" si="151"/>
        <v>0</v>
      </c>
      <c r="V717" s="61">
        <f t="shared" si="152"/>
        <v>0</v>
      </c>
      <c r="W717" s="58">
        <f t="shared" si="153"/>
        <v>0</v>
      </c>
      <c r="X717" s="367"/>
      <c r="Y717" s="137"/>
      <c r="Z717" s="138"/>
      <c r="AA717" s="139"/>
      <c r="AB717" s="139"/>
      <c r="AC717" s="139"/>
      <c r="AD717" s="139"/>
    </row>
    <row r="718" spans="2:30" hidden="1">
      <c r="B718" s="65" t="str">
        <f>IF(C718&lt;&gt;"",COUNTA($C$7:C718),"")</f>
        <v/>
      </c>
      <c r="C718" s="364" t="str">
        <f>IF('Matches-Data-Inputs'!C734="","",'Matches-Data-Inputs'!C734)</f>
        <v/>
      </c>
      <c r="D718" s="73" t="str">
        <f>IF(C718="","",VLOOKUP(WEEKDAY(C718),WeekDays!$B$6:$C$12,COLUMNS(WeekDays!$B$6:$C$12)))</f>
        <v/>
      </c>
      <c r="E718" s="27" t="str">
        <f>IF('Matches-Data-Inputs'!E734="","",'Matches-Data-Inputs'!E734)</f>
        <v/>
      </c>
      <c r="F718" s="172" t="str">
        <f>IF('Matches-Data-Inputs'!F734="","",'Matches-Data-Inputs'!F734)</f>
        <v/>
      </c>
      <c r="G718" s="172" t="str">
        <f>IF('Matches-Data-Inputs'!G734="","",'Matches-Data-Inputs'!G734)</f>
        <v/>
      </c>
      <c r="H718" s="172" t="str">
        <f t="shared" si="154"/>
        <v>Not Played Yet</v>
      </c>
      <c r="I718" s="362" t="str">
        <f>IF('Matches-Data-Inputs'!H734="","",'Matches-Data-Inputs'!H734)</f>
        <v/>
      </c>
      <c r="J718" s="149" t="str">
        <f>IF('Matches-Data-Inputs'!I734="","",'Matches-Data-Inputs'!I734)</f>
        <v/>
      </c>
      <c r="K718" s="362" t="str">
        <f t="shared" si="155"/>
        <v>Not Played Yet</v>
      </c>
      <c r="L718" s="188"/>
      <c r="M718" s="203"/>
      <c r="N718" s="123" t="str">
        <f t="shared" si="144"/>
        <v xml:space="preserve"> </v>
      </c>
      <c r="O718" s="193" t="str">
        <f t="shared" si="145"/>
        <v xml:space="preserve"> </v>
      </c>
      <c r="P718" s="57" t="str">
        <f t="shared" si="146"/>
        <v/>
      </c>
      <c r="Q718" s="58" t="str">
        <f t="shared" si="147"/>
        <v/>
      </c>
      <c r="R718" s="59">
        <f t="shared" si="148"/>
        <v>0</v>
      </c>
      <c r="S718" s="60">
        <f t="shared" si="149"/>
        <v>0</v>
      </c>
      <c r="T718" s="61">
        <f t="shared" si="150"/>
        <v>0</v>
      </c>
      <c r="U718" s="58">
        <f t="shared" si="151"/>
        <v>0</v>
      </c>
      <c r="V718" s="61">
        <f t="shared" si="152"/>
        <v>0</v>
      </c>
      <c r="W718" s="58">
        <f t="shared" si="153"/>
        <v>0</v>
      </c>
      <c r="X718" s="367"/>
      <c r="Y718" s="137"/>
      <c r="Z718" s="138"/>
      <c r="AA718" s="139"/>
      <c r="AB718" s="139"/>
      <c r="AC718" s="139"/>
      <c r="AD718" s="139"/>
    </row>
    <row r="719" spans="2:30" hidden="1">
      <c r="B719" s="65" t="str">
        <f>IF(C719&lt;&gt;"",COUNTA($C$7:C719),"")</f>
        <v/>
      </c>
      <c r="C719" s="364" t="str">
        <f>IF('Matches-Data-Inputs'!C735="","",'Matches-Data-Inputs'!C735)</f>
        <v/>
      </c>
      <c r="D719" s="73" t="str">
        <f>IF(C719="","",VLOOKUP(WEEKDAY(C719),WeekDays!$B$6:$C$12,COLUMNS(WeekDays!$B$6:$C$12)))</f>
        <v/>
      </c>
      <c r="E719" s="27" t="str">
        <f>IF('Matches-Data-Inputs'!E735="","",'Matches-Data-Inputs'!E735)</f>
        <v/>
      </c>
      <c r="F719" s="172" t="str">
        <f>IF('Matches-Data-Inputs'!F735="","",'Matches-Data-Inputs'!F735)</f>
        <v/>
      </c>
      <c r="G719" s="172" t="str">
        <f>IF('Matches-Data-Inputs'!G735="","",'Matches-Data-Inputs'!G735)</f>
        <v/>
      </c>
      <c r="H719" s="172" t="str">
        <f t="shared" si="154"/>
        <v>Not Played Yet</v>
      </c>
      <c r="I719" s="362" t="str">
        <f>IF('Matches-Data-Inputs'!H735="","",'Matches-Data-Inputs'!H735)</f>
        <v/>
      </c>
      <c r="J719" s="149" t="str">
        <f>IF('Matches-Data-Inputs'!I735="","",'Matches-Data-Inputs'!I735)</f>
        <v/>
      </c>
      <c r="K719" s="362" t="str">
        <f t="shared" si="155"/>
        <v>Not Played Yet</v>
      </c>
      <c r="L719" s="188"/>
      <c r="M719" s="203"/>
      <c r="N719" s="123" t="str">
        <f t="shared" si="144"/>
        <v xml:space="preserve"> </v>
      </c>
      <c r="O719" s="193" t="str">
        <f t="shared" si="145"/>
        <v xml:space="preserve"> </v>
      </c>
      <c r="P719" s="57" t="str">
        <f t="shared" si="146"/>
        <v/>
      </c>
      <c r="Q719" s="58" t="str">
        <f t="shared" si="147"/>
        <v/>
      </c>
      <c r="R719" s="59">
        <f t="shared" si="148"/>
        <v>0</v>
      </c>
      <c r="S719" s="60">
        <f t="shared" si="149"/>
        <v>0</v>
      </c>
      <c r="T719" s="61">
        <f t="shared" si="150"/>
        <v>0</v>
      </c>
      <c r="U719" s="58">
        <f t="shared" si="151"/>
        <v>0</v>
      </c>
      <c r="V719" s="61">
        <f t="shared" si="152"/>
        <v>0</v>
      </c>
      <c r="W719" s="58">
        <f t="shared" si="153"/>
        <v>0</v>
      </c>
      <c r="X719" s="367"/>
      <c r="Y719" s="137"/>
      <c r="Z719" s="138"/>
      <c r="AA719" s="139"/>
      <c r="AB719" s="139"/>
      <c r="AC719" s="139"/>
      <c r="AD719" s="139"/>
    </row>
    <row r="720" spans="2:30" hidden="1">
      <c r="B720" s="65" t="str">
        <f>IF(C720&lt;&gt;"",COUNTA($C$7:C720),"")</f>
        <v/>
      </c>
      <c r="C720" s="364" t="str">
        <f>IF('Matches-Data-Inputs'!C736="","",'Matches-Data-Inputs'!C736)</f>
        <v/>
      </c>
      <c r="D720" s="73" t="str">
        <f>IF(C720="","",VLOOKUP(WEEKDAY(C720),WeekDays!$B$6:$C$12,COLUMNS(WeekDays!$B$6:$C$12)))</f>
        <v/>
      </c>
      <c r="E720" s="27" t="str">
        <f>IF('Matches-Data-Inputs'!E736="","",'Matches-Data-Inputs'!E736)</f>
        <v/>
      </c>
      <c r="F720" s="172" t="str">
        <f>IF('Matches-Data-Inputs'!F736="","",'Matches-Data-Inputs'!F736)</f>
        <v/>
      </c>
      <c r="G720" s="172" t="str">
        <f>IF('Matches-Data-Inputs'!G736="","",'Matches-Data-Inputs'!G736)</f>
        <v/>
      </c>
      <c r="H720" s="172" t="str">
        <f t="shared" si="154"/>
        <v>Not Played Yet</v>
      </c>
      <c r="I720" s="362" t="str">
        <f>IF('Matches-Data-Inputs'!H736="","",'Matches-Data-Inputs'!H736)</f>
        <v/>
      </c>
      <c r="J720" s="149" t="str">
        <f>IF('Matches-Data-Inputs'!I736="","",'Matches-Data-Inputs'!I736)</f>
        <v/>
      </c>
      <c r="K720" s="362" t="str">
        <f t="shared" si="155"/>
        <v>Not Played Yet</v>
      </c>
      <c r="L720" s="188"/>
      <c r="M720" s="203"/>
      <c r="N720" s="123" t="str">
        <f t="shared" si="144"/>
        <v xml:space="preserve"> </v>
      </c>
      <c r="O720" s="193" t="str">
        <f t="shared" si="145"/>
        <v xml:space="preserve"> </v>
      </c>
      <c r="P720" s="57" t="str">
        <f t="shared" si="146"/>
        <v/>
      </c>
      <c r="Q720" s="58" t="str">
        <f t="shared" si="147"/>
        <v/>
      </c>
      <c r="R720" s="59">
        <f t="shared" si="148"/>
        <v>0</v>
      </c>
      <c r="S720" s="60">
        <f t="shared" si="149"/>
        <v>0</v>
      </c>
      <c r="T720" s="61">
        <f t="shared" si="150"/>
        <v>0</v>
      </c>
      <c r="U720" s="58">
        <f t="shared" si="151"/>
        <v>0</v>
      </c>
      <c r="V720" s="61">
        <f t="shared" si="152"/>
        <v>0</v>
      </c>
      <c r="W720" s="58">
        <f t="shared" si="153"/>
        <v>0</v>
      </c>
      <c r="X720" s="367"/>
      <c r="Y720" s="137"/>
      <c r="Z720" s="138"/>
      <c r="AA720" s="139"/>
      <c r="AB720" s="139"/>
      <c r="AC720" s="139"/>
      <c r="AD720" s="139"/>
    </row>
    <row r="721" spans="2:30" hidden="1">
      <c r="B721" s="65" t="str">
        <f>IF(C721&lt;&gt;"",COUNTA($C$7:C721),"")</f>
        <v/>
      </c>
      <c r="C721" s="364" t="str">
        <f>IF('Matches-Data-Inputs'!C737="","",'Matches-Data-Inputs'!C737)</f>
        <v/>
      </c>
      <c r="D721" s="73" t="str">
        <f>IF(C721="","",VLOOKUP(WEEKDAY(C721),WeekDays!$B$6:$C$12,COLUMNS(WeekDays!$B$6:$C$12)))</f>
        <v/>
      </c>
      <c r="E721" s="27" t="str">
        <f>IF('Matches-Data-Inputs'!E737="","",'Matches-Data-Inputs'!E737)</f>
        <v/>
      </c>
      <c r="F721" s="172" t="str">
        <f>IF('Matches-Data-Inputs'!F737="","",'Matches-Data-Inputs'!F737)</f>
        <v/>
      </c>
      <c r="G721" s="172" t="str">
        <f>IF('Matches-Data-Inputs'!G737="","",'Matches-Data-Inputs'!G737)</f>
        <v/>
      </c>
      <c r="H721" s="172" t="str">
        <f t="shared" si="154"/>
        <v>Not Played Yet</v>
      </c>
      <c r="I721" s="362" t="str">
        <f>IF('Matches-Data-Inputs'!H737="","",'Matches-Data-Inputs'!H737)</f>
        <v/>
      </c>
      <c r="J721" s="149" t="str">
        <f>IF('Matches-Data-Inputs'!I737="","",'Matches-Data-Inputs'!I737)</f>
        <v/>
      </c>
      <c r="K721" s="362" t="str">
        <f t="shared" si="155"/>
        <v>Not Played Yet</v>
      </c>
      <c r="L721" s="188"/>
      <c r="M721" s="203"/>
      <c r="N721" s="123" t="str">
        <f t="shared" si="144"/>
        <v xml:space="preserve"> </v>
      </c>
      <c r="O721" s="193" t="str">
        <f t="shared" si="145"/>
        <v xml:space="preserve"> </v>
      </c>
      <c r="P721" s="57" t="str">
        <f t="shared" si="146"/>
        <v/>
      </c>
      <c r="Q721" s="58" t="str">
        <f t="shared" si="147"/>
        <v/>
      </c>
      <c r="R721" s="59">
        <f t="shared" si="148"/>
        <v>0</v>
      </c>
      <c r="S721" s="60">
        <f t="shared" si="149"/>
        <v>0</v>
      </c>
      <c r="T721" s="61">
        <f t="shared" si="150"/>
        <v>0</v>
      </c>
      <c r="U721" s="58">
        <f t="shared" si="151"/>
        <v>0</v>
      </c>
      <c r="V721" s="61">
        <f t="shared" si="152"/>
        <v>0</v>
      </c>
      <c r="W721" s="58">
        <f t="shared" si="153"/>
        <v>0</v>
      </c>
      <c r="X721" s="367"/>
      <c r="Y721" s="137"/>
      <c r="Z721" s="138"/>
      <c r="AA721" s="139"/>
      <c r="AB721" s="139"/>
      <c r="AC721" s="139"/>
      <c r="AD721" s="139"/>
    </row>
    <row r="722" spans="2:30" hidden="1">
      <c r="B722" s="65" t="str">
        <f>IF(C722&lt;&gt;"",COUNTA($C$7:C722),"")</f>
        <v/>
      </c>
      <c r="C722" s="364" t="str">
        <f>IF('Matches-Data-Inputs'!C738="","",'Matches-Data-Inputs'!C738)</f>
        <v/>
      </c>
      <c r="D722" s="73" t="str">
        <f>IF(C722="","",VLOOKUP(WEEKDAY(C722),WeekDays!$B$6:$C$12,COLUMNS(WeekDays!$B$6:$C$12)))</f>
        <v/>
      </c>
      <c r="E722" s="27" t="str">
        <f>IF('Matches-Data-Inputs'!E738="","",'Matches-Data-Inputs'!E738)</f>
        <v/>
      </c>
      <c r="F722" s="172" t="str">
        <f>IF('Matches-Data-Inputs'!F738="","",'Matches-Data-Inputs'!F738)</f>
        <v/>
      </c>
      <c r="G722" s="172" t="str">
        <f>IF('Matches-Data-Inputs'!G738="","",'Matches-Data-Inputs'!G738)</f>
        <v/>
      </c>
      <c r="H722" s="172" t="str">
        <f t="shared" si="154"/>
        <v>Not Played Yet</v>
      </c>
      <c r="I722" s="362" t="str">
        <f>IF('Matches-Data-Inputs'!H738="","",'Matches-Data-Inputs'!H738)</f>
        <v/>
      </c>
      <c r="J722" s="149" t="str">
        <f>IF('Matches-Data-Inputs'!I738="","",'Matches-Data-Inputs'!I738)</f>
        <v/>
      </c>
      <c r="K722" s="362" t="str">
        <f t="shared" si="155"/>
        <v>Not Played Yet</v>
      </c>
      <c r="L722" s="188"/>
      <c r="M722" s="203"/>
      <c r="N722" s="123" t="str">
        <f t="shared" si="144"/>
        <v xml:space="preserve"> </v>
      </c>
      <c r="O722" s="193" t="str">
        <f t="shared" si="145"/>
        <v xml:space="preserve"> </v>
      </c>
      <c r="P722" s="57" t="str">
        <f t="shared" si="146"/>
        <v/>
      </c>
      <c r="Q722" s="58" t="str">
        <f t="shared" si="147"/>
        <v/>
      </c>
      <c r="R722" s="59">
        <f t="shared" si="148"/>
        <v>0</v>
      </c>
      <c r="S722" s="60">
        <f t="shared" si="149"/>
        <v>0</v>
      </c>
      <c r="T722" s="61">
        <f t="shared" si="150"/>
        <v>0</v>
      </c>
      <c r="U722" s="58">
        <f t="shared" si="151"/>
        <v>0</v>
      </c>
      <c r="V722" s="61">
        <f t="shared" si="152"/>
        <v>0</v>
      </c>
      <c r="W722" s="58">
        <f t="shared" si="153"/>
        <v>0</v>
      </c>
      <c r="X722" s="367"/>
      <c r="Y722" s="137"/>
      <c r="Z722" s="138"/>
      <c r="AA722" s="139"/>
      <c r="AB722" s="139"/>
      <c r="AC722" s="139"/>
      <c r="AD722" s="139"/>
    </row>
    <row r="723" spans="2:30" hidden="1">
      <c r="B723" s="65" t="str">
        <f>IF(C723&lt;&gt;"",COUNTA($C$7:C723),"")</f>
        <v/>
      </c>
      <c r="C723" s="364" t="str">
        <f>IF('Matches-Data-Inputs'!C739="","",'Matches-Data-Inputs'!C739)</f>
        <v/>
      </c>
      <c r="D723" s="73" t="str">
        <f>IF(C723="","",VLOOKUP(WEEKDAY(C723),WeekDays!$B$6:$C$12,COLUMNS(WeekDays!$B$6:$C$12)))</f>
        <v/>
      </c>
      <c r="E723" s="27" t="str">
        <f>IF('Matches-Data-Inputs'!E739="","",'Matches-Data-Inputs'!E739)</f>
        <v/>
      </c>
      <c r="F723" s="172" t="str">
        <f>IF('Matches-Data-Inputs'!F739="","",'Matches-Data-Inputs'!F739)</f>
        <v/>
      </c>
      <c r="G723" s="172" t="str">
        <f>IF('Matches-Data-Inputs'!G739="","",'Matches-Data-Inputs'!G739)</f>
        <v/>
      </c>
      <c r="H723" s="172" t="str">
        <f t="shared" si="154"/>
        <v>Not Played Yet</v>
      </c>
      <c r="I723" s="362" t="str">
        <f>IF('Matches-Data-Inputs'!H739="","",'Matches-Data-Inputs'!H739)</f>
        <v/>
      </c>
      <c r="J723" s="149" t="str">
        <f>IF('Matches-Data-Inputs'!I739="","",'Matches-Data-Inputs'!I739)</f>
        <v/>
      </c>
      <c r="K723" s="362" t="str">
        <f t="shared" si="155"/>
        <v>Not Played Yet</v>
      </c>
      <c r="L723" s="188"/>
      <c r="M723" s="203"/>
      <c r="N723" s="123" t="str">
        <f t="shared" si="144"/>
        <v xml:space="preserve"> </v>
      </c>
      <c r="O723" s="193" t="str">
        <f t="shared" si="145"/>
        <v xml:space="preserve"> </v>
      </c>
      <c r="P723" s="57" t="str">
        <f t="shared" si="146"/>
        <v/>
      </c>
      <c r="Q723" s="58" t="str">
        <f t="shared" si="147"/>
        <v/>
      </c>
      <c r="R723" s="59">
        <f t="shared" si="148"/>
        <v>0</v>
      </c>
      <c r="S723" s="60">
        <f t="shared" si="149"/>
        <v>0</v>
      </c>
      <c r="T723" s="61">
        <f t="shared" si="150"/>
        <v>0</v>
      </c>
      <c r="U723" s="58">
        <f t="shared" si="151"/>
        <v>0</v>
      </c>
      <c r="V723" s="61">
        <f t="shared" si="152"/>
        <v>0</v>
      </c>
      <c r="W723" s="58">
        <f t="shared" si="153"/>
        <v>0</v>
      </c>
      <c r="X723" s="367"/>
      <c r="Y723" s="137"/>
      <c r="Z723" s="138"/>
      <c r="AA723" s="139"/>
      <c r="AB723" s="139"/>
      <c r="AC723" s="139"/>
      <c r="AD723" s="139"/>
    </row>
    <row r="724" spans="2:30" hidden="1">
      <c r="B724" s="65" t="str">
        <f>IF(C724&lt;&gt;"",COUNTA($C$7:C724),"")</f>
        <v/>
      </c>
      <c r="C724" s="364" t="str">
        <f>IF('Matches-Data-Inputs'!C740="","",'Matches-Data-Inputs'!C740)</f>
        <v/>
      </c>
      <c r="D724" s="73" t="str">
        <f>IF(C724="","",VLOOKUP(WEEKDAY(C724),WeekDays!$B$6:$C$12,COLUMNS(WeekDays!$B$6:$C$12)))</f>
        <v/>
      </c>
      <c r="E724" s="27" t="str">
        <f>IF('Matches-Data-Inputs'!E740="","",'Matches-Data-Inputs'!E740)</f>
        <v/>
      </c>
      <c r="F724" s="172" t="str">
        <f>IF('Matches-Data-Inputs'!F740="","",'Matches-Data-Inputs'!F740)</f>
        <v/>
      </c>
      <c r="G724" s="172" t="str">
        <f>IF('Matches-Data-Inputs'!G740="","",'Matches-Data-Inputs'!G740)</f>
        <v/>
      </c>
      <c r="H724" s="172" t="str">
        <f t="shared" si="154"/>
        <v>Not Played Yet</v>
      </c>
      <c r="I724" s="362" t="str">
        <f>IF('Matches-Data-Inputs'!H740="","",'Matches-Data-Inputs'!H740)</f>
        <v/>
      </c>
      <c r="J724" s="149" t="str">
        <f>IF('Matches-Data-Inputs'!I740="","",'Matches-Data-Inputs'!I740)</f>
        <v/>
      </c>
      <c r="K724" s="362" t="str">
        <f t="shared" si="155"/>
        <v>Not Played Yet</v>
      </c>
      <c r="L724" s="188"/>
      <c r="M724" s="203"/>
      <c r="N724" s="123" t="str">
        <f t="shared" si="144"/>
        <v xml:space="preserve"> </v>
      </c>
      <c r="O724" s="193" t="str">
        <f t="shared" si="145"/>
        <v xml:space="preserve"> </v>
      </c>
      <c r="P724" s="57" t="str">
        <f t="shared" si="146"/>
        <v/>
      </c>
      <c r="Q724" s="58" t="str">
        <f t="shared" si="147"/>
        <v/>
      </c>
      <c r="R724" s="59">
        <f t="shared" si="148"/>
        <v>0</v>
      </c>
      <c r="S724" s="60">
        <f t="shared" si="149"/>
        <v>0</v>
      </c>
      <c r="T724" s="61">
        <f t="shared" si="150"/>
        <v>0</v>
      </c>
      <c r="U724" s="58">
        <f t="shared" si="151"/>
        <v>0</v>
      </c>
      <c r="V724" s="61">
        <f t="shared" si="152"/>
        <v>0</v>
      </c>
      <c r="W724" s="58">
        <f t="shared" si="153"/>
        <v>0</v>
      </c>
      <c r="X724" s="367"/>
      <c r="Y724" s="137"/>
      <c r="Z724" s="138"/>
      <c r="AA724" s="139"/>
      <c r="AB724" s="139"/>
      <c r="AC724" s="139"/>
      <c r="AD724" s="139"/>
    </row>
    <row r="725" spans="2:30" hidden="1">
      <c r="B725" s="65" t="str">
        <f>IF(C725&lt;&gt;"",COUNTA($C$7:C725),"")</f>
        <v/>
      </c>
      <c r="C725" s="364" t="str">
        <f>IF('Matches-Data-Inputs'!C741="","",'Matches-Data-Inputs'!C741)</f>
        <v/>
      </c>
      <c r="D725" s="73" t="str">
        <f>IF(C725="","",VLOOKUP(WEEKDAY(C725),WeekDays!$B$6:$C$12,COLUMNS(WeekDays!$B$6:$C$12)))</f>
        <v/>
      </c>
      <c r="E725" s="27" t="str">
        <f>IF('Matches-Data-Inputs'!E741="","",'Matches-Data-Inputs'!E741)</f>
        <v/>
      </c>
      <c r="F725" s="172" t="str">
        <f>IF('Matches-Data-Inputs'!F741="","",'Matches-Data-Inputs'!F741)</f>
        <v/>
      </c>
      <c r="G725" s="172" t="str">
        <f>IF('Matches-Data-Inputs'!G741="","",'Matches-Data-Inputs'!G741)</f>
        <v/>
      </c>
      <c r="H725" s="172" t="str">
        <f t="shared" si="154"/>
        <v>Not Played Yet</v>
      </c>
      <c r="I725" s="362" t="str">
        <f>IF('Matches-Data-Inputs'!H741="","",'Matches-Data-Inputs'!H741)</f>
        <v/>
      </c>
      <c r="J725" s="149" t="str">
        <f>IF('Matches-Data-Inputs'!I741="","",'Matches-Data-Inputs'!I741)</f>
        <v/>
      </c>
      <c r="K725" s="362" t="str">
        <f t="shared" si="155"/>
        <v>Not Played Yet</v>
      </c>
      <c r="L725" s="188"/>
      <c r="M725" s="203"/>
      <c r="N725" s="123" t="str">
        <f t="shared" si="144"/>
        <v xml:space="preserve"> </v>
      </c>
      <c r="O725" s="193" t="str">
        <f t="shared" si="145"/>
        <v xml:space="preserve"> </v>
      </c>
      <c r="P725" s="57" t="str">
        <f t="shared" si="146"/>
        <v/>
      </c>
      <c r="Q725" s="58" t="str">
        <f t="shared" si="147"/>
        <v/>
      </c>
      <c r="R725" s="59">
        <f t="shared" si="148"/>
        <v>0</v>
      </c>
      <c r="S725" s="60">
        <f t="shared" si="149"/>
        <v>0</v>
      </c>
      <c r="T725" s="61">
        <f t="shared" si="150"/>
        <v>0</v>
      </c>
      <c r="U725" s="58">
        <f t="shared" si="151"/>
        <v>0</v>
      </c>
      <c r="V725" s="61">
        <f t="shared" si="152"/>
        <v>0</v>
      </c>
      <c r="W725" s="58">
        <f t="shared" si="153"/>
        <v>0</v>
      </c>
      <c r="X725" s="367"/>
      <c r="Y725" s="137"/>
      <c r="Z725" s="138"/>
      <c r="AA725" s="139"/>
      <c r="AB725" s="139"/>
      <c r="AC725" s="139"/>
      <c r="AD725" s="139"/>
    </row>
    <row r="726" spans="2:30" hidden="1">
      <c r="B726" s="65" t="str">
        <f>IF(C726&lt;&gt;"",COUNTA($C$7:C726),"")</f>
        <v/>
      </c>
      <c r="C726" s="364" t="str">
        <f>IF('Matches-Data-Inputs'!C742="","",'Matches-Data-Inputs'!C742)</f>
        <v/>
      </c>
      <c r="D726" s="73" t="str">
        <f>IF(C726="","",VLOOKUP(WEEKDAY(C726),WeekDays!$B$6:$C$12,COLUMNS(WeekDays!$B$6:$C$12)))</f>
        <v/>
      </c>
      <c r="E726" s="27" t="str">
        <f>IF('Matches-Data-Inputs'!E742="","",'Matches-Data-Inputs'!E742)</f>
        <v/>
      </c>
      <c r="F726" s="172" t="str">
        <f>IF('Matches-Data-Inputs'!F742="","",'Matches-Data-Inputs'!F742)</f>
        <v/>
      </c>
      <c r="G726" s="172" t="str">
        <f>IF('Matches-Data-Inputs'!G742="","",'Matches-Data-Inputs'!G742)</f>
        <v/>
      </c>
      <c r="H726" s="172" t="str">
        <f t="shared" si="154"/>
        <v>Not Played Yet</v>
      </c>
      <c r="I726" s="362" t="str">
        <f>IF('Matches-Data-Inputs'!H742="","",'Matches-Data-Inputs'!H742)</f>
        <v/>
      </c>
      <c r="J726" s="149" t="str">
        <f>IF('Matches-Data-Inputs'!I742="","",'Matches-Data-Inputs'!I742)</f>
        <v/>
      </c>
      <c r="K726" s="362" t="str">
        <f t="shared" si="155"/>
        <v>Not Played Yet</v>
      </c>
      <c r="L726" s="188"/>
      <c r="M726" s="203"/>
      <c r="N726" s="123" t="str">
        <f t="shared" si="144"/>
        <v xml:space="preserve"> </v>
      </c>
      <c r="O726" s="193" t="str">
        <f t="shared" si="145"/>
        <v xml:space="preserve"> </v>
      </c>
      <c r="P726" s="57" t="str">
        <f t="shared" si="146"/>
        <v/>
      </c>
      <c r="Q726" s="58" t="str">
        <f t="shared" si="147"/>
        <v/>
      </c>
      <c r="R726" s="59">
        <f t="shared" si="148"/>
        <v>0</v>
      </c>
      <c r="S726" s="60">
        <f t="shared" si="149"/>
        <v>0</v>
      </c>
      <c r="T726" s="61">
        <f t="shared" si="150"/>
        <v>0</v>
      </c>
      <c r="U726" s="58">
        <f t="shared" si="151"/>
        <v>0</v>
      </c>
      <c r="V726" s="61">
        <f t="shared" si="152"/>
        <v>0</v>
      </c>
      <c r="W726" s="58">
        <f t="shared" si="153"/>
        <v>0</v>
      </c>
      <c r="X726" s="367"/>
      <c r="Y726" s="137"/>
      <c r="Z726" s="138"/>
      <c r="AA726" s="139"/>
      <c r="AB726" s="139"/>
      <c r="AC726" s="139"/>
      <c r="AD726" s="139"/>
    </row>
    <row r="727" spans="2:30" hidden="1">
      <c r="B727" s="65" t="str">
        <f>IF(C727&lt;&gt;"",COUNTA($C$7:C727),"")</f>
        <v/>
      </c>
      <c r="C727" s="364" t="str">
        <f>IF('Matches-Data-Inputs'!C743="","",'Matches-Data-Inputs'!C743)</f>
        <v/>
      </c>
      <c r="D727" s="73" t="str">
        <f>IF(C727="","",VLOOKUP(WEEKDAY(C727),WeekDays!$B$6:$C$12,COLUMNS(WeekDays!$B$6:$C$12)))</f>
        <v/>
      </c>
      <c r="E727" s="27" t="str">
        <f>IF('Matches-Data-Inputs'!E743="","",'Matches-Data-Inputs'!E743)</f>
        <v/>
      </c>
      <c r="F727" s="172" t="str">
        <f>IF('Matches-Data-Inputs'!F743="","",'Matches-Data-Inputs'!F743)</f>
        <v/>
      </c>
      <c r="G727" s="172" t="str">
        <f>IF('Matches-Data-Inputs'!G743="","",'Matches-Data-Inputs'!G743)</f>
        <v/>
      </c>
      <c r="H727" s="172" t="str">
        <f t="shared" si="154"/>
        <v>Not Played Yet</v>
      </c>
      <c r="I727" s="362" t="str">
        <f>IF('Matches-Data-Inputs'!H743="","",'Matches-Data-Inputs'!H743)</f>
        <v/>
      </c>
      <c r="J727" s="149" t="str">
        <f>IF('Matches-Data-Inputs'!I743="","",'Matches-Data-Inputs'!I743)</f>
        <v/>
      </c>
      <c r="K727" s="362" t="str">
        <f t="shared" si="155"/>
        <v>Not Played Yet</v>
      </c>
      <c r="L727" s="188"/>
      <c r="M727" s="203"/>
      <c r="N727" s="123" t="str">
        <f t="shared" si="144"/>
        <v xml:space="preserve"> </v>
      </c>
      <c r="O727" s="193" t="str">
        <f t="shared" si="145"/>
        <v xml:space="preserve"> </v>
      </c>
      <c r="P727" s="57" t="str">
        <f t="shared" si="146"/>
        <v/>
      </c>
      <c r="Q727" s="58" t="str">
        <f t="shared" si="147"/>
        <v/>
      </c>
      <c r="R727" s="59">
        <f t="shared" si="148"/>
        <v>0</v>
      </c>
      <c r="S727" s="60">
        <f t="shared" si="149"/>
        <v>0</v>
      </c>
      <c r="T727" s="61">
        <f t="shared" si="150"/>
        <v>0</v>
      </c>
      <c r="U727" s="58">
        <f t="shared" si="151"/>
        <v>0</v>
      </c>
      <c r="V727" s="61">
        <f t="shared" si="152"/>
        <v>0</v>
      </c>
      <c r="W727" s="58">
        <f t="shared" si="153"/>
        <v>0</v>
      </c>
      <c r="X727" s="367"/>
      <c r="Y727" s="137"/>
      <c r="Z727" s="138"/>
      <c r="AA727" s="139"/>
      <c r="AB727" s="139"/>
      <c r="AC727" s="139"/>
      <c r="AD727" s="139"/>
    </row>
    <row r="728" spans="2:30" hidden="1">
      <c r="B728" s="65" t="str">
        <f>IF(C728&lt;&gt;"",COUNTA($C$7:C728),"")</f>
        <v/>
      </c>
      <c r="C728" s="364" t="str">
        <f>IF('Matches-Data-Inputs'!C744="","",'Matches-Data-Inputs'!C744)</f>
        <v/>
      </c>
      <c r="D728" s="73" t="str">
        <f>IF(C728="","",VLOOKUP(WEEKDAY(C728),WeekDays!$B$6:$C$12,COLUMNS(WeekDays!$B$6:$C$12)))</f>
        <v/>
      </c>
      <c r="E728" s="27" t="str">
        <f>IF('Matches-Data-Inputs'!E744="","",'Matches-Data-Inputs'!E744)</f>
        <v/>
      </c>
      <c r="F728" s="172" t="str">
        <f>IF('Matches-Data-Inputs'!F744="","",'Matches-Data-Inputs'!F744)</f>
        <v/>
      </c>
      <c r="G728" s="172" t="str">
        <f>IF('Matches-Data-Inputs'!G744="","",'Matches-Data-Inputs'!G744)</f>
        <v/>
      </c>
      <c r="H728" s="172" t="str">
        <f t="shared" si="154"/>
        <v>Not Played Yet</v>
      </c>
      <c r="I728" s="362" t="str">
        <f>IF('Matches-Data-Inputs'!H744="","",'Matches-Data-Inputs'!H744)</f>
        <v/>
      </c>
      <c r="J728" s="149" t="str">
        <f>IF('Matches-Data-Inputs'!I744="","",'Matches-Data-Inputs'!I744)</f>
        <v/>
      </c>
      <c r="K728" s="362" t="str">
        <f t="shared" si="155"/>
        <v>Not Played Yet</v>
      </c>
      <c r="L728" s="188"/>
      <c r="M728" s="203"/>
      <c r="N728" s="123" t="str">
        <f t="shared" si="144"/>
        <v xml:space="preserve"> </v>
      </c>
      <c r="O728" s="193" t="str">
        <f t="shared" si="145"/>
        <v xml:space="preserve"> </v>
      </c>
      <c r="P728" s="57" t="str">
        <f t="shared" si="146"/>
        <v/>
      </c>
      <c r="Q728" s="58" t="str">
        <f t="shared" si="147"/>
        <v/>
      </c>
      <c r="R728" s="59">
        <f t="shared" si="148"/>
        <v>0</v>
      </c>
      <c r="S728" s="60">
        <f t="shared" si="149"/>
        <v>0</v>
      </c>
      <c r="T728" s="61">
        <f t="shared" si="150"/>
        <v>0</v>
      </c>
      <c r="U728" s="58">
        <f t="shared" si="151"/>
        <v>0</v>
      </c>
      <c r="V728" s="61">
        <f t="shared" si="152"/>
        <v>0</v>
      </c>
      <c r="W728" s="58">
        <f t="shared" si="153"/>
        <v>0</v>
      </c>
      <c r="X728" s="367"/>
      <c r="Y728" s="137"/>
      <c r="Z728" s="138"/>
      <c r="AA728" s="139"/>
      <c r="AB728" s="139"/>
      <c r="AC728" s="139"/>
      <c r="AD728" s="139"/>
    </row>
    <row r="729" spans="2:30" hidden="1">
      <c r="B729" s="65" t="str">
        <f>IF(C729&lt;&gt;"",COUNTA($C$7:C729),"")</f>
        <v/>
      </c>
      <c r="C729" s="364" t="str">
        <f>IF('Matches-Data-Inputs'!C745="","",'Matches-Data-Inputs'!C745)</f>
        <v/>
      </c>
      <c r="D729" s="73" t="str">
        <f>IF(C729="","",VLOOKUP(WEEKDAY(C729),WeekDays!$B$6:$C$12,COLUMNS(WeekDays!$B$6:$C$12)))</f>
        <v/>
      </c>
      <c r="E729" s="27" t="str">
        <f>IF('Matches-Data-Inputs'!E745="","",'Matches-Data-Inputs'!E745)</f>
        <v/>
      </c>
      <c r="F729" s="172" t="str">
        <f>IF('Matches-Data-Inputs'!F745="","",'Matches-Data-Inputs'!F745)</f>
        <v/>
      </c>
      <c r="G729" s="172" t="str">
        <f>IF('Matches-Data-Inputs'!G745="","",'Matches-Data-Inputs'!G745)</f>
        <v/>
      </c>
      <c r="H729" s="172" t="str">
        <f t="shared" si="154"/>
        <v>Not Played Yet</v>
      </c>
      <c r="I729" s="362" t="str">
        <f>IF('Matches-Data-Inputs'!H745="","",'Matches-Data-Inputs'!H745)</f>
        <v/>
      </c>
      <c r="J729" s="149" t="str">
        <f>IF('Matches-Data-Inputs'!I745="","",'Matches-Data-Inputs'!I745)</f>
        <v/>
      </c>
      <c r="K729" s="362" t="str">
        <f t="shared" si="155"/>
        <v>Not Played Yet</v>
      </c>
      <c r="L729" s="188"/>
      <c r="M729" s="203"/>
      <c r="N729" s="123" t="str">
        <f t="shared" si="144"/>
        <v xml:space="preserve"> </v>
      </c>
      <c r="O729" s="193" t="str">
        <f t="shared" si="145"/>
        <v xml:space="preserve"> </v>
      </c>
      <c r="P729" s="57" t="str">
        <f t="shared" si="146"/>
        <v/>
      </c>
      <c r="Q729" s="58" t="str">
        <f t="shared" si="147"/>
        <v/>
      </c>
      <c r="R729" s="59">
        <f t="shared" si="148"/>
        <v>0</v>
      </c>
      <c r="S729" s="60">
        <f t="shared" si="149"/>
        <v>0</v>
      </c>
      <c r="T729" s="61">
        <f t="shared" si="150"/>
        <v>0</v>
      </c>
      <c r="U729" s="58">
        <f t="shared" si="151"/>
        <v>0</v>
      </c>
      <c r="V729" s="61">
        <f t="shared" si="152"/>
        <v>0</v>
      </c>
      <c r="W729" s="58">
        <f t="shared" si="153"/>
        <v>0</v>
      </c>
      <c r="X729" s="367"/>
      <c r="Y729" s="137"/>
      <c r="Z729" s="138"/>
      <c r="AA729" s="139"/>
      <c r="AB729" s="139"/>
      <c r="AC729" s="139"/>
      <c r="AD729" s="139"/>
    </row>
    <row r="730" spans="2:30" hidden="1">
      <c r="B730" s="65" t="str">
        <f>IF(C730&lt;&gt;"",COUNTA($C$7:C730),"")</f>
        <v/>
      </c>
      <c r="C730" s="364" t="str">
        <f>IF('Matches-Data-Inputs'!C746="","",'Matches-Data-Inputs'!C746)</f>
        <v/>
      </c>
      <c r="D730" s="73" t="str">
        <f>IF(C730="","",VLOOKUP(WEEKDAY(C730),WeekDays!$B$6:$C$12,COLUMNS(WeekDays!$B$6:$C$12)))</f>
        <v/>
      </c>
      <c r="E730" s="27" t="str">
        <f>IF('Matches-Data-Inputs'!E746="","",'Matches-Data-Inputs'!E746)</f>
        <v/>
      </c>
      <c r="F730" s="172" t="str">
        <f>IF('Matches-Data-Inputs'!F746="","",'Matches-Data-Inputs'!F746)</f>
        <v/>
      </c>
      <c r="G730" s="172" t="str">
        <f>IF('Matches-Data-Inputs'!G746="","",'Matches-Data-Inputs'!G746)</f>
        <v/>
      </c>
      <c r="H730" s="172" t="str">
        <f t="shared" si="154"/>
        <v>Not Played Yet</v>
      </c>
      <c r="I730" s="362" t="str">
        <f>IF('Matches-Data-Inputs'!H746="","",'Matches-Data-Inputs'!H746)</f>
        <v/>
      </c>
      <c r="J730" s="149" t="str">
        <f>IF('Matches-Data-Inputs'!I746="","",'Matches-Data-Inputs'!I746)</f>
        <v/>
      </c>
      <c r="K730" s="362" t="str">
        <f t="shared" si="155"/>
        <v>Not Played Yet</v>
      </c>
      <c r="L730" s="188"/>
      <c r="M730" s="203"/>
      <c r="N730" s="123" t="str">
        <f t="shared" si="144"/>
        <v xml:space="preserve"> </v>
      </c>
      <c r="O730" s="193" t="str">
        <f t="shared" si="145"/>
        <v xml:space="preserve"> </v>
      </c>
      <c r="P730" s="57" t="str">
        <f t="shared" si="146"/>
        <v/>
      </c>
      <c r="Q730" s="58" t="str">
        <f t="shared" si="147"/>
        <v/>
      </c>
      <c r="R730" s="59">
        <f t="shared" si="148"/>
        <v>0</v>
      </c>
      <c r="S730" s="60">
        <f t="shared" si="149"/>
        <v>0</v>
      </c>
      <c r="T730" s="61">
        <f t="shared" si="150"/>
        <v>0</v>
      </c>
      <c r="U730" s="58">
        <f t="shared" si="151"/>
        <v>0</v>
      </c>
      <c r="V730" s="61">
        <f t="shared" si="152"/>
        <v>0</v>
      </c>
      <c r="W730" s="58">
        <f t="shared" si="153"/>
        <v>0</v>
      </c>
      <c r="X730" s="367"/>
      <c r="Y730" s="137"/>
      <c r="Z730" s="138"/>
      <c r="AA730" s="139"/>
      <c r="AB730" s="139"/>
      <c r="AC730" s="139"/>
      <c r="AD730" s="139"/>
    </row>
    <row r="731" spans="2:30" hidden="1">
      <c r="B731" s="65" t="str">
        <f>IF(C731&lt;&gt;"",COUNTA($C$7:C731),"")</f>
        <v/>
      </c>
      <c r="C731" s="364" t="str">
        <f>IF('Matches-Data-Inputs'!C747="","",'Matches-Data-Inputs'!C747)</f>
        <v/>
      </c>
      <c r="D731" s="73" t="str">
        <f>IF(C731="","",VLOOKUP(WEEKDAY(C731),WeekDays!$B$6:$C$12,COLUMNS(WeekDays!$B$6:$C$12)))</f>
        <v/>
      </c>
      <c r="E731" s="27" t="str">
        <f>IF('Matches-Data-Inputs'!E747="","",'Matches-Data-Inputs'!E747)</f>
        <v/>
      </c>
      <c r="F731" s="172" t="str">
        <f>IF('Matches-Data-Inputs'!F747="","",'Matches-Data-Inputs'!F747)</f>
        <v/>
      </c>
      <c r="G731" s="172" t="str">
        <f>IF('Matches-Data-Inputs'!G747="","",'Matches-Data-Inputs'!G747)</f>
        <v/>
      </c>
      <c r="H731" s="172" t="str">
        <f t="shared" si="154"/>
        <v>Not Played Yet</v>
      </c>
      <c r="I731" s="362" t="str">
        <f>IF('Matches-Data-Inputs'!H747="","",'Matches-Data-Inputs'!H747)</f>
        <v/>
      </c>
      <c r="J731" s="149" t="str">
        <f>IF('Matches-Data-Inputs'!I747="","",'Matches-Data-Inputs'!I747)</f>
        <v/>
      </c>
      <c r="K731" s="362" t="str">
        <f t="shared" si="155"/>
        <v>Not Played Yet</v>
      </c>
      <c r="L731" s="188"/>
      <c r="M731" s="203"/>
      <c r="N731" s="123" t="str">
        <f t="shared" si="144"/>
        <v xml:space="preserve"> </v>
      </c>
      <c r="O731" s="193" t="str">
        <f t="shared" si="145"/>
        <v xml:space="preserve"> </v>
      </c>
      <c r="P731" s="57" t="str">
        <f t="shared" si="146"/>
        <v/>
      </c>
      <c r="Q731" s="58" t="str">
        <f t="shared" si="147"/>
        <v/>
      </c>
      <c r="R731" s="59">
        <f t="shared" si="148"/>
        <v>0</v>
      </c>
      <c r="S731" s="60">
        <f t="shared" si="149"/>
        <v>0</v>
      </c>
      <c r="T731" s="61">
        <f t="shared" si="150"/>
        <v>0</v>
      </c>
      <c r="U731" s="58">
        <f t="shared" si="151"/>
        <v>0</v>
      </c>
      <c r="V731" s="61">
        <f t="shared" si="152"/>
        <v>0</v>
      </c>
      <c r="W731" s="58">
        <f t="shared" si="153"/>
        <v>0</v>
      </c>
      <c r="X731" s="367"/>
      <c r="Y731" s="137"/>
      <c r="Z731" s="138"/>
      <c r="AA731" s="139"/>
      <c r="AB731" s="139"/>
      <c r="AC731" s="139"/>
      <c r="AD731" s="139"/>
    </row>
    <row r="732" spans="2:30" hidden="1">
      <c r="B732" s="65" t="str">
        <f>IF(C732&lt;&gt;"",COUNTA($C$7:C732),"")</f>
        <v/>
      </c>
      <c r="C732" s="364" t="str">
        <f>IF('Matches-Data-Inputs'!C748="","",'Matches-Data-Inputs'!C748)</f>
        <v/>
      </c>
      <c r="D732" s="73" t="str">
        <f>IF(C732="","",VLOOKUP(WEEKDAY(C732),WeekDays!$B$6:$C$12,COLUMNS(WeekDays!$B$6:$C$12)))</f>
        <v/>
      </c>
      <c r="E732" s="27" t="str">
        <f>IF('Matches-Data-Inputs'!E748="","",'Matches-Data-Inputs'!E748)</f>
        <v/>
      </c>
      <c r="F732" s="172" t="str">
        <f>IF('Matches-Data-Inputs'!F748="","",'Matches-Data-Inputs'!F748)</f>
        <v/>
      </c>
      <c r="G732" s="172" t="str">
        <f>IF('Matches-Data-Inputs'!G748="","",'Matches-Data-Inputs'!G748)</f>
        <v/>
      </c>
      <c r="H732" s="172" t="str">
        <f t="shared" si="154"/>
        <v>Not Played Yet</v>
      </c>
      <c r="I732" s="362" t="str">
        <f>IF('Matches-Data-Inputs'!H748="","",'Matches-Data-Inputs'!H748)</f>
        <v/>
      </c>
      <c r="J732" s="149" t="str">
        <f>IF('Matches-Data-Inputs'!I748="","",'Matches-Data-Inputs'!I748)</f>
        <v/>
      </c>
      <c r="K732" s="362" t="str">
        <f t="shared" si="155"/>
        <v>Not Played Yet</v>
      </c>
      <c r="L732" s="188"/>
      <c r="M732" s="203"/>
      <c r="N732" s="123" t="str">
        <f t="shared" si="144"/>
        <v xml:space="preserve"> </v>
      </c>
      <c r="O732" s="193" t="str">
        <f t="shared" si="145"/>
        <v xml:space="preserve"> </v>
      </c>
      <c r="P732" s="57" t="str">
        <f t="shared" si="146"/>
        <v/>
      </c>
      <c r="Q732" s="58" t="str">
        <f t="shared" si="147"/>
        <v/>
      </c>
      <c r="R732" s="59">
        <f t="shared" si="148"/>
        <v>0</v>
      </c>
      <c r="S732" s="60">
        <f t="shared" si="149"/>
        <v>0</v>
      </c>
      <c r="T732" s="61">
        <f t="shared" si="150"/>
        <v>0</v>
      </c>
      <c r="U732" s="58">
        <f t="shared" si="151"/>
        <v>0</v>
      </c>
      <c r="V732" s="61">
        <f t="shared" si="152"/>
        <v>0</v>
      </c>
      <c r="W732" s="58">
        <f t="shared" si="153"/>
        <v>0</v>
      </c>
      <c r="X732" s="367"/>
      <c r="Y732" s="137"/>
      <c r="Z732" s="138"/>
      <c r="AA732" s="139"/>
      <c r="AB732" s="139"/>
      <c r="AC732" s="139"/>
      <c r="AD732" s="139"/>
    </row>
    <row r="733" spans="2:30" hidden="1">
      <c r="B733" s="65" t="str">
        <f>IF(C733&lt;&gt;"",COUNTA($C$7:C733),"")</f>
        <v/>
      </c>
      <c r="C733" s="364" t="str">
        <f>IF('Matches-Data-Inputs'!C749="","",'Matches-Data-Inputs'!C749)</f>
        <v/>
      </c>
      <c r="D733" s="73" t="str">
        <f>IF(C733="","",VLOOKUP(WEEKDAY(C733),WeekDays!$B$6:$C$12,COLUMNS(WeekDays!$B$6:$C$12)))</f>
        <v/>
      </c>
      <c r="E733" s="27" t="str">
        <f>IF('Matches-Data-Inputs'!E749="","",'Matches-Data-Inputs'!E749)</f>
        <v/>
      </c>
      <c r="F733" s="172" t="str">
        <f>IF('Matches-Data-Inputs'!F749="","",'Matches-Data-Inputs'!F749)</f>
        <v/>
      </c>
      <c r="G733" s="172" t="str">
        <f>IF('Matches-Data-Inputs'!G749="","",'Matches-Data-Inputs'!G749)</f>
        <v/>
      </c>
      <c r="H733" s="172" t="str">
        <f t="shared" si="154"/>
        <v>Not Played Yet</v>
      </c>
      <c r="I733" s="362" t="str">
        <f>IF('Matches-Data-Inputs'!H749="","",'Matches-Data-Inputs'!H749)</f>
        <v/>
      </c>
      <c r="J733" s="149" t="str">
        <f>IF('Matches-Data-Inputs'!I749="","",'Matches-Data-Inputs'!I749)</f>
        <v/>
      </c>
      <c r="K733" s="362" t="str">
        <f t="shared" si="155"/>
        <v>Not Played Yet</v>
      </c>
      <c r="L733" s="188"/>
      <c r="M733" s="203"/>
      <c r="N733" s="123" t="str">
        <f t="shared" si="144"/>
        <v xml:space="preserve"> </v>
      </c>
      <c r="O733" s="193" t="str">
        <f t="shared" si="145"/>
        <v xml:space="preserve"> </v>
      </c>
      <c r="P733" s="57" t="str">
        <f t="shared" si="146"/>
        <v/>
      </c>
      <c r="Q733" s="58" t="str">
        <f t="shared" si="147"/>
        <v/>
      </c>
      <c r="R733" s="59">
        <f t="shared" si="148"/>
        <v>0</v>
      </c>
      <c r="S733" s="60">
        <f t="shared" si="149"/>
        <v>0</v>
      </c>
      <c r="T733" s="61">
        <f t="shared" si="150"/>
        <v>0</v>
      </c>
      <c r="U733" s="58">
        <f t="shared" si="151"/>
        <v>0</v>
      </c>
      <c r="V733" s="61">
        <f t="shared" si="152"/>
        <v>0</v>
      </c>
      <c r="W733" s="58">
        <f t="shared" si="153"/>
        <v>0</v>
      </c>
      <c r="X733" s="367"/>
      <c r="Y733" s="137"/>
      <c r="Z733" s="138"/>
      <c r="AA733" s="139"/>
      <c r="AB733" s="139"/>
      <c r="AC733" s="139"/>
      <c r="AD733" s="139"/>
    </row>
    <row r="734" spans="2:30" hidden="1">
      <c r="B734" s="65" t="str">
        <f>IF(C734&lt;&gt;"",COUNTA($C$7:C734),"")</f>
        <v/>
      </c>
      <c r="C734" s="364" t="str">
        <f>IF('Matches-Data-Inputs'!C750="","",'Matches-Data-Inputs'!C750)</f>
        <v/>
      </c>
      <c r="D734" s="73" t="str">
        <f>IF(C734="","",VLOOKUP(WEEKDAY(C734),WeekDays!$B$6:$C$12,COLUMNS(WeekDays!$B$6:$C$12)))</f>
        <v/>
      </c>
      <c r="E734" s="27" t="str">
        <f>IF('Matches-Data-Inputs'!E750="","",'Matches-Data-Inputs'!E750)</f>
        <v/>
      </c>
      <c r="F734" s="172" t="str">
        <f>IF('Matches-Data-Inputs'!F750="","",'Matches-Data-Inputs'!F750)</f>
        <v/>
      </c>
      <c r="G734" s="172" t="str">
        <f>IF('Matches-Data-Inputs'!G750="","",'Matches-Data-Inputs'!G750)</f>
        <v/>
      </c>
      <c r="H734" s="172" t="str">
        <f t="shared" si="154"/>
        <v>Not Played Yet</v>
      </c>
      <c r="I734" s="362" t="str">
        <f>IF('Matches-Data-Inputs'!H750="","",'Matches-Data-Inputs'!H750)</f>
        <v/>
      </c>
      <c r="J734" s="149" t="str">
        <f>IF('Matches-Data-Inputs'!I750="","",'Matches-Data-Inputs'!I750)</f>
        <v/>
      </c>
      <c r="K734" s="362" t="str">
        <f t="shared" si="155"/>
        <v>Not Played Yet</v>
      </c>
      <c r="L734" s="188"/>
      <c r="M734" s="203"/>
      <c r="N734" s="123" t="str">
        <f t="shared" si="144"/>
        <v xml:space="preserve"> </v>
      </c>
      <c r="O734" s="193" t="str">
        <f t="shared" si="145"/>
        <v xml:space="preserve"> </v>
      </c>
      <c r="P734" s="57" t="str">
        <f t="shared" si="146"/>
        <v/>
      </c>
      <c r="Q734" s="58" t="str">
        <f t="shared" si="147"/>
        <v/>
      </c>
      <c r="R734" s="59">
        <f t="shared" si="148"/>
        <v>0</v>
      </c>
      <c r="S734" s="60">
        <f t="shared" si="149"/>
        <v>0</v>
      </c>
      <c r="T734" s="61">
        <f t="shared" si="150"/>
        <v>0</v>
      </c>
      <c r="U734" s="58">
        <f t="shared" si="151"/>
        <v>0</v>
      </c>
      <c r="V734" s="61">
        <f t="shared" si="152"/>
        <v>0</v>
      </c>
      <c r="W734" s="58">
        <f t="shared" si="153"/>
        <v>0</v>
      </c>
      <c r="X734" s="367"/>
      <c r="Y734" s="137"/>
      <c r="Z734" s="138"/>
      <c r="AA734" s="139"/>
      <c r="AB734" s="139"/>
      <c r="AC734" s="139"/>
      <c r="AD734" s="139"/>
    </row>
    <row r="735" spans="2:30" hidden="1">
      <c r="B735" s="65" t="str">
        <f>IF(C735&lt;&gt;"",COUNTA($C$7:C735),"")</f>
        <v/>
      </c>
      <c r="C735" s="364" t="str">
        <f>IF('Matches-Data-Inputs'!C751="","",'Matches-Data-Inputs'!C751)</f>
        <v/>
      </c>
      <c r="D735" s="73" t="str">
        <f>IF(C735="","",VLOOKUP(WEEKDAY(C735),WeekDays!$B$6:$C$12,COLUMNS(WeekDays!$B$6:$C$12)))</f>
        <v/>
      </c>
      <c r="E735" s="27" t="str">
        <f>IF('Matches-Data-Inputs'!E751="","",'Matches-Data-Inputs'!E751)</f>
        <v/>
      </c>
      <c r="F735" s="172" t="str">
        <f>IF('Matches-Data-Inputs'!F751="","",'Matches-Data-Inputs'!F751)</f>
        <v/>
      </c>
      <c r="G735" s="172" t="str">
        <f>IF('Matches-Data-Inputs'!G751="","",'Matches-Data-Inputs'!G751)</f>
        <v/>
      </c>
      <c r="H735" s="172" t="str">
        <f t="shared" si="154"/>
        <v>Not Played Yet</v>
      </c>
      <c r="I735" s="362" t="str">
        <f>IF('Matches-Data-Inputs'!H751="","",'Matches-Data-Inputs'!H751)</f>
        <v/>
      </c>
      <c r="J735" s="149" t="str">
        <f>IF('Matches-Data-Inputs'!I751="","",'Matches-Data-Inputs'!I751)</f>
        <v/>
      </c>
      <c r="K735" s="362" t="str">
        <f t="shared" si="155"/>
        <v>Not Played Yet</v>
      </c>
      <c r="L735" s="188"/>
      <c r="M735" s="203"/>
      <c r="N735" s="123" t="str">
        <f t="shared" si="144"/>
        <v xml:space="preserve"> </v>
      </c>
      <c r="O735" s="193" t="str">
        <f t="shared" si="145"/>
        <v xml:space="preserve"> </v>
      </c>
      <c r="P735" s="57" t="str">
        <f t="shared" si="146"/>
        <v/>
      </c>
      <c r="Q735" s="58" t="str">
        <f t="shared" si="147"/>
        <v/>
      </c>
      <c r="R735" s="59">
        <f t="shared" si="148"/>
        <v>0</v>
      </c>
      <c r="S735" s="60">
        <f t="shared" si="149"/>
        <v>0</v>
      </c>
      <c r="T735" s="61">
        <f t="shared" si="150"/>
        <v>0</v>
      </c>
      <c r="U735" s="58">
        <f t="shared" si="151"/>
        <v>0</v>
      </c>
      <c r="V735" s="61">
        <f t="shared" si="152"/>
        <v>0</v>
      </c>
      <c r="W735" s="58">
        <f t="shared" si="153"/>
        <v>0</v>
      </c>
      <c r="X735" s="367"/>
      <c r="Y735" s="137"/>
      <c r="Z735" s="138"/>
      <c r="AA735" s="139"/>
      <c r="AB735" s="139"/>
      <c r="AC735" s="139"/>
      <c r="AD735" s="139"/>
    </row>
    <row r="736" spans="2:30" hidden="1">
      <c r="B736" s="65" t="str">
        <f>IF(C736&lt;&gt;"",COUNTA($C$7:C736),"")</f>
        <v/>
      </c>
      <c r="C736" s="364" t="str">
        <f>IF('Matches-Data-Inputs'!C752="","",'Matches-Data-Inputs'!C752)</f>
        <v/>
      </c>
      <c r="D736" s="73" t="str">
        <f>IF(C736="","",VLOOKUP(WEEKDAY(C736),WeekDays!$B$6:$C$12,COLUMNS(WeekDays!$B$6:$C$12)))</f>
        <v/>
      </c>
      <c r="E736" s="27" t="str">
        <f>IF('Matches-Data-Inputs'!E752="","",'Matches-Data-Inputs'!E752)</f>
        <v/>
      </c>
      <c r="F736" s="172" t="str">
        <f>IF('Matches-Data-Inputs'!F752="","",'Matches-Data-Inputs'!F752)</f>
        <v/>
      </c>
      <c r="G736" s="172" t="str">
        <f>IF('Matches-Data-Inputs'!G752="","",'Matches-Data-Inputs'!G752)</f>
        <v/>
      </c>
      <c r="H736" s="172" t="str">
        <f t="shared" si="154"/>
        <v>Not Played Yet</v>
      </c>
      <c r="I736" s="362" t="str">
        <f>IF('Matches-Data-Inputs'!H752="","",'Matches-Data-Inputs'!H752)</f>
        <v/>
      </c>
      <c r="J736" s="149" t="str">
        <f>IF('Matches-Data-Inputs'!I752="","",'Matches-Data-Inputs'!I752)</f>
        <v/>
      </c>
      <c r="K736" s="362" t="str">
        <f t="shared" si="155"/>
        <v>Not Played Yet</v>
      </c>
      <c r="L736" s="188"/>
      <c r="M736" s="203"/>
      <c r="N736" s="123" t="str">
        <f t="shared" si="144"/>
        <v xml:space="preserve"> </v>
      </c>
      <c r="O736" s="193" t="str">
        <f t="shared" si="145"/>
        <v xml:space="preserve"> </v>
      </c>
      <c r="P736" s="57" t="str">
        <f t="shared" si="146"/>
        <v/>
      </c>
      <c r="Q736" s="58" t="str">
        <f t="shared" si="147"/>
        <v/>
      </c>
      <c r="R736" s="59">
        <f t="shared" si="148"/>
        <v>0</v>
      </c>
      <c r="S736" s="60">
        <f t="shared" si="149"/>
        <v>0</v>
      </c>
      <c r="T736" s="61">
        <f t="shared" si="150"/>
        <v>0</v>
      </c>
      <c r="U736" s="58">
        <f t="shared" si="151"/>
        <v>0</v>
      </c>
      <c r="V736" s="61">
        <f t="shared" si="152"/>
        <v>0</v>
      </c>
      <c r="W736" s="58">
        <f t="shared" si="153"/>
        <v>0</v>
      </c>
      <c r="X736" s="367"/>
      <c r="Y736" s="137"/>
      <c r="Z736" s="138"/>
      <c r="AA736" s="139"/>
      <c r="AB736" s="139"/>
      <c r="AC736" s="139"/>
      <c r="AD736" s="139"/>
    </row>
    <row r="737" spans="2:30" hidden="1">
      <c r="B737" s="65" t="str">
        <f>IF(C737&lt;&gt;"",COUNTA($C$7:C737),"")</f>
        <v/>
      </c>
      <c r="C737" s="364" t="str">
        <f>IF('Matches-Data-Inputs'!C753="","",'Matches-Data-Inputs'!C753)</f>
        <v/>
      </c>
      <c r="D737" s="73" t="str">
        <f>IF(C737="","",VLOOKUP(WEEKDAY(C737),WeekDays!$B$6:$C$12,COLUMNS(WeekDays!$B$6:$C$12)))</f>
        <v/>
      </c>
      <c r="E737" s="27" t="str">
        <f>IF('Matches-Data-Inputs'!E753="","",'Matches-Data-Inputs'!E753)</f>
        <v/>
      </c>
      <c r="F737" s="172" t="str">
        <f>IF('Matches-Data-Inputs'!F753="","",'Matches-Data-Inputs'!F753)</f>
        <v/>
      </c>
      <c r="G737" s="172" t="str">
        <f>IF('Matches-Data-Inputs'!G753="","",'Matches-Data-Inputs'!G753)</f>
        <v/>
      </c>
      <c r="H737" s="172" t="str">
        <f t="shared" si="154"/>
        <v>Not Played Yet</v>
      </c>
      <c r="I737" s="362" t="str">
        <f>IF('Matches-Data-Inputs'!H753="","",'Matches-Data-Inputs'!H753)</f>
        <v/>
      </c>
      <c r="J737" s="149" t="str">
        <f>IF('Matches-Data-Inputs'!I753="","",'Matches-Data-Inputs'!I753)</f>
        <v/>
      </c>
      <c r="K737" s="362" t="str">
        <f t="shared" si="155"/>
        <v>Not Played Yet</v>
      </c>
      <c r="L737" s="188"/>
      <c r="M737" s="203"/>
      <c r="N737" s="123" t="str">
        <f t="shared" si="144"/>
        <v xml:space="preserve"> </v>
      </c>
      <c r="O737" s="193" t="str">
        <f t="shared" si="145"/>
        <v xml:space="preserve"> </v>
      </c>
      <c r="P737" s="57" t="str">
        <f t="shared" si="146"/>
        <v/>
      </c>
      <c r="Q737" s="58" t="str">
        <f t="shared" si="147"/>
        <v/>
      </c>
      <c r="R737" s="59">
        <f t="shared" si="148"/>
        <v>0</v>
      </c>
      <c r="S737" s="60">
        <f t="shared" si="149"/>
        <v>0</v>
      </c>
      <c r="T737" s="61">
        <f t="shared" si="150"/>
        <v>0</v>
      </c>
      <c r="U737" s="58">
        <f t="shared" si="151"/>
        <v>0</v>
      </c>
      <c r="V737" s="61">
        <f t="shared" si="152"/>
        <v>0</v>
      </c>
      <c r="W737" s="58">
        <f t="shared" si="153"/>
        <v>0</v>
      </c>
      <c r="X737" s="367"/>
      <c r="Y737" s="137"/>
      <c r="Z737" s="138"/>
      <c r="AA737" s="139"/>
      <c r="AB737" s="139"/>
      <c r="AC737" s="139"/>
      <c r="AD737" s="139"/>
    </row>
    <row r="738" spans="2:30" hidden="1">
      <c r="B738" s="65" t="str">
        <f>IF(C738&lt;&gt;"",COUNTA($C$7:C738),"")</f>
        <v/>
      </c>
      <c r="C738" s="364" t="str">
        <f>IF('Matches-Data-Inputs'!C754="","",'Matches-Data-Inputs'!C754)</f>
        <v/>
      </c>
      <c r="D738" s="73" t="str">
        <f>IF(C738="","",VLOOKUP(WEEKDAY(C738),WeekDays!$B$6:$C$12,COLUMNS(WeekDays!$B$6:$C$12)))</f>
        <v/>
      </c>
      <c r="E738" s="27" t="str">
        <f>IF('Matches-Data-Inputs'!E754="","",'Matches-Data-Inputs'!E754)</f>
        <v/>
      </c>
      <c r="F738" s="172" t="str">
        <f>IF('Matches-Data-Inputs'!F754="","",'Matches-Data-Inputs'!F754)</f>
        <v/>
      </c>
      <c r="G738" s="172" t="str">
        <f>IF('Matches-Data-Inputs'!G754="","",'Matches-Data-Inputs'!G754)</f>
        <v/>
      </c>
      <c r="H738" s="172" t="str">
        <f t="shared" si="154"/>
        <v>Not Played Yet</v>
      </c>
      <c r="I738" s="362" t="str">
        <f>IF('Matches-Data-Inputs'!H754="","",'Matches-Data-Inputs'!H754)</f>
        <v/>
      </c>
      <c r="J738" s="149" t="str">
        <f>IF('Matches-Data-Inputs'!I754="","",'Matches-Data-Inputs'!I754)</f>
        <v/>
      </c>
      <c r="K738" s="362" t="str">
        <f t="shared" si="155"/>
        <v>Not Played Yet</v>
      </c>
      <c r="L738" s="188"/>
      <c r="M738" s="203"/>
      <c r="N738" s="123" t="str">
        <f t="shared" si="144"/>
        <v xml:space="preserve"> </v>
      </c>
      <c r="O738" s="193" t="str">
        <f t="shared" si="145"/>
        <v xml:space="preserve"> </v>
      </c>
      <c r="P738" s="57" t="str">
        <f t="shared" si="146"/>
        <v/>
      </c>
      <c r="Q738" s="58" t="str">
        <f t="shared" si="147"/>
        <v/>
      </c>
      <c r="R738" s="59">
        <f t="shared" si="148"/>
        <v>0</v>
      </c>
      <c r="S738" s="60">
        <f t="shared" si="149"/>
        <v>0</v>
      </c>
      <c r="T738" s="61">
        <f t="shared" si="150"/>
        <v>0</v>
      </c>
      <c r="U738" s="58">
        <f t="shared" si="151"/>
        <v>0</v>
      </c>
      <c r="V738" s="61">
        <f t="shared" si="152"/>
        <v>0</v>
      </c>
      <c r="W738" s="58">
        <f t="shared" si="153"/>
        <v>0</v>
      </c>
      <c r="X738" s="367"/>
      <c r="Y738" s="137"/>
      <c r="Z738" s="138"/>
      <c r="AA738" s="139"/>
      <c r="AB738" s="139"/>
      <c r="AC738" s="139"/>
      <c r="AD738" s="139"/>
    </row>
    <row r="739" spans="2:30" hidden="1">
      <c r="B739" s="65" t="str">
        <f>IF(C739&lt;&gt;"",COUNTA($C$7:C739),"")</f>
        <v/>
      </c>
      <c r="C739" s="364" t="str">
        <f>IF('Matches-Data-Inputs'!C755="","",'Matches-Data-Inputs'!C755)</f>
        <v/>
      </c>
      <c r="D739" s="73" t="str">
        <f>IF(C739="","",VLOOKUP(WEEKDAY(C739),WeekDays!$B$6:$C$12,COLUMNS(WeekDays!$B$6:$C$12)))</f>
        <v/>
      </c>
      <c r="E739" s="27" t="str">
        <f>IF('Matches-Data-Inputs'!E755="","",'Matches-Data-Inputs'!E755)</f>
        <v/>
      </c>
      <c r="F739" s="172" t="str">
        <f>IF('Matches-Data-Inputs'!F755="","",'Matches-Data-Inputs'!F755)</f>
        <v/>
      </c>
      <c r="G739" s="172" t="str">
        <f>IF('Matches-Data-Inputs'!G755="","",'Matches-Data-Inputs'!G755)</f>
        <v/>
      </c>
      <c r="H739" s="172" t="str">
        <f t="shared" si="154"/>
        <v>Not Played Yet</v>
      </c>
      <c r="I739" s="362" t="str">
        <f>IF('Matches-Data-Inputs'!H755="","",'Matches-Data-Inputs'!H755)</f>
        <v/>
      </c>
      <c r="J739" s="149" t="str">
        <f>IF('Matches-Data-Inputs'!I755="","",'Matches-Data-Inputs'!I755)</f>
        <v/>
      </c>
      <c r="K739" s="362" t="str">
        <f t="shared" si="155"/>
        <v>Not Played Yet</v>
      </c>
      <c r="L739" s="188"/>
      <c r="M739" s="203"/>
      <c r="N739" s="123" t="str">
        <f t="shared" si="144"/>
        <v xml:space="preserve"> </v>
      </c>
      <c r="O739" s="193" t="str">
        <f t="shared" si="145"/>
        <v xml:space="preserve"> </v>
      </c>
      <c r="P739" s="57" t="str">
        <f t="shared" si="146"/>
        <v/>
      </c>
      <c r="Q739" s="58" t="str">
        <f t="shared" si="147"/>
        <v/>
      </c>
      <c r="R739" s="59">
        <f t="shared" si="148"/>
        <v>0</v>
      </c>
      <c r="S739" s="60">
        <f t="shared" si="149"/>
        <v>0</v>
      </c>
      <c r="T739" s="61">
        <f t="shared" si="150"/>
        <v>0</v>
      </c>
      <c r="U739" s="58">
        <f t="shared" si="151"/>
        <v>0</v>
      </c>
      <c r="V739" s="61">
        <f t="shared" si="152"/>
        <v>0</v>
      </c>
      <c r="W739" s="58">
        <f t="shared" si="153"/>
        <v>0</v>
      </c>
      <c r="X739" s="367"/>
      <c r="Y739" s="137"/>
      <c r="Z739" s="138"/>
      <c r="AA739" s="139"/>
      <c r="AB739" s="139"/>
      <c r="AC739" s="139"/>
      <c r="AD739" s="139"/>
    </row>
    <row r="740" spans="2:30" hidden="1">
      <c r="B740" s="65" t="str">
        <f>IF(C740&lt;&gt;"",COUNTA($C$7:C740),"")</f>
        <v/>
      </c>
      <c r="C740" s="364" t="str">
        <f>IF('Matches-Data-Inputs'!C756="","",'Matches-Data-Inputs'!C756)</f>
        <v/>
      </c>
      <c r="D740" s="73" t="str">
        <f>IF(C740="","",VLOOKUP(WEEKDAY(C740),WeekDays!$B$6:$C$12,COLUMNS(WeekDays!$B$6:$C$12)))</f>
        <v/>
      </c>
      <c r="E740" s="27" t="str">
        <f>IF('Matches-Data-Inputs'!E756="","",'Matches-Data-Inputs'!E756)</f>
        <v/>
      </c>
      <c r="F740" s="172" t="str">
        <f>IF('Matches-Data-Inputs'!F756="","",'Matches-Data-Inputs'!F756)</f>
        <v/>
      </c>
      <c r="G740" s="172" t="str">
        <f>IF('Matches-Data-Inputs'!G756="","",'Matches-Data-Inputs'!G756)</f>
        <v/>
      </c>
      <c r="H740" s="172" t="str">
        <f t="shared" si="154"/>
        <v>Not Played Yet</v>
      </c>
      <c r="I740" s="362" t="str">
        <f>IF('Matches-Data-Inputs'!H756="","",'Matches-Data-Inputs'!H756)</f>
        <v/>
      </c>
      <c r="J740" s="149" t="str">
        <f>IF('Matches-Data-Inputs'!I756="","",'Matches-Data-Inputs'!I756)</f>
        <v/>
      </c>
      <c r="K740" s="362" t="str">
        <f t="shared" si="155"/>
        <v>Not Played Yet</v>
      </c>
      <c r="L740" s="188"/>
      <c r="M740" s="203"/>
      <c r="N740" s="123" t="str">
        <f t="shared" si="144"/>
        <v xml:space="preserve"> </v>
      </c>
      <c r="O740" s="193" t="str">
        <f t="shared" si="145"/>
        <v xml:space="preserve"> </v>
      </c>
      <c r="P740" s="57" t="str">
        <f t="shared" si="146"/>
        <v/>
      </c>
      <c r="Q740" s="58" t="str">
        <f t="shared" si="147"/>
        <v/>
      </c>
      <c r="R740" s="59">
        <f t="shared" si="148"/>
        <v>0</v>
      </c>
      <c r="S740" s="60">
        <f t="shared" si="149"/>
        <v>0</v>
      </c>
      <c r="T740" s="61">
        <f t="shared" si="150"/>
        <v>0</v>
      </c>
      <c r="U740" s="58">
        <f t="shared" si="151"/>
        <v>0</v>
      </c>
      <c r="V740" s="61">
        <f t="shared" si="152"/>
        <v>0</v>
      </c>
      <c r="W740" s="58">
        <f t="shared" si="153"/>
        <v>0</v>
      </c>
      <c r="X740" s="367"/>
      <c r="Y740" s="137"/>
      <c r="Z740" s="138"/>
      <c r="AA740" s="139"/>
      <c r="AB740" s="139"/>
      <c r="AC740" s="139"/>
      <c r="AD740" s="139"/>
    </row>
    <row r="741" spans="2:30" hidden="1">
      <c r="B741" s="65" t="str">
        <f>IF(C741&lt;&gt;"",COUNTA($C$7:C741),"")</f>
        <v/>
      </c>
      <c r="C741" s="364" t="str">
        <f>IF('Matches-Data-Inputs'!C757="","",'Matches-Data-Inputs'!C757)</f>
        <v/>
      </c>
      <c r="D741" s="73" t="str">
        <f>IF(C741="","",VLOOKUP(WEEKDAY(C741),WeekDays!$B$6:$C$12,COLUMNS(WeekDays!$B$6:$C$12)))</f>
        <v/>
      </c>
      <c r="E741" s="27" t="str">
        <f>IF('Matches-Data-Inputs'!E757="","",'Matches-Data-Inputs'!E757)</f>
        <v/>
      </c>
      <c r="F741" s="172" t="str">
        <f>IF('Matches-Data-Inputs'!F757="","",'Matches-Data-Inputs'!F757)</f>
        <v/>
      </c>
      <c r="G741" s="172" t="str">
        <f>IF('Matches-Data-Inputs'!G757="","",'Matches-Data-Inputs'!G757)</f>
        <v/>
      </c>
      <c r="H741" s="172" t="str">
        <f t="shared" si="154"/>
        <v>Not Played Yet</v>
      </c>
      <c r="I741" s="362" t="str">
        <f>IF('Matches-Data-Inputs'!H757="","",'Matches-Data-Inputs'!H757)</f>
        <v/>
      </c>
      <c r="J741" s="149" t="str">
        <f>IF('Matches-Data-Inputs'!I757="","",'Matches-Data-Inputs'!I757)</f>
        <v/>
      </c>
      <c r="K741" s="362" t="str">
        <f t="shared" si="155"/>
        <v>Not Played Yet</v>
      </c>
      <c r="L741" s="188"/>
      <c r="M741" s="203"/>
      <c r="N741" s="123" t="str">
        <f t="shared" si="144"/>
        <v xml:space="preserve"> </v>
      </c>
      <c r="O741" s="193" t="str">
        <f t="shared" si="145"/>
        <v xml:space="preserve"> </v>
      </c>
      <c r="P741" s="57" t="str">
        <f t="shared" si="146"/>
        <v/>
      </c>
      <c r="Q741" s="58" t="str">
        <f t="shared" si="147"/>
        <v/>
      </c>
      <c r="R741" s="59">
        <f t="shared" si="148"/>
        <v>0</v>
      </c>
      <c r="S741" s="60">
        <f t="shared" si="149"/>
        <v>0</v>
      </c>
      <c r="T741" s="61">
        <f t="shared" si="150"/>
        <v>0</v>
      </c>
      <c r="U741" s="58">
        <f t="shared" si="151"/>
        <v>0</v>
      </c>
      <c r="V741" s="61">
        <f t="shared" si="152"/>
        <v>0</v>
      </c>
      <c r="W741" s="58">
        <f t="shared" si="153"/>
        <v>0</v>
      </c>
      <c r="X741" s="367"/>
      <c r="Y741" s="137"/>
      <c r="Z741" s="138"/>
      <c r="AA741" s="139"/>
      <c r="AB741" s="139"/>
      <c r="AC741" s="139"/>
      <c r="AD741" s="139"/>
    </row>
    <row r="742" spans="2:30" hidden="1">
      <c r="B742" s="65" t="str">
        <f>IF(C742&lt;&gt;"",COUNTA($C$7:C742),"")</f>
        <v/>
      </c>
      <c r="C742" s="364" t="str">
        <f>IF('Matches-Data-Inputs'!C758="","",'Matches-Data-Inputs'!C758)</f>
        <v/>
      </c>
      <c r="D742" s="73" t="str">
        <f>IF(C742="","",VLOOKUP(WEEKDAY(C742),WeekDays!$B$6:$C$12,COLUMNS(WeekDays!$B$6:$C$12)))</f>
        <v/>
      </c>
      <c r="E742" s="27" t="str">
        <f>IF('Matches-Data-Inputs'!E758="","",'Matches-Data-Inputs'!E758)</f>
        <v/>
      </c>
      <c r="F742" s="172" t="str">
        <f>IF('Matches-Data-Inputs'!F758="","",'Matches-Data-Inputs'!F758)</f>
        <v/>
      </c>
      <c r="G742" s="172" t="str">
        <f>IF('Matches-Data-Inputs'!G758="","",'Matches-Data-Inputs'!G758)</f>
        <v/>
      </c>
      <c r="H742" s="172" t="str">
        <f t="shared" si="154"/>
        <v>Not Played Yet</v>
      </c>
      <c r="I742" s="362" t="str">
        <f>IF('Matches-Data-Inputs'!H758="","",'Matches-Data-Inputs'!H758)</f>
        <v/>
      </c>
      <c r="J742" s="149" t="str">
        <f>IF('Matches-Data-Inputs'!I758="","",'Matches-Data-Inputs'!I758)</f>
        <v/>
      </c>
      <c r="K742" s="362" t="str">
        <f t="shared" si="155"/>
        <v>Not Played Yet</v>
      </c>
      <c r="L742" s="188"/>
      <c r="M742" s="203"/>
      <c r="N742" s="123" t="str">
        <f t="shared" si="144"/>
        <v xml:space="preserve"> </v>
      </c>
      <c r="O742" s="193" t="str">
        <f t="shared" si="145"/>
        <v xml:space="preserve"> </v>
      </c>
      <c r="P742" s="57" t="str">
        <f t="shared" si="146"/>
        <v/>
      </c>
      <c r="Q742" s="58" t="str">
        <f t="shared" si="147"/>
        <v/>
      </c>
      <c r="R742" s="59">
        <f t="shared" si="148"/>
        <v>0</v>
      </c>
      <c r="S742" s="60">
        <f t="shared" si="149"/>
        <v>0</v>
      </c>
      <c r="T742" s="61">
        <f t="shared" si="150"/>
        <v>0</v>
      </c>
      <c r="U742" s="58">
        <f t="shared" si="151"/>
        <v>0</v>
      </c>
      <c r="V742" s="61">
        <f t="shared" si="152"/>
        <v>0</v>
      </c>
      <c r="W742" s="58">
        <f t="shared" si="153"/>
        <v>0</v>
      </c>
      <c r="X742" s="367"/>
      <c r="Y742" s="137"/>
      <c r="Z742" s="138"/>
      <c r="AA742" s="139"/>
      <c r="AB742" s="139"/>
      <c r="AC742" s="139"/>
      <c r="AD742" s="139"/>
    </row>
    <row r="743" spans="2:30" hidden="1">
      <c r="B743" s="65" t="str">
        <f>IF(C743&lt;&gt;"",COUNTA($C$7:C743),"")</f>
        <v/>
      </c>
      <c r="C743" s="364" t="str">
        <f>IF('Matches-Data-Inputs'!C759="","",'Matches-Data-Inputs'!C759)</f>
        <v/>
      </c>
      <c r="D743" s="73" t="str">
        <f>IF(C743="","",VLOOKUP(WEEKDAY(C743),WeekDays!$B$6:$C$12,COLUMNS(WeekDays!$B$6:$C$12)))</f>
        <v/>
      </c>
      <c r="E743" s="27" t="str">
        <f>IF('Matches-Data-Inputs'!E759="","",'Matches-Data-Inputs'!E759)</f>
        <v/>
      </c>
      <c r="F743" s="172" t="str">
        <f>IF('Matches-Data-Inputs'!F759="","",'Matches-Data-Inputs'!F759)</f>
        <v/>
      </c>
      <c r="G743" s="172" t="str">
        <f>IF('Matches-Data-Inputs'!G759="","",'Matches-Data-Inputs'!G759)</f>
        <v/>
      </c>
      <c r="H743" s="172" t="str">
        <f t="shared" si="154"/>
        <v>Not Played Yet</v>
      </c>
      <c r="I743" s="362" t="str">
        <f>IF('Matches-Data-Inputs'!H759="","",'Matches-Data-Inputs'!H759)</f>
        <v/>
      </c>
      <c r="J743" s="149" t="str">
        <f>IF('Matches-Data-Inputs'!I759="","",'Matches-Data-Inputs'!I759)</f>
        <v/>
      </c>
      <c r="K743" s="362" t="str">
        <f t="shared" si="155"/>
        <v>Not Played Yet</v>
      </c>
      <c r="L743" s="188"/>
      <c r="M743" s="203"/>
      <c r="N743" s="123" t="str">
        <f t="shared" si="144"/>
        <v xml:space="preserve"> </v>
      </c>
      <c r="O743" s="193" t="str">
        <f t="shared" si="145"/>
        <v xml:space="preserve"> </v>
      </c>
      <c r="P743" s="57" t="str">
        <f t="shared" si="146"/>
        <v/>
      </c>
      <c r="Q743" s="58" t="str">
        <f t="shared" si="147"/>
        <v/>
      </c>
      <c r="R743" s="59">
        <f t="shared" si="148"/>
        <v>0</v>
      </c>
      <c r="S743" s="60">
        <f t="shared" si="149"/>
        <v>0</v>
      </c>
      <c r="T743" s="61">
        <f t="shared" si="150"/>
        <v>0</v>
      </c>
      <c r="U743" s="58">
        <f t="shared" si="151"/>
        <v>0</v>
      </c>
      <c r="V743" s="61">
        <f t="shared" si="152"/>
        <v>0</v>
      </c>
      <c r="W743" s="58">
        <f t="shared" si="153"/>
        <v>0</v>
      </c>
      <c r="X743" s="367"/>
      <c r="Y743" s="137"/>
      <c r="Z743" s="138"/>
      <c r="AA743" s="139"/>
      <c r="AB743" s="139"/>
      <c r="AC743" s="139"/>
      <c r="AD743" s="139"/>
    </row>
    <row r="744" spans="2:30" hidden="1">
      <c r="B744" s="65" t="str">
        <f>IF(C744&lt;&gt;"",COUNTA($C$7:C744),"")</f>
        <v/>
      </c>
      <c r="C744" s="364" t="str">
        <f>IF('Matches-Data-Inputs'!C760="","",'Matches-Data-Inputs'!C760)</f>
        <v/>
      </c>
      <c r="D744" s="73" t="str">
        <f>IF(C744="","",VLOOKUP(WEEKDAY(C744),WeekDays!$B$6:$C$12,COLUMNS(WeekDays!$B$6:$C$12)))</f>
        <v/>
      </c>
      <c r="E744" s="27" t="str">
        <f>IF('Matches-Data-Inputs'!E760="","",'Matches-Data-Inputs'!E760)</f>
        <v/>
      </c>
      <c r="F744" s="172" t="str">
        <f>IF('Matches-Data-Inputs'!F760="","",'Matches-Data-Inputs'!F760)</f>
        <v/>
      </c>
      <c r="G744" s="172" t="str">
        <f>IF('Matches-Data-Inputs'!G760="","",'Matches-Data-Inputs'!G760)</f>
        <v/>
      </c>
      <c r="H744" s="172" t="str">
        <f t="shared" si="154"/>
        <v>Not Played Yet</v>
      </c>
      <c r="I744" s="362" t="str">
        <f>IF('Matches-Data-Inputs'!H760="","",'Matches-Data-Inputs'!H760)</f>
        <v/>
      </c>
      <c r="J744" s="149" t="str">
        <f>IF('Matches-Data-Inputs'!I760="","",'Matches-Data-Inputs'!I760)</f>
        <v/>
      </c>
      <c r="K744" s="362" t="str">
        <f t="shared" si="155"/>
        <v>Not Played Yet</v>
      </c>
      <c r="L744" s="188"/>
      <c r="M744" s="203"/>
      <c r="N744" s="123" t="str">
        <f t="shared" si="144"/>
        <v xml:space="preserve"> </v>
      </c>
      <c r="O744" s="193" t="str">
        <f t="shared" si="145"/>
        <v xml:space="preserve"> </v>
      </c>
      <c r="P744" s="57" t="str">
        <f t="shared" si="146"/>
        <v/>
      </c>
      <c r="Q744" s="58" t="str">
        <f t="shared" si="147"/>
        <v/>
      </c>
      <c r="R744" s="59">
        <f t="shared" si="148"/>
        <v>0</v>
      </c>
      <c r="S744" s="60">
        <f t="shared" si="149"/>
        <v>0</v>
      </c>
      <c r="T744" s="61">
        <f t="shared" si="150"/>
        <v>0</v>
      </c>
      <c r="U744" s="58">
        <f t="shared" si="151"/>
        <v>0</v>
      </c>
      <c r="V744" s="61">
        <f t="shared" si="152"/>
        <v>0</v>
      </c>
      <c r="W744" s="58">
        <f t="shared" si="153"/>
        <v>0</v>
      </c>
      <c r="X744" s="367"/>
      <c r="Y744" s="137"/>
      <c r="Z744" s="138"/>
      <c r="AA744" s="139"/>
      <c r="AB744" s="139"/>
      <c r="AC744" s="139"/>
      <c r="AD744" s="139"/>
    </row>
    <row r="745" spans="2:30" hidden="1">
      <c r="B745" s="65" t="str">
        <f>IF(C745&lt;&gt;"",COUNTA($C$7:C745),"")</f>
        <v/>
      </c>
      <c r="C745" s="364" t="str">
        <f>IF('Matches-Data-Inputs'!C761="","",'Matches-Data-Inputs'!C761)</f>
        <v/>
      </c>
      <c r="D745" s="73" t="str">
        <f>IF(C745="","",VLOOKUP(WEEKDAY(C745),WeekDays!$B$6:$C$12,COLUMNS(WeekDays!$B$6:$C$12)))</f>
        <v/>
      </c>
      <c r="E745" s="27" t="str">
        <f>IF('Matches-Data-Inputs'!E761="","",'Matches-Data-Inputs'!E761)</f>
        <v/>
      </c>
      <c r="F745" s="172" t="str">
        <f>IF('Matches-Data-Inputs'!F761="","",'Matches-Data-Inputs'!F761)</f>
        <v/>
      </c>
      <c r="G745" s="172" t="str">
        <f>IF('Matches-Data-Inputs'!G761="","",'Matches-Data-Inputs'!G761)</f>
        <v/>
      </c>
      <c r="H745" s="172" t="str">
        <f t="shared" si="154"/>
        <v>Not Played Yet</v>
      </c>
      <c r="I745" s="362" t="str">
        <f>IF('Matches-Data-Inputs'!H761="","",'Matches-Data-Inputs'!H761)</f>
        <v/>
      </c>
      <c r="J745" s="149" t="str">
        <f>IF('Matches-Data-Inputs'!I761="","",'Matches-Data-Inputs'!I761)</f>
        <v/>
      </c>
      <c r="K745" s="362" t="str">
        <f t="shared" si="155"/>
        <v>Not Played Yet</v>
      </c>
      <c r="L745" s="188"/>
      <c r="M745" s="203"/>
      <c r="N745" s="123" t="str">
        <f t="shared" si="144"/>
        <v xml:space="preserve"> </v>
      </c>
      <c r="O745" s="193" t="str">
        <f t="shared" si="145"/>
        <v xml:space="preserve"> </v>
      </c>
      <c r="P745" s="57" t="str">
        <f t="shared" si="146"/>
        <v/>
      </c>
      <c r="Q745" s="58" t="str">
        <f t="shared" si="147"/>
        <v/>
      </c>
      <c r="R745" s="59">
        <f t="shared" si="148"/>
        <v>0</v>
      </c>
      <c r="S745" s="60">
        <f t="shared" si="149"/>
        <v>0</v>
      </c>
      <c r="T745" s="61">
        <f t="shared" si="150"/>
        <v>0</v>
      </c>
      <c r="U745" s="58">
        <f t="shared" si="151"/>
        <v>0</v>
      </c>
      <c r="V745" s="61">
        <f t="shared" si="152"/>
        <v>0</v>
      </c>
      <c r="W745" s="58">
        <f t="shared" si="153"/>
        <v>0</v>
      </c>
      <c r="X745" s="367"/>
      <c r="Y745" s="137"/>
      <c r="Z745" s="138"/>
      <c r="AA745" s="139"/>
      <c r="AB745" s="139"/>
      <c r="AC745" s="139"/>
      <c r="AD745" s="139"/>
    </row>
    <row r="746" spans="2:30" hidden="1">
      <c r="B746" s="65" t="str">
        <f>IF(C746&lt;&gt;"",COUNTA($C$7:C746),"")</f>
        <v/>
      </c>
      <c r="C746" s="364" t="str">
        <f>IF('Matches-Data-Inputs'!C762="","",'Matches-Data-Inputs'!C762)</f>
        <v/>
      </c>
      <c r="D746" s="73" t="str">
        <f>IF(C746="","",VLOOKUP(WEEKDAY(C746),WeekDays!$B$6:$C$12,COLUMNS(WeekDays!$B$6:$C$12)))</f>
        <v/>
      </c>
      <c r="E746" s="27" t="str">
        <f>IF('Matches-Data-Inputs'!E762="","",'Matches-Data-Inputs'!E762)</f>
        <v/>
      </c>
      <c r="F746" s="172" t="str">
        <f>IF('Matches-Data-Inputs'!F762="","",'Matches-Data-Inputs'!F762)</f>
        <v/>
      </c>
      <c r="G746" s="172" t="str">
        <f>IF('Matches-Data-Inputs'!G762="","",'Matches-Data-Inputs'!G762)</f>
        <v/>
      </c>
      <c r="H746" s="172" t="str">
        <f t="shared" si="154"/>
        <v>Not Played Yet</v>
      </c>
      <c r="I746" s="362" t="str">
        <f>IF('Matches-Data-Inputs'!H762="","",'Matches-Data-Inputs'!H762)</f>
        <v/>
      </c>
      <c r="J746" s="149" t="str">
        <f>IF('Matches-Data-Inputs'!I762="","",'Matches-Data-Inputs'!I762)</f>
        <v/>
      </c>
      <c r="K746" s="362" t="str">
        <f t="shared" si="155"/>
        <v>Not Played Yet</v>
      </c>
      <c r="L746" s="188"/>
      <c r="M746" s="203"/>
      <c r="N746" s="123" t="str">
        <f t="shared" si="144"/>
        <v xml:space="preserve"> </v>
      </c>
      <c r="O746" s="193" t="str">
        <f t="shared" si="145"/>
        <v xml:space="preserve"> </v>
      </c>
      <c r="P746" s="57" t="str">
        <f t="shared" si="146"/>
        <v/>
      </c>
      <c r="Q746" s="58" t="str">
        <f t="shared" si="147"/>
        <v/>
      </c>
      <c r="R746" s="59">
        <f t="shared" si="148"/>
        <v>0</v>
      </c>
      <c r="S746" s="60">
        <f t="shared" si="149"/>
        <v>0</v>
      </c>
      <c r="T746" s="61">
        <f t="shared" si="150"/>
        <v>0</v>
      </c>
      <c r="U746" s="58">
        <f t="shared" si="151"/>
        <v>0</v>
      </c>
      <c r="V746" s="61">
        <f t="shared" si="152"/>
        <v>0</v>
      </c>
      <c r="W746" s="58">
        <f t="shared" si="153"/>
        <v>0</v>
      </c>
      <c r="X746" s="367"/>
      <c r="Y746" s="137"/>
      <c r="Z746" s="138"/>
      <c r="AA746" s="139"/>
      <c r="AB746" s="139"/>
      <c r="AC746" s="139"/>
      <c r="AD746" s="139"/>
    </row>
    <row r="747" spans="2:30" hidden="1">
      <c r="B747" s="65" t="str">
        <f>IF(C747&lt;&gt;"",COUNTA($C$7:C747),"")</f>
        <v/>
      </c>
      <c r="C747" s="364" t="str">
        <f>IF('Matches-Data-Inputs'!C763="","",'Matches-Data-Inputs'!C763)</f>
        <v/>
      </c>
      <c r="D747" s="73" t="str">
        <f>IF(C747="","",VLOOKUP(WEEKDAY(C747),WeekDays!$B$6:$C$12,COLUMNS(WeekDays!$B$6:$C$12)))</f>
        <v/>
      </c>
      <c r="E747" s="27" t="str">
        <f>IF('Matches-Data-Inputs'!E763="","",'Matches-Data-Inputs'!E763)</f>
        <v/>
      </c>
      <c r="F747" s="172" t="str">
        <f>IF('Matches-Data-Inputs'!F763="","",'Matches-Data-Inputs'!F763)</f>
        <v/>
      </c>
      <c r="G747" s="172" t="str">
        <f>IF('Matches-Data-Inputs'!G763="","",'Matches-Data-Inputs'!G763)</f>
        <v/>
      </c>
      <c r="H747" s="172" t="str">
        <f t="shared" si="154"/>
        <v>Not Played Yet</v>
      </c>
      <c r="I747" s="362" t="str">
        <f>IF('Matches-Data-Inputs'!H763="","",'Matches-Data-Inputs'!H763)</f>
        <v/>
      </c>
      <c r="J747" s="149" t="str">
        <f>IF('Matches-Data-Inputs'!I763="","",'Matches-Data-Inputs'!I763)</f>
        <v/>
      </c>
      <c r="K747" s="362" t="str">
        <f t="shared" si="155"/>
        <v>Not Played Yet</v>
      </c>
      <c r="L747" s="188"/>
      <c r="M747" s="203"/>
      <c r="N747" s="123" t="str">
        <f t="shared" si="144"/>
        <v xml:space="preserve"> </v>
      </c>
      <c r="O747" s="193" t="str">
        <f t="shared" si="145"/>
        <v xml:space="preserve"> </v>
      </c>
      <c r="P747" s="57" t="str">
        <f t="shared" si="146"/>
        <v/>
      </c>
      <c r="Q747" s="58" t="str">
        <f t="shared" si="147"/>
        <v/>
      </c>
      <c r="R747" s="59">
        <f t="shared" si="148"/>
        <v>0</v>
      </c>
      <c r="S747" s="60">
        <f t="shared" si="149"/>
        <v>0</v>
      </c>
      <c r="T747" s="61">
        <f t="shared" si="150"/>
        <v>0</v>
      </c>
      <c r="U747" s="58">
        <f t="shared" si="151"/>
        <v>0</v>
      </c>
      <c r="V747" s="61">
        <f t="shared" si="152"/>
        <v>0</v>
      </c>
      <c r="W747" s="58">
        <f t="shared" si="153"/>
        <v>0</v>
      </c>
      <c r="X747" s="367"/>
      <c r="Y747" s="137"/>
      <c r="Z747" s="138"/>
      <c r="AA747" s="139"/>
      <c r="AB747" s="139"/>
      <c r="AC747" s="139"/>
      <c r="AD747" s="139"/>
    </row>
    <row r="748" spans="2:30" hidden="1">
      <c r="B748" s="65" t="str">
        <f>IF(C748&lt;&gt;"",COUNTA($C$7:C748),"")</f>
        <v/>
      </c>
      <c r="C748" s="364" t="str">
        <f>IF('Matches-Data-Inputs'!C764="","",'Matches-Data-Inputs'!C764)</f>
        <v/>
      </c>
      <c r="D748" s="73" t="str">
        <f>IF(C748="","",VLOOKUP(WEEKDAY(C748),WeekDays!$B$6:$C$12,COLUMNS(WeekDays!$B$6:$C$12)))</f>
        <v/>
      </c>
      <c r="E748" s="27" t="str">
        <f>IF('Matches-Data-Inputs'!E764="","",'Matches-Data-Inputs'!E764)</f>
        <v/>
      </c>
      <c r="F748" s="172" t="str">
        <f>IF('Matches-Data-Inputs'!F764="","",'Matches-Data-Inputs'!F764)</f>
        <v/>
      </c>
      <c r="G748" s="172" t="str">
        <f>IF('Matches-Data-Inputs'!G764="","",'Matches-Data-Inputs'!G764)</f>
        <v/>
      </c>
      <c r="H748" s="172" t="str">
        <f t="shared" si="154"/>
        <v>Not Played Yet</v>
      </c>
      <c r="I748" s="362" t="str">
        <f>IF('Matches-Data-Inputs'!H764="","",'Matches-Data-Inputs'!H764)</f>
        <v/>
      </c>
      <c r="J748" s="149" t="str">
        <f>IF('Matches-Data-Inputs'!I764="","",'Matches-Data-Inputs'!I764)</f>
        <v/>
      </c>
      <c r="K748" s="362" t="str">
        <f t="shared" si="155"/>
        <v>Not Played Yet</v>
      </c>
      <c r="L748" s="188"/>
      <c r="M748" s="203"/>
      <c r="N748" s="123" t="str">
        <f t="shared" si="144"/>
        <v xml:space="preserve"> </v>
      </c>
      <c r="O748" s="193" t="str">
        <f t="shared" si="145"/>
        <v xml:space="preserve"> </v>
      </c>
      <c r="P748" s="57" t="str">
        <f t="shared" si="146"/>
        <v/>
      </c>
      <c r="Q748" s="58" t="str">
        <f t="shared" si="147"/>
        <v/>
      </c>
      <c r="R748" s="59">
        <f t="shared" si="148"/>
        <v>0</v>
      </c>
      <c r="S748" s="60">
        <f t="shared" si="149"/>
        <v>0</v>
      </c>
      <c r="T748" s="61">
        <f t="shared" si="150"/>
        <v>0</v>
      </c>
      <c r="U748" s="58">
        <f t="shared" si="151"/>
        <v>0</v>
      </c>
      <c r="V748" s="61">
        <f t="shared" si="152"/>
        <v>0</v>
      </c>
      <c r="W748" s="58">
        <f t="shared" si="153"/>
        <v>0</v>
      </c>
      <c r="X748" s="367"/>
      <c r="Y748" s="137"/>
      <c r="Z748" s="138"/>
      <c r="AA748" s="139"/>
      <c r="AB748" s="139"/>
      <c r="AC748" s="139"/>
      <c r="AD748" s="139"/>
    </row>
    <row r="749" spans="2:30" hidden="1">
      <c r="B749" s="65" t="str">
        <f>IF(C749&lt;&gt;"",COUNTA($C$7:C749),"")</f>
        <v/>
      </c>
      <c r="C749" s="364" t="str">
        <f>IF('Matches-Data-Inputs'!C765="","",'Matches-Data-Inputs'!C765)</f>
        <v/>
      </c>
      <c r="D749" s="73" t="str">
        <f>IF(C749="","",VLOOKUP(WEEKDAY(C749),WeekDays!$B$6:$C$12,COLUMNS(WeekDays!$B$6:$C$12)))</f>
        <v/>
      </c>
      <c r="E749" s="27" t="str">
        <f>IF('Matches-Data-Inputs'!E765="","",'Matches-Data-Inputs'!E765)</f>
        <v/>
      </c>
      <c r="F749" s="172" t="str">
        <f>IF('Matches-Data-Inputs'!F765="","",'Matches-Data-Inputs'!F765)</f>
        <v/>
      </c>
      <c r="G749" s="172" t="str">
        <f>IF('Matches-Data-Inputs'!G765="","",'Matches-Data-Inputs'!G765)</f>
        <v/>
      </c>
      <c r="H749" s="172" t="str">
        <f t="shared" si="154"/>
        <v>Not Played Yet</v>
      </c>
      <c r="I749" s="362" t="str">
        <f>IF('Matches-Data-Inputs'!H765="","",'Matches-Data-Inputs'!H765)</f>
        <v/>
      </c>
      <c r="J749" s="149" t="str">
        <f>IF('Matches-Data-Inputs'!I765="","",'Matches-Data-Inputs'!I765)</f>
        <v/>
      </c>
      <c r="K749" s="362" t="str">
        <f t="shared" si="155"/>
        <v>Not Played Yet</v>
      </c>
      <c r="L749" s="188"/>
      <c r="M749" s="203"/>
      <c r="N749" s="123" t="str">
        <f t="shared" si="144"/>
        <v xml:space="preserve"> </v>
      </c>
      <c r="O749" s="193" t="str">
        <f t="shared" si="145"/>
        <v xml:space="preserve"> </v>
      </c>
      <c r="P749" s="57" t="str">
        <f t="shared" si="146"/>
        <v/>
      </c>
      <c r="Q749" s="58" t="str">
        <f t="shared" si="147"/>
        <v/>
      </c>
      <c r="R749" s="59">
        <f t="shared" si="148"/>
        <v>0</v>
      </c>
      <c r="S749" s="60">
        <f t="shared" si="149"/>
        <v>0</v>
      </c>
      <c r="T749" s="61">
        <f t="shared" si="150"/>
        <v>0</v>
      </c>
      <c r="U749" s="58">
        <f t="shared" si="151"/>
        <v>0</v>
      </c>
      <c r="V749" s="61">
        <f t="shared" si="152"/>
        <v>0</v>
      </c>
      <c r="W749" s="58">
        <f t="shared" si="153"/>
        <v>0</v>
      </c>
      <c r="X749" s="367"/>
      <c r="Y749" s="137"/>
      <c r="Z749" s="138"/>
      <c r="AA749" s="139"/>
      <c r="AB749" s="139"/>
      <c r="AC749" s="139"/>
      <c r="AD749" s="139"/>
    </row>
    <row r="750" spans="2:30" hidden="1">
      <c r="B750" s="65" t="str">
        <f>IF(C750&lt;&gt;"",COUNTA($C$7:C750),"")</f>
        <v/>
      </c>
      <c r="C750" s="364" t="str">
        <f>IF('Matches-Data-Inputs'!C766="","",'Matches-Data-Inputs'!C766)</f>
        <v/>
      </c>
      <c r="D750" s="73" t="str">
        <f>IF(C750="","",VLOOKUP(WEEKDAY(C750),WeekDays!$B$6:$C$12,COLUMNS(WeekDays!$B$6:$C$12)))</f>
        <v/>
      </c>
      <c r="E750" s="27" t="str">
        <f>IF('Matches-Data-Inputs'!E766="","",'Matches-Data-Inputs'!E766)</f>
        <v/>
      </c>
      <c r="F750" s="172" t="str">
        <f>IF('Matches-Data-Inputs'!F766="","",'Matches-Data-Inputs'!F766)</f>
        <v/>
      </c>
      <c r="G750" s="172" t="str">
        <f>IF('Matches-Data-Inputs'!G766="","",'Matches-Data-Inputs'!G766)</f>
        <v/>
      </c>
      <c r="H750" s="172" t="str">
        <f t="shared" si="154"/>
        <v>Not Played Yet</v>
      </c>
      <c r="I750" s="362" t="str">
        <f>IF('Matches-Data-Inputs'!H766="","",'Matches-Data-Inputs'!H766)</f>
        <v/>
      </c>
      <c r="J750" s="149" t="str">
        <f>IF('Matches-Data-Inputs'!I766="","",'Matches-Data-Inputs'!I766)</f>
        <v/>
      </c>
      <c r="K750" s="362" t="str">
        <f t="shared" si="155"/>
        <v>Not Played Yet</v>
      </c>
      <c r="L750" s="188"/>
      <c r="M750" s="203"/>
      <c r="N750" s="123" t="str">
        <f t="shared" si="144"/>
        <v xml:space="preserve"> </v>
      </c>
      <c r="O750" s="193" t="str">
        <f t="shared" si="145"/>
        <v xml:space="preserve"> </v>
      </c>
      <c r="P750" s="57" t="str">
        <f t="shared" si="146"/>
        <v/>
      </c>
      <c r="Q750" s="58" t="str">
        <f t="shared" si="147"/>
        <v/>
      </c>
      <c r="R750" s="59">
        <f t="shared" si="148"/>
        <v>0</v>
      </c>
      <c r="S750" s="60">
        <f t="shared" si="149"/>
        <v>0</v>
      </c>
      <c r="T750" s="61">
        <f t="shared" si="150"/>
        <v>0</v>
      </c>
      <c r="U750" s="58">
        <f t="shared" si="151"/>
        <v>0</v>
      </c>
      <c r="V750" s="61">
        <f t="shared" si="152"/>
        <v>0</v>
      </c>
      <c r="W750" s="58">
        <f t="shared" si="153"/>
        <v>0</v>
      </c>
      <c r="X750" s="367"/>
      <c r="Y750" s="137"/>
      <c r="Z750" s="138"/>
      <c r="AA750" s="139"/>
      <c r="AB750" s="139"/>
      <c r="AC750" s="139"/>
      <c r="AD750" s="139"/>
    </row>
    <row r="751" spans="2:30" hidden="1">
      <c r="B751" s="65" t="str">
        <f>IF(C751&lt;&gt;"",COUNTA($C$7:C751),"")</f>
        <v/>
      </c>
      <c r="C751" s="364" t="str">
        <f>IF('Matches-Data-Inputs'!C767="","",'Matches-Data-Inputs'!C767)</f>
        <v/>
      </c>
      <c r="D751" s="73" t="str">
        <f>IF(C751="","",VLOOKUP(WEEKDAY(C751),WeekDays!$B$6:$C$12,COLUMNS(WeekDays!$B$6:$C$12)))</f>
        <v/>
      </c>
      <c r="E751" s="27" t="str">
        <f>IF('Matches-Data-Inputs'!E767="","",'Matches-Data-Inputs'!E767)</f>
        <v/>
      </c>
      <c r="F751" s="172" t="str">
        <f>IF('Matches-Data-Inputs'!F767="","",'Matches-Data-Inputs'!F767)</f>
        <v/>
      </c>
      <c r="G751" s="172" t="str">
        <f>IF('Matches-Data-Inputs'!G767="","",'Matches-Data-Inputs'!G767)</f>
        <v/>
      </c>
      <c r="H751" s="172" t="str">
        <f t="shared" si="154"/>
        <v>Not Played Yet</v>
      </c>
      <c r="I751" s="362" t="str">
        <f>IF('Matches-Data-Inputs'!H767="","",'Matches-Data-Inputs'!H767)</f>
        <v/>
      </c>
      <c r="J751" s="149" t="str">
        <f>IF('Matches-Data-Inputs'!I767="","",'Matches-Data-Inputs'!I767)</f>
        <v/>
      </c>
      <c r="K751" s="362" t="str">
        <f t="shared" si="155"/>
        <v>Not Played Yet</v>
      </c>
      <c r="L751" s="188"/>
      <c r="M751" s="203"/>
      <c r="N751" s="123" t="str">
        <f t="shared" si="144"/>
        <v xml:space="preserve"> </v>
      </c>
      <c r="O751" s="193" t="str">
        <f t="shared" si="145"/>
        <v xml:space="preserve"> </v>
      </c>
      <c r="P751" s="57" t="str">
        <f t="shared" si="146"/>
        <v/>
      </c>
      <c r="Q751" s="58" t="str">
        <f t="shared" si="147"/>
        <v/>
      </c>
      <c r="R751" s="59">
        <f t="shared" si="148"/>
        <v>0</v>
      </c>
      <c r="S751" s="60">
        <f t="shared" si="149"/>
        <v>0</v>
      </c>
      <c r="T751" s="61">
        <f t="shared" si="150"/>
        <v>0</v>
      </c>
      <c r="U751" s="58">
        <f t="shared" si="151"/>
        <v>0</v>
      </c>
      <c r="V751" s="61">
        <f t="shared" si="152"/>
        <v>0</v>
      </c>
      <c r="W751" s="58">
        <f t="shared" si="153"/>
        <v>0</v>
      </c>
      <c r="X751" s="367"/>
      <c r="Y751" s="137"/>
      <c r="Z751" s="138"/>
      <c r="AA751" s="139"/>
      <c r="AB751" s="139"/>
      <c r="AC751" s="139"/>
      <c r="AD751" s="139"/>
    </row>
    <row r="752" spans="2:30" hidden="1">
      <c r="B752" s="65" t="str">
        <f>IF(C752&lt;&gt;"",COUNTA($C$7:C752),"")</f>
        <v/>
      </c>
      <c r="C752" s="364" t="str">
        <f>IF('Matches-Data-Inputs'!C768="","",'Matches-Data-Inputs'!C768)</f>
        <v/>
      </c>
      <c r="D752" s="73" t="str">
        <f>IF(C752="","",VLOOKUP(WEEKDAY(C752),WeekDays!$B$6:$C$12,COLUMNS(WeekDays!$B$6:$C$12)))</f>
        <v/>
      </c>
      <c r="E752" s="27" t="str">
        <f>IF('Matches-Data-Inputs'!E768="","",'Matches-Data-Inputs'!E768)</f>
        <v/>
      </c>
      <c r="F752" s="172" t="str">
        <f>IF('Matches-Data-Inputs'!F768="","",'Matches-Data-Inputs'!F768)</f>
        <v/>
      </c>
      <c r="G752" s="172" t="str">
        <f>IF('Matches-Data-Inputs'!G768="","",'Matches-Data-Inputs'!G768)</f>
        <v/>
      </c>
      <c r="H752" s="172" t="str">
        <f t="shared" si="154"/>
        <v>Not Played Yet</v>
      </c>
      <c r="I752" s="362" t="str">
        <f>IF('Matches-Data-Inputs'!H768="","",'Matches-Data-Inputs'!H768)</f>
        <v/>
      </c>
      <c r="J752" s="149" t="str">
        <f>IF('Matches-Data-Inputs'!I768="","",'Matches-Data-Inputs'!I768)</f>
        <v/>
      </c>
      <c r="K752" s="362" t="str">
        <f t="shared" si="155"/>
        <v>Not Played Yet</v>
      </c>
      <c r="L752" s="188"/>
      <c r="M752" s="203"/>
      <c r="N752" s="123" t="str">
        <f t="shared" si="144"/>
        <v xml:space="preserve"> </v>
      </c>
      <c r="O752" s="193" t="str">
        <f t="shared" si="145"/>
        <v xml:space="preserve"> </v>
      </c>
      <c r="P752" s="57" t="str">
        <f t="shared" si="146"/>
        <v/>
      </c>
      <c r="Q752" s="58" t="str">
        <f t="shared" si="147"/>
        <v/>
      </c>
      <c r="R752" s="59">
        <f t="shared" si="148"/>
        <v>0</v>
      </c>
      <c r="S752" s="60">
        <f t="shared" si="149"/>
        <v>0</v>
      </c>
      <c r="T752" s="61">
        <f t="shared" si="150"/>
        <v>0</v>
      </c>
      <c r="U752" s="58">
        <f t="shared" si="151"/>
        <v>0</v>
      </c>
      <c r="V752" s="61">
        <f t="shared" si="152"/>
        <v>0</v>
      </c>
      <c r="W752" s="58">
        <f t="shared" si="153"/>
        <v>0</v>
      </c>
      <c r="X752" s="367"/>
      <c r="Y752" s="137"/>
      <c r="Z752" s="138"/>
      <c r="AA752" s="139"/>
      <c r="AB752" s="139"/>
      <c r="AC752" s="139"/>
      <c r="AD752" s="139"/>
    </row>
    <row r="753" spans="2:30" hidden="1">
      <c r="B753" s="65" t="str">
        <f>IF(C753&lt;&gt;"",COUNTA($C$7:C753),"")</f>
        <v/>
      </c>
      <c r="C753" s="364" t="str">
        <f>IF('Matches-Data-Inputs'!C769="","",'Matches-Data-Inputs'!C769)</f>
        <v/>
      </c>
      <c r="D753" s="73" t="str">
        <f>IF(C753="","",VLOOKUP(WEEKDAY(C753),WeekDays!$B$6:$C$12,COLUMNS(WeekDays!$B$6:$C$12)))</f>
        <v/>
      </c>
      <c r="E753" s="27" t="str">
        <f>IF('Matches-Data-Inputs'!E769="","",'Matches-Data-Inputs'!E769)</f>
        <v/>
      </c>
      <c r="F753" s="172" t="str">
        <f>IF('Matches-Data-Inputs'!F769="","",'Matches-Data-Inputs'!F769)</f>
        <v/>
      </c>
      <c r="G753" s="172" t="str">
        <f>IF('Matches-Data-Inputs'!G769="","",'Matches-Data-Inputs'!G769)</f>
        <v/>
      </c>
      <c r="H753" s="172" t="str">
        <f t="shared" si="154"/>
        <v>Not Played Yet</v>
      </c>
      <c r="I753" s="362" t="str">
        <f>IF('Matches-Data-Inputs'!H769="","",'Matches-Data-Inputs'!H769)</f>
        <v/>
      </c>
      <c r="J753" s="149" t="str">
        <f>IF('Matches-Data-Inputs'!I769="","",'Matches-Data-Inputs'!I769)</f>
        <v/>
      </c>
      <c r="K753" s="362" t="str">
        <f t="shared" si="155"/>
        <v>Not Played Yet</v>
      </c>
      <c r="L753" s="188"/>
      <c r="M753" s="203"/>
      <c r="N753" s="123" t="str">
        <f t="shared" si="144"/>
        <v xml:space="preserve"> </v>
      </c>
      <c r="O753" s="193" t="str">
        <f t="shared" si="145"/>
        <v xml:space="preserve"> </v>
      </c>
      <c r="P753" s="57" t="str">
        <f t="shared" si="146"/>
        <v/>
      </c>
      <c r="Q753" s="58" t="str">
        <f t="shared" si="147"/>
        <v/>
      </c>
      <c r="R753" s="59">
        <f t="shared" si="148"/>
        <v>0</v>
      </c>
      <c r="S753" s="60">
        <f t="shared" si="149"/>
        <v>0</v>
      </c>
      <c r="T753" s="61">
        <f t="shared" si="150"/>
        <v>0</v>
      </c>
      <c r="U753" s="58">
        <f t="shared" si="151"/>
        <v>0</v>
      </c>
      <c r="V753" s="61">
        <f t="shared" si="152"/>
        <v>0</v>
      </c>
      <c r="W753" s="58">
        <f t="shared" si="153"/>
        <v>0</v>
      </c>
      <c r="X753" s="367"/>
      <c r="Y753" s="137"/>
      <c r="Z753" s="138"/>
      <c r="AA753" s="139"/>
      <c r="AB753" s="139"/>
      <c r="AC753" s="139"/>
      <c r="AD753" s="139"/>
    </row>
    <row r="754" spans="2:30" hidden="1">
      <c r="B754" s="65" t="str">
        <f>IF(C754&lt;&gt;"",COUNTA($C$7:C754),"")</f>
        <v/>
      </c>
      <c r="C754" s="364" t="str">
        <f>IF('Matches-Data-Inputs'!C770="","",'Matches-Data-Inputs'!C770)</f>
        <v/>
      </c>
      <c r="D754" s="73" t="str">
        <f>IF(C754="","",VLOOKUP(WEEKDAY(C754),WeekDays!$B$6:$C$12,COLUMNS(WeekDays!$B$6:$C$12)))</f>
        <v/>
      </c>
      <c r="E754" s="27" t="str">
        <f>IF('Matches-Data-Inputs'!E770="","",'Matches-Data-Inputs'!E770)</f>
        <v/>
      </c>
      <c r="F754" s="172" t="str">
        <f>IF('Matches-Data-Inputs'!F770="","",'Matches-Data-Inputs'!F770)</f>
        <v/>
      </c>
      <c r="G754" s="172" t="str">
        <f>IF('Matches-Data-Inputs'!G770="","",'Matches-Data-Inputs'!G770)</f>
        <v/>
      </c>
      <c r="H754" s="172" t="str">
        <f t="shared" si="154"/>
        <v>Not Played Yet</v>
      </c>
      <c r="I754" s="362" t="str">
        <f>IF('Matches-Data-Inputs'!H770="","",'Matches-Data-Inputs'!H770)</f>
        <v/>
      </c>
      <c r="J754" s="149" t="str">
        <f>IF('Matches-Data-Inputs'!I770="","",'Matches-Data-Inputs'!I770)</f>
        <v/>
      </c>
      <c r="K754" s="362" t="str">
        <f t="shared" si="155"/>
        <v>Not Played Yet</v>
      </c>
      <c r="L754" s="188"/>
      <c r="M754" s="203"/>
      <c r="N754" s="123" t="str">
        <f t="shared" si="144"/>
        <v xml:space="preserve"> </v>
      </c>
      <c r="O754" s="193" t="str">
        <f t="shared" si="145"/>
        <v xml:space="preserve"> </v>
      </c>
      <c r="P754" s="57" t="str">
        <f t="shared" si="146"/>
        <v/>
      </c>
      <c r="Q754" s="58" t="str">
        <f t="shared" si="147"/>
        <v/>
      </c>
      <c r="R754" s="59">
        <f t="shared" si="148"/>
        <v>0</v>
      </c>
      <c r="S754" s="60">
        <f t="shared" si="149"/>
        <v>0</v>
      </c>
      <c r="T754" s="61">
        <f t="shared" si="150"/>
        <v>0</v>
      </c>
      <c r="U754" s="58">
        <f t="shared" si="151"/>
        <v>0</v>
      </c>
      <c r="V754" s="61">
        <f t="shared" si="152"/>
        <v>0</v>
      </c>
      <c r="W754" s="58">
        <f t="shared" si="153"/>
        <v>0</v>
      </c>
      <c r="X754" s="367"/>
      <c r="Y754" s="137"/>
      <c r="Z754" s="138"/>
      <c r="AA754" s="139"/>
      <c r="AB754" s="139"/>
      <c r="AC754" s="139"/>
      <c r="AD754" s="139"/>
    </row>
    <row r="755" spans="2:30" hidden="1">
      <c r="B755" s="65" t="str">
        <f>IF(C755&lt;&gt;"",COUNTA($C$7:C755),"")</f>
        <v/>
      </c>
      <c r="C755" s="364" t="str">
        <f>IF('Matches-Data-Inputs'!C771="","",'Matches-Data-Inputs'!C771)</f>
        <v/>
      </c>
      <c r="D755" s="73" t="str">
        <f>IF(C755="","",VLOOKUP(WEEKDAY(C755),WeekDays!$B$6:$C$12,COLUMNS(WeekDays!$B$6:$C$12)))</f>
        <v/>
      </c>
      <c r="E755" s="27" t="str">
        <f>IF('Matches-Data-Inputs'!E771="","",'Matches-Data-Inputs'!E771)</f>
        <v/>
      </c>
      <c r="F755" s="172" t="str">
        <f>IF('Matches-Data-Inputs'!F771="","",'Matches-Data-Inputs'!F771)</f>
        <v/>
      </c>
      <c r="G755" s="172" t="str">
        <f>IF('Matches-Data-Inputs'!G771="","",'Matches-Data-Inputs'!G771)</f>
        <v/>
      </c>
      <c r="H755" s="172" t="str">
        <f t="shared" si="154"/>
        <v>Not Played Yet</v>
      </c>
      <c r="I755" s="362" t="str">
        <f>IF('Matches-Data-Inputs'!H771="","",'Matches-Data-Inputs'!H771)</f>
        <v/>
      </c>
      <c r="J755" s="149" t="str">
        <f>IF('Matches-Data-Inputs'!I771="","",'Matches-Data-Inputs'!I771)</f>
        <v/>
      </c>
      <c r="K755" s="362" t="str">
        <f t="shared" si="155"/>
        <v>Not Played Yet</v>
      </c>
      <c r="L755" s="188"/>
      <c r="M755" s="203"/>
      <c r="N755" s="123" t="str">
        <f t="shared" si="144"/>
        <v xml:space="preserve"> </v>
      </c>
      <c r="O755" s="193" t="str">
        <f t="shared" si="145"/>
        <v xml:space="preserve"> </v>
      </c>
      <c r="P755" s="57" t="str">
        <f t="shared" si="146"/>
        <v/>
      </c>
      <c r="Q755" s="58" t="str">
        <f t="shared" si="147"/>
        <v/>
      </c>
      <c r="R755" s="59">
        <f t="shared" si="148"/>
        <v>0</v>
      </c>
      <c r="S755" s="60">
        <f t="shared" si="149"/>
        <v>0</v>
      </c>
      <c r="T755" s="61">
        <f t="shared" si="150"/>
        <v>0</v>
      </c>
      <c r="U755" s="58">
        <f t="shared" si="151"/>
        <v>0</v>
      </c>
      <c r="V755" s="61">
        <f t="shared" si="152"/>
        <v>0</v>
      </c>
      <c r="W755" s="58">
        <f t="shared" si="153"/>
        <v>0</v>
      </c>
      <c r="X755" s="367"/>
      <c r="Y755" s="137"/>
      <c r="Z755" s="138"/>
      <c r="AA755" s="139"/>
      <c r="AB755" s="139"/>
      <c r="AC755" s="139"/>
      <c r="AD755" s="139"/>
    </row>
    <row r="756" spans="2:30" hidden="1">
      <c r="B756" s="65" t="str">
        <f>IF(C756&lt;&gt;"",COUNTA($C$7:C756),"")</f>
        <v/>
      </c>
      <c r="C756" s="364" t="str">
        <f>IF('Matches-Data-Inputs'!C772="","",'Matches-Data-Inputs'!C772)</f>
        <v/>
      </c>
      <c r="D756" s="73" t="str">
        <f>IF(C756="","",VLOOKUP(WEEKDAY(C756),WeekDays!$B$6:$C$12,COLUMNS(WeekDays!$B$6:$C$12)))</f>
        <v/>
      </c>
      <c r="E756" s="27" t="str">
        <f>IF('Matches-Data-Inputs'!E772="","",'Matches-Data-Inputs'!E772)</f>
        <v/>
      </c>
      <c r="F756" s="172" t="str">
        <f>IF('Matches-Data-Inputs'!F772="","",'Matches-Data-Inputs'!F772)</f>
        <v/>
      </c>
      <c r="G756" s="172" t="str">
        <f>IF('Matches-Data-Inputs'!G772="","",'Matches-Data-Inputs'!G772)</f>
        <v/>
      </c>
      <c r="H756" s="172" t="str">
        <f t="shared" si="154"/>
        <v>Not Played Yet</v>
      </c>
      <c r="I756" s="362" t="str">
        <f>IF('Matches-Data-Inputs'!H772="","",'Matches-Data-Inputs'!H772)</f>
        <v/>
      </c>
      <c r="J756" s="149" t="str">
        <f>IF('Matches-Data-Inputs'!I772="","",'Matches-Data-Inputs'!I772)</f>
        <v/>
      </c>
      <c r="K756" s="362" t="str">
        <f t="shared" si="155"/>
        <v>Not Played Yet</v>
      </c>
      <c r="L756" s="188"/>
      <c r="M756" s="203"/>
      <c r="N756" s="123" t="str">
        <f t="shared" si="144"/>
        <v xml:space="preserve"> </v>
      </c>
      <c r="O756" s="193" t="str">
        <f t="shared" si="145"/>
        <v xml:space="preserve"> </v>
      </c>
      <c r="P756" s="57" t="str">
        <f t="shared" si="146"/>
        <v/>
      </c>
      <c r="Q756" s="58" t="str">
        <f t="shared" si="147"/>
        <v/>
      </c>
      <c r="R756" s="59">
        <f t="shared" si="148"/>
        <v>0</v>
      </c>
      <c r="S756" s="60">
        <f t="shared" si="149"/>
        <v>0</v>
      </c>
      <c r="T756" s="61">
        <f t="shared" si="150"/>
        <v>0</v>
      </c>
      <c r="U756" s="58">
        <f t="shared" si="151"/>
        <v>0</v>
      </c>
      <c r="V756" s="61">
        <f t="shared" si="152"/>
        <v>0</v>
      </c>
      <c r="W756" s="58">
        <f t="shared" si="153"/>
        <v>0</v>
      </c>
      <c r="X756" s="367"/>
      <c r="Y756" s="137"/>
      <c r="Z756" s="138"/>
      <c r="AA756" s="139"/>
      <c r="AB756" s="139"/>
      <c r="AC756" s="139"/>
      <c r="AD756" s="139"/>
    </row>
    <row r="757" spans="2:30" hidden="1">
      <c r="B757" s="65" t="str">
        <f>IF(C757&lt;&gt;"",COUNTA($C$7:C757),"")</f>
        <v/>
      </c>
      <c r="C757" s="364" t="str">
        <f>IF('Matches-Data-Inputs'!C773="","",'Matches-Data-Inputs'!C773)</f>
        <v/>
      </c>
      <c r="D757" s="73" t="str">
        <f>IF(C757="","",VLOOKUP(WEEKDAY(C757),WeekDays!$B$6:$C$12,COLUMNS(WeekDays!$B$6:$C$12)))</f>
        <v/>
      </c>
      <c r="E757" s="27" t="str">
        <f>IF('Matches-Data-Inputs'!E773="","",'Matches-Data-Inputs'!E773)</f>
        <v/>
      </c>
      <c r="F757" s="172" t="str">
        <f>IF('Matches-Data-Inputs'!F773="","",'Matches-Data-Inputs'!F773)</f>
        <v/>
      </c>
      <c r="G757" s="172" t="str">
        <f>IF('Matches-Data-Inputs'!G773="","",'Matches-Data-Inputs'!G773)</f>
        <v/>
      </c>
      <c r="H757" s="172" t="str">
        <f t="shared" si="154"/>
        <v>Not Played Yet</v>
      </c>
      <c r="I757" s="362" t="str">
        <f>IF('Matches-Data-Inputs'!H773="","",'Matches-Data-Inputs'!H773)</f>
        <v/>
      </c>
      <c r="J757" s="149" t="str">
        <f>IF('Matches-Data-Inputs'!I773="","",'Matches-Data-Inputs'!I773)</f>
        <v/>
      </c>
      <c r="K757" s="362" t="str">
        <f t="shared" si="155"/>
        <v>Not Played Yet</v>
      </c>
      <c r="L757" s="188"/>
      <c r="M757" s="203"/>
      <c r="N757" s="123" t="str">
        <f t="shared" si="144"/>
        <v xml:space="preserve"> </v>
      </c>
      <c r="O757" s="193" t="str">
        <f t="shared" si="145"/>
        <v xml:space="preserve"> </v>
      </c>
      <c r="P757" s="57" t="str">
        <f t="shared" si="146"/>
        <v/>
      </c>
      <c r="Q757" s="58" t="str">
        <f t="shared" si="147"/>
        <v/>
      </c>
      <c r="R757" s="59">
        <f t="shared" si="148"/>
        <v>0</v>
      </c>
      <c r="S757" s="60">
        <f t="shared" si="149"/>
        <v>0</v>
      </c>
      <c r="T757" s="61">
        <f t="shared" si="150"/>
        <v>0</v>
      </c>
      <c r="U757" s="58">
        <f t="shared" si="151"/>
        <v>0</v>
      </c>
      <c r="V757" s="61">
        <f t="shared" si="152"/>
        <v>0</v>
      </c>
      <c r="W757" s="58">
        <f t="shared" si="153"/>
        <v>0</v>
      </c>
      <c r="X757" s="367"/>
      <c r="Y757" s="137"/>
      <c r="Z757" s="138"/>
      <c r="AA757" s="139"/>
      <c r="AB757" s="139"/>
      <c r="AC757" s="139"/>
      <c r="AD757" s="139"/>
    </row>
    <row r="758" spans="2:30" hidden="1">
      <c r="B758" s="65" t="str">
        <f>IF(C758&lt;&gt;"",COUNTA($C$7:C758),"")</f>
        <v/>
      </c>
      <c r="C758" s="364" t="str">
        <f>IF('Matches-Data-Inputs'!C774="","",'Matches-Data-Inputs'!C774)</f>
        <v/>
      </c>
      <c r="D758" s="73" t="str">
        <f>IF(C758="","",VLOOKUP(WEEKDAY(C758),WeekDays!$B$6:$C$12,COLUMNS(WeekDays!$B$6:$C$12)))</f>
        <v/>
      </c>
      <c r="E758" s="27" t="str">
        <f>IF('Matches-Data-Inputs'!E774="","",'Matches-Data-Inputs'!E774)</f>
        <v/>
      </c>
      <c r="F758" s="172" t="str">
        <f>IF('Matches-Data-Inputs'!F774="","",'Matches-Data-Inputs'!F774)</f>
        <v/>
      </c>
      <c r="G758" s="172" t="str">
        <f>IF('Matches-Data-Inputs'!G774="","",'Matches-Data-Inputs'!G774)</f>
        <v/>
      </c>
      <c r="H758" s="172" t="str">
        <f t="shared" si="154"/>
        <v>Not Played Yet</v>
      </c>
      <c r="I758" s="362" t="str">
        <f>IF('Matches-Data-Inputs'!H774="","",'Matches-Data-Inputs'!H774)</f>
        <v/>
      </c>
      <c r="J758" s="149" t="str">
        <f>IF('Matches-Data-Inputs'!I774="","",'Matches-Data-Inputs'!I774)</f>
        <v/>
      </c>
      <c r="K758" s="362" t="str">
        <f t="shared" si="155"/>
        <v>Not Played Yet</v>
      </c>
      <c r="L758" s="188"/>
      <c r="M758" s="203"/>
      <c r="N758" s="123" t="str">
        <f t="shared" si="144"/>
        <v xml:space="preserve"> </v>
      </c>
      <c r="O758" s="193" t="str">
        <f t="shared" si="145"/>
        <v xml:space="preserve"> </v>
      </c>
      <c r="P758" s="57" t="str">
        <f t="shared" si="146"/>
        <v/>
      </c>
      <c r="Q758" s="58" t="str">
        <f t="shared" si="147"/>
        <v/>
      </c>
      <c r="R758" s="59">
        <f t="shared" si="148"/>
        <v>0</v>
      </c>
      <c r="S758" s="60">
        <f t="shared" si="149"/>
        <v>0</v>
      </c>
      <c r="T758" s="61">
        <f t="shared" si="150"/>
        <v>0</v>
      </c>
      <c r="U758" s="58">
        <f t="shared" si="151"/>
        <v>0</v>
      </c>
      <c r="V758" s="61">
        <f t="shared" si="152"/>
        <v>0</v>
      </c>
      <c r="W758" s="58">
        <f t="shared" si="153"/>
        <v>0</v>
      </c>
      <c r="X758" s="367"/>
      <c r="Y758" s="137"/>
      <c r="Z758" s="138"/>
      <c r="AA758" s="139"/>
      <c r="AB758" s="139"/>
      <c r="AC758" s="139"/>
      <c r="AD758" s="139"/>
    </row>
    <row r="759" spans="2:30" hidden="1">
      <c r="B759" s="65" t="str">
        <f>IF(C759&lt;&gt;"",COUNTA($C$7:C759),"")</f>
        <v/>
      </c>
      <c r="C759" s="364" t="str">
        <f>IF('Matches-Data-Inputs'!C775="","",'Matches-Data-Inputs'!C775)</f>
        <v/>
      </c>
      <c r="D759" s="73" t="str">
        <f>IF(C759="","",VLOOKUP(WEEKDAY(C759),WeekDays!$B$6:$C$12,COLUMNS(WeekDays!$B$6:$C$12)))</f>
        <v/>
      </c>
      <c r="E759" s="27" t="str">
        <f>IF('Matches-Data-Inputs'!E775="","",'Matches-Data-Inputs'!E775)</f>
        <v/>
      </c>
      <c r="F759" s="172" t="str">
        <f>IF('Matches-Data-Inputs'!F775="","",'Matches-Data-Inputs'!F775)</f>
        <v/>
      </c>
      <c r="G759" s="172" t="str">
        <f>IF('Matches-Data-Inputs'!G775="","",'Matches-Data-Inputs'!G775)</f>
        <v/>
      </c>
      <c r="H759" s="172" t="str">
        <f t="shared" si="154"/>
        <v>Not Played Yet</v>
      </c>
      <c r="I759" s="362" t="str">
        <f>IF('Matches-Data-Inputs'!H775="","",'Matches-Data-Inputs'!H775)</f>
        <v/>
      </c>
      <c r="J759" s="149" t="str">
        <f>IF('Matches-Data-Inputs'!I775="","",'Matches-Data-Inputs'!I775)</f>
        <v/>
      </c>
      <c r="K759" s="362" t="str">
        <f t="shared" si="155"/>
        <v>Not Played Yet</v>
      </c>
      <c r="L759" s="188"/>
      <c r="M759" s="203"/>
      <c r="N759" s="123" t="str">
        <f t="shared" si="144"/>
        <v xml:space="preserve"> </v>
      </c>
      <c r="O759" s="193" t="str">
        <f t="shared" si="145"/>
        <v xml:space="preserve"> </v>
      </c>
      <c r="P759" s="57" t="str">
        <f t="shared" si="146"/>
        <v/>
      </c>
      <c r="Q759" s="58" t="str">
        <f t="shared" si="147"/>
        <v/>
      </c>
      <c r="R759" s="59">
        <f t="shared" si="148"/>
        <v>0</v>
      </c>
      <c r="S759" s="60">
        <f t="shared" si="149"/>
        <v>0</v>
      </c>
      <c r="T759" s="61">
        <f t="shared" si="150"/>
        <v>0</v>
      </c>
      <c r="U759" s="58">
        <f t="shared" si="151"/>
        <v>0</v>
      </c>
      <c r="V759" s="61">
        <f t="shared" si="152"/>
        <v>0</v>
      </c>
      <c r="W759" s="58">
        <f t="shared" si="153"/>
        <v>0</v>
      </c>
      <c r="X759" s="367"/>
      <c r="Y759" s="137"/>
      <c r="Z759" s="138"/>
      <c r="AA759" s="139"/>
      <c r="AB759" s="139"/>
      <c r="AC759" s="139"/>
      <c r="AD759" s="139"/>
    </row>
    <row r="760" spans="2:30" hidden="1">
      <c r="B760" s="65" t="str">
        <f>IF(C760&lt;&gt;"",COUNTA($C$7:C760),"")</f>
        <v/>
      </c>
      <c r="C760" s="364" t="str">
        <f>IF('Matches-Data-Inputs'!C776="","",'Matches-Data-Inputs'!C776)</f>
        <v/>
      </c>
      <c r="D760" s="73" t="str">
        <f>IF(C760="","",VLOOKUP(WEEKDAY(C760),WeekDays!$B$6:$C$12,COLUMNS(WeekDays!$B$6:$C$12)))</f>
        <v/>
      </c>
      <c r="E760" s="27" t="str">
        <f>IF('Matches-Data-Inputs'!E776="","",'Matches-Data-Inputs'!E776)</f>
        <v/>
      </c>
      <c r="F760" s="172" t="str">
        <f>IF('Matches-Data-Inputs'!F776="","",'Matches-Data-Inputs'!F776)</f>
        <v/>
      </c>
      <c r="G760" s="172" t="str">
        <f>IF('Matches-Data-Inputs'!G776="","",'Matches-Data-Inputs'!G776)</f>
        <v/>
      </c>
      <c r="H760" s="172" t="str">
        <f t="shared" si="154"/>
        <v>Not Played Yet</v>
      </c>
      <c r="I760" s="362" t="str">
        <f>IF('Matches-Data-Inputs'!H776="","",'Matches-Data-Inputs'!H776)</f>
        <v/>
      </c>
      <c r="J760" s="149" t="str">
        <f>IF('Matches-Data-Inputs'!I776="","",'Matches-Data-Inputs'!I776)</f>
        <v/>
      </c>
      <c r="K760" s="362" t="str">
        <f t="shared" si="155"/>
        <v>Not Played Yet</v>
      </c>
      <c r="L760" s="188"/>
      <c r="M760" s="203"/>
      <c r="N760" s="123" t="str">
        <f t="shared" si="144"/>
        <v xml:space="preserve"> </v>
      </c>
      <c r="O760" s="193" t="str">
        <f t="shared" si="145"/>
        <v xml:space="preserve"> </v>
      </c>
      <c r="P760" s="57" t="str">
        <f t="shared" si="146"/>
        <v/>
      </c>
      <c r="Q760" s="58" t="str">
        <f t="shared" si="147"/>
        <v/>
      </c>
      <c r="R760" s="59">
        <f t="shared" si="148"/>
        <v>0</v>
      </c>
      <c r="S760" s="60">
        <f t="shared" si="149"/>
        <v>0</v>
      </c>
      <c r="T760" s="61">
        <f t="shared" si="150"/>
        <v>0</v>
      </c>
      <c r="U760" s="58">
        <f t="shared" si="151"/>
        <v>0</v>
      </c>
      <c r="V760" s="61">
        <f t="shared" si="152"/>
        <v>0</v>
      </c>
      <c r="W760" s="58">
        <f t="shared" si="153"/>
        <v>0</v>
      </c>
      <c r="X760" s="367"/>
      <c r="Y760" s="137"/>
      <c r="Z760" s="138"/>
      <c r="AA760" s="139"/>
      <c r="AB760" s="139"/>
      <c r="AC760" s="139"/>
      <c r="AD760" s="139"/>
    </row>
    <row r="761" spans="2:30" hidden="1">
      <c r="B761" s="65" t="str">
        <f>IF(C761&lt;&gt;"",COUNTA($C$7:C761),"")</f>
        <v/>
      </c>
      <c r="C761" s="364" t="str">
        <f>IF('Matches-Data-Inputs'!C777="","",'Matches-Data-Inputs'!C777)</f>
        <v/>
      </c>
      <c r="D761" s="73" t="str">
        <f>IF(C761="","",VLOOKUP(WEEKDAY(C761),WeekDays!$B$6:$C$12,COLUMNS(WeekDays!$B$6:$C$12)))</f>
        <v/>
      </c>
      <c r="E761" s="27" t="str">
        <f>IF('Matches-Data-Inputs'!E777="","",'Matches-Data-Inputs'!E777)</f>
        <v/>
      </c>
      <c r="F761" s="172" t="str">
        <f>IF('Matches-Data-Inputs'!F777="","",'Matches-Data-Inputs'!F777)</f>
        <v/>
      </c>
      <c r="G761" s="172" t="str">
        <f>IF('Matches-Data-Inputs'!G777="","",'Matches-Data-Inputs'!G777)</f>
        <v/>
      </c>
      <c r="H761" s="172" t="str">
        <f t="shared" si="154"/>
        <v>Not Played Yet</v>
      </c>
      <c r="I761" s="362" t="str">
        <f>IF('Matches-Data-Inputs'!H777="","",'Matches-Data-Inputs'!H777)</f>
        <v/>
      </c>
      <c r="J761" s="149" t="str">
        <f>IF('Matches-Data-Inputs'!I777="","",'Matches-Data-Inputs'!I777)</f>
        <v/>
      </c>
      <c r="K761" s="362" t="str">
        <f t="shared" si="155"/>
        <v>Not Played Yet</v>
      </c>
      <c r="L761" s="188"/>
      <c r="M761" s="203"/>
      <c r="N761" s="123" t="str">
        <f t="shared" si="144"/>
        <v xml:space="preserve"> </v>
      </c>
      <c r="O761" s="193" t="str">
        <f t="shared" si="145"/>
        <v xml:space="preserve"> </v>
      </c>
      <c r="P761" s="57" t="str">
        <f t="shared" si="146"/>
        <v/>
      </c>
      <c r="Q761" s="58" t="str">
        <f t="shared" si="147"/>
        <v/>
      </c>
      <c r="R761" s="59">
        <f t="shared" si="148"/>
        <v>0</v>
      </c>
      <c r="S761" s="60">
        <f t="shared" si="149"/>
        <v>0</v>
      </c>
      <c r="T761" s="61">
        <f t="shared" si="150"/>
        <v>0</v>
      </c>
      <c r="U761" s="58">
        <f t="shared" si="151"/>
        <v>0</v>
      </c>
      <c r="V761" s="61">
        <f t="shared" si="152"/>
        <v>0</v>
      </c>
      <c r="W761" s="58">
        <f t="shared" si="153"/>
        <v>0</v>
      </c>
      <c r="X761" s="367"/>
      <c r="Y761" s="137"/>
      <c r="Z761" s="138"/>
      <c r="AA761" s="139"/>
      <c r="AB761" s="139"/>
      <c r="AC761" s="139"/>
      <c r="AD761" s="139"/>
    </row>
    <row r="762" spans="2:30" hidden="1">
      <c r="B762" s="65" t="str">
        <f>IF(C762&lt;&gt;"",COUNTA($C$7:C762),"")</f>
        <v/>
      </c>
      <c r="C762" s="364" t="str">
        <f>IF('Matches-Data-Inputs'!C778="","",'Matches-Data-Inputs'!C778)</f>
        <v/>
      </c>
      <c r="D762" s="73" t="str">
        <f>IF(C762="","",VLOOKUP(WEEKDAY(C762),WeekDays!$B$6:$C$12,COLUMNS(WeekDays!$B$6:$C$12)))</f>
        <v/>
      </c>
      <c r="E762" s="27" t="str">
        <f>IF('Matches-Data-Inputs'!E778="","",'Matches-Data-Inputs'!E778)</f>
        <v/>
      </c>
      <c r="F762" s="172" t="str">
        <f>IF('Matches-Data-Inputs'!F778="","",'Matches-Data-Inputs'!F778)</f>
        <v/>
      </c>
      <c r="G762" s="172" t="str">
        <f>IF('Matches-Data-Inputs'!G778="","",'Matches-Data-Inputs'!G778)</f>
        <v/>
      </c>
      <c r="H762" s="172" t="str">
        <f t="shared" si="154"/>
        <v>Not Played Yet</v>
      </c>
      <c r="I762" s="362" t="str">
        <f>IF('Matches-Data-Inputs'!H778="","",'Matches-Data-Inputs'!H778)</f>
        <v/>
      </c>
      <c r="J762" s="149" t="str">
        <f>IF('Matches-Data-Inputs'!I778="","",'Matches-Data-Inputs'!I778)</f>
        <v/>
      </c>
      <c r="K762" s="362" t="str">
        <f t="shared" si="155"/>
        <v>Not Played Yet</v>
      </c>
      <c r="L762" s="188"/>
      <c r="M762" s="203"/>
      <c r="N762" s="123" t="str">
        <f t="shared" si="144"/>
        <v xml:space="preserve"> </v>
      </c>
      <c r="O762" s="193" t="str">
        <f t="shared" si="145"/>
        <v xml:space="preserve"> </v>
      </c>
      <c r="P762" s="57" t="str">
        <f t="shared" si="146"/>
        <v/>
      </c>
      <c r="Q762" s="58" t="str">
        <f t="shared" si="147"/>
        <v/>
      </c>
      <c r="R762" s="59">
        <f t="shared" si="148"/>
        <v>0</v>
      </c>
      <c r="S762" s="60">
        <f t="shared" si="149"/>
        <v>0</v>
      </c>
      <c r="T762" s="61">
        <f t="shared" si="150"/>
        <v>0</v>
      </c>
      <c r="U762" s="58">
        <f t="shared" si="151"/>
        <v>0</v>
      </c>
      <c r="V762" s="61">
        <f t="shared" si="152"/>
        <v>0</v>
      </c>
      <c r="W762" s="58">
        <f t="shared" si="153"/>
        <v>0</v>
      </c>
      <c r="X762" s="367"/>
      <c r="Y762" s="137"/>
      <c r="Z762" s="138"/>
      <c r="AA762" s="139"/>
      <c r="AB762" s="139"/>
      <c r="AC762" s="139"/>
      <c r="AD762" s="139"/>
    </row>
    <row r="763" spans="2:30" hidden="1">
      <c r="B763" s="65" t="str">
        <f>IF(C763&lt;&gt;"",COUNTA($C$7:C763),"")</f>
        <v/>
      </c>
      <c r="C763" s="364" t="str">
        <f>IF('Matches-Data-Inputs'!C779="","",'Matches-Data-Inputs'!C779)</f>
        <v/>
      </c>
      <c r="D763" s="73" t="str">
        <f>IF(C763="","",VLOOKUP(WEEKDAY(C763),WeekDays!$B$6:$C$12,COLUMNS(WeekDays!$B$6:$C$12)))</f>
        <v/>
      </c>
      <c r="E763" s="27" t="str">
        <f>IF('Matches-Data-Inputs'!E779="","",'Matches-Data-Inputs'!E779)</f>
        <v/>
      </c>
      <c r="F763" s="172" t="str">
        <f>IF('Matches-Data-Inputs'!F779="","",'Matches-Data-Inputs'!F779)</f>
        <v/>
      </c>
      <c r="G763" s="172" t="str">
        <f>IF('Matches-Data-Inputs'!G779="","",'Matches-Data-Inputs'!G779)</f>
        <v/>
      </c>
      <c r="H763" s="172" t="str">
        <f t="shared" si="154"/>
        <v>Not Played Yet</v>
      </c>
      <c r="I763" s="362" t="str">
        <f>IF('Matches-Data-Inputs'!H779="","",'Matches-Data-Inputs'!H779)</f>
        <v/>
      </c>
      <c r="J763" s="149" t="str">
        <f>IF('Matches-Data-Inputs'!I779="","",'Matches-Data-Inputs'!I779)</f>
        <v/>
      </c>
      <c r="K763" s="362" t="str">
        <f t="shared" si="155"/>
        <v>Not Played Yet</v>
      </c>
      <c r="L763" s="188"/>
      <c r="M763" s="203"/>
      <c r="N763" s="123" t="str">
        <f t="shared" si="144"/>
        <v xml:space="preserve"> </v>
      </c>
      <c r="O763" s="193" t="str">
        <f t="shared" si="145"/>
        <v xml:space="preserve"> </v>
      </c>
      <c r="P763" s="57" t="str">
        <f t="shared" si="146"/>
        <v/>
      </c>
      <c r="Q763" s="58" t="str">
        <f t="shared" si="147"/>
        <v/>
      </c>
      <c r="R763" s="59">
        <f t="shared" si="148"/>
        <v>0</v>
      </c>
      <c r="S763" s="60">
        <f t="shared" si="149"/>
        <v>0</v>
      </c>
      <c r="T763" s="61">
        <f t="shared" si="150"/>
        <v>0</v>
      </c>
      <c r="U763" s="58">
        <f t="shared" si="151"/>
        <v>0</v>
      </c>
      <c r="V763" s="61">
        <f t="shared" si="152"/>
        <v>0</v>
      </c>
      <c r="W763" s="58">
        <f t="shared" si="153"/>
        <v>0</v>
      </c>
      <c r="X763" s="367"/>
      <c r="Y763" s="137"/>
      <c r="Z763" s="138"/>
      <c r="AA763" s="139"/>
      <c r="AB763" s="139"/>
      <c r="AC763" s="139"/>
      <c r="AD763" s="139"/>
    </row>
    <row r="764" spans="2:30" hidden="1">
      <c r="B764" s="65" t="str">
        <f>IF(C764&lt;&gt;"",COUNTA($C$7:C764),"")</f>
        <v/>
      </c>
      <c r="C764" s="364" t="str">
        <f>IF('Matches-Data-Inputs'!C780="","",'Matches-Data-Inputs'!C780)</f>
        <v/>
      </c>
      <c r="D764" s="73" t="str">
        <f>IF(C764="","",VLOOKUP(WEEKDAY(C764),WeekDays!$B$6:$C$12,COLUMNS(WeekDays!$B$6:$C$12)))</f>
        <v/>
      </c>
      <c r="E764" s="27" t="str">
        <f>IF('Matches-Data-Inputs'!E780="","",'Matches-Data-Inputs'!E780)</f>
        <v/>
      </c>
      <c r="F764" s="172" t="str">
        <f>IF('Matches-Data-Inputs'!F780="","",'Matches-Data-Inputs'!F780)</f>
        <v/>
      </c>
      <c r="G764" s="172" t="str">
        <f>IF('Matches-Data-Inputs'!G780="","",'Matches-Data-Inputs'!G780)</f>
        <v/>
      </c>
      <c r="H764" s="172" t="str">
        <f t="shared" si="154"/>
        <v>Not Played Yet</v>
      </c>
      <c r="I764" s="362" t="str">
        <f>IF('Matches-Data-Inputs'!H780="","",'Matches-Data-Inputs'!H780)</f>
        <v/>
      </c>
      <c r="J764" s="149" t="str">
        <f>IF('Matches-Data-Inputs'!I780="","",'Matches-Data-Inputs'!I780)</f>
        <v/>
      </c>
      <c r="K764" s="362" t="str">
        <f t="shared" si="155"/>
        <v>Not Played Yet</v>
      </c>
      <c r="L764" s="188"/>
      <c r="M764" s="203"/>
      <c r="N764" s="123" t="str">
        <f t="shared" si="144"/>
        <v xml:space="preserve"> </v>
      </c>
      <c r="O764" s="193" t="str">
        <f t="shared" si="145"/>
        <v xml:space="preserve"> </v>
      </c>
      <c r="P764" s="57" t="str">
        <f t="shared" si="146"/>
        <v/>
      </c>
      <c r="Q764" s="58" t="str">
        <f t="shared" si="147"/>
        <v/>
      </c>
      <c r="R764" s="59">
        <f t="shared" si="148"/>
        <v>0</v>
      </c>
      <c r="S764" s="60">
        <f t="shared" si="149"/>
        <v>0</v>
      </c>
      <c r="T764" s="61">
        <f t="shared" si="150"/>
        <v>0</v>
      </c>
      <c r="U764" s="58">
        <f t="shared" si="151"/>
        <v>0</v>
      </c>
      <c r="V764" s="61">
        <f t="shared" si="152"/>
        <v>0</v>
      </c>
      <c r="W764" s="58">
        <f t="shared" si="153"/>
        <v>0</v>
      </c>
      <c r="X764" s="367"/>
      <c r="Y764" s="137"/>
      <c r="Z764" s="138"/>
      <c r="AA764" s="139"/>
      <c r="AB764" s="139"/>
      <c r="AC764" s="139"/>
      <c r="AD764" s="139"/>
    </row>
    <row r="765" spans="2:30" hidden="1">
      <c r="B765" s="65" t="str">
        <f>IF(C765&lt;&gt;"",COUNTA($C$7:C765),"")</f>
        <v/>
      </c>
      <c r="C765" s="364" t="str">
        <f>IF('Matches-Data-Inputs'!C781="","",'Matches-Data-Inputs'!C781)</f>
        <v/>
      </c>
      <c r="D765" s="73" t="str">
        <f>IF(C765="","",VLOOKUP(WEEKDAY(C765),WeekDays!$B$6:$C$12,COLUMNS(WeekDays!$B$6:$C$12)))</f>
        <v/>
      </c>
      <c r="E765" s="27" t="str">
        <f>IF('Matches-Data-Inputs'!E781="","",'Matches-Data-Inputs'!E781)</f>
        <v/>
      </c>
      <c r="F765" s="172" t="str">
        <f>IF('Matches-Data-Inputs'!F781="","",'Matches-Data-Inputs'!F781)</f>
        <v/>
      </c>
      <c r="G765" s="172" t="str">
        <f>IF('Matches-Data-Inputs'!G781="","",'Matches-Data-Inputs'!G781)</f>
        <v/>
      </c>
      <c r="H765" s="172" t="str">
        <f t="shared" si="154"/>
        <v>Not Played Yet</v>
      </c>
      <c r="I765" s="362" t="str">
        <f>IF('Matches-Data-Inputs'!H781="","",'Matches-Data-Inputs'!H781)</f>
        <v/>
      </c>
      <c r="J765" s="149" t="str">
        <f>IF('Matches-Data-Inputs'!I781="","",'Matches-Data-Inputs'!I781)</f>
        <v/>
      </c>
      <c r="K765" s="362" t="str">
        <f t="shared" si="155"/>
        <v>Not Played Yet</v>
      </c>
      <c r="L765" s="188"/>
      <c r="M765" s="203"/>
      <c r="N765" s="123" t="str">
        <f t="shared" ref="N765:N828" si="156">IF(OR(B765=0,B765&gt;COUNT($G$7:$G$868))," ",IF(G765&gt;J765,3,IF(G765&lt;J765,0,1)))</f>
        <v xml:space="preserve"> </v>
      </c>
      <c r="O765" s="193" t="str">
        <f t="shared" ref="O765:O828" si="157">IF(OR(B765=0,B765&gt;COUNT($G$7:$G$868))," ",IF(J765&gt;G765,3,IF(J765&lt;G765,0,1)))</f>
        <v xml:space="preserve"> </v>
      </c>
      <c r="P765" s="57" t="str">
        <f t="shared" ref="P765:P828" si="158">J765</f>
        <v/>
      </c>
      <c r="Q765" s="58" t="str">
        <f t="shared" ref="Q765:Q828" si="159">G765</f>
        <v/>
      </c>
      <c r="R765" s="59">
        <f t="shared" ref="R765:R828" si="160">IF(G765&gt;J765,1,0)</f>
        <v>0</v>
      </c>
      <c r="S765" s="60">
        <f t="shared" ref="S765:S828" si="161">IF(J765&gt;G765,1,0)</f>
        <v>0</v>
      </c>
      <c r="T765" s="61">
        <f t="shared" ref="T765:T828" si="162">IF(G765&lt;J765,1,0)</f>
        <v>0</v>
      </c>
      <c r="U765" s="58">
        <f t="shared" ref="U765:U828" si="163">IF(J765&lt;G765,1,0)</f>
        <v>0</v>
      </c>
      <c r="V765" s="61">
        <f t="shared" ref="V765:V828" si="164">IF(AND(G765="",J765=""),0,IF(G765=J765,1,0))</f>
        <v>0</v>
      </c>
      <c r="W765" s="58">
        <f t="shared" ref="W765:W828" si="165">IF(AND(G765="",J765=""),0,IF(J765=G765,1,0))</f>
        <v>0</v>
      </c>
      <c r="X765" s="367"/>
      <c r="Y765" s="137"/>
      <c r="Z765" s="138"/>
      <c r="AA765" s="139"/>
      <c r="AB765" s="139"/>
      <c r="AC765" s="139"/>
      <c r="AD765" s="139"/>
    </row>
    <row r="766" spans="2:30" hidden="1">
      <c r="B766" s="65" t="str">
        <f>IF(C766&lt;&gt;"",COUNTA($C$7:C766),"")</f>
        <v/>
      </c>
      <c r="C766" s="364" t="str">
        <f>IF('Matches-Data-Inputs'!C782="","",'Matches-Data-Inputs'!C782)</f>
        <v/>
      </c>
      <c r="D766" s="73" t="str">
        <f>IF(C766="","",VLOOKUP(WEEKDAY(C766),WeekDays!$B$6:$C$12,COLUMNS(WeekDays!$B$6:$C$12)))</f>
        <v/>
      </c>
      <c r="E766" s="27" t="str">
        <f>IF('Matches-Data-Inputs'!E782="","",'Matches-Data-Inputs'!E782)</f>
        <v/>
      </c>
      <c r="F766" s="172" t="str">
        <f>IF('Matches-Data-Inputs'!F782="","",'Matches-Data-Inputs'!F782)</f>
        <v/>
      </c>
      <c r="G766" s="172" t="str">
        <f>IF('Matches-Data-Inputs'!G782="","",'Matches-Data-Inputs'!G782)</f>
        <v/>
      </c>
      <c r="H766" s="172" t="str">
        <f t="shared" si="154"/>
        <v>Not Played Yet</v>
      </c>
      <c r="I766" s="362" t="str">
        <f>IF('Matches-Data-Inputs'!H782="","",'Matches-Data-Inputs'!H782)</f>
        <v/>
      </c>
      <c r="J766" s="149" t="str">
        <f>IF('Matches-Data-Inputs'!I782="","",'Matches-Data-Inputs'!I782)</f>
        <v/>
      </c>
      <c r="K766" s="362" t="str">
        <f t="shared" si="155"/>
        <v>Not Played Yet</v>
      </c>
      <c r="L766" s="188"/>
      <c r="M766" s="203"/>
      <c r="N766" s="123" t="str">
        <f t="shared" si="156"/>
        <v xml:space="preserve"> </v>
      </c>
      <c r="O766" s="193" t="str">
        <f t="shared" si="157"/>
        <v xml:space="preserve"> </v>
      </c>
      <c r="P766" s="57" t="str">
        <f t="shared" si="158"/>
        <v/>
      </c>
      <c r="Q766" s="58" t="str">
        <f t="shared" si="159"/>
        <v/>
      </c>
      <c r="R766" s="59">
        <f t="shared" si="160"/>
        <v>0</v>
      </c>
      <c r="S766" s="60">
        <f t="shared" si="161"/>
        <v>0</v>
      </c>
      <c r="T766" s="61">
        <f t="shared" si="162"/>
        <v>0</v>
      </c>
      <c r="U766" s="58">
        <f t="shared" si="163"/>
        <v>0</v>
      </c>
      <c r="V766" s="61">
        <f t="shared" si="164"/>
        <v>0</v>
      </c>
      <c r="W766" s="58">
        <f t="shared" si="165"/>
        <v>0</v>
      </c>
      <c r="X766" s="367"/>
      <c r="Y766" s="137"/>
      <c r="Z766" s="138"/>
      <c r="AA766" s="139"/>
      <c r="AB766" s="139"/>
      <c r="AC766" s="139"/>
      <c r="AD766" s="139"/>
    </row>
    <row r="767" spans="2:30" hidden="1">
      <c r="B767" s="65" t="str">
        <f>IF(C767&lt;&gt;"",COUNTA($C$7:C767),"")</f>
        <v/>
      </c>
      <c r="C767" s="364" t="str">
        <f>IF('Matches-Data-Inputs'!C783="","",'Matches-Data-Inputs'!C783)</f>
        <v/>
      </c>
      <c r="D767" s="73" t="str">
        <f>IF(C767="","",VLOOKUP(WEEKDAY(C767),WeekDays!$B$6:$C$12,COLUMNS(WeekDays!$B$6:$C$12)))</f>
        <v/>
      </c>
      <c r="E767" s="27" t="str">
        <f>IF('Matches-Data-Inputs'!E783="","",'Matches-Data-Inputs'!E783)</f>
        <v/>
      </c>
      <c r="F767" s="172" t="str">
        <f>IF('Matches-Data-Inputs'!F783="","",'Matches-Data-Inputs'!F783)</f>
        <v/>
      </c>
      <c r="G767" s="172" t="str">
        <f>IF('Matches-Data-Inputs'!G783="","",'Matches-Data-Inputs'!G783)</f>
        <v/>
      </c>
      <c r="H767" s="172" t="str">
        <f t="shared" si="154"/>
        <v>Not Played Yet</v>
      </c>
      <c r="I767" s="362" t="str">
        <f>IF('Matches-Data-Inputs'!H783="","",'Matches-Data-Inputs'!H783)</f>
        <v/>
      </c>
      <c r="J767" s="149" t="str">
        <f>IF('Matches-Data-Inputs'!I783="","",'Matches-Data-Inputs'!I783)</f>
        <v/>
      </c>
      <c r="K767" s="362" t="str">
        <f t="shared" si="155"/>
        <v>Not Played Yet</v>
      </c>
      <c r="L767" s="188"/>
      <c r="M767" s="203"/>
      <c r="N767" s="123" t="str">
        <f t="shared" si="156"/>
        <v xml:space="preserve"> </v>
      </c>
      <c r="O767" s="193" t="str">
        <f t="shared" si="157"/>
        <v xml:space="preserve"> </v>
      </c>
      <c r="P767" s="57" t="str">
        <f t="shared" si="158"/>
        <v/>
      </c>
      <c r="Q767" s="58" t="str">
        <f t="shared" si="159"/>
        <v/>
      </c>
      <c r="R767" s="59">
        <f t="shared" si="160"/>
        <v>0</v>
      </c>
      <c r="S767" s="60">
        <f t="shared" si="161"/>
        <v>0</v>
      </c>
      <c r="T767" s="61">
        <f t="shared" si="162"/>
        <v>0</v>
      </c>
      <c r="U767" s="58">
        <f t="shared" si="163"/>
        <v>0</v>
      </c>
      <c r="V767" s="61">
        <f t="shared" si="164"/>
        <v>0</v>
      </c>
      <c r="W767" s="58">
        <f t="shared" si="165"/>
        <v>0</v>
      </c>
      <c r="X767" s="367"/>
      <c r="Y767" s="137"/>
      <c r="Z767" s="138"/>
      <c r="AA767" s="139"/>
      <c r="AB767" s="139"/>
      <c r="AC767" s="139"/>
      <c r="AD767" s="139"/>
    </row>
    <row r="768" spans="2:30" hidden="1">
      <c r="B768" s="65" t="str">
        <f>IF(C768&lt;&gt;"",COUNTA($C$7:C768),"")</f>
        <v/>
      </c>
      <c r="C768" s="364" t="str">
        <f>IF('Matches-Data-Inputs'!C784="","",'Matches-Data-Inputs'!C784)</f>
        <v/>
      </c>
      <c r="D768" s="73" t="str">
        <f>IF(C768="","",VLOOKUP(WEEKDAY(C768),WeekDays!$B$6:$C$12,COLUMNS(WeekDays!$B$6:$C$12)))</f>
        <v/>
      </c>
      <c r="E768" s="27" t="str">
        <f>IF('Matches-Data-Inputs'!E784="","",'Matches-Data-Inputs'!E784)</f>
        <v/>
      </c>
      <c r="F768" s="172" t="str">
        <f>IF('Matches-Data-Inputs'!F784="","",'Matches-Data-Inputs'!F784)</f>
        <v/>
      </c>
      <c r="G768" s="172" t="str">
        <f>IF('Matches-Data-Inputs'!G784="","",'Matches-Data-Inputs'!G784)</f>
        <v/>
      </c>
      <c r="H768" s="172" t="str">
        <f t="shared" si="154"/>
        <v>Not Played Yet</v>
      </c>
      <c r="I768" s="362" t="str">
        <f>IF('Matches-Data-Inputs'!H784="","",'Matches-Data-Inputs'!H784)</f>
        <v/>
      </c>
      <c r="J768" s="149" t="str">
        <f>IF('Matches-Data-Inputs'!I784="","",'Matches-Data-Inputs'!I784)</f>
        <v/>
      </c>
      <c r="K768" s="362" t="str">
        <f t="shared" si="155"/>
        <v>Not Played Yet</v>
      </c>
      <c r="L768" s="188"/>
      <c r="M768" s="203"/>
      <c r="N768" s="123" t="str">
        <f t="shared" si="156"/>
        <v xml:space="preserve"> </v>
      </c>
      <c r="O768" s="193" t="str">
        <f t="shared" si="157"/>
        <v xml:space="preserve"> </v>
      </c>
      <c r="P768" s="57" t="str">
        <f t="shared" si="158"/>
        <v/>
      </c>
      <c r="Q768" s="58" t="str">
        <f t="shared" si="159"/>
        <v/>
      </c>
      <c r="R768" s="59">
        <f t="shared" si="160"/>
        <v>0</v>
      </c>
      <c r="S768" s="60">
        <f t="shared" si="161"/>
        <v>0</v>
      </c>
      <c r="T768" s="61">
        <f t="shared" si="162"/>
        <v>0</v>
      </c>
      <c r="U768" s="58">
        <f t="shared" si="163"/>
        <v>0</v>
      </c>
      <c r="V768" s="61">
        <f t="shared" si="164"/>
        <v>0</v>
      </c>
      <c r="W768" s="58">
        <f t="shared" si="165"/>
        <v>0</v>
      </c>
      <c r="X768" s="367"/>
      <c r="Y768" s="137"/>
      <c r="Z768" s="138"/>
      <c r="AA768" s="139"/>
      <c r="AB768" s="139"/>
      <c r="AC768" s="139"/>
      <c r="AD768" s="139"/>
    </row>
    <row r="769" spans="2:30" hidden="1">
      <c r="B769" s="65" t="str">
        <f>IF(C769&lt;&gt;"",COUNTA($C$7:C769),"")</f>
        <v/>
      </c>
      <c r="C769" s="364" t="str">
        <f>IF('Matches-Data-Inputs'!C785="","",'Matches-Data-Inputs'!C785)</f>
        <v/>
      </c>
      <c r="D769" s="73" t="str">
        <f>IF(C769="","",VLOOKUP(WEEKDAY(C769),WeekDays!$B$6:$C$12,COLUMNS(WeekDays!$B$6:$C$12)))</f>
        <v/>
      </c>
      <c r="E769" s="27" t="str">
        <f>IF('Matches-Data-Inputs'!E785="","",'Matches-Data-Inputs'!E785)</f>
        <v/>
      </c>
      <c r="F769" s="172" t="str">
        <f>IF('Matches-Data-Inputs'!F785="","",'Matches-Data-Inputs'!F785)</f>
        <v/>
      </c>
      <c r="G769" s="172" t="str">
        <f>IF('Matches-Data-Inputs'!G785="","",'Matches-Data-Inputs'!G785)</f>
        <v/>
      </c>
      <c r="H769" s="172" t="str">
        <f t="shared" si="154"/>
        <v>Not Played Yet</v>
      </c>
      <c r="I769" s="362" t="str">
        <f>IF('Matches-Data-Inputs'!H785="","",'Matches-Data-Inputs'!H785)</f>
        <v/>
      </c>
      <c r="J769" s="149" t="str">
        <f>IF('Matches-Data-Inputs'!I785="","",'Matches-Data-Inputs'!I785)</f>
        <v/>
      </c>
      <c r="K769" s="362" t="str">
        <f t="shared" si="155"/>
        <v>Not Played Yet</v>
      </c>
      <c r="L769" s="188"/>
      <c r="M769" s="203"/>
      <c r="N769" s="123" t="str">
        <f t="shared" si="156"/>
        <v xml:space="preserve"> </v>
      </c>
      <c r="O769" s="193" t="str">
        <f t="shared" si="157"/>
        <v xml:space="preserve"> </v>
      </c>
      <c r="P769" s="57" t="str">
        <f t="shared" si="158"/>
        <v/>
      </c>
      <c r="Q769" s="58" t="str">
        <f t="shared" si="159"/>
        <v/>
      </c>
      <c r="R769" s="59">
        <f t="shared" si="160"/>
        <v>0</v>
      </c>
      <c r="S769" s="60">
        <f t="shared" si="161"/>
        <v>0</v>
      </c>
      <c r="T769" s="61">
        <f t="shared" si="162"/>
        <v>0</v>
      </c>
      <c r="U769" s="58">
        <f t="shared" si="163"/>
        <v>0</v>
      </c>
      <c r="V769" s="61">
        <f t="shared" si="164"/>
        <v>0</v>
      </c>
      <c r="W769" s="58">
        <f t="shared" si="165"/>
        <v>0</v>
      </c>
      <c r="X769" s="367"/>
      <c r="Y769" s="137"/>
      <c r="Z769" s="138"/>
      <c r="AA769" s="139"/>
      <c r="AB769" s="139"/>
      <c r="AC769" s="139"/>
      <c r="AD769" s="139"/>
    </row>
    <row r="770" spans="2:30" hidden="1">
      <c r="B770" s="65" t="str">
        <f>IF(C770&lt;&gt;"",COUNTA($C$7:C770),"")</f>
        <v/>
      </c>
      <c r="C770" s="364" t="str">
        <f>IF('Matches-Data-Inputs'!C786="","",'Matches-Data-Inputs'!C786)</f>
        <v/>
      </c>
      <c r="D770" s="73" t="str">
        <f>IF(C770="","",VLOOKUP(WEEKDAY(C770),WeekDays!$B$6:$C$12,COLUMNS(WeekDays!$B$6:$C$12)))</f>
        <v/>
      </c>
      <c r="E770" s="27" t="str">
        <f>IF('Matches-Data-Inputs'!E786="","",'Matches-Data-Inputs'!E786)</f>
        <v/>
      </c>
      <c r="F770" s="172" t="str">
        <f>IF('Matches-Data-Inputs'!F786="","",'Matches-Data-Inputs'!F786)</f>
        <v/>
      </c>
      <c r="G770" s="172" t="str">
        <f>IF('Matches-Data-Inputs'!G786="","",'Matches-Data-Inputs'!G786)</f>
        <v/>
      </c>
      <c r="H770" s="172" t="str">
        <f t="shared" si="154"/>
        <v>Not Played Yet</v>
      </c>
      <c r="I770" s="362" t="str">
        <f>IF('Matches-Data-Inputs'!H786="","",'Matches-Data-Inputs'!H786)</f>
        <v/>
      </c>
      <c r="J770" s="149" t="str">
        <f>IF('Matches-Data-Inputs'!I786="","",'Matches-Data-Inputs'!I786)</f>
        <v/>
      </c>
      <c r="K770" s="362" t="str">
        <f t="shared" si="155"/>
        <v>Not Played Yet</v>
      </c>
      <c r="L770" s="188"/>
      <c r="M770" s="203"/>
      <c r="N770" s="123" t="str">
        <f t="shared" si="156"/>
        <v xml:space="preserve"> </v>
      </c>
      <c r="O770" s="193" t="str">
        <f t="shared" si="157"/>
        <v xml:space="preserve"> </v>
      </c>
      <c r="P770" s="57" t="str">
        <f t="shared" si="158"/>
        <v/>
      </c>
      <c r="Q770" s="58" t="str">
        <f t="shared" si="159"/>
        <v/>
      </c>
      <c r="R770" s="59">
        <f t="shared" si="160"/>
        <v>0</v>
      </c>
      <c r="S770" s="60">
        <f t="shared" si="161"/>
        <v>0</v>
      </c>
      <c r="T770" s="61">
        <f t="shared" si="162"/>
        <v>0</v>
      </c>
      <c r="U770" s="58">
        <f t="shared" si="163"/>
        <v>0</v>
      </c>
      <c r="V770" s="61">
        <f t="shared" si="164"/>
        <v>0</v>
      </c>
      <c r="W770" s="58">
        <f t="shared" si="165"/>
        <v>0</v>
      </c>
      <c r="X770" s="367"/>
      <c r="Y770" s="137"/>
      <c r="Z770" s="138"/>
      <c r="AA770" s="139"/>
      <c r="AB770" s="139"/>
      <c r="AC770" s="139"/>
      <c r="AD770" s="139"/>
    </row>
    <row r="771" spans="2:30" hidden="1">
      <c r="B771" s="65" t="str">
        <f>IF(C771&lt;&gt;"",COUNTA($C$7:C771),"")</f>
        <v/>
      </c>
      <c r="C771" s="364" t="str">
        <f>IF('Matches-Data-Inputs'!C787="","",'Matches-Data-Inputs'!C787)</f>
        <v/>
      </c>
      <c r="D771" s="73" t="str">
        <f>IF(C771="","",VLOOKUP(WEEKDAY(C771),WeekDays!$B$6:$C$12,COLUMNS(WeekDays!$B$6:$C$12)))</f>
        <v/>
      </c>
      <c r="E771" s="27" t="str">
        <f>IF('Matches-Data-Inputs'!E787="","",'Matches-Data-Inputs'!E787)</f>
        <v/>
      </c>
      <c r="F771" s="172" t="str">
        <f>IF('Matches-Data-Inputs'!F787="","",'Matches-Data-Inputs'!F787)</f>
        <v/>
      </c>
      <c r="G771" s="172" t="str">
        <f>IF('Matches-Data-Inputs'!G787="","",'Matches-Data-Inputs'!G787)</f>
        <v/>
      </c>
      <c r="H771" s="172" t="str">
        <f t="shared" si="154"/>
        <v>Not Played Yet</v>
      </c>
      <c r="I771" s="362" t="str">
        <f>IF('Matches-Data-Inputs'!H787="","",'Matches-Data-Inputs'!H787)</f>
        <v/>
      </c>
      <c r="J771" s="149" t="str">
        <f>IF('Matches-Data-Inputs'!I787="","",'Matches-Data-Inputs'!I787)</f>
        <v/>
      </c>
      <c r="K771" s="362" t="str">
        <f t="shared" si="155"/>
        <v>Not Played Yet</v>
      </c>
      <c r="L771" s="188"/>
      <c r="M771" s="203"/>
      <c r="N771" s="123" t="str">
        <f t="shared" si="156"/>
        <v xml:space="preserve"> </v>
      </c>
      <c r="O771" s="193" t="str">
        <f t="shared" si="157"/>
        <v xml:space="preserve"> </v>
      </c>
      <c r="P771" s="57" t="str">
        <f t="shared" si="158"/>
        <v/>
      </c>
      <c r="Q771" s="58" t="str">
        <f t="shared" si="159"/>
        <v/>
      </c>
      <c r="R771" s="59">
        <f t="shared" si="160"/>
        <v>0</v>
      </c>
      <c r="S771" s="60">
        <f t="shared" si="161"/>
        <v>0</v>
      </c>
      <c r="T771" s="61">
        <f t="shared" si="162"/>
        <v>0</v>
      </c>
      <c r="U771" s="58">
        <f t="shared" si="163"/>
        <v>0</v>
      </c>
      <c r="V771" s="61">
        <f t="shared" si="164"/>
        <v>0</v>
      </c>
      <c r="W771" s="58">
        <f t="shared" si="165"/>
        <v>0</v>
      </c>
      <c r="X771" s="367"/>
      <c r="Y771" s="137"/>
      <c r="Z771" s="138"/>
      <c r="AA771" s="139"/>
      <c r="AB771" s="139"/>
      <c r="AC771" s="139"/>
      <c r="AD771" s="139"/>
    </row>
    <row r="772" spans="2:30" hidden="1">
      <c r="B772" s="65" t="str">
        <f>IF(C772&lt;&gt;"",COUNTA($C$7:C772),"")</f>
        <v/>
      </c>
      <c r="C772" s="364" t="str">
        <f>IF('Matches-Data-Inputs'!C788="","",'Matches-Data-Inputs'!C788)</f>
        <v/>
      </c>
      <c r="D772" s="73" t="str">
        <f>IF(C772="","",VLOOKUP(WEEKDAY(C772),WeekDays!$B$6:$C$12,COLUMNS(WeekDays!$B$6:$C$12)))</f>
        <v/>
      </c>
      <c r="E772" s="27" t="str">
        <f>IF('Matches-Data-Inputs'!E788="","",'Matches-Data-Inputs'!E788)</f>
        <v/>
      </c>
      <c r="F772" s="172" t="str">
        <f>IF('Matches-Data-Inputs'!F788="","",'Matches-Data-Inputs'!F788)</f>
        <v/>
      </c>
      <c r="G772" s="172" t="str">
        <f>IF('Matches-Data-Inputs'!G788="","",'Matches-Data-Inputs'!G788)</f>
        <v/>
      </c>
      <c r="H772" s="172" t="str">
        <f t="shared" si="154"/>
        <v>Not Played Yet</v>
      </c>
      <c r="I772" s="362" t="str">
        <f>IF('Matches-Data-Inputs'!H788="","",'Matches-Data-Inputs'!H788)</f>
        <v/>
      </c>
      <c r="J772" s="149" t="str">
        <f>IF('Matches-Data-Inputs'!I788="","",'Matches-Data-Inputs'!I788)</f>
        <v/>
      </c>
      <c r="K772" s="362" t="str">
        <f t="shared" si="155"/>
        <v>Not Played Yet</v>
      </c>
      <c r="L772" s="188"/>
      <c r="M772" s="203"/>
      <c r="N772" s="123" t="str">
        <f t="shared" si="156"/>
        <v xml:space="preserve"> </v>
      </c>
      <c r="O772" s="193" t="str">
        <f t="shared" si="157"/>
        <v xml:space="preserve"> </v>
      </c>
      <c r="P772" s="57" t="str">
        <f t="shared" si="158"/>
        <v/>
      </c>
      <c r="Q772" s="58" t="str">
        <f t="shared" si="159"/>
        <v/>
      </c>
      <c r="R772" s="59">
        <f t="shared" si="160"/>
        <v>0</v>
      </c>
      <c r="S772" s="60">
        <f t="shared" si="161"/>
        <v>0</v>
      </c>
      <c r="T772" s="61">
        <f t="shared" si="162"/>
        <v>0</v>
      </c>
      <c r="U772" s="58">
        <f t="shared" si="163"/>
        <v>0</v>
      </c>
      <c r="V772" s="61">
        <f t="shared" si="164"/>
        <v>0</v>
      </c>
      <c r="W772" s="58">
        <f t="shared" si="165"/>
        <v>0</v>
      </c>
      <c r="X772" s="367"/>
      <c r="Y772" s="137"/>
      <c r="Z772" s="138"/>
      <c r="AA772" s="139"/>
      <c r="AB772" s="139"/>
      <c r="AC772" s="139"/>
      <c r="AD772" s="139"/>
    </row>
    <row r="773" spans="2:30" hidden="1">
      <c r="B773" s="65" t="str">
        <f>IF(C773&lt;&gt;"",COUNTA($C$7:C773),"")</f>
        <v/>
      </c>
      <c r="C773" s="364" t="str">
        <f>IF('Matches-Data-Inputs'!C789="","",'Matches-Data-Inputs'!C789)</f>
        <v/>
      </c>
      <c r="D773" s="73" t="str">
        <f>IF(C773="","",VLOOKUP(WEEKDAY(C773),WeekDays!$B$6:$C$12,COLUMNS(WeekDays!$B$6:$C$12)))</f>
        <v/>
      </c>
      <c r="E773" s="27" t="str">
        <f>IF('Matches-Data-Inputs'!E789="","",'Matches-Data-Inputs'!E789)</f>
        <v/>
      </c>
      <c r="F773" s="172" t="str">
        <f>IF('Matches-Data-Inputs'!F789="","",'Matches-Data-Inputs'!F789)</f>
        <v/>
      </c>
      <c r="G773" s="172" t="str">
        <f>IF('Matches-Data-Inputs'!G789="","",'Matches-Data-Inputs'!G789)</f>
        <v/>
      </c>
      <c r="H773" s="172" t="str">
        <f t="shared" si="154"/>
        <v>Not Played Yet</v>
      </c>
      <c r="I773" s="362" t="str">
        <f>IF('Matches-Data-Inputs'!H789="","",'Matches-Data-Inputs'!H789)</f>
        <v/>
      </c>
      <c r="J773" s="149" t="str">
        <f>IF('Matches-Data-Inputs'!I789="","",'Matches-Data-Inputs'!I789)</f>
        <v/>
      </c>
      <c r="K773" s="362" t="str">
        <f t="shared" si="155"/>
        <v>Not Played Yet</v>
      </c>
      <c r="L773" s="188"/>
      <c r="M773" s="203"/>
      <c r="N773" s="123" t="str">
        <f t="shared" si="156"/>
        <v xml:space="preserve"> </v>
      </c>
      <c r="O773" s="193" t="str">
        <f t="shared" si="157"/>
        <v xml:space="preserve"> </v>
      </c>
      <c r="P773" s="57" t="str">
        <f t="shared" si="158"/>
        <v/>
      </c>
      <c r="Q773" s="58" t="str">
        <f t="shared" si="159"/>
        <v/>
      </c>
      <c r="R773" s="59">
        <f t="shared" si="160"/>
        <v>0</v>
      </c>
      <c r="S773" s="60">
        <f t="shared" si="161"/>
        <v>0</v>
      </c>
      <c r="T773" s="61">
        <f t="shared" si="162"/>
        <v>0</v>
      </c>
      <c r="U773" s="58">
        <f t="shared" si="163"/>
        <v>0</v>
      </c>
      <c r="V773" s="61">
        <f t="shared" si="164"/>
        <v>0</v>
      </c>
      <c r="W773" s="58">
        <f t="shared" si="165"/>
        <v>0</v>
      </c>
      <c r="X773" s="367"/>
      <c r="Y773" s="137"/>
      <c r="Z773" s="138"/>
      <c r="AA773" s="139"/>
      <c r="AB773" s="139"/>
      <c r="AC773" s="139"/>
      <c r="AD773" s="139"/>
    </row>
    <row r="774" spans="2:30" hidden="1">
      <c r="B774" s="65" t="str">
        <f>IF(C774&lt;&gt;"",COUNTA($C$7:C774),"")</f>
        <v/>
      </c>
      <c r="C774" s="364" t="str">
        <f>IF('Matches-Data-Inputs'!C790="","",'Matches-Data-Inputs'!C790)</f>
        <v/>
      </c>
      <c r="D774" s="73" t="str">
        <f>IF(C774="","",VLOOKUP(WEEKDAY(C774),WeekDays!$B$6:$C$12,COLUMNS(WeekDays!$B$6:$C$12)))</f>
        <v/>
      </c>
      <c r="E774" s="27" t="str">
        <f>IF('Matches-Data-Inputs'!E790="","",'Matches-Data-Inputs'!E790)</f>
        <v/>
      </c>
      <c r="F774" s="172" t="str">
        <f>IF('Matches-Data-Inputs'!F790="","",'Matches-Data-Inputs'!F790)</f>
        <v/>
      </c>
      <c r="G774" s="172" t="str">
        <f>IF('Matches-Data-Inputs'!G790="","",'Matches-Data-Inputs'!G790)</f>
        <v/>
      </c>
      <c r="H774" s="172" t="str">
        <f t="shared" si="154"/>
        <v>Not Played Yet</v>
      </c>
      <c r="I774" s="362" t="str">
        <f>IF('Matches-Data-Inputs'!H790="","",'Matches-Data-Inputs'!H790)</f>
        <v/>
      </c>
      <c r="J774" s="149" t="str">
        <f>IF('Matches-Data-Inputs'!I790="","",'Matches-Data-Inputs'!I790)</f>
        <v/>
      </c>
      <c r="K774" s="362" t="str">
        <f t="shared" si="155"/>
        <v>Not Played Yet</v>
      </c>
      <c r="L774" s="188"/>
      <c r="M774" s="203"/>
      <c r="N774" s="123" t="str">
        <f t="shared" si="156"/>
        <v xml:space="preserve"> </v>
      </c>
      <c r="O774" s="193" t="str">
        <f t="shared" si="157"/>
        <v xml:space="preserve"> </v>
      </c>
      <c r="P774" s="57" t="str">
        <f t="shared" si="158"/>
        <v/>
      </c>
      <c r="Q774" s="58" t="str">
        <f t="shared" si="159"/>
        <v/>
      </c>
      <c r="R774" s="59">
        <f t="shared" si="160"/>
        <v>0</v>
      </c>
      <c r="S774" s="60">
        <f t="shared" si="161"/>
        <v>0</v>
      </c>
      <c r="T774" s="61">
        <f t="shared" si="162"/>
        <v>0</v>
      </c>
      <c r="U774" s="58">
        <f t="shared" si="163"/>
        <v>0</v>
      </c>
      <c r="V774" s="61">
        <f t="shared" si="164"/>
        <v>0</v>
      </c>
      <c r="W774" s="58">
        <f t="shared" si="165"/>
        <v>0</v>
      </c>
      <c r="X774" s="367"/>
      <c r="Y774" s="137"/>
      <c r="Z774" s="138"/>
      <c r="AA774" s="139"/>
      <c r="AB774" s="139"/>
      <c r="AC774" s="139"/>
      <c r="AD774" s="139"/>
    </row>
    <row r="775" spans="2:30" hidden="1">
      <c r="B775" s="65" t="str">
        <f>IF(C775&lt;&gt;"",COUNTA($C$7:C775),"")</f>
        <v/>
      </c>
      <c r="C775" s="364" t="str">
        <f>IF('Matches-Data-Inputs'!C791="","",'Matches-Data-Inputs'!C791)</f>
        <v/>
      </c>
      <c r="D775" s="73" t="str">
        <f>IF(C775="","",VLOOKUP(WEEKDAY(C775),WeekDays!$B$6:$C$12,COLUMNS(WeekDays!$B$6:$C$12)))</f>
        <v/>
      </c>
      <c r="E775" s="27" t="str">
        <f>IF('Matches-Data-Inputs'!E791="","",'Matches-Data-Inputs'!E791)</f>
        <v/>
      </c>
      <c r="F775" s="172" t="str">
        <f>IF('Matches-Data-Inputs'!F791="","",'Matches-Data-Inputs'!F791)</f>
        <v/>
      </c>
      <c r="G775" s="172" t="str">
        <f>IF('Matches-Data-Inputs'!G791="","",'Matches-Data-Inputs'!G791)</f>
        <v/>
      </c>
      <c r="H775" s="172" t="str">
        <f t="shared" si="154"/>
        <v>Not Played Yet</v>
      </c>
      <c r="I775" s="362" t="str">
        <f>IF('Matches-Data-Inputs'!H791="","",'Matches-Data-Inputs'!H791)</f>
        <v/>
      </c>
      <c r="J775" s="149" t="str">
        <f>IF('Matches-Data-Inputs'!I791="","",'Matches-Data-Inputs'!I791)</f>
        <v/>
      </c>
      <c r="K775" s="362" t="str">
        <f t="shared" si="155"/>
        <v>Not Played Yet</v>
      </c>
      <c r="L775" s="188"/>
      <c r="M775" s="203"/>
      <c r="N775" s="123" t="str">
        <f t="shared" si="156"/>
        <v xml:space="preserve"> </v>
      </c>
      <c r="O775" s="193" t="str">
        <f t="shared" si="157"/>
        <v xml:space="preserve"> </v>
      </c>
      <c r="P775" s="57" t="str">
        <f t="shared" si="158"/>
        <v/>
      </c>
      <c r="Q775" s="58" t="str">
        <f t="shared" si="159"/>
        <v/>
      </c>
      <c r="R775" s="59">
        <f t="shared" si="160"/>
        <v>0</v>
      </c>
      <c r="S775" s="60">
        <f t="shared" si="161"/>
        <v>0</v>
      </c>
      <c r="T775" s="61">
        <f t="shared" si="162"/>
        <v>0</v>
      </c>
      <c r="U775" s="58">
        <f t="shared" si="163"/>
        <v>0</v>
      </c>
      <c r="V775" s="61">
        <f t="shared" si="164"/>
        <v>0</v>
      </c>
      <c r="W775" s="58">
        <f t="shared" si="165"/>
        <v>0</v>
      </c>
      <c r="X775" s="367"/>
      <c r="Y775" s="137"/>
      <c r="Z775" s="138"/>
      <c r="AA775" s="139"/>
      <c r="AB775" s="139"/>
      <c r="AC775" s="139"/>
      <c r="AD775" s="139"/>
    </row>
    <row r="776" spans="2:30" hidden="1">
      <c r="B776" s="65" t="str">
        <f>IF(C776&lt;&gt;"",COUNTA($C$7:C776),"")</f>
        <v/>
      </c>
      <c r="C776" s="364" t="str">
        <f>IF('Matches-Data-Inputs'!C792="","",'Matches-Data-Inputs'!C792)</f>
        <v/>
      </c>
      <c r="D776" s="73" t="str">
        <f>IF(C776="","",VLOOKUP(WEEKDAY(C776),WeekDays!$B$6:$C$12,COLUMNS(WeekDays!$B$6:$C$12)))</f>
        <v/>
      </c>
      <c r="E776" s="27" t="str">
        <f>IF('Matches-Data-Inputs'!E792="","",'Matches-Data-Inputs'!E792)</f>
        <v/>
      </c>
      <c r="F776" s="172" t="str">
        <f>IF('Matches-Data-Inputs'!F792="","",'Matches-Data-Inputs'!F792)</f>
        <v/>
      </c>
      <c r="G776" s="172" t="str">
        <f>IF('Matches-Data-Inputs'!G792="","",'Matches-Data-Inputs'!G792)</f>
        <v/>
      </c>
      <c r="H776" s="172" t="str">
        <f t="shared" si="154"/>
        <v>Not Played Yet</v>
      </c>
      <c r="I776" s="362" t="str">
        <f>IF('Matches-Data-Inputs'!H792="","",'Matches-Data-Inputs'!H792)</f>
        <v/>
      </c>
      <c r="J776" s="149" t="str">
        <f>IF('Matches-Data-Inputs'!I792="","",'Matches-Data-Inputs'!I792)</f>
        <v/>
      </c>
      <c r="K776" s="362" t="str">
        <f t="shared" si="155"/>
        <v>Not Played Yet</v>
      </c>
      <c r="L776" s="188"/>
      <c r="M776" s="203"/>
      <c r="N776" s="123" t="str">
        <f t="shared" si="156"/>
        <v xml:space="preserve"> </v>
      </c>
      <c r="O776" s="193" t="str">
        <f t="shared" si="157"/>
        <v xml:space="preserve"> </v>
      </c>
      <c r="P776" s="57" t="str">
        <f t="shared" si="158"/>
        <v/>
      </c>
      <c r="Q776" s="58" t="str">
        <f t="shared" si="159"/>
        <v/>
      </c>
      <c r="R776" s="59">
        <f t="shared" si="160"/>
        <v>0</v>
      </c>
      <c r="S776" s="60">
        <f t="shared" si="161"/>
        <v>0</v>
      </c>
      <c r="T776" s="61">
        <f t="shared" si="162"/>
        <v>0</v>
      </c>
      <c r="U776" s="58">
        <f t="shared" si="163"/>
        <v>0</v>
      </c>
      <c r="V776" s="61">
        <f t="shared" si="164"/>
        <v>0</v>
      </c>
      <c r="W776" s="58">
        <f t="shared" si="165"/>
        <v>0</v>
      </c>
      <c r="X776" s="367"/>
      <c r="Y776" s="137"/>
      <c r="Z776" s="138"/>
      <c r="AA776" s="139"/>
      <c r="AB776" s="139"/>
      <c r="AC776" s="139"/>
      <c r="AD776" s="139"/>
    </row>
    <row r="777" spans="2:30" hidden="1">
      <c r="B777" s="65" t="str">
        <f>IF(C777&lt;&gt;"",COUNTA($C$7:C777),"")</f>
        <v/>
      </c>
      <c r="C777" s="364" t="str">
        <f>IF('Matches-Data-Inputs'!C793="","",'Matches-Data-Inputs'!C793)</f>
        <v/>
      </c>
      <c r="D777" s="73" t="str">
        <f>IF(C777="","",VLOOKUP(WEEKDAY(C777),WeekDays!$B$6:$C$12,COLUMNS(WeekDays!$B$6:$C$12)))</f>
        <v/>
      </c>
      <c r="E777" s="27" t="str">
        <f>IF('Matches-Data-Inputs'!E793="","",'Matches-Data-Inputs'!E793)</f>
        <v/>
      </c>
      <c r="F777" s="172" t="str">
        <f>IF('Matches-Data-Inputs'!F793="","",'Matches-Data-Inputs'!F793)</f>
        <v/>
      </c>
      <c r="G777" s="172" t="str">
        <f>IF('Matches-Data-Inputs'!G793="","",'Matches-Data-Inputs'!G793)</f>
        <v/>
      </c>
      <c r="H777" s="172" t="str">
        <f t="shared" ref="H777:H856" si="166">IF(G777&lt;&gt;"",F777,"Not Played Yet")</f>
        <v>Not Played Yet</v>
      </c>
      <c r="I777" s="362" t="str">
        <f>IF('Matches-Data-Inputs'!H793="","",'Matches-Data-Inputs'!H793)</f>
        <v/>
      </c>
      <c r="J777" s="149" t="str">
        <f>IF('Matches-Data-Inputs'!I793="","",'Matches-Data-Inputs'!I793)</f>
        <v/>
      </c>
      <c r="K777" s="362" t="str">
        <f t="shared" ref="K777:K856" si="167">IF(J777&lt;&gt;"",I777,"Not Played Yet")</f>
        <v>Not Played Yet</v>
      </c>
      <c r="L777" s="188"/>
      <c r="M777" s="203"/>
      <c r="N777" s="123" t="str">
        <f t="shared" si="156"/>
        <v xml:space="preserve"> </v>
      </c>
      <c r="O777" s="193" t="str">
        <f t="shared" si="157"/>
        <v xml:space="preserve"> </v>
      </c>
      <c r="P777" s="57" t="str">
        <f t="shared" si="158"/>
        <v/>
      </c>
      <c r="Q777" s="58" t="str">
        <f t="shared" si="159"/>
        <v/>
      </c>
      <c r="R777" s="59">
        <f t="shared" si="160"/>
        <v>0</v>
      </c>
      <c r="S777" s="60">
        <f t="shared" si="161"/>
        <v>0</v>
      </c>
      <c r="T777" s="61">
        <f t="shared" si="162"/>
        <v>0</v>
      </c>
      <c r="U777" s="58">
        <f t="shared" si="163"/>
        <v>0</v>
      </c>
      <c r="V777" s="61">
        <f t="shared" si="164"/>
        <v>0</v>
      </c>
      <c r="W777" s="58">
        <f t="shared" si="165"/>
        <v>0</v>
      </c>
      <c r="X777" s="367"/>
      <c r="Y777" s="137"/>
      <c r="Z777" s="138"/>
      <c r="AA777" s="139"/>
      <c r="AB777" s="139"/>
      <c r="AC777" s="139"/>
      <c r="AD777" s="139"/>
    </row>
    <row r="778" spans="2:30" hidden="1">
      <c r="B778" s="65" t="str">
        <f>IF(C778&lt;&gt;"",COUNTA($C$7:C778),"")</f>
        <v/>
      </c>
      <c r="C778" s="364" t="str">
        <f>IF('Matches-Data-Inputs'!C794="","",'Matches-Data-Inputs'!C794)</f>
        <v/>
      </c>
      <c r="D778" s="73" t="str">
        <f>IF(C778="","",VLOOKUP(WEEKDAY(C778),WeekDays!$B$6:$C$12,COLUMNS(WeekDays!$B$6:$C$12)))</f>
        <v/>
      </c>
      <c r="E778" s="27" t="str">
        <f>IF('Matches-Data-Inputs'!E794="","",'Matches-Data-Inputs'!E794)</f>
        <v/>
      </c>
      <c r="F778" s="172" t="str">
        <f>IF('Matches-Data-Inputs'!F794="","",'Matches-Data-Inputs'!F794)</f>
        <v/>
      </c>
      <c r="G778" s="172" t="str">
        <f>IF('Matches-Data-Inputs'!G794="","",'Matches-Data-Inputs'!G794)</f>
        <v/>
      </c>
      <c r="H778" s="172" t="str">
        <f t="shared" si="166"/>
        <v>Not Played Yet</v>
      </c>
      <c r="I778" s="362" t="str">
        <f>IF('Matches-Data-Inputs'!H794="","",'Matches-Data-Inputs'!H794)</f>
        <v/>
      </c>
      <c r="J778" s="149" t="str">
        <f>IF('Matches-Data-Inputs'!I794="","",'Matches-Data-Inputs'!I794)</f>
        <v/>
      </c>
      <c r="K778" s="362" t="str">
        <f t="shared" si="167"/>
        <v>Not Played Yet</v>
      </c>
      <c r="L778" s="188"/>
      <c r="M778" s="203"/>
      <c r="N778" s="123" t="str">
        <f t="shared" si="156"/>
        <v xml:space="preserve"> </v>
      </c>
      <c r="O778" s="193" t="str">
        <f t="shared" si="157"/>
        <v xml:space="preserve"> </v>
      </c>
      <c r="P778" s="57" t="str">
        <f t="shared" si="158"/>
        <v/>
      </c>
      <c r="Q778" s="58" t="str">
        <f t="shared" si="159"/>
        <v/>
      </c>
      <c r="R778" s="59">
        <f t="shared" si="160"/>
        <v>0</v>
      </c>
      <c r="S778" s="60">
        <f t="shared" si="161"/>
        <v>0</v>
      </c>
      <c r="T778" s="61">
        <f t="shared" si="162"/>
        <v>0</v>
      </c>
      <c r="U778" s="58">
        <f t="shared" si="163"/>
        <v>0</v>
      </c>
      <c r="V778" s="61">
        <f t="shared" si="164"/>
        <v>0</v>
      </c>
      <c r="W778" s="58">
        <f t="shared" si="165"/>
        <v>0</v>
      </c>
      <c r="X778" s="367"/>
      <c r="Y778" s="137"/>
      <c r="Z778" s="138"/>
      <c r="AA778" s="139"/>
      <c r="AB778" s="139"/>
      <c r="AC778" s="139"/>
      <c r="AD778" s="139"/>
    </row>
    <row r="779" spans="2:30" hidden="1">
      <c r="B779" s="65" t="str">
        <f>IF(C779&lt;&gt;"",COUNTA($C$7:C779),"")</f>
        <v/>
      </c>
      <c r="C779" s="364" t="str">
        <f>IF('Matches-Data-Inputs'!C795="","",'Matches-Data-Inputs'!C795)</f>
        <v/>
      </c>
      <c r="D779" s="73" t="str">
        <f>IF(C779="","",VLOOKUP(WEEKDAY(C779),WeekDays!$B$6:$C$12,COLUMNS(WeekDays!$B$6:$C$12)))</f>
        <v/>
      </c>
      <c r="E779" s="27" t="str">
        <f>IF('Matches-Data-Inputs'!E795="","",'Matches-Data-Inputs'!E795)</f>
        <v/>
      </c>
      <c r="F779" s="172" t="str">
        <f>IF('Matches-Data-Inputs'!F795="","",'Matches-Data-Inputs'!F795)</f>
        <v/>
      </c>
      <c r="G779" s="172" t="str">
        <f>IF('Matches-Data-Inputs'!G795="","",'Matches-Data-Inputs'!G795)</f>
        <v/>
      </c>
      <c r="H779" s="172" t="str">
        <f t="shared" si="166"/>
        <v>Not Played Yet</v>
      </c>
      <c r="I779" s="362" t="str">
        <f>IF('Matches-Data-Inputs'!H795="","",'Matches-Data-Inputs'!H795)</f>
        <v/>
      </c>
      <c r="J779" s="149" t="str">
        <f>IF('Matches-Data-Inputs'!I795="","",'Matches-Data-Inputs'!I795)</f>
        <v/>
      </c>
      <c r="K779" s="362" t="str">
        <f t="shared" si="167"/>
        <v>Not Played Yet</v>
      </c>
      <c r="L779" s="188"/>
      <c r="M779" s="203"/>
      <c r="N779" s="123" t="str">
        <f t="shared" si="156"/>
        <v xml:space="preserve"> </v>
      </c>
      <c r="O779" s="193" t="str">
        <f t="shared" si="157"/>
        <v xml:space="preserve"> </v>
      </c>
      <c r="P779" s="57" t="str">
        <f t="shared" si="158"/>
        <v/>
      </c>
      <c r="Q779" s="58" t="str">
        <f t="shared" si="159"/>
        <v/>
      </c>
      <c r="R779" s="59">
        <f t="shared" si="160"/>
        <v>0</v>
      </c>
      <c r="S779" s="60">
        <f t="shared" si="161"/>
        <v>0</v>
      </c>
      <c r="T779" s="61">
        <f t="shared" si="162"/>
        <v>0</v>
      </c>
      <c r="U779" s="58">
        <f t="shared" si="163"/>
        <v>0</v>
      </c>
      <c r="V779" s="61">
        <f t="shared" si="164"/>
        <v>0</v>
      </c>
      <c r="W779" s="58">
        <f t="shared" si="165"/>
        <v>0</v>
      </c>
      <c r="X779" s="367"/>
      <c r="Y779" s="137"/>
      <c r="Z779" s="138"/>
      <c r="AA779" s="139"/>
      <c r="AB779" s="139"/>
      <c r="AC779" s="139"/>
      <c r="AD779" s="139"/>
    </row>
    <row r="780" spans="2:30" hidden="1">
      <c r="B780" s="65" t="str">
        <f>IF(C780&lt;&gt;"",COUNTA($C$7:C780),"")</f>
        <v/>
      </c>
      <c r="C780" s="364" t="str">
        <f>IF('Matches-Data-Inputs'!C796="","",'Matches-Data-Inputs'!C796)</f>
        <v/>
      </c>
      <c r="D780" s="73" t="str">
        <f>IF(C780="","",VLOOKUP(WEEKDAY(C780),WeekDays!$B$6:$C$12,COLUMNS(WeekDays!$B$6:$C$12)))</f>
        <v/>
      </c>
      <c r="E780" s="27" t="str">
        <f>IF('Matches-Data-Inputs'!E796="","",'Matches-Data-Inputs'!E796)</f>
        <v/>
      </c>
      <c r="F780" s="172" t="str">
        <f>IF('Matches-Data-Inputs'!F796="","",'Matches-Data-Inputs'!F796)</f>
        <v/>
      </c>
      <c r="G780" s="172" t="str">
        <f>IF('Matches-Data-Inputs'!G796="","",'Matches-Data-Inputs'!G796)</f>
        <v/>
      </c>
      <c r="H780" s="172" t="str">
        <f t="shared" si="166"/>
        <v>Not Played Yet</v>
      </c>
      <c r="I780" s="362" t="str">
        <f>IF('Matches-Data-Inputs'!H796="","",'Matches-Data-Inputs'!H796)</f>
        <v/>
      </c>
      <c r="J780" s="149" t="str">
        <f>IF('Matches-Data-Inputs'!I796="","",'Matches-Data-Inputs'!I796)</f>
        <v/>
      </c>
      <c r="K780" s="362" t="str">
        <f t="shared" si="167"/>
        <v>Not Played Yet</v>
      </c>
      <c r="L780" s="188"/>
      <c r="M780" s="203"/>
      <c r="N780" s="123" t="str">
        <f t="shared" si="156"/>
        <v xml:space="preserve"> </v>
      </c>
      <c r="O780" s="193" t="str">
        <f t="shared" si="157"/>
        <v xml:space="preserve"> </v>
      </c>
      <c r="P780" s="57" t="str">
        <f t="shared" si="158"/>
        <v/>
      </c>
      <c r="Q780" s="58" t="str">
        <f t="shared" si="159"/>
        <v/>
      </c>
      <c r="R780" s="59">
        <f t="shared" si="160"/>
        <v>0</v>
      </c>
      <c r="S780" s="60">
        <f t="shared" si="161"/>
        <v>0</v>
      </c>
      <c r="T780" s="61">
        <f t="shared" si="162"/>
        <v>0</v>
      </c>
      <c r="U780" s="58">
        <f t="shared" si="163"/>
        <v>0</v>
      </c>
      <c r="V780" s="61">
        <f t="shared" si="164"/>
        <v>0</v>
      </c>
      <c r="W780" s="58">
        <f t="shared" si="165"/>
        <v>0</v>
      </c>
      <c r="X780" s="367"/>
      <c r="Y780" s="137"/>
      <c r="Z780" s="138"/>
      <c r="AA780" s="139"/>
      <c r="AB780" s="139"/>
      <c r="AC780" s="139"/>
      <c r="AD780" s="139"/>
    </row>
    <row r="781" spans="2:30" hidden="1">
      <c r="B781" s="65" t="str">
        <f>IF(C781&lt;&gt;"",COUNTA($C$7:C781),"")</f>
        <v/>
      </c>
      <c r="C781" s="364" t="str">
        <f>IF('Matches-Data-Inputs'!C797="","",'Matches-Data-Inputs'!C797)</f>
        <v/>
      </c>
      <c r="D781" s="73" t="str">
        <f>IF(C781="","",VLOOKUP(WEEKDAY(C781),WeekDays!$B$6:$C$12,COLUMNS(WeekDays!$B$6:$C$12)))</f>
        <v/>
      </c>
      <c r="E781" s="27" t="str">
        <f>IF('Matches-Data-Inputs'!E797="","",'Matches-Data-Inputs'!E797)</f>
        <v/>
      </c>
      <c r="F781" s="172" t="str">
        <f>IF('Matches-Data-Inputs'!F797="","",'Matches-Data-Inputs'!F797)</f>
        <v/>
      </c>
      <c r="G781" s="172" t="str">
        <f>IF('Matches-Data-Inputs'!G797="","",'Matches-Data-Inputs'!G797)</f>
        <v/>
      </c>
      <c r="H781" s="172" t="str">
        <f t="shared" si="166"/>
        <v>Not Played Yet</v>
      </c>
      <c r="I781" s="362" t="str">
        <f>IF('Matches-Data-Inputs'!H797="","",'Matches-Data-Inputs'!H797)</f>
        <v/>
      </c>
      <c r="J781" s="149" t="str">
        <f>IF('Matches-Data-Inputs'!I797="","",'Matches-Data-Inputs'!I797)</f>
        <v/>
      </c>
      <c r="K781" s="362" t="str">
        <f t="shared" si="167"/>
        <v>Not Played Yet</v>
      </c>
      <c r="L781" s="188"/>
      <c r="M781" s="203"/>
      <c r="N781" s="123" t="str">
        <f t="shared" si="156"/>
        <v xml:space="preserve"> </v>
      </c>
      <c r="O781" s="193" t="str">
        <f t="shared" si="157"/>
        <v xml:space="preserve"> </v>
      </c>
      <c r="P781" s="57" t="str">
        <f t="shared" si="158"/>
        <v/>
      </c>
      <c r="Q781" s="58" t="str">
        <f t="shared" si="159"/>
        <v/>
      </c>
      <c r="R781" s="59">
        <f t="shared" si="160"/>
        <v>0</v>
      </c>
      <c r="S781" s="60">
        <f t="shared" si="161"/>
        <v>0</v>
      </c>
      <c r="T781" s="61">
        <f t="shared" si="162"/>
        <v>0</v>
      </c>
      <c r="U781" s="58">
        <f t="shared" si="163"/>
        <v>0</v>
      </c>
      <c r="V781" s="61">
        <f t="shared" si="164"/>
        <v>0</v>
      </c>
      <c r="W781" s="58">
        <f t="shared" si="165"/>
        <v>0</v>
      </c>
      <c r="X781" s="367"/>
      <c r="Y781" s="137"/>
      <c r="Z781" s="138"/>
      <c r="AA781" s="139"/>
      <c r="AB781" s="139"/>
      <c r="AC781" s="139"/>
      <c r="AD781" s="139"/>
    </row>
    <row r="782" spans="2:30" hidden="1">
      <c r="B782" s="65" t="str">
        <f>IF(C782&lt;&gt;"",COUNTA($C$7:C782),"")</f>
        <v/>
      </c>
      <c r="C782" s="364" t="str">
        <f>IF('Matches-Data-Inputs'!C798="","",'Matches-Data-Inputs'!C798)</f>
        <v/>
      </c>
      <c r="D782" s="73" t="str">
        <f>IF(C782="","",VLOOKUP(WEEKDAY(C782),WeekDays!$B$6:$C$12,COLUMNS(WeekDays!$B$6:$C$12)))</f>
        <v/>
      </c>
      <c r="E782" s="27" t="str">
        <f>IF('Matches-Data-Inputs'!E798="","",'Matches-Data-Inputs'!E798)</f>
        <v/>
      </c>
      <c r="F782" s="172" t="str">
        <f>IF('Matches-Data-Inputs'!F798="","",'Matches-Data-Inputs'!F798)</f>
        <v/>
      </c>
      <c r="G782" s="172" t="str">
        <f>IF('Matches-Data-Inputs'!G798="","",'Matches-Data-Inputs'!G798)</f>
        <v/>
      </c>
      <c r="H782" s="172" t="str">
        <f t="shared" si="166"/>
        <v>Not Played Yet</v>
      </c>
      <c r="I782" s="362" t="str">
        <f>IF('Matches-Data-Inputs'!H798="","",'Matches-Data-Inputs'!H798)</f>
        <v/>
      </c>
      <c r="J782" s="149" t="str">
        <f>IF('Matches-Data-Inputs'!I798="","",'Matches-Data-Inputs'!I798)</f>
        <v/>
      </c>
      <c r="K782" s="362" t="str">
        <f t="shared" si="167"/>
        <v>Not Played Yet</v>
      </c>
      <c r="L782" s="188"/>
      <c r="M782" s="203"/>
      <c r="N782" s="123" t="str">
        <f t="shared" si="156"/>
        <v xml:space="preserve"> </v>
      </c>
      <c r="O782" s="193" t="str">
        <f t="shared" si="157"/>
        <v xml:space="preserve"> </v>
      </c>
      <c r="P782" s="57" t="str">
        <f t="shared" si="158"/>
        <v/>
      </c>
      <c r="Q782" s="58" t="str">
        <f t="shared" si="159"/>
        <v/>
      </c>
      <c r="R782" s="59">
        <f t="shared" si="160"/>
        <v>0</v>
      </c>
      <c r="S782" s="60">
        <f t="shared" si="161"/>
        <v>0</v>
      </c>
      <c r="T782" s="61">
        <f t="shared" si="162"/>
        <v>0</v>
      </c>
      <c r="U782" s="58">
        <f t="shared" si="163"/>
        <v>0</v>
      </c>
      <c r="V782" s="61">
        <f t="shared" si="164"/>
        <v>0</v>
      </c>
      <c r="W782" s="58">
        <f t="shared" si="165"/>
        <v>0</v>
      </c>
      <c r="X782" s="367"/>
      <c r="Y782" s="137"/>
      <c r="Z782" s="138"/>
      <c r="AA782" s="139"/>
      <c r="AB782" s="139"/>
      <c r="AC782" s="139"/>
      <c r="AD782" s="139"/>
    </row>
    <row r="783" spans="2:30" hidden="1">
      <c r="B783" s="65" t="str">
        <f>IF(C783&lt;&gt;"",COUNTA($C$7:C783),"")</f>
        <v/>
      </c>
      <c r="C783" s="364" t="str">
        <f>IF('Matches-Data-Inputs'!C799="","",'Matches-Data-Inputs'!C799)</f>
        <v/>
      </c>
      <c r="D783" s="73" t="str">
        <f>IF(C783="","",VLOOKUP(WEEKDAY(C783),WeekDays!$B$6:$C$12,COLUMNS(WeekDays!$B$6:$C$12)))</f>
        <v/>
      </c>
      <c r="E783" s="27" t="str">
        <f>IF('Matches-Data-Inputs'!E799="","",'Matches-Data-Inputs'!E799)</f>
        <v/>
      </c>
      <c r="F783" s="172" t="str">
        <f>IF('Matches-Data-Inputs'!F799="","",'Matches-Data-Inputs'!F799)</f>
        <v/>
      </c>
      <c r="G783" s="172" t="str">
        <f>IF('Matches-Data-Inputs'!G799="","",'Matches-Data-Inputs'!G799)</f>
        <v/>
      </c>
      <c r="H783" s="172" t="str">
        <f t="shared" si="166"/>
        <v>Not Played Yet</v>
      </c>
      <c r="I783" s="362" t="str">
        <f>IF('Matches-Data-Inputs'!H799="","",'Matches-Data-Inputs'!H799)</f>
        <v/>
      </c>
      <c r="J783" s="149" t="str">
        <f>IF('Matches-Data-Inputs'!I799="","",'Matches-Data-Inputs'!I799)</f>
        <v/>
      </c>
      <c r="K783" s="362" t="str">
        <f t="shared" si="167"/>
        <v>Not Played Yet</v>
      </c>
      <c r="L783" s="188"/>
      <c r="M783" s="203"/>
      <c r="N783" s="123" t="str">
        <f t="shared" si="156"/>
        <v xml:space="preserve"> </v>
      </c>
      <c r="O783" s="193" t="str">
        <f t="shared" si="157"/>
        <v xml:space="preserve"> </v>
      </c>
      <c r="P783" s="57" t="str">
        <f t="shared" si="158"/>
        <v/>
      </c>
      <c r="Q783" s="58" t="str">
        <f t="shared" si="159"/>
        <v/>
      </c>
      <c r="R783" s="59">
        <f t="shared" si="160"/>
        <v>0</v>
      </c>
      <c r="S783" s="60">
        <f t="shared" si="161"/>
        <v>0</v>
      </c>
      <c r="T783" s="61">
        <f t="shared" si="162"/>
        <v>0</v>
      </c>
      <c r="U783" s="58">
        <f t="shared" si="163"/>
        <v>0</v>
      </c>
      <c r="V783" s="61">
        <f t="shared" si="164"/>
        <v>0</v>
      </c>
      <c r="W783" s="58">
        <f t="shared" si="165"/>
        <v>0</v>
      </c>
      <c r="X783" s="367"/>
      <c r="Y783" s="137"/>
      <c r="Z783" s="138"/>
      <c r="AA783" s="139"/>
      <c r="AB783" s="139"/>
      <c r="AC783" s="139"/>
      <c r="AD783" s="139"/>
    </row>
    <row r="784" spans="2:30" hidden="1">
      <c r="B784" s="65" t="str">
        <f>IF(C784&lt;&gt;"",COUNTA($C$7:C784),"")</f>
        <v/>
      </c>
      <c r="C784" s="364" t="str">
        <f>IF('Matches-Data-Inputs'!C800="","",'Matches-Data-Inputs'!C800)</f>
        <v/>
      </c>
      <c r="D784" s="73" t="str">
        <f>IF(C784="","",VLOOKUP(WEEKDAY(C784),WeekDays!$B$6:$C$12,COLUMNS(WeekDays!$B$6:$C$12)))</f>
        <v/>
      </c>
      <c r="E784" s="27" t="str">
        <f>IF('Matches-Data-Inputs'!E800="","",'Matches-Data-Inputs'!E800)</f>
        <v/>
      </c>
      <c r="F784" s="172" t="str">
        <f>IF('Matches-Data-Inputs'!F800="","",'Matches-Data-Inputs'!F800)</f>
        <v/>
      </c>
      <c r="G784" s="172" t="str">
        <f>IF('Matches-Data-Inputs'!G800="","",'Matches-Data-Inputs'!G800)</f>
        <v/>
      </c>
      <c r="H784" s="172" t="str">
        <f t="shared" si="166"/>
        <v>Not Played Yet</v>
      </c>
      <c r="I784" s="362" t="str">
        <f>IF('Matches-Data-Inputs'!H800="","",'Matches-Data-Inputs'!H800)</f>
        <v/>
      </c>
      <c r="J784" s="149" t="str">
        <f>IF('Matches-Data-Inputs'!I800="","",'Matches-Data-Inputs'!I800)</f>
        <v/>
      </c>
      <c r="K784" s="362" t="str">
        <f t="shared" si="167"/>
        <v>Not Played Yet</v>
      </c>
      <c r="L784" s="188"/>
      <c r="M784" s="203"/>
      <c r="N784" s="123" t="str">
        <f t="shared" si="156"/>
        <v xml:space="preserve"> </v>
      </c>
      <c r="O784" s="193" t="str">
        <f t="shared" si="157"/>
        <v xml:space="preserve"> </v>
      </c>
      <c r="P784" s="57" t="str">
        <f t="shared" si="158"/>
        <v/>
      </c>
      <c r="Q784" s="58" t="str">
        <f t="shared" si="159"/>
        <v/>
      </c>
      <c r="R784" s="59">
        <f t="shared" si="160"/>
        <v>0</v>
      </c>
      <c r="S784" s="60">
        <f t="shared" si="161"/>
        <v>0</v>
      </c>
      <c r="T784" s="61">
        <f t="shared" si="162"/>
        <v>0</v>
      </c>
      <c r="U784" s="58">
        <f t="shared" si="163"/>
        <v>0</v>
      </c>
      <c r="V784" s="61">
        <f t="shared" si="164"/>
        <v>0</v>
      </c>
      <c r="W784" s="58">
        <f t="shared" si="165"/>
        <v>0</v>
      </c>
      <c r="X784" s="367"/>
      <c r="Y784" s="137"/>
      <c r="Z784" s="138"/>
      <c r="AA784" s="139"/>
      <c r="AB784" s="139"/>
      <c r="AC784" s="139"/>
      <c r="AD784" s="139"/>
    </row>
    <row r="785" spans="2:30" hidden="1">
      <c r="B785" s="65" t="str">
        <f>IF(C785&lt;&gt;"",COUNTA($C$7:C785),"")</f>
        <v/>
      </c>
      <c r="C785" s="364" t="str">
        <f>IF('Matches-Data-Inputs'!C801="","",'Matches-Data-Inputs'!C801)</f>
        <v/>
      </c>
      <c r="D785" s="73" t="str">
        <f>IF(C785="","",VLOOKUP(WEEKDAY(C785),WeekDays!$B$6:$C$12,COLUMNS(WeekDays!$B$6:$C$12)))</f>
        <v/>
      </c>
      <c r="E785" s="27" t="str">
        <f>IF('Matches-Data-Inputs'!E801="","",'Matches-Data-Inputs'!E801)</f>
        <v/>
      </c>
      <c r="F785" s="172" t="str">
        <f>IF('Matches-Data-Inputs'!F801="","",'Matches-Data-Inputs'!F801)</f>
        <v/>
      </c>
      <c r="G785" s="172" t="str">
        <f>IF('Matches-Data-Inputs'!G801="","",'Matches-Data-Inputs'!G801)</f>
        <v/>
      </c>
      <c r="H785" s="172" t="str">
        <f t="shared" si="166"/>
        <v>Not Played Yet</v>
      </c>
      <c r="I785" s="362" t="str">
        <f>IF('Matches-Data-Inputs'!H801="","",'Matches-Data-Inputs'!H801)</f>
        <v/>
      </c>
      <c r="J785" s="149" t="str">
        <f>IF('Matches-Data-Inputs'!I801="","",'Matches-Data-Inputs'!I801)</f>
        <v/>
      </c>
      <c r="K785" s="362" t="str">
        <f t="shared" si="167"/>
        <v>Not Played Yet</v>
      </c>
      <c r="L785" s="188"/>
      <c r="M785" s="203"/>
      <c r="N785" s="123" t="str">
        <f t="shared" si="156"/>
        <v xml:space="preserve"> </v>
      </c>
      <c r="O785" s="193" t="str">
        <f t="shared" si="157"/>
        <v xml:space="preserve"> </v>
      </c>
      <c r="P785" s="57" t="str">
        <f t="shared" si="158"/>
        <v/>
      </c>
      <c r="Q785" s="58" t="str">
        <f t="shared" si="159"/>
        <v/>
      </c>
      <c r="R785" s="59">
        <f t="shared" si="160"/>
        <v>0</v>
      </c>
      <c r="S785" s="60">
        <f t="shared" si="161"/>
        <v>0</v>
      </c>
      <c r="T785" s="61">
        <f t="shared" si="162"/>
        <v>0</v>
      </c>
      <c r="U785" s="58">
        <f t="shared" si="163"/>
        <v>0</v>
      </c>
      <c r="V785" s="61">
        <f t="shared" si="164"/>
        <v>0</v>
      </c>
      <c r="W785" s="58">
        <f t="shared" si="165"/>
        <v>0</v>
      </c>
      <c r="X785" s="367"/>
      <c r="Y785" s="137"/>
      <c r="Z785" s="138"/>
      <c r="AA785" s="139"/>
      <c r="AB785" s="139"/>
      <c r="AC785" s="139"/>
      <c r="AD785" s="139"/>
    </row>
    <row r="786" spans="2:30" hidden="1">
      <c r="B786" s="65" t="str">
        <f>IF(C786&lt;&gt;"",COUNTA($C$7:C786),"")</f>
        <v/>
      </c>
      <c r="C786" s="364" t="str">
        <f>IF('Matches-Data-Inputs'!C802="","",'Matches-Data-Inputs'!C802)</f>
        <v/>
      </c>
      <c r="D786" s="73" t="str">
        <f>IF(C786="","",VLOOKUP(WEEKDAY(C786),WeekDays!$B$6:$C$12,COLUMNS(WeekDays!$B$6:$C$12)))</f>
        <v/>
      </c>
      <c r="E786" s="27" t="str">
        <f>IF('Matches-Data-Inputs'!E802="","",'Matches-Data-Inputs'!E802)</f>
        <v/>
      </c>
      <c r="F786" s="172" t="str">
        <f>IF('Matches-Data-Inputs'!F802="","",'Matches-Data-Inputs'!F802)</f>
        <v/>
      </c>
      <c r="G786" s="172" t="str">
        <f>IF('Matches-Data-Inputs'!G802="","",'Matches-Data-Inputs'!G802)</f>
        <v/>
      </c>
      <c r="H786" s="172" t="str">
        <f t="shared" si="166"/>
        <v>Not Played Yet</v>
      </c>
      <c r="I786" s="362" t="str">
        <f>IF('Matches-Data-Inputs'!H802="","",'Matches-Data-Inputs'!H802)</f>
        <v/>
      </c>
      <c r="J786" s="149" t="str">
        <f>IF('Matches-Data-Inputs'!I802="","",'Matches-Data-Inputs'!I802)</f>
        <v/>
      </c>
      <c r="K786" s="362" t="str">
        <f t="shared" si="167"/>
        <v>Not Played Yet</v>
      </c>
      <c r="L786" s="188"/>
      <c r="M786" s="203"/>
      <c r="N786" s="123" t="str">
        <f t="shared" si="156"/>
        <v xml:space="preserve"> </v>
      </c>
      <c r="O786" s="193" t="str">
        <f t="shared" si="157"/>
        <v xml:space="preserve"> </v>
      </c>
      <c r="P786" s="57" t="str">
        <f t="shared" si="158"/>
        <v/>
      </c>
      <c r="Q786" s="58" t="str">
        <f t="shared" si="159"/>
        <v/>
      </c>
      <c r="R786" s="59">
        <f t="shared" si="160"/>
        <v>0</v>
      </c>
      <c r="S786" s="60">
        <f t="shared" si="161"/>
        <v>0</v>
      </c>
      <c r="T786" s="61">
        <f t="shared" si="162"/>
        <v>0</v>
      </c>
      <c r="U786" s="58">
        <f t="shared" si="163"/>
        <v>0</v>
      </c>
      <c r="V786" s="61">
        <f t="shared" si="164"/>
        <v>0</v>
      </c>
      <c r="W786" s="58">
        <f t="shared" si="165"/>
        <v>0</v>
      </c>
      <c r="X786" s="367"/>
      <c r="Y786" s="137"/>
      <c r="Z786" s="138"/>
      <c r="AA786" s="139"/>
      <c r="AB786" s="139"/>
      <c r="AC786" s="139"/>
      <c r="AD786" s="139"/>
    </row>
    <row r="787" spans="2:30" hidden="1">
      <c r="B787" s="65" t="str">
        <f>IF(C787&lt;&gt;"",COUNTA($C$7:C787),"")</f>
        <v/>
      </c>
      <c r="C787" s="364" t="str">
        <f>IF('Matches-Data-Inputs'!C803="","",'Matches-Data-Inputs'!C803)</f>
        <v/>
      </c>
      <c r="D787" s="73" t="str">
        <f>IF(C787="","",VLOOKUP(WEEKDAY(C787),WeekDays!$B$6:$C$12,COLUMNS(WeekDays!$B$6:$C$12)))</f>
        <v/>
      </c>
      <c r="E787" s="27" t="str">
        <f>IF('Matches-Data-Inputs'!E803="","",'Matches-Data-Inputs'!E803)</f>
        <v/>
      </c>
      <c r="F787" s="172" t="str">
        <f>IF('Matches-Data-Inputs'!F803="","",'Matches-Data-Inputs'!F803)</f>
        <v/>
      </c>
      <c r="G787" s="172" t="str">
        <f>IF('Matches-Data-Inputs'!G803="","",'Matches-Data-Inputs'!G803)</f>
        <v/>
      </c>
      <c r="H787" s="172" t="str">
        <f t="shared" si="166"/>
        <v>Not Played Yet</v>
      </c>
      <c r="I787" s="362" t="str">
        <f>IF('Matches-Data-Inputs'!H803="","",'Matches-Data-Inputs'!H803)</f>
        <v/>
      </c>
      <c r="J787" s="149" t="str">
        <f>IF('Matches-Data-Inputs'!I803="","",'Matches-Data-Inputs'!I803)</f>
        <v/>
      </c>
      <c r="K787" s="362" t="str">
        <f t="shared" si="167"/>
        <v>Not Played Yet</v>
      </c>
      <c r="L787" s="188"/>
      <c r="M787" s="203"/>
      <c r="N787" s="123" t="str">
        <f t="shared" si="156"/>
        <v xml:space="preserve"> </v>
      </c>
      <c r="O787" s="193" t="str">
        <f t="shared" si="157"/>
        <v xml:space="preserve"> </v>
      </c>
      <c r="P787" s="57" t="str">
        <f t="shared" si="158"/>
        <v/>
      </c>
      <c r="Q787" s="58" t="str">
        <f t="shared" si="159"/>
        <v/>
      </c>
      <c r="R787" s="59">
        <f t="shared" si="160"/>
        <v>0</v>
      </c>
      <c r="S787" s="60">
        <f t="shared" si="161"/>
        <v>0</v>
      </c>
      <c r="T787" s="61">
        <f t="shared" si="162"/>
        <v>0</v>
      </c>
      <c r="U787" s="58">
        <f t="shared" si="163"/>
        <v>0</v>
      </c>
      <c r="V787" s="61">
        <f t="shared" si="164"/>
        <v>0</v>
      </c>
      <c r="W787" s="58">
        <f t="shared" si="165"/>
        <v>0</v>
      </c>
      <c r="X787" s="367"/>
      <c r="Y787" s="137"/>
      <c r="Z787" s="138"/>
      <c r="AA787" s="139"/>
      <c r="AB787" s="139"/>
      <c r="AC787" s="139"/>
      <c r="AD787" s="139"/>
    </row>
    <row r="788" spans="2:30" hidden="1">
      <c r="B788" s="65" t="str">
        <f>IF(C788&lt;&gt;"",COUNTA($C$7:C788),"")</f>
        <v/>
      </c>
      <c r="C788" s="364" t="str">
        <f>IF('Matches-Data-Inputs'!C804="","",'Matches-Data-Inputs'!C804)</f>
        <v/>
      </c>
      <c r="D788" s="73" t="str">
        <f>IF(C788="","",VLOOKUP(WEEKDAY(C788),WeekDays!$B$6:$C$12,COLUMNS(WeekDays!$B$6:$C$12)))</f>
        <v/>
      </c>
      <c r="E788" s="27" t="str">
        <f>IF('Matches-Data-Inputs'!E804="","",'Matches-Data-Inputs'!E804)</f>
        <v/>
      </c>
      <c r="F788" s="172" t="str">
        <f>IF('Matches-Data-Inputs'!F804="","",'Matches-Data-Inputs'!F804)</f>
        <v/>
      </c>
      <c r="G788" s="172" t="str">
        <f>IF('Matches-Data-Inputs'!G804="","",'Matches-Data-Inputs'!G804)</f>
        <v/>
      </c>
      <c r="H788" s="172" t="str">
        <f t="shared" si="166"/>
        <v>Not Played Yet</v>
      </c>
      <c r="I788" s="362" t="str">
        <f>IF('Matches-Data-Inputs'!H804="","",'Matches-Data-Inputs'!H804)</f>
        <v/>
      </c>
      <c r="J788" s="149" t="str">
        <f>IF('Matches-Data-Inputs'!I804="","",'Matches-Data-Inputs'!I804)</f>
        <v/>
      </c>
      <c r="K788" s="362" t="str">
        <f t="shared" si="167"/>
        <v>Not Played Yet</v>
      </c>
      <c r="L788" s="188"/>
      <c r="M788" s="203"/>
      <c r="N788" s="123" t="str">
        <f t="shared" si="156"/>
        <v xml:space="preserve"> </v>
      </c>
      <c r="O788" s="193" t="str">
        <f t="shared" si="157"/>
        <v xml:space="preserve"> </v>
      </c>
      <c r="P788" s="57" t="str">
        <f t="shared" si="158"/>
        <v/>
      </c>
      <c r="Q788" s="58" t="str">
        <f t="shared" si="159"/>
        <v/>
      </c>
      <c r="R788" s="59">
        <f t="shared" si="160"/>
        <v>0</v>
      </c>
      <c r="S788" s="60">
        <f t="shared" si="161"/>
        <v>0</v>
      </c>
      <c r="T788" s="61">
        <f t="shared" si="162"/>
        <v>0</v>
      </c>
      <c r="U788" s="58">
        <f t="shared" si="163"/>
        <v>0</v>
      </c>
      <c r="V788" s="61">
        <f t="shared" si="164"/>
        <v>0</v>
      </c>
      <c r="W788" s="58">
        <f t="shared" si="165"/>
        <v>0</v>
      </c>
      <c r="X788" s="367"/>
      <c r="Y788" s="137"/>
      <c r="Z788" s="138"/>
      <c r="AA788" s="139"/>
      <c r="AB788" s="139"/>
      <c r="AC788" s="139"/>
      <c r="AD788" s="139"/>
    </row>
    <row r="789" spans="2:30" hidden="1">
      <c r="B789" s="65" t="str">
        <f>IF(C789&lt;&gt;"",COUNTA($C$7:C789),"")</f>
        <v/>
      </c>
      <c r="C789" s="364" t="str">
        <f>IF('Matches-Data-Inputs'!C805="","",'Matches-Data-Inputs'!C805)</f>
        <v/>
      </c>
      <c r="D789" s="73" t="str">
        <f>IF(C789="","",VLOOKUP(WEEKDAY(C789),WeekDays!$B$6:$C$12,COLUMNS(WeekDays!$B$6:$C$12)))</f>
        <v/>
      </c>
      <c r="E789" s="27" t="str">
        <f>IF('Matches-Data-Inputs'!E805="","",'Matches-Data-Inputs'!E805)</f>
        <v/>
      </c>
      <c r="F789" s="172" t="str">
        <f>IF('Matches-Data-Inputs'!F805="","",'Matches-Data-Inputs'!F805)</f>
        <v/>
      </c>
      <c r="G789" s="172" t="str">
        <f>IF('Matches-Data-Inputs'!G805="","",'Matches-Data-Inputs'!G805)</f>
        <v/>
      </c>
      <c r="H789" s="172" t="str">
        <f t="shared" si="166"/>
        <v>Not Played Yet</v>
      </c>
      <c r="I789" s="362" t="str">
        <f>IF('Matches-Data-Inputs'!H805="","",'Matches-Data-Inputs'!H805)</f>
        <v/>
      </c>
      <c r="J789" s="149" t="str">
        <f>IF('Matches-Data-Inputs'!I805="","",'Matches-Data-Inputs'!I805)</f>
        <v/>
      </c>
      <c r="K789" s="362" t="str">
        <f t="shared" si="167"/>
        <v>Not Played Yet</v>
      </c>
      <c r="L789" s="188"/>
      <c r="M789" s="203"/>
      <c r="N789" s="123" t="str">
        <f t="shared" si="156"/>
        <v xml:space="preserve"> </v>
      </c>
      <c r="O789" s="193" t="str">
        <f t="shared" si="157"/>
        <v xml:space="preserve"> </v>
      </c>
      <c r="P789" s="57" t="str">
        <f t="shared" si="158"/>
        <v/>
      </c>
      <c r="Q789" s="58" t="str">
        <f t="shared" si="159"/>
        <v/>
      </c>
      <c r="R789" s="59">
        <f t="shared" si="160"/>
        <v>0</v>
      </c>
      <c r="S789" s="60">
        <f t="shared" si="161"/>
        <v>0</v>
      </c>
      <c r="T789" s="61">
        <f t="shared" si="162"/>
        <v>0</v>
      </c>
      <c r="U789" s="58">
        <f t="shared" si="163"/>
        <v>0</v>
      </c>
      <c r="V789" s="61">
        <f t="shared" si="164"/>
        <v>0</v>
      </c>
      <c r="W789" s="58">
        <f t="shared" si="165"/>
        <v>0</v>
      </c>
      <c r="X789" s="367"/>
      <c r="Y789" s="137"/>
      <c r="Z789" s="138"/>
      <c r="AA789" s="139"/>
      <c r="AB789" s="139"/>
      <c r="AC789" s="139"/>
      <c r="AD789" s="139"/>
    </row>
    <row r="790" spans="2:30" hidden="1">
      <c r="B790" s="65" t="str">
        <f>IF(C790&lt;&gt;"",COUNTA($C$7:C790),"")</f>
        <v/>
      </c>
      <c r="C790" s="364" t="str">
        <f>IF('Matches-Data-Inputs'!C806="","",'Matches-Data-Inputs'!C806)</f>
        <v/>
      </c>
      <c r="D790" s="73" t="str">
        <f>IF(C790="","",VLOOKUP(WEEKDAY(C790),WeekDays!$B$6:$C$12,COLUMNS(WeekDays!$B$6:$C$12)))</f>
        <v/>
      </c>
      <c r="E790" s="27" t="str">
        <f>IF('Matches-Data-Inputs'!E806="","",'Matches-Data-Inputs'!E806)</f>
        <v/>
      </c>
      <c r="F790" s="172" t="str">
        <f>IF('Matches-Data-Inputs'!F806="","",'Matches-Data-Inputs'!F806)</f>
        <v/>
      </c>
      <c r="G790" s="172" t="str">
        <f>IF('Matches-Data-Inputs'!G806="","",'Matches-Data-Inputs'!G806)</f>
        <v/>
      </c>
      <c r="H790" s="172" t="str">
        <f t="shared" si="166"/>
        <v>Not Played Yet</v>
      </c>
      <c r="I790" s="362" t="str">
        <f>IF('Matches-Data-Inputs'!H806="","",'Matches-Data-Inputs'!H806)</f>
        <v/>
      </c>
      <c r="J790" s="149" t="str">
        <f>IF('Matches-Data-Inputs'!I806="","",'Matches-Data-Inputs'!I806)</f>
        <v/>
      </c>
      <c r="K790" s="362" t="str">
        <f t="shared" si="167"/>
        <v>Not Played Yet</v>
      </c>
      <c r="L790" s="188"/>
      <c r="M790" s="203"/>
      <c r="N790" s="123" t="str">
        <f t="shared" si="156"/>
        <v xml:space="preserve"> </v>
      </c>
      <c r="O790" s="193" t="str">
        <f t="shared" si="157"/>
        <v xml:space="preserve"> </v>
      </c>
      <c r="P790" s="57" t="str">
        <f t="shared" si="158"/>
        <v/>
      </c>
      <c r="Q790" s="58" t="str">
        <f t="shared" si="159"/>
        <v/>
      </c>
      <c r="R790" s="59">
        <f t="shared" si="160"/>
        <v>0</v>
      </c>
      <c r="S790" s="60">
        <f t="shared" si="161"/>
        <v>0</v>
      </c>
      <c r="T790" s="61">
        <f t="shared" si="162"/>
        <v>0</v>
      </c>
      <c r="U790" s="58">
        <f t="shared" si="163"/>
        <v>0</v>
      </c>
      <c r="V790" s="61">
        <f t="shared" si="164"/>
        <v>0</v>
      </c>
      <c r="W790" s="58">
        <f t="shared" si="165"/>
        <v>0</v>
      </c>
      <c r="X790" s="367"/>
      <c r="Y790" s="137"/>
      <c r="Z790" s="138"/>
      <c r="AA790" s="139"/>
      <c r="AB790" s="139"/>
      <c r="AC790" s="139"/>
      <c r="AD790" s="139"/>
    </row>
    <row r="791" spans="2:30" hidden="1">
      <c r="B791" s="65" t="str">
        <f>IF(C791&lt;&gt;"",COUNTA($C$7:C791),"")</f>
        <v/>
      </c>
      <c r="C791" s="364" t="str">
        <f>IF('Matches-Data-Inputs'!C807="","",'Matches-Data-Inputs'!C807)</f>
        <v/>
      </c>
      <c r="D791" s="73" t="str">
        <f>IF(C791="","",VLOOKUP(WEEKDAY(C791),WeekDays!$B$6:$C$12,COLUMNS(WeekDays!$B$6:$C$12)))</f>
        <v/>
      </c>
      <c r="E791" s="27" t="str">
        <f>IF('Matches-Data-Inputs'!E807="","",'Matches-Data-Inputs'!E807)</f>
        <v/>
      </c>
      <c r="F791" s="172" t="str">
        <f>IF('Matches-Data-Inputs'!F807="","",'Matches-Data-Inputs'!F807)</f>
        <v/>
      </c>
      <c r="G791" s="172" t="str">
        <f>IF('Matches-Data-Inputs'!G807="","",'Matches-Data-Inputs'!G807)</f>
        <v/>
      </c>
      <c r="H791" s="172" t="str">
        <f t="shared" si="166"/>
        <v>Not Played Yet</v>
      </c>
      <c r="I791" s="362" t="str">
        <f>IF('Matches-Data-Inputs'!H807="","",'Matches-Data-Inputs'!H807)</f>
        <v/>
      </c>
      <c r="J791" s="149" t="str">
        <f>IF('Matches-Data-Inputs'!I807="","",'Matches-Data-Inputs'!I807)</f>
        <v/>
      </c>
      <c r="K791" s="362" t="str">
        <f t="shared" si="167"/>
        <v>Not Played Yet</v>
      </c>
      <c r="L791" s="188"/>
      <c r="M791" s="203"/>
      <c r="N791" s="123" t="str">
        <f t="shared" si="156"/>
        <v xml:space="preserve"> </v>
      </c>
      <c r="O791" s="193" t="str">
        <f t="shared" si="157"/>
        <v xml:space="preserve"> </v>
      </c>
      <c r="P791" s="57" t="str">
        <f t="shared" si="158"/>
        <v/>
      </c>
      <c r="Q791" s="58" t="str">
        <f t="shared" si="159"/>
        <v/>
      </c>
      <c r="R791" s="59">
        <f t="shared" si="160"/>
        <v>0</v>
      </c>
      <c r="S791" s="60">
        <f t="shared" si="161"/>
        <v>0</v>
      </c>
      <c r="T791" s="61">
        <f t="shared" si="162"/>
        <v>0</v>
      </c>
      <c r="U791" s="58">
        <f t="shared" si="163"/>
        <v>0</v>
      </c>
      <c r="V791" s="61">
        <f t="shared" si="164"/>
        <v>0</v>
      </c>
      <c r="W791" s="58">
        <f t="shared" si="165"/>
        <v>0</v>
      </c>
      <c r="X791" s="367"/>
      <c r="Y791" s="137"/>
      <c r="Z791" s="138"/>
      <c r="AA791" s="139"/>
      <c r="AB791" s="139"/>
      <c r="AC791" s="139"/>
      <c r="AD791" s="139"/>
    </row>
    <row r="792" spans="2:30" hidden="1">
      <c r="B792" s="65" t="str">
        <f>IF(C792&lt;&gt;"",COUNTA($C$7:C792),"")</f>
        <v/>
      </c>
      <c r="C792" s="364" t="str">
        <f>IF('Matches-Data-Inputs'!C808="","",'Matches-Data-Inputs'!C808)</f>
        <v/>
      </c>
      <c r="D792" s="73" t="str">
        <f>IF(C792="","",VLOOKUP(WEEKDAY(C792),WeekDays!$B$6:$C$12,COLUMNS(WeekDays!$B$6:$C$12)))</f>
        <v/>
      </c>
      <c r="E792" s="27" t="str">
        <f>IF('Matches-Data-Inputs'!E808="","",'Matches-Data-Inputs'!E808)</f>
        <v/>
      </c>
      <c r="F792" s="172" t="str">
        <f>IF('Matches-Data-Inputs'!F808="","",'Matches-Data-Inputs'!F808)</f>
        <v/>
      </c>
      <c r="G792" s="172" t="str">
        <f>IF('Matches-Data-Inputs'!G808="","",'Matches-Data-Inputs'!G808)</f>
        <v/>
      </c>
      <c r="H792" s="172" t="str">
        <f t="shared" si="166"/>
        <v>Not Played Yet</v>
      </c>
      <c r="I792" s="362" t="str">
        <f>IF('Matches-Data-Inputs'!H808="","",'Matches-Data-Inputs'!H808)</f>
        <v/>
      </c>
      <c r="J792" s="149" t="str">
        <f>IF('Matches-Data-Inputs'!I808="","",'Matches-Data-Inputs'!I808)</f>
        <v/>
      </c>
      <c r="K792" s="362" t="str">
        <f t="shared" si="167"/>
        <v>Not Played Yet</v>
      </c>
      <c r="L792" s="188"/>
      <c r="M792" s="203"/>
      <c r="N792" s="123" t="str">
        <f t="shared" si="156"/>
        <v xml:space="preserve"> </v>
      </c>
      <c r="O792" s="193" t="str">
        <f t="shared" si="157"/>
        <v xml:space="preserve"> </v>
      </c>
      <c r="P792" s="57" t="str">
        <f t="shared" si="158"/>
        <v/>
      </c>
      <c r="Q792" s="58" t="str">
        <f t="shared" si="159"/>
        <v/>
      </c>
      <c r="R792" s="59">
        <f t="shared" si="160"/>
        <v>0</v>
      </c>
      <c r="S792" s="60">
        <f t="shared" si="161"/>
        <v>0</v>
      </c>
      <c r="T792" s="61">
        <f t="shared" si="162"/>
        <v>0</v>
      </c>
      <c r="U792" s="58">
        <f t="shared" si="163"/>
        <v>0</v>
      </c>
      <c r="V792" s="61">
        <f t="shared" si="164"/>
        <v>0</v>
      </c>
      <c r="W792" s="58">
        <f t="shared" si="165"/>
        <v>0</v>
      </c>
      <c r="X792" s="367"/>
      <c r="Y792" s="137"/>
      <c r="Z792" s="138"/>
      <c r="AA792" s="139"/>
      <c r="AB792" s="139"/>
      <c r="AC792" s="139"/>
      <c r="AD792" s="139"/>
    </row>
    <row r="793" spans="2:30" hidden="1">
      <c r="B793" s="65" t="str">
        <f>IF(C793&lt;&gt;"",COUNTA($C$7:C793),"")</f>
        <v/>
      </c>
      <c r="C793" s="364" t="str">
        <f>IF('Matches-Data-Inputs'!C809="","",'Matches-Data-Inputs'!C809)</f>
        <v/>
      </c>
      <c r="D793" s="73" t="str">
        <f>IF(C793="","",VLOOKUP(WEEKDAY(C793),WeekDays!$B$6:$C$12,COLUMNS(WeekDays!$B$6:$C$12)))</f>
        <v/>
      </c>
      <c r="E793" s="27" t="str">
        <f>IF('Matches-Data-Inputs'!E809="","",'Matches-Data-Inputs'!E809)</f>
        <v/>
      </c>
      <c r="F793" s="172" t="str">
        <f>IF('Matches-Data-Inputs'!F809="","",'Matches-Data-Inputs'!F809)</f>
        <v/>
      </c>
      <c r="G793" s="172" t="str">
        <f>IF('Matches-Data-Inputs'!G809="","",'Matches-Data-Inputs'!G809)</f>
        <v/>
      </c>
      <c r="H793" s="172" t="str">
        <f t="shared" si="166"/>
        <v>Not Played Yet</v>
      </c>
      <c r="I793" s="362" t="str">
        <f>IF('Matches-Data-Inputs'!H809="","",'Matches-Data-Inputs'!H809)</f>
        <v/>
      </c>
      <c r="J793" s="149" t="str">
        <f>IF('Matches-Data-Inputs'!I809="","",'Matches-Data-Inputs'!I809)</f>
        <v/>
      </c>
      <c r="K793" s="362" t="str">
        <f t="shared" si="167"/>
        <v>Not Played Yet</v>
      </c>
      <c r="L793" s="188"/>
      <c r="M793" s="203"/>
      <c r="N793" s="123" t="str">
        <f t="shared" si="156"/>
        <v xml:space="preserve"> </v>
      </c>
      <c r="O793" s="193" t="str">
        <f t="shared" si="157"/>
        <v xml:space="preserve"> </v>
      </c>
      <c r="P793" s="57" t="str">
        <f t="shared" si="158"/>
        <v/>
      </c>
      <c r="Q793" s="58" t="str">
        <f t="shared" si="159"/>
        <v/>
      </c>
      <c r="R793" s="59">
        <f t="shared" si="160"/>
        <v>0</v>
      </c>
      <c r="S793" s="60">
        <f t="shared" si="161"/>
        <v>0</v>
      </c>
      <c r="T793" s="61">
        <f t="shared" si="162"/>
        <v>0</v>
      </c>
      <c r="U793" s="58">
        <f t="shared" si="163"/>
        <v>0</v>
      </c>
      <c r="V793" s="61">
        <f t="shared" si="164"/>
        <v>0</v>
      </c>
      <c r="W793" s="58">
        <f t="shared" si="165"/>
        <v>0</v>
      </c>
      <c r="X793" s="367"/>
      <c r="Y793" s="137"/>
      <c r="Z793" s="138"/>
      <c r="AA793" s="139"/>
      <c r="AB793" s="139"/>
      <c r="AC793" s="139"/>
      <c r="AD793" s="139"/>
    </row>
    <row r="794" spans="2:30" hidden="1">
      <c r="B794" s="65" t="str">
        <f>IF(C794&lt;&gt;"",COUNTA($C$7:C794),"")</f>
        <v/>
      </c>
      <c r="C794" s="364" t="str">
        <f>IF('Matches-Data-Inputs'!C810="","",'Matches-Data-Inputs'!C810)</f>
        <v/>
      </c>
      <c r="D794" s="73" t="str">
        <f>IF(C794="","",VLOOKUP(WEEKDAY(C794),WeekDays!$B$6:$C$12,COLUMNS(WeekDays!$B$6:$C$12)))</f>
        <v/>
      </c>
      <c r="E794" s="27" t="str">
        <f>IF('Matches-Data-Inputs'!E810="","",'Matches-Data-Inputs'!E810)</f>
        <v/>
      </c>
      <c r="F794" s="172" t="str">
        <f>IF('Matches-Data-Inputs'!F810="","",'Matches-Data-Inputs'!F810)</f>
        <v/>
      </c>
      <c r="G794" s="172" t="str">
        <f>IF('Matches-Data-Inputs'!G810="","",'Matches-Data-Inputs'!G810)</f>
        <v/>
      </c>
      <c r="H794" s="172" t="str">
        <f t="shared" si="166"/>
        <v>Not Played Yet</v>
      </c>
      <c r="I794" s="362" t="str">
        <f>IF('Matches-Data-Inputs'!H810="","",'Matches-Data-Inputs'!H810)</f>
        <v/>
      </c>
      <c r="J794" s="149" t="str">
        <f>IF('Matches-Data-Inputs'!I810="","",'Matches-Data-Inputs'!I810)</f>
        <v/>
      </c>
      <c r="K794" s="362" t="str">
        <f t="shared" si="167"/>
        <v>Not Played Yet</v>
      </c>
      <c r="L794" s="188"/>
      <c r="M794" s="203"/>
      <c r="N794" s="123" t="str">
        <f t="shared" si="156"/>
        <v xml:space="preserve"> </v>
      </c>
      <c r="O794" s="193" t="str">
        <f t="shared" si="157"/>
        <v xml:space="preserve"> </v>
      </c>
      <c r="P794" s="57" t="str">
        <f t="shared" si="158"/>
        <v/>
      </c>
      <c r="Q794" s="58" t="str">
        <f t="shared" si="159"/>
        <v/>
      </c>
      <c r="R794" s="59">
        <f t="shared" si="160"/>
        <v>0</v>
      </c>
      <c r="S794" s="60">
        <f t="shared" si="161"/>
        <v>0</v>
      </c>
      <c r="T794" s="61">
        <f t="shared" si="162"/>
        <v>0</v>
      </c>
      <c r="U794" s="58">
        <f t="shared" si="163"/>
        <v>0</v>
      </c>
      <c r="V794" s="61">
        <f t="shared" si="164"/>
        <v>0</v>
      </c>
      <c r="W794" s="58">
        <f t="shared" si="165"/>
        <v>0</v>
      </c>
      <c r="X794" s="367"/>
      <c r="Y794" s="137"/>
      <c r="Z794" s="138"/>
      <c r="AA794" s="139"/>
      <c r="AB794" s="139"/>
      <c r="AC794" s="139"/>
      <c r="AD794" s="139"/>
    </row>
    <row r="795" spans="2:30" hidden="1">
      <c r="B795" s="65" t="str">
        <f>IF(C795&lt;&gt;"",COUNTA($C$7:C795),"")</f>
        <v/>
      </c>
      <c r="C795" s="364" t="str">
        <f>IF('Matches-Data-Inputs'!C811="","",'Matches-Data-Inputs'!C811)</f>
        <v/>
      </c>
      <c r="D795" s="73" t="str">
        <f>IF(C795="","",VLOOKUP(WEEKDAY(C795),WeekDays!$B$6:$C$12,COLUMNS(WeekDays!$B$6:$C$12)))</f>
        <v/>
      </c>
      <c r="E795" s="27" t="str">
        <f>IF('Matches-Data-Inputs'!E811="","",'Matches-Data-Inputs'!E811)</f>
        <v/>
      </c>
      <c r="F795" s="172" t="str">
        <f>IF('Matches-Data-Inputs'!F811="","",'Matches-Data-Inputs'!F811)</f>
        <v/>
      </c>
      <c r="G795" s="172" t="str">
        <f>IF('Matches-Data-Inputs'!G811="","",'Matches-Data-Inputs'!G811)</f>
        <v/>
      </c>
      <c r="H795" s="172" t="str">
        <f t="shared" si="166"/>
        <v>Not Played Yet</v>
      </c>
      <c r="I795" s="362" t="str">
        <f>IF('Matches-Data-Inputs'!H811="","",'Matches-Data-Inputs'!H811)</f>
        <v/>
      </c>
      <c r="J795" s="149" t="str">
        <f>IF('Matches-Data-Inputs'!I811="","",'Matches-Data-Inputs'!I811)</f>
        <v/>
      </c>
      <c r="K795" s="362" t="str">
        <f t="shared" si="167"/>
        <v>Not Played Yet</v>
      </c>
      <c r="L795" s="188"/>
      <c r="M795" s="203"/>
      <c r="N795" s="123" t="str">
        <f t="shared" si="156"/>
        <v xml:space="preserve"> </v>
      </c>
      <c r="O795" s="193" t="str">
        <f t="shared" si="157"/>
        <v xml:space="preserve"> </v>
      </c>
      <c r="P795" s="57" t="str">
        <f t="shared" si="158"/>
        <v/>
      </c>
      <c r="Q795" s="58" t="str">
        <f t="shared" si="159"/>
        <v/>
      </c>
      <c r="R795" s="59">
        <f t="shared" si="160"/>
        <v>0</v>
      </c>
      <c r="S795" s="60">
        <f t="shared" si="161"/>
        <v>0</v>
      </c>
      <c r="T795" s="61">
        <f t="shared" si="162"/>
        <v>0</v>
      </c>
      <c r="U795" s="58">
        <f t="shared" si="163"/>
        <v>0</v>
      </c>
      <c r="V795" s="61">
        <f t="shared" si="164"/>
        <v>0</v>
      </c>
      <c r="W795" s="58">
        <f t="shared" si="165"/>
        <v>0</v>
      </c>
      <c r="X795" s="367"/>
      <c r="Y795" s="137"/>
      <c r="Z795" s="138"/>
      <c r="AA795" s="139"/>
      <c r="AB795" s="139"/>
      <c r="AC795" s="139"/>
      <c r="AD795" s="139"/>
    </row>
    <row r="796" spans="2:30" hidden="1">
      <c r="B796" s="65" t="str">
        <f>IF(C796&lt;&gt;"",COUNTA($C$7:C796),"")</f>
        <v/>
      </c>
      <c r="C796" s="364" t="str">
        <f>IF('Matches-Data-Inputs'!C812="","",'Matches-Data-Inputs'!C812)</f>
        <v/>
      </c>
      <c r="D796" s="73" t="str">
        <f>IF(C796="","",VLOOKUP(WEEKDAY(C796),WeekDays!$B$6:$C$12,COLUMNS(WeekDays!$B$6:$C$12)))</f>
        <v/>
      </c>
      <c r="E796" s="27" t="str">
        <f>IF('Matches-Data-Inputs'!E812="","",'Matches-Data-Inputs'!E812)</f>
        <v/>
      </c>
      <c r="F796" s="172" t="str">
        <f>IF('Matches-Data-Inputs'!F812="","",'Matches-Data-Inputs'!F812)</f>
        <v/>
      </c>
      <c r="G796" s="172" t="str">
        <f>IF('Matches-Data-Inputs'!G812="","",'Matches-Data-Inputs'!G812)</f>
        <v/>
      </c>
      <c r="H796" s="172" t="str">
        <f t="shared" si="166"/>
        <v>Not Played Yet</v>
      </c>
      <c r="I796" s="362" t="str">
        <f>IF('Matches-Data-Inputs'!H812="","",'Matches-Data-Inputs'!H812)</f>
        <v/>
      </c>
      <c r="J796" s="149" t="str">
        <f>IF('Matches-Data-Inputs'!I812="","",'Matches-Data-Inputs'!I812)</f>
        <v/>
      </c>
      <c r="K796" s="362" t="str">
        <f t="shared" si="167"/>
        <v>Not Played Yet</v>
      </c>
      <c r="L796" s="188"/>
      <c r="M796" s="203"/>
      <c r="N796" s="123" t="str">
        <f t="shared" si="156"/>
        <v xml:space="preserve"> </v>
      </c>
      <c r="O796" s="193" t="str">
        <f t="shared" si="157"/>
        <v xml:space="preserve"> </v>
      </c>
      <c r="P796" s="57" t="str">
        <f t="shared" si="158"/>
        <v/>
      </c>
      <c r="Q796" s="58" t="str">
        <f t="shared" si="159"/>
        <v/>
      </c>
      <c r="R796" s="59">
        <f t="shared" si="160"/>
        <v>0</v>
      </c>
      <c r="S796" s="60">
        <f t="shared" si="161"/>
        <v>0</v>
      </c>
      <c r="T796" s="61">
        <f t="shared" si="162"/>
        <v>0</v>
      </c>
      <c r="U796" s="58">
        <f t="shared" si="163"/>
        <v>0</v>
      </c>
      <c r="V796" s="61">
        <f t="shared" si="164"/>
        <v>0</v>
      </c>
      <c r="W796" s="58">
        <f t="shared" si="165"/>
        <v>0</v>
      </c>
      <c r="X796" s="367"/>
      <c r="Y796" s="137"/>
      <c r="Z796" s="138"/>
      <c r="AA796" s="139"/>
      <c r="AB796" s="139"/>
      <c r="AC796" s="139"/>
      <c r="AD796" s="139"/>
    </row>
    <row r="797" spans="2:30" hidden="1">
      <c r="B797" s="65" t="str">
        <f>IF(C797&lt;&gt;"",COUNTA($C$7:C797),"")</f>
        <v/>
      </c>
      <c r="C797" s="364" t="str">
        <f>IF('Matches-Data-Inputs'!C813="","",'Matches-Data-Inputs'!C813)</f>
        <v/>
      </c>
      <c r="D797" s="73" t="str">
        <f>IF(C797="","",VLOOKUP(WEEKDAY(C797),WeekDays!$B$6:$C$12,COLUMNS(WeekDays!$B$6:$C$12)))</f>
        <v/>
      </c>
      <c r="E797" s="27" t="str">
        <f>IF('Matches-Data-Inputs'!E813="","",'Matches-Data-Inputs'!E813)</f>
        <v/>
      </c>
      <c r="F797" s="172" t="str">
        <f>IF('Matches-Data-Inputs'!F813="","",'Matches-Data-Inputs'!F813)</f>
        <v/>
      </c>
      <c r="G797" s="172" t="str">
        <f>IF('Matches-Data-Inputs'!G813="","",'Matches-Data-Inputs'!G813)</f>
        <v/>
      </c>
      <c r="H797" s="172" t="str">
        <f t="shared" si="166"/>
        <v>Not Played Yet</v>
      </c>
      <c r="I797" s="362" t="str">
        <f>IF('Matches-Data-Inputs'!H813="","",'Matches-Data-Inputs'!H813)</f>
        <v/>
      </c>
      <c r="J797" s="149" t="str">
        <f>IF('Matches-Data-Inputs'!I813="","",'Matches-Data-Inputs'!I813)</f>
        <v/>
      </c>
      <c r="K797" s="362" t="str">
        <f t="shared" si="167"/>
        <v>Not Played Yet</v>
      </c>
      <c r="L797" s="188"/>
      <c r="M797" s="203"/>
      <c r="N797" s="123" t="str">
        <f t="shared" si="156"/>
        <v xml:space="preserve"> </v>
      </c>
      <c r="O797" s="193" t="str">
        <f t="shared" si="157"/>
        <v xml:space="preserve"> </v>
      </c>
      <c r="P797" s="57" t="str">
        <f t="shared" si="158"/>
        <v/>
      </c>
      <c r="Q797" s="58" t="str">
        <f t="shared" si="159"/>
        <v/>
      </c>
      <c r="R797" s="59">
        <f t="shared" si="160"/>
        <v>0</v>
      </c>
      <c r="S797" s="60">
        <f t="shared" si="161"/>
        <v>0</v>
      </c>
      <c r="T797" s="61">
        <f t="shared" si="162"/>
        <v>0</v>
      </c>
      <c r="U797" s="58">
        <f t="shared" si="163"/>
        <v>0</v>
      </c>
      <c r="V797" s="61">
        <f t="shared" si="164"/>
        <v>0</v>
      </c>
      <c r="W797" s="58">
        <f t="shared" si="165"/>
        <v>0</v>
      </c>
      <c r="X797" s="367"/>
      <c r="Y797" s="137"/>
      <c r="Z797" s="138"/>
      <c r="AA797" s="139"/>
      <c r="AB797" s="139"/>
      <c r="AC797" s="139"/>
      <c r="AD797" s="139"/>
    </row>
    <row r="798" spans="2:30" hidden="1">
      <c r="B798" s="65"/>
      <c r="C798" s="364"/>
      <c r="D798" s="73"/>
      <c r="E798" s="27"/>
      <c r="F798" s="172"/>
      <c r="G798" s="172" t="str">
        <f>IF('Matches-Data-Inputs'!G814="","",'Matches-Data-Inputs'!G814)</f>
        <v/>
      </c>
      <c r="H798" s="172" t="str">
        <f t="shared" ref="H798:H813" si="168">IF(G798&lt;&gt;"",F798,"Not Played Yet")</f>
        <v>Not Played Yet</v>
      </c>
      <c r="I798" s="362" t="str">
        <f>IF('Matches-Data-Inputs'!H814="","",'Matches-Data-Inputs'!H814)</f>
        <v/>
      </c>
      <c r="J798" s="149" t="str">
        <f>IF('Matches-Data-Inputs'!I814="","",'Matches-Data-Inputs'!I814)</f>
        <v/>
      </c>
      <c r="K798" s="362" t="str">
        <f t="shared" ref="K798:K813" si="169">IF(J798&lt;&gt;"",I798,"Not Played Yet")</f>
        <v>Not Played Yet</v>
      </c>
      <c r="L798" s="188"/>
      <c r="M798" s="203"/>
      <c r="N798" s="123" t="str">
        <f t="shared" si="156"/>
        <v xml:space="preserve"> </v>
      </c>
      <c r="O798" s="193" t="str">
        <f t="shared" si="157"/>
        <v xml:space="preserve"> </v>
      </c>
      <c r="P798" s="57" t="str">
        <f t="shared" si="158"/>
        <v/>
      </c>
      <c r="Q798" s="58" t="str">
        <f t="shared" si="159"/>
        <v/>
      </c>
      <c r="R798" s="59">
        <f t="shared" si="160"/>
        <v>0</v>
      </c>
      <c r="S798" s="60">
        <f t="shared" si="161"/>
        <v>0</v>
      </c>
      <c r="T798" s="61">
        <f t="shared" si="162"/>
        <v>0</v>
      </c>
      <c r="U798" s="58">
        <f t="shared" si="163"/>
        <v>0</v>
      </c>
      <c r="V798" s="61">
        <f t="shared" si="164"/>
        <v>0</v>
      </c>
      <c r="W798" s="58">
        <f t="shared" si="165"/>
        <v>0</v>
      </c>
      <c r="X798" s="367"/>
      <c r="Y798" s="137"/>
      <c r="Z798" s="138"/>
      <c r="AA798" s="139"/>
      <c r="AB798" s="139"/>
      <c r="AC798" s="139"/>
      <c r="AD798" s="139"/>
    </row>
    <row r="799" spans="2:30" hidden="1">
      <c r="B799" s="65"/>
      <c r="C799" s="364"/>
      <c r="D799" s="73"/>
      <c r="E799" s="27"/>
      <c r="F799" s="172"/>
      <c r="G799" s="172" t="str">
        <f>IF('Matches-Data-Inputs'!G815="","",'Matches-Data-Inputs'!G815)</f>
        <v/>
      </c>
      <c r="H799" s="172" t="str">
        <f t="shared" si="168"/>
        <v>Not Played Yet</v>
      </c>
      <c r="I799" s="362" t="str">
        <f>IF('Matches-Data-Inputs'!H815="","",'Matches-Data-Inputs'!H815)</f>
        <v/>
      </c>
      <c r="J799" s="149" t="str">
        <f>IF('Matches-Data-Inputs'!I815="","",'Matches-Data-Inputs'!I815)</f>
        <v/>
      </c>
      <c r="K799" s="362" t="str">
        <f t="shared" si="169"/>
        <v>Not Played Yet</v>
      </c>
      <c r="L799" s="188"/>
      <c r="M799" s="203"/>
      <c r="N799" s="123" t="str">
        <f t="shared" si="156"/>
        <v xml:space="preserve"> </v>
      </c>
      <c r="O799" s="193" t="str">
        <f t="shared" si="157"/>
        <v xml:space="preserve"> </v>
      </c>
      <c r="P799" s="57" t="str">
        <f t="shared" si="158"/>
        <v/>
      </c>
      <c r="Q799" s="58" t="str">
        <f t="shared" si="159"/>
        <v/>
      </c>
      <c r="R799" s="59">
        <f t="shared" si="160"/>
        <v>0</v>
      </c>
      <c r="S799" s="60">
        <f t="shared" si="161"/>
        <v>0</v>
      </c>
      <c r="T799" s="61">
        <f t="shared" si="162"/>
        <v>0</v>
      </c>
      <c r="U799" s="58">
        <f t="shared" si="163"/>
        <v>0</v>
      </c>
      <c r="V799" s="61">
        <f t="shared" si="164"/>
        <v>0</v>
      </c>
      <c r="W799" s="58">
        <f t="shared" si="165"/>
        <v>0</v>
      </c>
      <c r="X799" s="367"/>
      <c r="Y799" s="137"/>
      <c r="Z799" s="138"/>
      <c r="AA799" s="139"/>
      <c r="AB799" s="139"/>
      <c r="AC799" s="139"/>
      <c r="AD799" s="139"/>
    </row>
    <row r="800" spans="2:30" hidden="1">
      <c r="B800" s="65"/>
      <c r="C800" s="364"/>
      <c r="D800" s="73"/>
      <c r="E800" s="27"/>
      <c r="F800" s="172"/>
      <c r="G800" s="172" t="str">
        <f>IF('Matches-Data-Inputs'!G816="","",'Matches-Data-Inputs'!G816)</f>
        <v/>
      </c>
      <c r="H800" s="172" t="str">
        <f t="shared" si="168"/>
        <v>Not Played Yet</v>
      </c>
      <c r="I800" s="362" t="str">
        <f>IF('Matches-Data-Inputs'!H816="","",'Matches-Data-Inputs'!H816)</f>
        <v/>
      </c>
      <c r="J800" s="149" t="str">
        <f>IF('Matches-Data-Inputs'!I816="","",'Matches-Data-Inputs'!I816)</f>
        <v/>
      </c>
      <c r="K800" s="362" t="str">
        <f t="shared" si="169"/>
        <v>Not Played Yet</v>
      </c>
      <c r="L800" s="188"/>
      <c r="M800" s="203"/>
      <c r="N800" s="123" t="str">
        <f t="shared" si="156"/>
        <v xml:space="preserve"> </v>
      </c>
      <c r="O800" s="193" t="str">
        <f t="shared" si="157"/>
        <v xml:space="preserve"> </v>
      </c>
      <c r="P800" s="57" t="str">
        <f t="shared" si="158"/>
        <v/>
      </c>
      <c r="Q800" s="58" t="str">
        <f t="shared" si="159"/>
        <v/>
      </c>
      <c r="R800" s="59">
        <f t="shared" si="160"/>
        <v>0</v>
      </c>
      <c r="S800" s="60">
        <f t="shared" si="161"/>
        <v>0</v>
      </c>
      <c r="T800" s="61">
        <f t="shared" si="162"/>
        <v>0</v>
      </c>
      <c r="U800" s="58">
        <f t="shared" si="163"/>
        <v>0</v>
      </c>
      <c r="V800" s="61">
        <f t="shared" si="164"/>
        <v>0</v>
      </c>
      <c r="W800" s="58">
        <f t="shared" si="165"/>
        <v>0</v>
      </c>
      <c r="X800" s="367"/>
      <c r="Y800" s="137"/>
      <c r="Z800" s="138"/>
      <c r="AA800" s="139"/>
      <c r="AB800" s="139"/>
      <c r="AC800" s="139"/>
      <c r="AD800" s="139"/>
    </row>
    <row r="801" spans="2:30" hidden="1">
      <c r="B801" s="65"/>
      <c r="C801" s="364"/>
      <c r="D801" s="73"/>
      <c r="E801" s="27"/>
      <c r="F801" s="172"/>
      <c r="G801" s="172" t="str">
        <f>IF('Matches-Data-Inputs'!G817="","",'Matches-Data-Inputs'!G817)</f>
        <v/>
      </c>
      <c r="H801" s="172" t="str">
        <f t="shared" si="168"/>
        <v>Not Played Yet</v>
      </c>
      <c r="I801" s="362" t="str">
        <f>IF('Matches-Data-Inputs'!H817="","",'Matches-Data-Inputs'!H817)</f>
        <v/>
      </c>
      <c r="J801" s="149" t="str">
        <f>IF('Matches-Data-Inputs'!I817="","",'Matches-Data-Inputs'!I817)</f>
        <v/>
      </c>
      <c r="K801" s="362" t="str">
        <f t="shared" si="169"/>
        <v>Not Played Yet</v>
      </c>
      <c r="L801" s="188"/>
      <c r="M801" s="203"/>
      <c r="N801" s="123" t="str">
        <f t="shared" si="156"/>
        <v xml:space="preserve"> </v>
      </c>
      <c r="O801" s="193" t="str">
        <f t="shared" si="157"/>
        <v xml:space="preserve"> </v>
      </c>
      <c r="P801" s="57" t="str">
        <f t="shared" si="158"/>
        <v/>
      </c>
      <c r="Q801" s="58" t="str">
        <f t="shared" si="159"/>
        <v/>
      </c>
      <c r="R801" s="59">
        <f t="shared" si="160"/>
        <v>0</v>
      </c>
      <c r="S801" s="60">
        <f t="shared" si="161"/>
        <v>0</v>
      </c>
      <c r="T801" s="61">
        <f t="shared" si="162"/>
        <v>0</v>
      </c>
      <c r="U801" s="58">
        <f t="shared" si="163"/>
        <v>0</v>
      </c>
      <c r="V801" s="61">
        <f t="shared" si="164"/>
        <v>0</v>
      </c>
      <c r="W801" s="58">
        <f t="shared" si="165"/>
        <v>0</v>
      </c>
      <c r="X801" s="367"/>
      <c r="Y801" s="137"/>
      <c r="Z801" s="138"/>
      <c r="AA801" s="139"/>
      <c r="AB801" s="139"/>
      <c r="AC801" s="139"/>
      <c r="AD801" s="139"/>
    </row>
    <row r="802" spans="2:30" hidden="1">
      <c r="B802" s="65"/>
      <c r="C802" s="364"/>
      <c r="D802" s="73"/>
      <c r="E802" s="27"/>
      <c r="F802" s="172"/>
      <c r="G802" s="172" t="str">
        <f>IF('Matches-Data-Inputs'!G818="","",'Matches-Data-Inputs'!G818)</f>
        <v/>
      </c>
      <c r="H802" s="172" t="str">
        <f t="shared" si="168"/>
        <v>Not Played Yet</v>
      </c>
      <c r="I802" s="362" t="str">
        <f>IF('Matches-Data-Inputs'!H818="","",'Matches-Data-Inputs'!H818)</f>
        <v/>
      </c>
      <c r="J802" s="149" t="str">
        <f>IF('Matches-Data-Inputs'!I818="","",'Matches-Data-Inputs'!I818)</f>
        <v/>
      </c>
      <c r="K802" s="362" t="str">
        <f t="shared" si="169"/>
        <v>Not Played Yet</v>
      </c>
      <c r="L802" s="188"/>
      <c r="M802" s="203"/>
      <c r="N802" s="123" t="str">
        <f t="shared" si="156"/>
        <v xml:space="preserve"> </v>
      </c>
      <c r="O802" s="193" t="str">
        <f t="shared" si="157"/>
        <v xml:space="preserve"> </v>
      </c>
      <c r="P802" s="57" t="str">
        <f t="shared" si="158"/>
        <v/>
      </c>
      <c r="Q802" s="58" t="str">
        <f t="shared" si="159"/>
        <v/>
      </c>
      <c r="R802" s="59">
        <f t="shared" si="160"/>
        <v>0</v>
      </c>
      <c r="S802" s="60">
        <f t="shared" si="161"/>
        <v>0</v>
      </c>
      <c r="T802" s="61">
        <f t="shared" si="162"/>
        <v>0</v>
      </c>
      <c r="U802" s="58">
        <f t="shared" si="163"/>
        <v>0</v>
      </c>
      <c r="V802" s="61">
        <f t="shared" si="164"/>
        <v>0</v>
      </c>
      <c r="W802" s="58">
        <f t="shared" si="165"/>
        <v>0</v>
      </c>
      <c r="X802" s="367"/>
      <c r="Y802" s="137"/>
      <c r="Z802" s="138"/>
      <c r="AA802" s="139"/>
      <c r="AB802" s="139"/>
      <c r="AC802" s="139"/>
      <c r="AD802" s="139"/>
    </row>
    <row r="803" spans="2:30" hidden="1">
      <c r="B803" s="65"/>
      <c r="C803" s="364"/>
      <c r="D803" s="73"/>
      <c r="E803" s="27"/>
      <c r="F803" s="172"/>
      <c r="G803" s="172" t="str">
        <f>IF('Matches-Data-Inputs'!G819="","",'Matches-Data-Inputs'!G819)</f>
        <v/>
      </c>
      <c r="H803" s="172" t="str">
        <f t="shared" si="168"/>
        <v>Not Played Yet</v>
      </c>
      <c r="I803" s="362" t="str">
        <f>IF('Matches-Data-Inputs'!H819="","",'Matches-Data-Inputs'!H819)</f>
        <v/>
      </c>
      <c r="J803" s="149" t="str">
        <f>IF('Matches-Data-Inputs'!I819="","",'Matches-Data-Inputs'!I819)</f>
        <v/>
      </c>
      <c r="K803" s="362" t="str">
        <f t="shared" si="169"/>
        <v>Not Played Yet</v>
      </c>
      <c r="L803" s="188"/>
      <c r="M803" s="203"/>
      <c r="N803" s="123" t="str">
        <f t="shared" si="156"/>
        <v xml:space="preserve"> </v>
      </c>
      <c r="O803" s="193" t="str">
        <f t="shared" si="157"/>
        <v xml:space="preserve"> </v>
      </c>
      <c r="P803" s="57" t="str">
        <f t="shared" si="158"/>
        <v/>
      </c>
      <c r="Q803" s="58" t="str">
        <f t="shared" si="159"/>
        <v/>
      </c>
      <c r="R803" s="59">
        <f t="shared" si="160"/>
        <v>0</v>
      </c>
      <c r="S803" s="60">
        <f t="shared" si="161"/>
        <v>0</v>
      </c>
      <c r="T803" s="61">
        <f t="shared" si="162"/>
        <v>0</v>
      </c>
      <c r="U803" s="58">
        <f t="shared" si="163"/>
        <v>0</v>
      </c>
      <c r="V803" s="61">
        <f t="shared" si="164"/>
        <v>0</v>
      </c>
      <c r="W803" s="58">
        <f t="shared" si="165"/>
        <v>0</v>
      </c>
      <c r="X803" s="367"/>
      <c r="Y803" s="137"/>
      <c r="Z803" s="138"/>
      <c r="AA803" s="139"/>
      <c r="AB803" s="139"/>
      <c r="AC803" s="139"/>
      <c r="AD803" s="139"/>
    </row>
    <row r="804" spans="2:30" hidden="1">
      <c r="B804" s="65"/>
      <c r="C804" s="364"/>
      <c r="D804" s="73"/>
      <c r="E804" s="27"/>
      <c r="F804" s="172"/>
      <c r="G804" s="172" t="str">
        <f>IF('Matches-Data-Inputs'!G820="","",'Matches-Data-Inputs'!G820)</f>
        <v/>
      </c>
      <c r="H804" s="172" t="str">
        <f t="shared" si="168"/>
        <v>Not Played Yet</v>
      </c>
      <c r="I804" s="362" t="str">
        <f>IF('Matches-Data-Inputs'!H820="","",'Matches-Data-Inputs'!H820)</f>
        <v/>
      </c>
      <c r="J804" s="149" t="str">
        <f>IF('Matches-Data-Inputs'!I820="","",'Matches-Data-Inputs'!I820)</f>
        <v/>
      </c>
      <c r="K804" s="362" t="str">
        <f t="shared" si="169"/>
        <v>Not Played Yet</v>
      </c>
      <c r="L804" s="188"/>
      <c r="M804" s="203"/>
      <c r="N804" s="123" t="str">
        <f t="shared" si="156"/>
        <v xml:space="preserve"> </v>
      </c>
      <c r="O804" s="193" t="str">
        <f t="shared" si="157"/>
        <v xml:space="preserve"> </v>
      </c>
      <c r="P804" s="57" t="str">
        <f t="shared" si="158"/>
        <v/>
      </c>
      <c r="Q804" s="58" t="str">
        <f t="shared" si="159"/>
        <v/>
      </c>
      <c r="R804" s="59">
        <f t="shared" si="160"/>
        <v>0</v>
      </c>
      <c r="S804" s="60">
        <f t="shared" si="161"/>
        <v>0</v>
      </c>
      <c r="T804" s="61">
        <f t="shared" si="162"/>
        <v>0</v>
      </c>
      <c r="U804" s="58">
        <f t="shared" si="163"/>
        <v>0</v>
      </c>
      <c r="V804" s="61">
        <f t="shared" si="164"/>
        <v>0</v>
      </c>
      <c r="W804" s="58">
        <f t="shared" si="165"/>
        <v>0</v>
      </c>
      <c r="X804" s="367"/>
      <c r="Y804" s="137"/>
      <c r="Z804" s="138"/>
      <c r="AA804" s="139"/>
      <c r="AB804" s="139"/>
      <c r="AC804" s="139"/>
      <c r="AD804" s="139"/>
    </row>
    <row r="805" spans="2:30" hidden="1">
      <c r="B805" s="65"/>
      <c r="C805" s="364"/>
      <c r="D805" s="73"/>
      <c r="E805" s="27"/>
      <c r="F805" s="172"/>
      <c r="G805" s="172" t="str">
        <f>IF('Matches-Data-Inputs'!G821="","",'Matches-Data-Inputs'!G821)</f>
        <v/>
      </c>
      <c r="H805" s="172" t="str">
        <f t="shared" si="168"/>
        <v>Not Played Yet</v>
      </c>
      <c r="I805" s="362" t="str">
        <f>IF('Matches-Data-Inputs'!H821="","",'Matches-Data-Inputs'!H821)</f>
        <v/>
      </c>
      <c r="J805" s="149" t="str">
        <f>IF('Matches-Data-Inputs'!I821="","",'Matches-Data-Inputs'!I821)</f>
        <v/>
      </c>
      <c r="K805" s="362" t="str">
        <f t="shared" si="169"/>
        <v>Not Played Yet</v>
      </c>
      <c r="L805" s="188"/>
      <c r="M805" s="203"/>
      <c r="N805" s="123" t="str">
        <f t="shared" si="156"/>
        <v xml:space="preserve"> </v>
      </c>
      <c r="O805" s="193" t="str">
        <f t="shared" si="157"/>
        <v xml:space="preserve"> </v>
      </c>
      <c r="P805" s="57" t="str">
        <f t="shared" si="158"/>
        <v/>
      </c>
      <c r="Q805" s="58" t="str">
        <f t="shared" si="159"/>
        <v/>
      </c>
      <c r="R805" s="59">
        <f t="shared" si="160"/>
        <v>0</v>
      </c>
      <c r="S805" s="60">
        <f t="shared" si="161"/>
        <v>0</v>
      </c>
      <c r="T805" s="61">
        <f t="shared" si="162"/>
        <v>0</v>
      </c>
      <c r="U805" s="58">
        <f t="shared" si="163"/>
        <v>0</v>
      </c>
      <c r="V805" s="61">
        <f t="shared" si="164"/>
        <v>0</v>
      </c>
      <c r="W805" s="58">
        <f t="shared" si="165"/>
        <v>0</v>
      </c>
      <c r="X805" s="367"/>
      <c r="Y805" s="137"/>
      <c r="Z805" s="138"/>
      <c r="AA805" s="139"/>
      <c r="AB805" s="139"/>
      <c r="AC805" s="139"/>
      <c r="AD805" s="139"/>
    </row>
    <row r="806" spans="2:30" hidden="1">
      <c r="B806" s="65"/>
      <c r="C806" s="364"/>
      <c r="D806" s="73"/>
      <c r="E806" s="27"/>
      <c r="F806" s="172"/>
      <c r="G806" s="172" t="str">
        <f>IF('Matches-Data-Inputs'!G822="","",'Matches-Data-Inputs'!G822)</f>
        <v/>
      </c>
      <c r="H806" s="172" t="str">
        <f t="shared" si="168"/>
        <v>Not Played Yet</v>
      </c>
      <c r="I806" s="362" t="str">
        <f>IF('Matches-Data-Inputs'!H822="","",'Matches-Data-Inputs'!H822)</f>
        <v/>
      </c>
      <c r="J806" s="149" t="str">
        <f>IF('Matches-Data-Inputs'!I822="","",'Matches-Data-Inputs'!I822)</f>
        <v/>
      </c>
      <c r="K806" s="362" t="str">
        <f t="shared" si="169"/>
        <v>Not Played Yet</v>
      </c>
      <c r="L806" s="188"/>
      <c r="M806" s="203"/>
      <c r="N806" s="123" t="str">
        <f t="shared" si="156"/>
        <v xml:space="preserve"> </v>
      </c>
      <c r="O806" s="193" t="str">
        <f t="shared" si="157"/>
        <v xml:space="preserve"> </v>
      </c>
      <c r="P806" s="57" t="str">
        <f t="shared" si="158"/>
        <v/>
      </c>
      <c r="Q806" s="58" t="str">
        <f t="shared" si="159"/>
        <v/>
      </c>
      <c r="R806" s="59">
        <f t="shared" si="160"/>
        <v>0</v>
      </c>
      <c r="S806" s="60">
        <f t="shared" si="161"/>
        <v>0</v>
      </c>
      <c r="T806" s="61">
        <f t="shared" si="162"/>
        <v>0</v>
      </c>
      <c r="U806" s="58">
        <f t="shared" si="163"/>
        <v>0</v>
      </c>
      <c r="V806" s="61">
        <f t="shared" si="164"/>
        <v>0</v>
      </c>
      <c r="W806" s="58">
        <f t="shared" si="165"/>
        <v>0</v>
      </c>
      <c r="X806" s="367"/>
      <c r="Y806" s="137"/>
      <c r="Z806" s="138"/>
      <c r="AA806" s="139"/>
      <c r="AB806" s="139"/>
      <c r="AC806" s="139"/>
      <c r="AD806" s="139"/>
    </row>
    <row r="807" spans="2:30" hidden="1">
      <c r="B807" s="65"/>
      <c r="C807" s="364"/>
      <c r="D807" s="73"/>
      <c r="E807" s="27"/>
      <c r="F807" s="172"/>
      <c r="G807" s="172" t="str">
        <f>IF('Matches-Data-Inputs'!G823="","",'Matches-Data-Inputs'!G823)</f>
        <v/>
      </c>
      <c r="H807" s="172" t="str">
        <f t="shared" si="168"/>
        <v>Not Played Yet</v>
      </c>
      <c r="I807" s="362" t="str">
        <f>IF('Matches-Data-Inputs'!H823="","",'Matches-Data-Inputs'!H823)</f>
        <v/>
      </c>
      <c r="J807" s="149" t="str">
        <f>IF('Matches-Data-Inputs'!I823="","",'Matches-Data-Inputs'!I823)</f>
        <v/>
      </c>
      <c r="K807" s="362" t="str">
        <f t="shared" si="169"/>
        <v>Not Played Yet</v>
      </c>
      <c r="L807" s="188"/>
      <c r="M807" s="203"/>
      <c r="N807" s="123" t="str">
        <f t="shared" si="156"/>
        <v xml:space="preserve"> </v>
      </c>
      <c r="O807" s="193" t="str">
        <f t="shared" si="157"/>
        <v xml:space="preserve"> </v>
      </c>
      <c r="P807" s="57" t="str">
        <f t="shared" si="158"/>
        <v/>
      </c>
      <c r="Q807" s="58" t="str">
        <f t="shared" si="159"/>
        <v/>
      </c>
      <c r="R807" s="59">
        <f t="shared" si="160"/>
        <v>0</v>
      </c>
      <c r="S807" s="60">
        <f t="shared" si="161"/>
        <v>0</v>
      </c>
      <c r="T807" s="61">
        <f t="shared" si="162"/>
        <v>0</v>
      </c>
      <c r="U807" s="58">
        <f t="shared" si="163"/>
        <v>0</v>
      </c>
      <c r="V807" s="61">
        <f t="shared" si="164"/>
        <v>0</v>
      </c>
      <c r="W807" s="58">
        <f t="shared" si="165"/>
        <v>0</v>
      </c>
      <c r="X807" s="367"/>
      <c r="Y807" s="137"/>
      <c r="Z807" s="138"/>
      <c r="AA807" s="139"/>
      <c r="AB807" s="139"/>
      <c r="AC807" s="139"/>
      <c r="AD807" s="139"/>
    </row>
    <row r="808" spans="2:30" hidden="1">
      <c r="B808" s="65"/>
      <c r="C808" s="364"/>
      <c r="D808" s="73"/>
      <c r="E808" s="27"/>
      <c r="F808" s="172"/>
      <c r="G808" s="172" t="str">
        <f>IF('Matches-Data-Inputs'!G824="","",'Matches-Data-Inputs'!G824)</f>
        <v/>
      </c>
      <c r="H808" s="172" t="str">
        <f t="shared" si="168"/>
        <v>Not Played Yet</v>
      </c>
      <c r="I808" s="362" t="str">
        <f>IF('Matches-Data-Inputs'!H824="","",'Matches-Data-Inputs'!H824)</f>
        <v/>
      </c>
      <c r="J808" s="149" t="str">
        <f>IF('Matches-Data-Inputs'!I824="","",'Matches-Data-Inputs'!I824)</f>
        <v/>
      </c>
      <c r="K808" s="362" t="str">
        <f t="shared" si="169"/>
        <v>Not Played Yet</v>
      </c>
      <c r="L808" s="188"/>
      <c r="M808" s="203"/>
      <c r="N808" s="123" t="str">
        <f t="shared" si="156"/>
        <v xml:space="preserve"> </v>
      </c>
      <c r="O808" s="193" t="str">
        <f t="shared" si="157"/>
        <v xml:space="preserve"> </v>
      </c>
      <c r="P808" s="57" t="str">
        <f t="shared" si="158"/>
        <v/>
      </c>
      <c r="Q808" s="58" t="str">
        <f t="shared" si="159"/>
        <v/>
      </c>
      <c r="R808" s="59">
        <f t="shared" si="160"/>
        <v>0</v>
      </c>
      <c r="S808" s="60">
        <f t="shared" si="161"/>
        <v>0</v>
      </c>
      <c r="T808" s="61">
        <f t="shared" si="162"/>
        <v>0</v>
      </c>
      <c r="U808" s="58">
        <f t="shared" si="163"/>
        <v>0</v>
      </c>
      <c r="V808" s="61">
        <f t="shared" si="164"/>
        <v>0</v>
      </c>
      <c r="W808" s="58">
        <f t="shared" si="165"/>
        <v>0</v>
      </c>
      <c r="X808" s="367"/>
      <c r="Y808" s="137"/>
      <c r="Z808" s="138"/>
      <c r="AA808" s="139"/>
      <c r="AB808" s="139"/>
      <c r="AC808" s="139"/>
      <c r="AD808" s="139"/>
    </row>
    <row r="809" spans="2:30" hidden="1">
      <c r="B809" s="65"/>
      <c r="C809" s="364"/>
      <c r="D809" s="73"/>
      <c r="E809" s="27"/>
      <c r="F809" s="172"/>
      <c r="G809" s="172" t="str">
        <f>IF('Matches-Data-Inputs'!G825="","",'Matches-Data-Inputs'!G825)</f>
        <v/>
      </c>
      <c r="H809" s="172" t="str">
        <f t="shared" si="168"/>
        <v>Not Played Yet</v>
      </c>
      <c r="I809" s="362" t="str">
        <f>IF('Matches-Data-Inputs'!H825="","",'Matches-Data-Inputs'!H825)</f>
        <v/>
      </c>
      <c r="J809" s="149" t="str">
        <f>IF('Matches-Data-Inputs'!I825="","",'Matches-Data-Inputs'!I825)</f>
        <v/>
      </c>
      <c r="K809" s="362" t="str">
        <f t="shared" si="169"/>
        <v>Not Played Yet</v>
      </c>
      <c r="L809" s="188"/>
      <c r="M809" s="203"/>
      <c r="N809" s="123" t="str">
        <f t="shared" si="156"/>
        <v xml:space="preserve"> </v>
      </c>
      <c r="O809" s="193" t="str">
        <f t="shared" si="157"/>
        <v xml:space="preserve"> </v>
      </c>
      <c r="P809" s="57" t="str">
        <f t="shared" si="158"/>
        <v/>
      </c>
      <c r="Q809" s="58" t="str">
        <f t="shared" si="159"/>
        <v/>
      </c>
      <c r="R809" s="59">
        <f t="shared" si="160"/>
        <v>0</v>
      </c>
      <c r="S809" s="60">
        <f t="shared" si="161"/>
        <v>0</v>
      </c>
      <c r="T809" s="61">
        <f t="shared" si="162"/>
        <v>0</v>
      </c>
      <c r="U809" s="58">
        <f t="shared" si="163"/>
        <v>0</v>
      </c>
      <c r="V809" s="61">
        <f t="shared" si="164"/>
        <v>0</v>
      </c>
      <c r="W809" s="58">
        <f t="shared" si="165"/>
        <v>0</v>
      </c>
      <c r="X809" s="367"/>
      <c r="Y809" s="137"/>
      <c r="Z809" s="138"/>
      <c r="AA809" s="139"/>
      <c r="AB809" s="139"/>
      <c r="AC809" s="139"/>
      <c r="AD809" s="139"/>
    </row>
    <row r="810" spans="2:30" hidden="1">
      <c r="B810" s="65"/>
      <c r="C810" s="364"/>
      <c r="D810" s="73"/>
      <c r="E810" s="27"/>
      <c r="F810" s="172"/>
      <c r="G810" s="172" t="str">
        <f>IF('Matches-Data-Inputs'!G826="","",'Matches-Data-Inputs'!G826)</f>
        <v/>
      </c>
      <c r="H810" s="172" t="str">
        <f t="shared" si="168"/>
        <v>Not Played Yet</v>
      </c>
      <c r="I810" s="362" t="str">
        <f>IF('Matches-Data-Inputs'!H826="","",'Matches-Data-Inputs'!H826)</f>
        <v/>
      </c>
      <c r="J810" s="149" t="str">
        <f>IF('Matches-Data-Inputs'!I826="","",'Matches-Data-Inputs'!I826)</f>
        <v/>
      </c>
      <c r="K810" s="362" t="str">
        <f t="shared" si="169"/>
        <v>Not Played Yet</v>
      </c>
      <c r="L810" s="188"/>
      <c r="M810" s="203"/>
      <c r="N810" s="123" t="str">
        <f t="shared" si="156"/>
        <v xml:space="preserve"> </v>
      </c>
      <c r="O810" s="193" t="str">
        <f t="shared" si="157"/>
        <v xml:space="preserve"> </v>
      </c>
      <c r="P810" s="57" t="str">
        <f t="shared" si="158"/>
        <v/>
      </c>
      <c r="Q810" s="58" t="str">
        <f t="shared" si="159"/>
        <v/>
      </c>
      <c r="R810" s="59">
        <f t="shared" si="160"/>
        <v>0</v>
      </c>
      <c r="S810" s="60">
        <f t="shared" si="161"/>
        <v>0</v>
      </c>
      <c r="T810" s="61">
        <f t="shared" si="162"/>
        <v>0</v>
      </c>
      <c r="U810" s="58">
        <f t="shared" si="163"/>
        <v>0</v>
      </c>
      <c r="V810" s="61">
        <f t="shared" si="164"/>
        <v>0</v>
      </c>
      <c r="W810" s="58">
        <f t="shared" si="165"/>
        <v>0</v>
      </c>
      <c r="X810" s="367"/>
      <c r="Y810" s="137"/>
      <c r="Z810" s="138"/>
      <c r="AA810" s="139"/>
      <c r="AB810" s="139"/>
      <c r="AC810" s="139"/>
      <c r="AD810" s="139"/>
    </row>
    <row r="811" spans="2:30" hidden="1">
      <c r="B811" s="65"/>
      <c r="C811" s="364"/>
      <c r="D811" s="73"/>
      <c r="E811" s="27"/>
      <c r="F811" s="172"/>
      <c r="G811" s="172" t="str">
        <f>IF('Matches-Data-Inputs'!G827="","",'Matches-Data-Inputs'!G827)</f>
        <v/>
      </c>
      <c r="H811" s="172" t="str">
        <f t="shared" si="168"/>
        <v>Not Played Yet</v>
      </c>
      <c r="I811" s="362" t="str">
        <f>IF('Matches-Data-Inputs'!H827="","",'Matches-Data-Inputs'!H827)</f>
        <v/>
      </c>
      <c r="J811" s="149" t="str">
        <f>IF('Matches-Data-Inputs'!I827="","",'Matches-Data-Inputs'!I827)</f>
        <v/>
      </c>
      <c r="K811" s="362" t="str">
        <f t="shared" si="169"/>
        <v>Not Played Yet</v>
      </c>
      <c r="L811" s="188"/>
      <c r="M811" s="203"/>
      <c r="N811" s="123" t="str">
        <f t="shared" si="156"/>
        <v xml:space="preserve"> </v>
      </c>
      <c r="O811" s="193" t="str">
        <f t="shared" si="157"/>
        <v xml:space="preserve"> </v>
      </c>
      <c r="P811" s="57" t="str">
        <f t="shared" si="158"/>
        <v/>
      </c>
      <c r="Q811" s="58" t="str">
        <f t="shared" si="159"/>
        <v/>
      </c>
      <c r="R811" s="59">
        <f t="shared" si="160"/>
        <v>0</v>
      </c>
      <c r="S811" s="60">
        <f t="shared" si="161"/>
        <v>0</v>
      </c>
      <c r="T811" s="61">
        <f t="shared" si="162"/>
        <v>0</v>
      </c>
      <c r="U811" s="58">
        <f t="shared" si="163"/>
        <v>0</v>
      </c>
      <c r="V811" s="61">
        <f t="shared" si="164"/>
        <v>0</v>
      </c>
      <c r="W811" s="58">
        <f t="shared" si="165"/>
        <v>0</v>
      </c>
      <c r="X811" s="367"/>
      <c r="Y811" s="137"/>
      <c r="Z811" s="138"/>
      <c r="AA811" s="139"/>
      <c r="AB811" s="139"/>
      <c r="AC811" s="139"/>
      <c r="AD811" s="139"/>
    </row>
    <row r="812" spans="2:30" hidden="1">
      <c r="B812" s="65"/>
      <c r="C812" s="364"/>
      <c r="D812" s="73"/>
      <c r="E812" s="27"/>
      <c r="F812" s="172"/>
      <c r="G812" s="172" t="str">
        <f>IF('Matches-Data-Inputs'!G828="","",'Matches-Data-Inputs'!G828)</f>
        <v/>
      </c>
      <c r="H812" s="172" t="str">
        <f t="shared" si="168"/>
        <v>Not Played Yet</v>
      </c>
      <c r="I812" s="362" t="str">
        <f>IF('Matches-Data-Inputs'!H828="","",'Matches-Data-Inputs'!H828)</f>
        <v/>
      </c>
      <c r="J812" s="149" t="str">
        <f>IF('Matches-Data-Inputs'!I828="","",'Matches-Data-Inputs'!I828)</f>
        <v/>
      </c>
      <c r="K812" s="362" t="str">
        <f t="shared" si="169"/>
        <v>Not Played Yet</v>
      </c>
      <c r="L812" s="188"/>
      <c r="M812" s="203"/>
      <c r="N812" s="123" t="str">
        <f t="shared" si="156"/>
        <v xml:space="preserve"> </v>
      </c>
      <c r="O812" s="193" t="str">
        <f t="shared" si="157"/>
        <v xml:space="preserve"> </v>
      </c>
      <c r="P812" s="57" t="str">
        <f t="shared" si="158"/>
        <v/>
      </c>
      <c r="Q812" s="58" t="str">
        <f t="shared" si="159"/>
        <v/>
      </c>
      <c r="R812" s="59">
        <f t="shared" si="160"/>
        <v>0</v>
      </c>
      <c r="S812" s="60">
        <f t="shared" si="161"/>
        <v>0</v>
      </c>
      <c r="T812" s="61">
        <f t="shared" si="162"/>
        <v>0</v>
      </c>
      <c r="U812" s="58">
        <f t="shared" si="163"/>
        <v>0</v>
      </c>
      <c r="V812" s="61">
        <f t="shared" si="164"/>
        <v>0</v>
      </c>
      <c r="W812" s="58">
        <f t="shared" si="165"/>
        <v>0</v>
      </c>
      <c r="X812" s="367"/>
      <c r="Y812" s="137"/>
      <c r="Z812" s="138"/>
      <c r="AA812" s="139"/>
      <c r="AB812" s="139"/>
      <c r="AC812" s="139"/>
      <c r="AD812" s="139"/>
    </row>
    <row r="813" spans="2:30" hidden="1">
      <c r="B813" s="65"/>
      <c r="C813" s="364"/>
      <c r="D813" s="73"/>
      <c r="E813" s="27"/>
      <c r="F813" s="172"/>
      <c r="G813" s="172" t="str">
        <f>IF('Matches-Data-Inputs'!G829="","",'Matches-Data-Inputs'!G829)</f>
        <v/>
      </c>
      <c r="H813" s="172" t="str">
        <f t="shared" si="168"/>
        <v>Not Played Yet</v>
      </c>
      <c r="I813" s="362" t="str">
        <f>IF('Matches-Data-Inputs'!H829="","",'Matches-Data-Inputs'!H829)</f>
        <v/>
      </c>
      <c r="J813" s="149" t="str">
        <f>IF('Matches-Data-Inputs'!I829="","",'Matches-Data-Inputs'!I829)</f>
        <v/>
      </c>
      <c r="K813" s="362" t="str">
        <f t="shared" si="169"/>
        <v>Not Played Yet</v>
      </c>
      <c r="L813" s="188"/>
      <c r="M813" s="203"/>
      <c r="N813" s="123" t="str">
        <f t="shared" si="156"/>
        <v xml:space="preserve"> </v>
      </c>
      <c r="O813" s="193" t="str">
        <f t="shared" si="157"/>
        <v xml:space="preserve"> </v>
      </c>
      <c r="P813" s="57" t="str">
        <f t="shared" si="158"/>
        <v/>
      </c>
      <c r="Q813" s="58" t="str">
        <f t="shared" si="159"/>
        <v/>
      </c>
      <c r="R813" s="59">
        <f t="shared" si="160"/>
        <v>0</v>
      </c>
      <c r="S813" s="60">
        <f t="shared" si="161"/>
        <v>0</v>
      </c>
      <c r="T813" s="61">
        <f t="shared" si="162"/>
        <v>0</v>
      </c>
      <c r="U813" s="58">
        <f t="shared" si="163"/>
        <v>0</v>
      </c>
      <c r="V813" s="61">
        <f t="shared" si="164"/>
        <v>0</v>
      </c>
      <c r="W813" s="58">
        <f t="shared" si="165"/>
        <v>0</v>
      </c>
      <c r="X813" s="367"/>
      <c r="Y813" s="137"/>
      <c r="Z813" s="138"/>
      <c r="AA813" s="139"/>
      <c r="AB813" s="139"/>
      <c r="AC813" s="139"/>
      <c r="AD813" s="139"/>
    </row>
    <row r="814" spans="2:30" hidden="1">
      <c r="B814" s="65" t="str">
        <f>IF(C814&lt;&gt;"",COUNTA($C$7:C814),"")</f>
        <v/>
      </c>
      <c r="C814" s="364" t="str">
        <f>IF('Matches-Data-Inputs'!C814="","",'Matches-Data-Inputs'!C814)</f>
        <v/>
      </c>
      <c r="D814" s="73" t="str">
        <f>IF(C814="","",VLOOKUP(WEEKDAY(C814),WeekDays!$B$6:$C$12,COLUMNS(WeekDays!$B$6:$C$12)))</f>
        <v/>
      </c>
      <c r="E814" s="27" t="str">
        <f>IF('Matches-Data-Inputs'!E814="","",'Matches-Data-Inputs'!E814)</f>
        <v/>
      </c>
      <c r="F814" s="172" t="str">
        <f>IF('Matches-Data-Inputs'!F814="","",'Matches-Data-Inputs'!F814)</f>
        <v/>
      </c>
      <c r="G814" s="172" t="str">
        <f>IF('Matches-Data-Inputs'!G814="","",'Matches-Data-Inputs'!G814)</f>
        <v/>
      </c>
      <c r="H814" s="172" t="str">
        <f t="shared" si="166"/>
        <v>Not Played Yet</v>
      </c>
      <c r="I814" s="362" t="str">
        <f>IF('Matches-Data-Inputs'!H814="","",'Matches-Data-Inputs'!H814)</f>
        <v/>
      </c>
      <c r="J814" s="149" t="str">
        <f>IF('Matches-Data-Inputs'!I814="","",'Matches-Data-Inputs'!I814)</f>
        <v/>
      </c>
      <c r="K814" s="362" t="str">
        <f t="shared" si="167"/>
        <v>Not Played Yet</v>
      </c>
      <c r="L814" s="188"/>
      <c r="M814" s="203"/>
      <c r="N814" s="123" t="str">
        <f t="shared" si="156"/>
        <v xml:space="preserve"> </v>
      </c>
      <c r="O814" s="193" t="str">
        <f t="shared" si="157"/>
        <v xml:space="preserve"> </v>
      </c>
      <c r="P814" s="57" t="str">
        <f t="shared" si="158"/>
        <v/>
      </c>
      <c r="Q814" s="58" t="str">
        <f t="shared" si="159"/>
        <v/>
      </c>
      <c r="R814" s="59">
        <f t="shared" si="160"/>
        <v>0</v>
      </c>
      <c r="S814" s="60">
        <f t="shared" si="161"/>
        <v>0</v>
      </c>
      <c r="T814" s="61">
        <f t="shared" si="162"/>
        <v>0</v>
      </c>
      <c r="U814" s="58">
        <f t="shared" si="163"/>
        <v>0</v>
      </c>
      <c r="V814" s="61">
        <f t="shared" si="164"/>
        <v>0</v>
      </c>
      <c r="W814" s="58">
        <f t="shared" si="165"/>
        <v>0</v>
      </c>
      <c r="X814" s="367"/>
      <c r="Y814" s="137"/>
      <c r="Z814" s="138"/>
      <c r="AA814" s="139"/>
      <c r="AB814" s="139"/>
      <c r="AC814" s="139"/>
      <c r="AD814" s="139"/>
    </row>
    <row r="815" spans="2:30" hidden="1">
      <c r="B815" s="65" t="str">
        <f>IF(C815&lt;&gt;"",COUNTA($C$7:C815),"")</f>
        <v/>
      </c>
      <c r="C815" s="364" t="str">
        <f>IF('Matches-Data-Inputs'!C815="","",'Matches-Data-Inputs'!C815)</f>
        <v/>
      </c>
      <c r="D815" s="73" t="str">
        <f>IF(C815="","",VLOOKUP(WEEKDAY(C815),WeekDays!$B$6:$C$12,COLUMNS(WeekDays!$B$6:$C$12)))</f>
        <v/>
      </c>
      <c r="E815" s="27" t="str">
        <f>IF('Matches-Data-Inputs'!E815="","",'Matches-Data-Inputs'!E815)</f>
        <v/>
      </c>
      <c r="F815" s="172" t="str">
        <f>IF('Matches-Data-Inputs'!F815="","",'Matches-Data-Inputs'!F815)</f>
        <v/>
      </c>
      <c r="G815" s="172" t="str">
        <f>IF('Matches-Data-Inputs'!G815="","",'Matches-Data-Inputs'!G815)</f>
        <v/>
      </c>
      <c r="H815" s="172" t="str">
        <f t="shared" si="166"/>
        <v>Not Played Yet</v>
      </c>
      <c r="I815" s="362" t="str">
        <f>IF('Matches-Data-Inputs'!H815="","",'Matches-Data-Inputs'!H815)</f>
        <v/>
      </c>
      <c r="J815" s="149" t="str">
        <f>IF('Matches-Data-Inputs'!I815="","",'Matches-Data-Inputs'!I815)</f>
        <v/>
      </c>
      <c r="K815" s="362" t="str">
        <f t="shared" si="167"/>
        <v>Not Played Yet</v>
      </c>
      <c r="L815" s="188"/>
      <c r="M815" s="203"/>
      <c r="N815" s="123" t="str">
        <f t="shared" si="156"/>
        <v xml:space="preserve"> </v>
      </c>
      <c r="O815" s="193" t="str">
        <f t="shared" si="157"/>
        <v xml:space="preserve"> </v>
      </c>
      <c r="P815" s="57" t="str">
        <f t="shared" si="158"/>
        <v/>
      </c>
      <c r="Q815" s="58" t="str">
        <f t="shared" si="159"/>
        <v/>
      </c>
      <c r="R815" s="59">
        <f t="shared" si="160"/>
        <v>0</v>
      </c>
      <c r="S815" s="60">
        <f t="shared" si="161"/>
        <v>0</v>
      </c>
      <c r="T815" s="61">
        <f t="shared" si="162"/>
        <v>0</v>
      </c>
      <c r="U815" s="58">
        <f t="shared" si="163"/>
        <v>0</v>
      </c>
      <c r="V815" s="61">
        <f t="shared" si="164"/>
        <v>0</v>
      </c>
      <c r="W815" s="58">
        <f t="shared" si="165"/>
        <v>0</v>
      </c>
      <c r="X815" s="367"/>
      <c r="Y815" s="137"/>
      <c r="Z815" s="138"/>
      <c r="AA815" s="139"/>
      <c r="AB815" s="139"/>
      <c r="AC815" s="139"/>
      <c r="AD815" s="139"/>
    </row>
    <row r="816" spans="2:30" hidden="1">
      <c r="B816" s="65" t="str">
        <f>IF(C816&lt;&gt;"",COUNTA($C$7:C816),"")</f>
        <v/>
      </c>
      <c r="C816" s="364" t="str">
        <f>IF('Matches-Data-Inputs'!C816="","",'Matches-Data-Inputs'!C816)</f>
        <v/>
      </c>
      <c r="D816" s="73" t="str">
        <f>IF(C816="","",VLOOKUP(WEEKDAY(C816),WeekDays!$B$6:$C$12,COLUMNS(WeekDays!$B$6:$C$12)))</f>
        <v/>
      </c>
      <c r="E816" s="27" t="str">
        <f>IF('Matches-Data-Inputs'!E816="","",'Matches-Data-Inputs'!E816)</f>
        <v/>
      </c>
      <c r="F816" s="172" t="str">
        <f>IF('Matches-Data-Inputs'!F816="","",'Matches-Data-Inputs'!F816)</f>
        <v/>
      </c>
      <c r="G816" s="172" t="str">
        <f>IF('Matches-Data-Inputs'!G816="","",'Matches-Data-Inputs'!G816)</f>
        <v/>
      </c>
      <c r="H816" s="172" t="str">
        <f t="shared" si="166"/>
        <v>Not Played Yet</v>
      </c>
      <c r="I816" s="362" t="str">
        <f>IF('Matches-Data-Inputs'!H816="","",'Matches-Data-Inputs'!H816)</f>
        <v/>
      </c>
      <c r="J816" s="149" t="str">
        <f>IF('Matches-Data-Inputs'!I816="","",'Matches-Data-Inputs'!I816)</f>
        <v/>
      </c>
      <c r="K816" s="362" t="str">
        <f t="shared" si="167"/>
        <v>Not Played Yet</v>
      </c>
      <c r="L816" s="188"/>
      <c r="M816" s="203"/>
      <c r="N816" s="123" t="str">
        <f t="shared" si="156"/>
        <v xml:space="preserve"> </v>
      </c>
      <c r="O816" s="193" t="str">
        <f t="shared" si="157"/>
        <v xml:space="preserve"> </v>
      </c>
      <c r="P816" s="57" t="str">
        <f t="shared" si="158"/>
        <v/>
      </c>
      <c r="Q816" s="58" t="str">
        <f t="shared" si="159"/>
        <v/>
      </c>
      <c r="R816" s="59">
        <f t="shared" si="160"/>
        <v>0</v>
      </c>
      <c r="S816" s="60">
        <f t="shared" si="161"/>
        <v>0</v>
      </c>
      <c r="T816" s="61">
        <f t="shared" si="162"/>
        <v>0</v>
      </c>
      <c r="U816" s="58">
        <f t="shared" si="163"/>
        <v>0</v>
      </c>
      <c r="V816" s="61">
        <f t="shared" si="164"/>
        <v>0</v>
      </c>
      <c r="W816" s="58">
        <f t="shared" si="165"/>
        <v>0</v>
      </c>
      <c r="X816" s="367"/>
      <c r="Y816" s="137"/>
      <c r="Z816" s="138"/>
      <c r="AA816" s="139"/>
      <c r="AB816" s="139"/>
      <c r="AC816" s="139"/>
      <c r="AD816" s="139"/>
    </row>
    <row r="817" spans="2:30" hidden="1">
      <c r="B817" s="65" t="str">
        <f>IF(C817&lt;&gt;"",COUNTA($C$7:C817),"")</f>
        <v/>
      </c>
      <c r="C817" s="364" t="str">
        <f>IF('Matches-Data-Inputs'!C817="","",'Matches-Data-Inputs'!C817)</f>
        <v/>
      </c>
      <c r="D817" s="73" t="str">
        <f>IF(C817="","",VLOOKUP(WEEKDAY(C817),WeekDays!$B$6:$C$12,COLUMNS(WeekDays!$B$6:$C$12)))</f>
        <v/>
      </c>
      <c r="E817" s="27" t="str">
        <f>IF('Matches-Data-Inputs'!E817="","",'Matches-Data-Inputs'!E817)</f>
        <v/>
      </c>
      <c r="F817" s="172" t="str">
        <f>IF('Matches-Data-Inputs'!F817="","",'Matches-Data-Inputs'!F817)</f>
        <v/>
      </c>
      <c r="G817" s="172" t="str">
        <f>IF('Matches-Data-Inputs'!G817="","",'Matches-Data-Inputs'!G817)</f>
        <v/>
      </c>
      <c r="H817" s="172" t="str">
        <f t="shared" si="166"/>
        <v>Not Played Yet</v>
      </c>
      <c r="I817" s="362" t="str">
        <f>IF('Matches-Data-Inputs'!H817="","",'Matches-Data-Inputs'!H817)</f>
        <v/>
      </c>
      <c r="J817" s="149" t="str">
        <f>IF('Matches-Data-Inputs'!I817="","",'Matches-Data-Inputs'!I817)</f>
        <v/>
      </c>
      <c r="K817" s="362" t="str">
        <f t="shared" si="167"/>
        <v>Not Played Yet</v>
      </c>
      <c r="L817" s="188"/>
      <c r="M817" s="203"/>
      <c r="N817" s="123" t="str">
        <f t="shared" si="156"/>
        <v xml:space="preserve"> </v>
      </c>
      <c r="O817" s="193" t="str">
        <f t="shared" si="157"/>
        <v xml:space="preserve"> </v>
      </c>
      <c r="P817" s="57" t="str">
        <f t="shared" si="158"/>
        <v/>
      </c>
      <c r="Q817" s="58" t="str">
        <f t="shared" si="159"/>
        <v/>
      </c>
      <c r="R817" s="59">
        <f t="shared" si="160"/>
        <v>0</v>
      </c>
      <c r="S817" s="60">
        <f t="shared" si="161"/>
        <v>0</v>
      </c>
      <c r="T817" s="61">
        <f t="shared" si="162"/>
        <v>0</v>
      </c>
      <c r="U817" s="58">
        <f t="shared" si="163"/>
        <v>0</v>
      </c>
      <c r="V817" s="61">
        <f t="shared" si="164"/>
        <v>0</v>
      </c>
      <c r="W817" s="58">
        <f t="shared" si="165"/>
        <v>0</v>
      </c>
      <c r="X817" s="367"/>
      <c r="Y817" s="137"/>
      <c r="Z817" s="138"/>
      <c r="AA817" s="139"/>
      <c r="AB817" s="139"/>
      <c r="AC817" s="139"/>
      <c r="AD817" s="139"/>
    </row>
    <row r="818" spans="2:30" hidden="1">
      <c r="B818" s="65" t="str">
        <f>IF(C818&lt;&gt;"",COUNTA($C$7:C818),"")</f>
        <v/>
      </c>
      <c r="C818" s="364" t="str">
        <f>IF('Matches-Data-Inputs'!C818="","",'Matches-Data-Inputs'!C818)</f>
        <v/>
      </c>
      <c r="D818" s="73" t="str">
        <f>IF(C818="","",VLOOKUP(WEEKDAY(C818),WeekDays!$B$6:$C$12,COLUMNS(WeekDays!$B$6:$C$12)))</f>
        <v/>
      </c>
      <c r="E818" s="27" t="str">
        <f>IF('Matches-Data-Inputs'!E818="","",'Matches-Data-Inputs'!E818)</f>
        <v/>
      </c>
      <c r="F818" s="172" t="str">
        <f>IF('Matches-Data-Inputs'!F818="","",'Matches-Data-Inputs'!F818)</f>
        <v/>
      </c>
      <c r="G818" s="172" t="str">
        <f>IF('Matches-Data-Inputs'!G818="","",'Matches-Data-Inputs'!G818)</f>
        <v/>
      </c>
      <c r="H818" s="172" t="str">
        <f t="shared" si="166"/>
        <v>Not Played Yet</v>
      </c>
      <c r="I818" s="362" t="str">
        <f>IF('Matches-Data-Inputs'!H818="","",'Matches-Data-Inputs'!H818)</f>
        <v/>
      </c>
      <c r="J818" s="149" t="str">
        <f>IF('Matches-Data-Inputs'!I818="","",'Matches-Data-Inputs'!I818)</f>
        <v/>
      </c>
      <c r="K818" s="362" t="str">
        <f t="shared" si="167"/>
        <v>Not Played Yet</v>
      </c>
      <c r="L818" s="188"/>
      <c r="M818" s="203"/>
      <c r="N818" s="123" t="str">
        <f t="shared" si="156"/>
        <v xml:space="preserve"> </v>
      </c>
      <c r="O818" s="193" t="str">
        <f t="shared" si="157"/>
        <v xml:space="preserve"> </v>
      </c>
      <c r="P818" s="57" t="str">
        <f t="shared" si="158"/>
        <v/>
      </c>
      <c r="Q818" s="58" t="str">
        <f t="shared" si="159"/>
        <v/>
      </c>
      <c r="R818" s="59">
        <f t="shared" si="160"/>
        <v>0</v>
      </c>
      <c r="S818" s="60">
        <f t="shared" si="161"/>
        <v>0</v>
      </c>
      <c r="T818" s="61">
        <f t="shared" si="162"/>
        <v>0</v>
      </c>
      <c r="U818" s="58">
        <f t="shared" si="163"/>
        <v>0</v>
      </c>
      <c r="V818" s="61">
        <f t="shared" si="164"/>
        <v>0</v>
      </c>
      <c r="W818" s="58">
        <f t="shared" si="165"/>
        <v>0</v>
      </c>
      <c r="X818" s="367"/>
      <c r="Y818" s="137"/>
      <c r="Z818" s="138"/>
      <c r="AA818" s="139"/>
      <c r="AB818" s="139"/>
      <c r="AC818" s="139"/>
      <c r="AD818" s="139"/>
    </row>
    <row r="819" spans="2:30" hidden="1">
      <c r="B819" s="65" t="str">
        <f>IF(C819&lt;&gt;"",COUNTA($C$7:C819),"")</f>
        <v/>
      </c>
      <c r="C819" s="364" t="str">
        <f>IF('Matches-Data-Inputs'!C819="","",'Matches-Data-Inputs'!C819)</f>
        <v/>
      </c>
      <c r="D819" s="73" t="str">
        <f>IF(C819="","",VLOOKUP(WEEKDAY(C819),WeekDays!$B$6:$C$12,COLUMNS(WeekDays!$B$6:$C$12)))</f>
        <v/>
      </c>
      <c r="E819" s="27" t="str">
        <f>IF('Matches-Data-Inputs'!E819="","",'Matches-Data-Inputs'!E819)</f>
        <v/>
      </c>
      <c r="F819" s="172" t="str">
        <f>IF('Matches-Data-Inputs'!F819="","",'Matches-Data-Inputs'!F819)</f>
        <v/>
      </c>
      <c r="G819" s="172" t="str">
        <f>IF('Matches-Data-Inputs'!G819="","",'Matches-Data-Inputs'!G819)</f>
        <v/>
      </c>
      <c r="H819" s="172" t="str">
        <f t="shared" si="166"/>
        <v>Not Played Yet</v>
      </c>
      <c r="I819" s="362" t="str">
        <f>IF('Matches-Data-Inputs'!H819="","",'Matches-Data-Inputs'!H819)</f>
        <v/>
      </c>
      <c r="J819" s="149" t="str">
        <f>IF('Matches-Data-Inputs'!I819="","",'Matches-Data-Inputs'!I819)</f>
        <v/>
      </c>
      <c r="K819" s="362" t="str">
        <f t="shared" si="167"/>
        <v>Not Played Yet</v>
      </c>
      <c r="L819" s="188"/>
      <c r="M819" s="203"/>
      <c r="N819" s="123" t="str">
        <f t="shared" si="156"/>
        <v xml:space="preserve"> </v>
      </c>
      <c r="O819" s="193" t="str">
        <f t="shared" si="157"/>
        <v xml:space="preserve"> </v>
      </c>
      <c r="P819" s="57" t="str">
        <f t="shared" si="158"/>
        <v/>
      </c>
      <c r="Q819" s="58" t="str">
        <f t="shared" si="159"/>
        <v/>
      </c>
      <c r="R819" s="59">
        <f t="shared" si="160"/>
        <v>0</v>
      </c>
      <c r="S819" s="60">
        <f t="shared" si="161"/>
        <v>0</v>
      </c>
      <c r="T819" s="61">
        <f t="shared" si="162"/>
        <v>0</v>
      </c>
      <c r="U819" s="58">
        <f t="shared" si="163"/>
        <v>0</v>
      </c>
      <c r="V819" s="61">
        <f t="shared" si="164"/>
        <v>0</v>
      </c>
      <c r="W819" s="58">
        <f t="shared" si="165"/>
        <v>0</v>
      </c>
      <c r="X819" s="367"/>
      <c r="Y819" s="137"/>
      <c r="Z819" s="138"/>
      <c r="AA819" s="139"/>
      <c r="AB819" s="139"/>
      <c r="AC819" s="139"/>
      <c r="AD819" s="139"/>
    </row>
    <row r="820" spans="2:30" hidden="1">
      <c r="B820" s="65" t="str">
        <f>IF(C820&lt;&gt;"",COUNTA($C$7:C820),"")</f>
        <v/>
      </c>
      <c r="C820" s="364" t="str">
        <f>IF('Matches-Data-Inputs'!C820="","",'Matches-Data-Inputs'!C820)</f>
        <v/>
      </c>
      <c r="D820" s="73" t="str">
        <f>IF(C820="","",VLOOKUP(WEEKDAY(C820),WeekDays!$B$6:$C$12,COLUMNS(WeekDays!$B$6:$C$12)))</f>
        <v/>
      </c>
      <c r="E820" s="27" t="str">
        <f>IF('Matches-Data-Inputs'!E820="","",'Matches-Data-Inputs'!E820)</f>
        <v/>
      </c>
      <c r="F820" s="172" t="str">
        <f>IF('Matches-Data-Inputs'!F820="","",'Matches-Data-Inputs'!F820)</f>
        <v/>
      </c>
      <c r="G820" s="172" t="str">
        <f>IF('Matches-Data-Inputs'!G820="","",'Matches-Data-Inputs'!G820)</f>
        <v/>
      </c>
      <c r="H820" s="172" t="str">
        <f t="shared" si="166"/>
        <v>Not Played Yet</v>
      </c>
      <c r="I820" s="362" t="str">
        <f>IF('Matches-Data-Inputs'!H820="","",'Matches-Data-Inputs'!H820)</f>
        <v/>
      </c>
      <c r="J820" s="149" t="str">
        <f>IF('Matches-Data-Inputs'!I820="","",'Matches-Data-Inputs'!I820)</f>
        <v/>
      </c>
      <c r="K820" s="362" t="str">
        <f t="shared" si="167"/>
        <v>Not Played Yet</v>
      </c>
      <c r="L820" s="188"/>
      <c r="M820" s="203"/>
      <c r="N820" s="123" t="str">
        <f t="shared" si="156"/>
        <v xml:space="preserve"> </v>
      </c>
      <c r="O820" s="193" t="str">
        <f t="shared" si="157"/>
        <v xml:space="preserve"> </v>
      </c>
      <c r="P820" s="57" t="str">
        <f t="shared" si="158"/>
        <v/>
      </c>
      <c r="Q820" s="58" t="str">
        <f t="shared" si="159"/>
        <v/>
      </c>
      <c r="R820" s="59">
        <f t="shared" si="160"/>
        <v>0</v>
      </c>
      <c r="S820" s="60">
        <f t="shared" si="161"/>
        <v>0</v>
      </c>
      <c r="T820" s="61">
        <f t="shared" si="162"/>
        <v>0</v>
      </c>
      <c r="U820" s="58">
        <f t="shared" si="163"/>
        <v>0</v>
      </c>
      <c r="V820" s="61">
        <f t="shared" si="164"/>
        <v>0</v>
      </c>
      <c r="W820" s="58">
        <f t="shared" si="165"/>
        <v>0</v>
      </c>
      <c r="X820" s="367"/>
      <c r="Y820" s="137"/>
      <c r="Z820" s="138"/>
      <c r="AA820" s="139"/>
      <c r="AB820" s="139"/>
      <c r="AC820" s="139"/>
      <c r="AD820" s="139"/>
    </row>
    <row r="821" spans="2:30" hidden="1">
      <c r="B821" s="65" t="str">
        <f>IF(C821&lt;&gt;"",COUNTA($C$7:C821),"")</f>
        <v/>
      </c>
      <c r="C821" s="364" t="str">
        <f>IF('Matches-Data-Inputs'!C821="","",'Matches-Data-Inputs'!C821)</f>
        <v/>
      </c>
      <c r="D821" s="73" t="str">
        <f>IF(C821="","",VLOOKUP(WEEKDAY(C821),WeekDays!$B$6:$C$12,COLUMNS(WeekDays!$B$6:$C$12)))</f>
        <v/>
      </c>
      <c r="E821" s="27" t="str">
        <f>IF('Matches-Data-Inputs'!E821="","",'Matches-Data-Inputs'!E821)</f>
        <v/>
      </c>
      <c r="F821" s="172" t="str">
        <f>IF('Matches-Data-Inputs'!F821="","",'Matches-Data-Inputs'!F821)</f>
        <v/>
      </c>
      <c r="G821" s="172" t="str">
        <f>IF('Matches-Data-Inputs'!G821="","",'Matches-Data-Inputs'!G821)</f>
        <v/>
      </c>
      <c r="H821" s="172" t="str">
        <f t="shared" si="166"/>
        <v>Not Played Yet</v>
      </c>
      <c r="I821" s="362" t="str">
        <f>IF('Matches-Data-Inputs'!H821="","",'Matches-Data-Inputs'!H821)</f>
        <v/>
      </c>
      <c r="J821" s="149" t="str">
        <f>IF('Matches-Data-Inputs'!I821="","",'Matches-Data-Inputs'!I821)</f>
        <v/>
      </c>
      <c r="K821" s="362" t="str">
        <f t="shared" si="167"/>
        <v>Not Played Yet</v>
      </c>
      <c r="L821" s="188"/>
      <c r="M821" s="203"/>
      <c r="N821" s="123" t="str">
        <f t="shared" si="156"/>
        <v xml:space="preserve"> </v>
      </c>
      <c r="O821" s="193" t="str">
        <f t="shared" si="157"/>
        <v xml:space="preserve"> </v>
      </c>
      <c r="P821" s="57" t="str">
        <f t="shared" si="158"/>
        <v/>
      </c>
      <c r="Q821" s="58" t="str">
        <f t="shared" si="159"/>
        <v/>
      </c>
      <c r="R821" s="59">
        <f t="shared" si="160"/>
        <v>0</v>
      </c>
      <c r="S821" s="60">
        <f t="shared" si="161"/>
        <v>0</v>
      </c>
      <c r="T821" s="61">
        <f t="shared" si="162"/>
        <v>0</v>
      </c>
      <c r="U821" s="58">
        <f t="shared" si="163"/>
        <v>0</v>
      </c>
      <c r="V821" s="61">
        <f t="shared" si="164"/>
        <v>0</v>
      </c>
      <c r="W821" s="58">
        <f t="shared" si="165"/>
        <v>0</v>
      </c>
      <c r="X821" s="367"/>
      <c r="Y821" s="137"/>
      <c r="Z821" s="138"/>
      <c r="AA821" s="139"/>
      <c r="AB821" s="139"/>
      <c r="AC821" s="139"/>
      <c r="AD821" s="139"/>
    </row>
    <row r="822" spans="2:30" hidden="1">
      <c r="B822" s="65" t="str">
        <f>IF(C822&lt;&gt;"",COUNTA($C$7:C822),"")</f>
        <v/>
      </c>
      <c r="C822" s="364" t="str">
        <f>IF('Matches-Data-Inputs'!C822="","",'Matches-Data-Inputs'!C822)</f>
        <v/>
      </c>
      <c r="D822" s="73" t="str">
        <f>IF(C822="","",VLOOKUP(WEEKDAY(C822),WeekDays!$B$6:$C$12,COLUMNS(WeekDays!$B$6:$C$12)))</f>
        <v/>
      </c>
      <c r="E822" s="27" t="str">
        <f>IF('Matches-Data-Inputs'!E822="","",'Matches-Data-Inputs'!E822)</f>
        <v/>
      </c>
      <c r="F822" s="172" t="str">
        <f>IF('Matches-Data-Inputs'!F822="","",'Matches-Data-Inputs'!F822)</f>
        <v/>
      </c>
      <c r="G822" s="172" t="str">
        <f>IF('Matches-Data-Inputs'!G822="","",'Matches-Data-Inputs'!G822)</f>
        <v/>
      </c>
      <c r="H822" s="172" t="str">
        <f t="shared" si="166"/>
        <v>Not Played Yet</v>
      </c>
      <c r="I822" s="362" t="str">
        <f>IF('Matches-Data-Inputs'!H822="","",'Matches-Data-Inputs'!H822)</f>
        <v/>
      </c>
      <c r="J822" s="149" t="str">
        <f>IF('Matches-Data-Inputs'!I822="","",'Matches-Data-Inputs'!I822)</f>
        <v/>
      </c>
      <c r="K822" s="362" t="str">
        <f t="shared" si="167"/>
        <v>Not Played Yet</v>
      </c>
      <c r="L822" s="188"/>
      <c r="M822" s="203"/>
      <c r="N822" s="123" t="str">
        <f t="shared" si="156"/>
        <v xml:space="preserve"> </v>
      </c>
      <c r="O822" s="193" t="str">
        <f t="shared" si="157"/>
        <v xml:space="preserve"> </v>
      </c>
      <c r="P822" s="57" t="str">
        <f t="shared" si="158"/>
        <v/>
      </c>
      <c r="Q822" s="58" t="str">
        <f t="shared" si="159"/>
        <v/>
      </c>
      <c r="R822" s="59">
        <f t="shared" si="160"/>
        <v>0</v>
      </c>
      <c r="S822" s="60">
        <f t="shared" si="161"/>
        <v>0</v>
      </c>
      <c r="T822" s="61">
        <f t="shared" si="162"/>
        <v>0</v>
      </c>
      <c r="U822" s="58">
        <f t="shared" si="163"/>
        <v>0</v>
      </c>
      <c r="V822" s="61">
        <f t="shared" si="164"/>
        <v>0</v>
      </c>
      <c r="W822" s="58">
        <f t="shared" si="165"/>
        <v>0</v>
      </c>
      <c r="X822" s="367"/>
      <c r="Y822" s="137"/>
      <c r="Z822" s="138"/>
      <c r="AA822" s="139"/>
      <c r="AB822" s="139"/>
      <c r="AC822" s="139"/>
      <c r="AD822" s="139"/>
    </row>
    <row r="823" spans="2:30" hidden="1">
      <c r="B823" s="65" t="str">
        <f>IF(C823&lt;&gt;"",COUNTA($C$7:C823),"")</f>
        <v/>
      </c>
      <c r="C823" s="364" t="str">
        <f>IF('Matches-Data-Inputs'!C823="","",'Matches-Data-Inputs'!C823)</f>
        <v/>
      </c>
      <c r="D823" s="73" t="str">
        <f>IF(C823="","",VLOOKUP(WEEKDAY(C823),WeekDays!$B$6:$C$12,COLUMNS(WeekDays!$B$6:$C$12)))</f>
        <v/>
      </c>
      <c r="E823" s="27" t="str">
        <f>IF('Matches-Data-Inputs'!E823="","",'Matches-Data-Inputs'!E823)</f>
        <v/>
      </c>
      <c r="F823" s="172" t="str">
        <f>IF('Matches-Data-Inputs'!F823="","",'Matches-Data-Inputs'!F823)</f>
        <v/>
      </c>
      <c r="G823" s="172" t="str">
        <f>IF('Matches-Data-Inputs'!G823="","",'Matches-Data-Inputs'!G823)</f>
        <v/>
      </c>
      <c r="H823" s="172" t="str">
        <f t="shared" si="166"/>
        <v>Not Played Yet</v>
      </c>
      <c r="I823" s="362" t="str">
        <f>IF('Matches-Data-Inputs'!H823="","",'Matches-Data-Inputs'!H823)</f>
        <v/>
      </c>
      <c r="J823" s="149" t="str">
        <f>IF('Matches-Data-Inputs'!I823="","",'Matches-Data-Inputs'!I823)</f>
        <v/>
      </c>
      <c r="K823" s="362" t="str">
        <f t="shared" si="167"/>
        <v>Not Played Yet</v>
      </c>
      <c r="L823" s="188"/>
      <c r="M823" s="203"/>
      <c r="N823" s="123" t="str">
        <f t="shared" si="156"/>
        <v xml:space="preserve"> </v>
      </c>
      <c r="O823" s="193" t="str">
        <f t="shared" si="157"/>
        <v xml:space="preserve"> </v>
      </c>
      <c r="P823" s="57" t="str">
        <f t="shared" si="158"/>
        <v/>
      </c>
      <c r="Q823" s="58" t="str">
        <f t="shared" si="159"/>
        <v/>
      </c>
      <c r="R823" s="59">
        <f t="shared" si="160"/>
        <v>0</v>
      </c>
      <c r="S823" s="60">
        <f t="shared" si="161"/>
        <v>0</v>
      </c>
      <c r="T823" s="61">
        <f t="shared" si="162"/>
        <v>0</v>
      </c>
      <c r="U823" s="58">
        <f t="shared" si="163"/>
        <v>0</v>
      </c>
      <c r="V823" s="61">
        <f t="shared" si="164"/>
        <v>0</v>
      </c>
      <c r="W823" s="58">
        <f t="shared" si="165"/>
        <v>0</v>
      </c>
      <c r="X823" s="367"/>
      <c r="Y823" s="137"/>
      <c r="Z823" s="138"/>
      <c r="AA823" s="139"/>
      <c r="AB823" s="139"/>
      <c r="AC823" s="139"/>
      <c r="AD823" s="139"/>
    </row>
    <row r="824" spans="2:30" hidden="1">
      <c r="B824" s="65" t="str">
        <f>IF(C824&lt;&gt;"",COUNTA($C$7:C824),"")</f>
        <v/>
      </c>
      <c r="C824" s="364" t="str">
        <f>IF('Matches-Data-Inputs'!C824="","",'Matches-Data-Inputs'!C824)</f>
        <v/>
      </c>
      <c r="D824" s="73" t="str">
        <f>IF(C824="","",VLOOKUP(WEEKDAY(C824),WeekDays!$B$6:$C$12,COLUMNS(WeekDays!$B$6:$C$12)))</f>
        <v/>
      </c>
      <c r="E824" s="27" t="str">
        <f>IF('Matches-Data-Inputs'!E824="","",'Matches-Data-Inputs'!E824)</f>
        <v/>
      </c>
      <c r="F824" s="172" t="str">
        <f>IF('Matches-Data-Inputs'!F824="","",'Matches-Data-Inputs'!F824)</f>
        <v/>
      </c>
      <c r="G824" s="172" t="str">
        <f>IF('Matches-Data-Inputs'!G824="","",'Matches-Data-Inputs'!G824)</f>
        <v/>
      </c>
      <c r="H824" s="172" t="str">
        <f t="shared" si="166"/>
        <v>Not Played Yet</v>
      </c>
      <c r="I824" s="362" t="str">
        <f>IF('Matches-Data-Inputs'!H824="","",'Matches-Data-Inputs'!H824)</f>
        <v/>
      </c>
      <c r="J824" s="149" t="str">
        <f>IF('Matches-Data-Inputs'!I824="","",'Matches-Data-Inputs'!I824)</f>
        <v/>
      </c>
      <c r="K824" s="362" t="str">
        <f t="shared" si="167"/>
        <v>Not Played Yet</v>
      </c>
      <c r="L824" s="188"/>
      <c r="M824" s="203"/>
      <c r="N824" s="123" t="str">
        <f t="shared" si="156"/>
        <v xml:space="preserve"> </v>
      </c>
      <c r="O824" s="193" t="str">
        <f t="shared" si="157"/>
        <v xml:space="preserve"> </v>
      </c>
      <c r="P824" s="57" t="str">
        <f t="shared" si="158"/>
        <v/>
      </c>
      <c r="Q824" s="58" t="str">
        <f t="shared" si="159"/>
        <v/>
      </c>
      <c r="R824" s="59">
        <f t="shared" si="160"/>
        <v>0</v>
      </c>
      <c r="S824" s="60">
        <f t="shared" si="161"/>
        <v>0</v>
      </c>
      <c r="T824" s="61">
        <f t="shared" si="162"/>
        <v>0</v>
      </c>
      <c r="U824" s="58">
        <f t="shared" si="163"/>
        <v>0</v>
      </c>
      <c r="V824" s="61">
        <f t="shared" si="164"/>
        <v>0</v>
      </c>
      <c r="W824" s="58">
        <f t="shared" si="165"/>
        <v>0</v>
      </c>
      <c r="X824" s="367"/>
      <c r="Y824" s="137"/>
      <c r="Z824" s="138"/>
      <c r="AA824" s="139"/>
      <c r="AB824" s="139"/>
      <c r="AC824" s="139"/>
      <c r="AD824" s="139"/>
    </row>
    <row r="825" spans="2:30" hidden="1">
      <c r="B825" s="65" t="str">
        <f>IF(C825&lt;&gt;"",COUNTA($C$7:C825),"")</f>
        <v/>
      </c>
      <c r="C825" s="364" t="str">
        <f>IF('Matches-Data-Inputs'!C825="","",'Matches-Data-Inputs'!C825)</f>
        <v/>
      </c>
      <c r="D825" s="73" t="str">
        <f>IF(C825="","",VLOOKUP(WEEKDAY(C825),WeekDays!$B$6:$C$12,COLUMNS(WeekDays!$B$6:$C$12)))</f>
        <v/>
      </c>
      <c r="E825" s="27" t="str">
        <f>IF('Matches-Data-Inputs'!E825="","",'Matches-Data-Inputs'!E825)</f>
        <v/>
      </c>
      <c r="F825" s="172" t="str">
        <f>IF('Matches-Data-Inputs'!F825="","",'Matches-Data-Inputs'!F825)</f>
        <v/>
      </c>
      <c r="G825" s="172" t="str">
        <f>IF('Matches-Data-Inputs'!G825="","",'Matches-Data-Inputs'!G825)</f>
        <v/>
      </c>
      <c r="H825" s="172" t="str">
        <f t="shared" si="166"/>
        <v>Not Played Yet</v>
      </c>
      <c r="I825" s="362" t="str">
        <f>IF('Matches-Data-Inputs'!H825="","",'Matches-Data-Inputs'!H825)</f>
        <v/>
      </c>
      <c r="J825" s="149" t="str">
        <f>IF('Matches-Data-Inputs'!I825="","",'Matches-Data-Inputs'!I825)</f>
        <v/>
      </c>
      <c r="K825" s="362" t="str">
        <f t="shared" si="167"/>
        <v>Not Played Yet</v>
      </c>
      <c r="L825" s="188"/>
      <c r="M825" s="203"/>
      <c r="N825" s="123" t="str">
        <f t="shared" si="156"/>
        <v xml:space="preserve"> </v>
      </c>
      <c r="O825" s="193" t="str">
        <f t="shared" si="157"/>
        <v xml:space="preserve"> </v>
      </c>
      <c r="P825" s="57" t="str">
        <f t="shared" si="158"/>
        <v/>
      </c>
      <c r="Q825" s="58" t="str">
        <f t="shared" si="159"/>
        <v/>
      </c>
      <c r="R825" s="59">
        <f t="shared" si="160"/>
        <v>0</v>
      </c>
      <c r="S825" s="60">
        <f t="shared" si="161"/>
        <v>0</v>
      </c>
      <c r="T825" s="61">
        <f t="shared" si="162"/>
        <v>0</v>
      </c>
      <c r="U825" s="58">
        <f t="shared" si="163"/>
        <v>0</v>
      </c>
      <c r="V825" s="61">
        <f t="shared" si="164"/>
        <v>0</v>
      </c>
      <c r="W825" s="58">
        <f t="shared" si="165"/>
        <v>0</v>
      </c>
      <c r="X825" s="367"/>
      <c r="Y825" s="137"/>
      <c r="Z825" s="138"/>
      <c r="AA825" s="139"/>
      <c r="AB825" s="139"/>
      <c r="AC825" s="139"/>
      <c r="AD825" s="139"/>
    </row>
    <row r="826" spans="2:30" hidden="1">
      <c r="B826" s="65" t="str">
        <f>IF(C826&lt;&gt;"",COUNTA($C$7:C826),"")</f>
        <v/>
      </c>
      <c r="C826" s="364" t="str">
        <f>IF('Matches-Data-Inputs'!C826="","",'Matches-Data-Inputs'!C826)</f>
        <v/>
      </c>
      <c r="D826" s="73" t="str">
        <f>IF(C826="","",VLOOKUP(WEEKDAY(C826),WeekDays!$B$6:$C$12,COLUMNS(WeekDays!$B$6:$C$12)))</f>
        <v/>
      </c>
      <c r="E826" s="27" t="str">
        <f>IF('Matches-Data-Inputs'!E826="","",'Matches-Data-Inputs'!E826)</f>
        <v/>
      </c>
      <c r="F826" s="172" t="str">
        <f>IF('Matches-Data-Inputs'!F826="","",'Matches-Data-Inputs'!F826)</f>
        <v/>
      </c>
      <c r="G826" s="172" t="str">
        <f>IF('Matches-Data-Inputs'!G826="","",'Matches-Data-Inputs'!G826)</f>
        <v/>
      </c>
      <c r="H826" s="172" t="str">
        <f t="shared" si="166"/>
        <v>Not Played Yet</v>
      </c>
      <c r="I826" s="362" t="str">
        <f>IF('Matches-Data-Inputs'!H826="","",'Matches-Data-Inputs'!H826)</f>
        <v/>
      </c>
      <c r="J826" s="149" t="str">
        <f>IF('Matches-Data-Inputs'!I826="","",'Matches-Data-Inputs'!I826)</f>
        <v/>
      </c>
      <c r="K826" s="362" t="str">
        <f t="shared" si="167"/>
        <v>Not Played Yet</v>
      </c>
      <c r="L826" s="188"/>
      <c r="M826" s="203"/>
      <c r="N826" s="123" t="str">
        <f t="shared" si="156"/>
        <v xml:space="preserve"> </v>
      </c>
      <c r="O826" s="193" t="str">
        <f t="shared" si="157"/>
        <v xml:space="preserve"> </v>
      </c>
      <c r="P826" s="57" t="str">
        <f t="shared" si="158"/>
        <v/>
      </c>
      <c r="Q826" s="58" t="str">
        <f t="shared" si="159"/>
        <v/>
      </c>
      <c r="R826" s="59">
        <f t="shared" si="160"/>
        <v>0</v>
      </c>
      <c r="S826" s="60">
        <f t="shared" si="161"/>
        <v>0</v>
      </c>
      <c r="T826" s="61">
        <f t="shared" si="162"/>
        <v>0</v>
      </c>
      <c r="U826" s="58">
        <f t="shared" si="163"/>
        <v>0</v>
      </c>
      <c r="V826" s="61">
        <f t="shared" si="164"/>
        <v>0</v>
      </c>
      <c r="W826" s="58">
        <f t="shared" si="165"/>
        <v>0</v>
      </c>
      <c r="X826" s="367"/>
      <c r="Y826" s="137"/>
      <c r="Z826" s="138"/>
      <c r="AA826" s="139"/>
      <c r="AB826" s="139"/>
      <c r="AC826" s="139"/>
      <c r="AD826" s="139"/>
    </row>
    <row r="827" spans="2:30" hidden="1">
      <c r="B827" s="65" t="str">
        <f>IF(C827&lt;&gt;"",COUNTA($C$7:C827),"")</f>
        <v/>
      </c>
      <c r="C827" s="364" t="str">
        <f>IF('Matches-Data-Inputs'!C827="","",'Matches-Data-Inputs'!C827)</f>
        <v/>
      </c>
      <c r="D827" s="73" t="str">
        <f>IF(C827="","",VLOOKUP(WEEKDAY(C827),WeekDays!$B$6:$C$12,COLUMNS(WeekDays!$B$6:$C$12)))</f>
        <v/>
      </c>
      <c r="E827" s="27" t="str">
        <f>IF('Matches-Data-Inputs'!E827="","",'Matches-Data-Inputs'!E827)</f>
        <v/>
      </c>
      <c r="F827" s="172" t="str">
        <f>IF('Matches-Data-Inputs'!F827="","",'Matches-Data-Inputs'!F827)</f>
        <v/>
      </c>
      <c r="G827" s="172" t="str">
        <f>IF('Matches-Data-Inputs'!G827="","",'Matches-Data-Inputs'!G827)</f>
        <v/>
      </c>
      <c r="H827" s="172" t="str">
        <f t="shared" si="166"/>
        <v>Not Played Yet</v>
      </c>
      <c r="I827" s="362" t="str">
        <f>IF('Matches-Data-Inputs'!H827="","",'Matches-Data-Inputs'!H827)</f>
        <v/>
      </c>
      <c r="J827" s="149" t="str">
        <f>IF('Matches-Data-Inputs'!I827="","",'Matches-Data-Inputs'!I827)</f>
        <v/>
      </c>
      <c r="K827" s="362" t="str">
        <f t="shared" si="167"/>
        <v>Not Played Yet</v>
      </c>
      <c r="L827" s="188"/>
      <c r="M827" s="203"/>
      <c r="N827" s="123" t="str">
        <f t="shared" si="156"/>
        <v xml:space="preserve"> </v>
      </c>
      <c r="O827" s="193" t="str">
        <f t="shared" si="157"/>
        <v xml:space="preserve"> </v>
      </c>
      <c r="P827" s="57" t="str">
        <f t="shared" si="158"/>
        <v/>
      </c>
      <c r="Q827" s="58" t="str">
        <f t="shared" si="159"/>
        <v/>
      </c>
      <c r="R827" s="59">
        <f t="shared" si="160"/>
        <v>0</v>
      </c>
      <c r="S827" s="60">
        <f t="shared" si="161"/>
        <v>0</v>
      </c>
      <c r="T827" s="61">
        <f t="shared" si="162"/>
        <v>0</v>
      </c>
      <c r="U827" s="58">
        <f t="shared" si="163"/>
        <v>0</v>
      </c>
      <c r="V827" s="61">
        <f t="shared" si="164"/>
        <v>0</v>
      </c>
      <c r="W827" s="58">
        <f t="shared" si="165"/>
        <v>0</v>
      </c>
      <c r="X827" s="367"/>
      <c r="Y827" s="137"/>
      <c r="Z827" s="138"/>
      <c r="AA827" s="139"/>
      <c r="AB827" s="139"/>
      <c r="AC827" s="139"/>
      <c r="AD827" s="139"/>
    </row>
    <row r="828" spans="2:30" hidden="1">
      <c r="B828" s="65" t="str">
        <f>IF(C828&lt;&gt;"",COUNTA($C$7:C828),"")</f>
        <v/>
      </c>
      <c r="C828" s="364" t="str">
        <f>IF('Matches-Data-Inputs'!C828="","",'Matches-Data-Inputs'!C828)</f>
        <v/>
      </c>
      <c r="D828" s="73" t="str">
        <f>IF(C828="","",VLOOKUP(WEEKDAY(C828),WeekDays!$B$6:$C$12,COLUMNS(WeekDays!$B$6:$C$12)))</f>
        <v/>
      </c>
      <c r="E828" s="27" t="str">
        <f>IF('Matches-Data-Inputs'!E828="","",'Matches-Data-Inputs'!E828)</f>
        <v/>
      </c>
      <c r="F828" s="172" t="str">
        <f>IF('Matches-Data-Inputs'!F828="","",'Matches-Data-Inputs'!F828)</f>
        <v/>
      </c>
      <c r="G828" s="172" t="str">
        <f>IF('Matches-Data-Inputs'!G828="","",'Matches-Data-Inputs'!G828)</f>
        <v/>
      </c>
      <c r="H828" s="172" t="str">
        <f t="shared" si="166"/>
        <v>Not Played Yet</v>
      </c>
      <c r="I828" s="362" t="str">
        <f>IF('Matches-Data-Inputs'!H828="","",'Matches-Data-Inputs'!H828)</f>
        <v/>
      </c>
      <c r="J828" s="149" t="str">
        <f>IF('Matches-Data-Inputs'!I828="","",'Matches-Data-Inputs'!I828)</f>
        <v/>
      </c>
      <c r="K828" s="362" t="str">
        <f t="shared" si="167"/>
        <v>Not Played Yet</v>
      </c>
      <c r="L828" s="188"/>
      <c r="M828" s="203"/>
      <c r="N828" s="123" t="str">
        <f t="shared" si="156"/>
        <v xml:space="preserve"> </v>
      </c>
      <c r="O828" s="193" t="str">
        <f t="shared" si="157"/>
        <v xml:space="preserve"> </v>
      </c>
      <c r="P828" s="57" t="str">
        <f t="shared" si="158"/>
        <v/>
      </c>
      <c r="Q828" s="58" t="str">
        <f t="shared" si="159"/>
        <v/>
      </c>
      <c r="R828" s="59">
        <f t="shared" si="160"/>
        <v>0</v>
      </c>
      <c r="S828" s="60">
        <f t="shared" si="161"/>
        <v>0</v>
      </c>
      <c r="T828" s="61">
        <f t="shared" si="162"/>
        <v>0</v>
      </c>
      <c r="U828" s="58">
        <f t="shared" si="163"/>
        <v>0</v>
      </c>
      <c r="V828" s="61">
        <f t="shared" si="164"/>
        <v>0</v>
      </c>
      <c r="W828" s="58">
        <f t="shared" si="165"/>
        <v>0</v>
      </c>
      <c r="X828" s="367"/>
      <c r="Y828" s="137"/>
      <c r="Z828" s="138"/>
      <c r="AA828" s="139"/>
      <c r="AB828" s="139"/>
      <c r="AC828" s="139"/>
      <c r="AD828" s="139"/>
    </row>
    <row r="829" spans="2:30" hidden="1">
      <c r="B829" s="65" t="str">
        <f>IF(C829&lt;&gt;"",COUNTA($C$7:C829),"")</f>
        <v/>
      </c>
      <c r="C829" s="364" t="str">
        <f>IF('Matches-Data-Inputs'!C829="","",'Matches-Data-Inputs'!C829)</f>
        <v/>
      </c>
      <c r="D829" s="73" t="str">
        <f>IF(C829="","",VLOOKUP(WEEKDAY(C829),WeekDays!$B$6:$C$12,COLUMNS(WeekDays!$B$6:$C$12)))</f>
        <v/>
      </c>
      <c r="E829" s="27" t="str">
        <f>IF('Matches-Data-Inputs'!E829="","",'Matches-Data-Inputs'!E829)</f>
        <v/>
      </c>
      <c r="F829" s="172" t="str">
        <f>IF('Matches-Data-Inputs'!F829="","",'Matches-Data-Inputs'!F829)</f>
        <v/>
      </c>
      <c r="G829" s="172" t="str">
        <f>IF('Matches-Data-Inputs'!G829="","",'Matches-Data-Inputs'!G829)</f>
        <v/>
      </c>
      <c r="H829" s="172" t="str">
        <f t="shared" si="166"/>
        <v>Not Played Yet</v>
      </c>
      <c r="I829" s="362" t="str">
        <f>IF('Matches-Data-Inputs'!H829="","",'Matches-Data-Inputs'!H829)</f>
        <v/>
      </c>
      <c r="J829" s="149" t="str">
        <f>IF('Matches-Data-Inputs'!I829="","",'Matches-Data-Inputs'!I829)</f>
        <v/>
      </c>
      <c r="K829" s="362" t="str">
        <f t="shared" si="167"/>
        <v>Not Played Yet</v>
      </c>
      <c r="L829" s="188"/>
      <c r="M829" s="203"/>
      <c r="N829" s="123" t="str">
        <f t="shared" ref="N829:N866" si="170">IF(OR(B829=0,B829&gt;COUNT($G$7:$G$868))," ",IF(G829&gt;J829,3,IF(G829&lt;J829,0,1)))</f>
        <v xml:space="preserve"> </v>
      </c>
      <c r="O829" s="193" t="str">
        <f t="shared" ref="O829:O866" si="171">IF(OR(B829=0,B829&gt;COUNT($G$7:$G$868))," ",IF(J829&gt;G829,3,IF(J829&lt;G829,0,1)))</f>
        <v xml:space="preserve"> </v>
      </c>
      <c r="P829" s="57" t="str">
        <f t="shared" ref="P829:P866" si="172">J829</f>
        <v/>
      </c>
      <c r="Q829" s="58" t="str">
        <f t="shared" ref="Q829:Q866" si="173">G829</f>
        <v/>
      </c>
      <c r="R829" s="59">
        <f t="shared" ref="R829:R866" si="174">IF(G829&gt;J829,1,0)</f>
        <v>0</v>
      </c>
      <c r="S829" s="60">
        <f t="shared" ref="S829:S866" si="175">IF(J829&gt;G829,1,0)</f>
        <v>0</v>
      </c>
      <c r="T829" s="61">
        <f t="shared" ref="T829:T866" si="176">IF(G829&lt;J829,1,0)</f>
        <v>0</v>
      </c>
      <c r="U829" s="58">
        <f t="shared" ref="U829:U866" si="177">IF(J829&lt;G829,1,0)</f>
        <v>0</v>
      </c>
      <c r="V829" s="61">
        <f t="shared" ref="V829:V866" si="178">IF(AND(G829="",J829=""),0,IF(G829=J829,1,0))</f>
        <v>0</v>
      </c>
      <c r="W829" s="58">
        <f t="shared" ref="W829:W866" si="179">IF(AND(G829="",J829=""),0,IF(J829=G829,1,0))</f>
        <v>0</v>
      </c>
      <c r="X829" s="367"/>
      <c r="Y829" s="137"/>
      <c r="Z829" s="138"/>
      <c r="AA829" s="139"/>
      <c r="AB829" s="139"/>
      <c r="AC829" s="139"/>
      <c r="AD829" s="139"/>
    </row>
    <row r="830" spans="2:30" hidden="1">
      <c r="B830" s="65" t="str">
        <f>IF(C830&lt;&gt;"",COUNTA($C$7:C830),"")</f>
        <v/>
      </c>
      <c r="C830" s="364" t="str">
        <f>IF('Matches-Data-Inputs'!C830="","",'Matches-Data-Inputs'!C830)</f>
        <v/>
      </c>
      <c r="D830" s="73" t="str">
        <f>IF(C830="","",VLOOKUP(WEEKDAY(C830),WeekDays!$B$6:$C$12,COLUMNS(WeekDays!$B$6:$C$12)))</f>
        <v/>
      </c>
      <c r="E830" s="27" t="str">
        <f>IF('Matches-Data-Inputs'!E830="","",'Matches-Data-Inputs'!E830)</f>
        <v/>
      </c>
      <c r="F830" s="172" t="str">
        <f>IF('Matches-Data-Inputs'!F830="","",'Matches-Data-Inputs'!F830)</f>
        <v/>
      </c>
      <c r="G830" s="172" t="str">
        <f>IF('Matches-Data-Inputs'!G830="","",'Matches-Data-Inputs'!G830)</f>
        <v/>
      </c>
      <c r="H830" s="172" t="str">
        <f t="shared" si="166"/>
        <v>Not Played Yet</v>
      </c>
      <c r="I830" s="362" t="str">
        <f>IF('Matches-Data-Inputs'!H830="","",'Matches-Data-Inputs'!H830)</f>
        <v/>
      </c>
      <c r="J830" s="149" t="str">
        <f>IF('Matches-Data-Inputs'!I830="","",'Matches-Data-Inputs'!I830)</f>
        <v/>
      </c>
      <c r="K830" s="362" t="str">
        <f t="shared" si="167"/>
        <v>Not Played Yet</v>
      </c>
      <c r="L830" s="188"/>
      <c r="M830" s="203"/>
      <c r="N830" s="123" t="str">
        <f t="shared" si="170"/>
        <v xml:space="preserve"> </v>
      </c>
      <c r="O830" s="193" t="str">
        <f t="shared" si="171"/>
        <v xml:space="preserve"> </v>
      </c>
      <c r="P830" s="57" t="str">
        <f t="shared" si="172"/>
        <v/>
      </c>
      <c r="Q830" s="58" t="str">
        <f t="shared" si="173"/>
        <v/>
      </c>
      <c r="R830" s="59">
        <f t="shared" si="174"/>
        <v>0</v>
      </c>
      <c r="S830" s="60">
        <f t="shared" si="175"/>
        <v>0</v>
      </c>
      <c r="T830" s="61">
        <f t="shared" si="176"/>
        <v>0</v>
      </c>
      <c r="U830" s="58">
        <f t="shared" si="177"/>
        <v>0</v>
      </c>
      <c r="V830" s="61">
        <f t="shared" si="178"/>
        <v>0</v>
      </c>
      <c r="W830" s="58">
        <f t="shared" si="179"/>
        <v>0</v>
      </c>
      <c r="X830" s="367"/>
      <c r="Y830" s="137"/>
      <c r="Z830" s="138"/>
      <c r="AA830" s="139"/>
      <c r="AB830" s="139"/>
      <c r="AC830" s="139"/>
      <c r="AD830" s="139"/>
    </row>
    <row r="831" spans="2:30" hidden="1">
      <c r="B831" s="65" t="str">
        <f>IF(C831&lt;&gt;"",COUNTA($C$7:C831),"")</f>
        <v/>
      </c>
      <c r="C831" s="364" t="str">
        <f>IF('Matches-Data-Inputs'!C831="","",'Matches-Data-Inputs'!C831)</f>
        <v/>
      </c>
      <c r="D831" s="73" t="str">
        <f>IF(C831="","",VLOOKUP(WEEKDAY(C831),WeekDays!$B$6:$C$12,COLUMNS(WeekDays!$B$6:$C$12)))</f>
        <v/>
      </c>
      <c r="E831" s="27" t="str">
        <f>IF('Matches-Data-Inputs'!E831="","",'Matches-Data-Inputs'!E831)</f>
        <v/>
      </c>
      <c r="F831" s="172" t="str">
        <f>IF('Matches-Data-Inputs'!F831="","",'Matches-Data-Inputs'!F831)</f>
        <v/>
      </c>
      <c r="G831" s="172" t="str">
        <f>IF('Matches-Data-Inputs'!G831="","",'Matches-Data-Inputs'!G831)</f>
        <v/>
      </c>
      <c r="H831" s="172" t="str">
        <f t="shared" si="166"/>
        <v>Not Played Yet</v>
      </c>
      <c r="I831" s="362" t="str">
        <f>IF('Matches-Data-Inputs'!H831="","",'Matches-Data-Inputs'!H831)</f>
        <v/>
      </c>
      <c r="J831" s="149" t="str">
        <f>IF('Matches-Data-Inputs'!I831="","",'Matches-Data-Inputs'!I831)</f>
        <v/>
      </c>
      <c r="K831" s="362" t="str">
        <f t="shared" si="167"/>
        <v>Not Played Yet</v>
      </c>
      <c r="L831" s="188"/>
      <c r="M831" s="203"/>
      <c r="N831" s="123" t="str">
        <f t="shared" si="170"/>
        <v xml:space="preserve"> </v>
      </c>
      <c r="O831" s="193" t="str">
        <f t="shared" si="171"/>
        <v xml:space="preserve"> </v>
      </c>
      <c r="P831" s="57" t="str">
        <f t="shared" si="172"/>
        <v/>
      </c>
      <c r="Q831" s="58" t="str">
        <f t="shared" si="173"/>
        <v/>
      </c>
      <c r="R831" s="59">
        <f t="shared" si="174"/>
        <v>0</v>
      </c>
      <c r="S831" s="60">
        <f t="shared" si="175"/>
        <v>0</v>
      </c>
      <c r="T831" s="61">
        <f t="shared" si="176"/>
        <v>0</v>
      </c>
      <c r="U831" s="58">
        <f t="shared" si="177"/>
        <v>0</v>
      </c>
      <c r="V831" s="61">
        <f t="shared" si="178"/>
        <v>0</v>
      </c>
      <c r="W831" s="58">
        <f t="shared" si="179"/>
        <v>0</v>
      </c>
      <c r="X831" s="367"/>
      <c r="Y831" s="137"/>
      <c r="Z831" s="138"/>
      <c r="AA831" s="139"/>
      <c r="AB831" s="139"/>
      <c r="AC831" s="139"/>
      <c r="AD831" s="139"/>
    </row>
    <row r="832" spans="2:30" hidden="1">
      <c r="B832" s="65" t="str">
        <f>IF(C832&lt;&gt;"",COUNTA($C$7:C832),"")</f>
        <v/>
      </c>
      <c r="C832" s="364" t="str">
        <f>IF('Matches-Data-Inputs'!C832="","",'Matches-Data-Inputs'!C832)</f>
        <v/>
      </c>
      <c r="D832" s="73" t="str">
        <f>IF(C832="","",VLOOKUP(WEEKDAY(C832),WeekDays!$B$6:$C$12,COLUMNS(WeekDays!$B$6:$C$12)))</f>
        <v/>
      </c>
      <c r="E832" s="27" t="str">
        <f>IF('Matches-Data-Inputs'!E832="","",'Matches-Data-Inputs'!E832)</f>
        <v/>
      </c>
      <c r="F832" s="172" t="str">
        <f>IF('Matches-Data-Inputs'!F832="","",'Matches-Data-Inputs'!F832)</f>
        <v/>
      </c>
      <c r="G832" s="172" t="str">
        <f>IF('Matches-Data-Inputs'!G832="","",'Matches-Data-Inputs'!G832)</f>
        <v/>
      </c>
      <c r="H832" s="172" t="str">
        <f t="shared" si="166"/>
        <v>Not Played Yet</v>
      </c>
      <c r="I832" s="362" t="str">
        <f>IF('Matches-Data-Inputs'!H832="","",'Matches-Data-Inputs'!H832)</f>
        <v/>
      </c>
      <c r="J832" s="149" t="str">
        <f>IF('Matches-Data-Inputs'!I832="","",'Matches-Data-Inputs'!I832)</f>
        <v/>
      </c>
      <c r="K832" s="362" t="str">
        <f t="shared" si="167"/>
        <v>Not Played Yet</v>
      </c>
      <c r="L832" s="188"/>
      <c r="M832" s="203"/>
      <c r="N832" s="123" t="str">
        <f t="shared" si="170"/>
        <v xml:space="preserve"> </v>
      </c>
      <c r="O832" s="193" t="str">
        <f t="shared" si="171"/>
        <v xml:space="preserve"> </v>
      </c>
      <c r="P832" s="57" t="str">
        <f t="shared" si="172"/>
        <v/>
      </c>
      <c r="Q832" s="58" t="str">
        <f t="shared" si="173"/>
        <v/>
      </c>
      <c r="R832" s="59">
        <f t="shared" si="174"/>
        <v>0</v>
      </c>
      <c r="S832" s="60">
        <f t="shared" si="175"/>
        <v>0</v>
      </c>
      <c r="T832" s="61">
        <f t="shared" si="176"/>
        <v>0</v>
      </c>
      <c r="U832" s="58">
        <f t="shared" si="177"/>
        <v>0</v>
      </c>
      <c r="V832" s="61">
        <f t="shared" si="178"/>
        <v>0</v>
      </c>
      <c r="W832" s="58">
        <f t="shared" si="179"/>
        <v>0</v>
      </c>
      <c r="X832" s="367"/>
      <c r="Y832" s="137"/>
      <c r="Z832" s="138"/>
      <c r="AA832" s="139"/>
      <c r="AB832" s="139"/>
      <c r="AC832" s="139"/>
      <c r="AD832" s="139"/>
    </row>
    <row r="833" spans="2:30" hidden="1">
      <c r="B833" s="65" t="str">
        <f>IF(C833&lt;&gt;"",COUNTA($C$7:C833),"")</f>
        <v/>
      </c>
      <c r="C833" s="364" t="str">
        <f>IF('Matches-Data-Inputs'!C833="","",'Matches-Data-Inputs'!C833)</f>
        <v/>
      </c>
      <c r="D833" s="73" t="str">
        <f>IF(C833="","",VLOOKUP(WEEKDAY(C833),WeekDays!$B$6:$C$12,COLUMNS(WeekDays!$B$6:$C$12)))</f>
        <v/>
      </c>
      <c r="E833" s="27" t="str">
        <f>IF('Matches-Data-Inputs'!E833="","",'Matches-Data-Inputs'!E833)</f>
        <v/>
      </c>
      <c r="F833" s="172" t="str">
        <f>IF('Matches-Data-Inputs'!F833="","",'Matches-Data-Inputs'!F833)</f>
        <v/>
      </c>
      <c r="G833" s="172" t="str">
        <f>IF('Matches-Data-Inputs'!G833="","",'Matches-Data-Inputs'!G833)</f>
        <v/>
      </c>
      <c r="H833" s="172" t="str">
        <f t="shared" si="166"/>
        <v>Not Played Yet</v>
      </c>
      <c r="I833" s="362" t="str">
        <f>IF('Matches-Data-Inputs'!H833="","",'Matches-Data-Inputs'!H833)</f>
        <v/>
      </c>
      <c r="J833" s="149" t="str">
        <f>IF('Matches-Data-Inputs'!I833="","",'Matches-Data-Inputs'!I833)</f>
        <v/>
      </c>
      <c r="K833" s="362" t="str">
        <f t="shared" si="167"/>
        <v>Not Played Yet</v>
      </c>
      <c r="L833" s="188"/>
      <c r="M833" s="203"/>
      <c r="N833" s="123" t="str">
        <f t="shared" si="170"/>
        <v xml:space="preserve"> </v>
      </c>
      <c r="O833" s="193" t="str">
        <f t="shared" si="171"/>
        <v xml:space="preserve"> </v>
      </c>
      <c r="P833" s="57" t="str">
        <f t="shared" si="172"/>
        <v/>
      </c>
      <c r="Q833" s="58" t="str">
        <f t="shared" si="173"/>
        <v/>
      </c>
      <c r="R833" s="59">
        <f t="shared" si="174"/>
        <v>0</v>
      </c>
      <c r="S833" s="60">
        <f t="shared" si="175"/>
        <v>0</v>
      </c>
      <c r="T833" s="61">
        <f t="shared" si="176"/>
        <v>0</v>
      </c>
      <c r="U833" s="58">
        <f t="shared" si="177"/>
        <v>0</v>
      </c>
      <c r="V833" s="61">
        <f t="shared" si="178"/>
        <v>0</v>
      </c>
      <c r="W833" s="58">
        <f t="shared" si="179"/>
        <v>0</v>
      </c>
      <c r="X833" s="367"/>
      <c r="Y833" s="137"/>
      <c r="Z833" s="138"/>
      <c r="AA833" s="139"/>
      <c r="AB833" s="139"/>
      <c r="AC833" s="139"/>
      <c r="AD833" s="139"/>
    </row>
    <row r="834" spans="2:30" hidden="1">
      <c r="B834" s="65" t="str">
        <f>IF(C834&lt;&gt;"",COUNTA($C$7:C834),"")</f>
        <v/>
      </c>
      <c r="C834" s="364" t="str">
        <f>IF('Matches-Data-Inputs'!C834="","",'Matches-Data-Inputs'!C834)</f>
        <v/>
      </c>
      <c r="D834" s="73" t="str">
        <f>IF(C834="","",VLOOKUP(WEEKDAY(C834),WeekDays!$B$6:$C$12,COLUMNS(WeekDays!$B$6:$C$12)))</f>
        <v/>
      </c>
      <c r="E834" s="27" t="str">
        <f>IF('Matches-Data-Inputs'!E834="","",'Matches-Data-Inputs'!E834)</f>
        <v/>
      </c>
      <c r="F834" s="172" t="str">
        <f>IF('Matches-Data-Inputs'!F834="","",'Matches-Data-Inputs'!F834)</f>
        <v/>
      </c>
      <c r="G834" s="172" t="str">
        <f>IF('Matches-Data-Inputs'!G834="","",'Matches-Data-Inputs'!G834)</f>
        <v/>
      </c>
      <c r="H834" s="172" t="str">
        <f t="shared" si="166"/>
        <v>Not Played Yet</v>
      </c>
      <c r="I834" s="362" t="str">
        <f>IF('Matches-Data-Inputs'!H834="","",'Matches-Data-Inputs'!H834)</f>
        <v/>
      </c>
      <c r="J834" s="149" t="str">
        <f>IF('Matches-Data-Inputs'!I834="","",'Matches-Data-Inputs'!I834)</f>
        <v/>
      </c>
      <c r="K834" s="362" t="str">
        <f t="shared" si="167"/>
        <v>Not Played Yet</v>
      </c>
      <c r="L834" s="188"/>
      <c r="M834" s="203"/>
      <c r="N834" s="123" t="str">
        <f t="shared" si="170"/>
        <v xml:space="preserve"> </v>
      </c>
      <c r="O834" s="193" t="str">
        <f t="shared" si="171"/>
        <v xml:space="preserve"> </v>
      </c>
      <c r="P834" s="57" t="str">
        <f t="shared" si="172"/>
        <v/>
      </c>
      <c r="Q834" s="58" t="str">
        <f t="shared" si="173"/>
        <v/>
      </c>
      <c r="R834" s="59">
        <f t="shared" si="174"/>
        <v>0</v>
      </c>
      <c r="S834" s="60">
        <f t="shared" si="175"/>
        <v>0</v>
      </c>
      <c r="T834" s="61">
        <f t="shared" si="176"/>
        <v>0</v>
      </c>
      <c r="U834" s="58">
        <f t="shared" si="177"/>
        <v>0</v>
      </c>
      <c r="V834" s="61">
        <f t="shared" si="178"/>
        <v>0</v>
      </c>
      <c r="W834" s="58">
        <f t="shared" si="179"/>
        <v>0</v>
      </c>
      <c r="X834" s="367"/>
      <c r="Y834" s="137"/>
      <c r="Z834" s="138"/>
      <c r="AA834" s="139"/>
      <c r="AB834" s="139"/>
      <c r="AC834" s="139"/>
      <c r="AD834" s="139"/>
    </row>
    <row r="835" spans="2:30" hidden="1">
      <c r="B835" s="65" t="str">
        <f>IF(C835&lt;&gt;"",COUNTA($C$7:C835),"")</f>
        <v/>
      </c>
      <c r="C835" s="364" t="str">
        <f>IF('Matches-Data-Inputs'!C835="","",'Matches-Data-Inputs'!C835)</f>
        <v/>
      </c>
      <c r="D835" s="73" t="str">
        <f>IF(C835="","",VLOOKUP(WEEKDAY(C835),WeekDays!$B$6:$C$12,COLUMNS(WeekDays!$B$6:$C$12)))</f>
        <v/>
      </c>
      <c r="E835" s="27" t="str">
        <f>IF('Matches-Data-Inputs'!E835="","",'Matches-Data-Inputs'!E835)</f>
        <v/>
      </c>
      <c r="F835" s="172" t="str">
        <f>IF('Matches-Data-Inputs'!F835="","",'Matches-Data-Inputs'!F835)</f>
        <v/>
      </c>
      <c r="G835" s="172" t="str">
        <f>IF('Matches-Data-Inputs'!G835="","",'Matches-Data-Inputs'!G835)</f>
        <v/>
      </c>
      <c r="H835" s="172" t="str">
        <f t="shared" si="166"/>
        <v>Not Played Yet</v>
      </c>
      <c r="I835" s="362" t="str">
        <f>IF('Matches-Data-Inputs'!H835="","",'Matches-Data-Inputs'!H835)</f>
        <v/>
      </c>
      <c r="J835" s="149" t="str">
        <f>IF('Matches-Data-Inputs'!I835="","",'Matches-Data-Inputs'!I835)</f>
        <v/>
      </c>
      <c r="K835" s="362" t="str">
        <f t="shared" si="167"/>
        <v>Not Played Yet</v>
      </c>
      <c r="L835" s="188"/>
      <c r="M835" s="203"/>
      <c r="N835" s="123" t="str">
        <f t="shared" si="170"/>
        <v xml:space="preserve"> </v>
      </c>
      <c r="O835" s="193" t="str">
        <f t="shared" si="171"/>
        <v xml:space="preserve"> </v>
      </c>
      <c r="P835" s="57" t="str">
        <f t="shared" si="172"/>
        <v/>
      </c>
      <c r="Q835" s="58" t="str">
        <f t="shared" si="173"/>
        <v/>
      </c>
      <c r="R835" s="59">
        <f t="shared" si="174"/>
        <v>0</v>
      </c>
      <c r="S835" s="60">
        <f t="shared" si="175"/>
        <v>0</v>
      </c>
      <c r="T835" s="61">
        <f t="shared" si="176"/>
        <v>0</v>
      </c>
      <c r="U835" s="58">
        <f t="shared" si="177"/>
        <v>0</v>
      </c>
      <c r="V835" s="61">
        <f t="shared" si="178"/>
        <v>0</v>
      </c>
      <c r="W835" s="58">
        <f t="shared" si="179"/>
        <v>0</v>
      </c>
      <c r="X835" s="367"/>
      <c r="Y835" s="137"/>
      <c r="Z835" s="138"/>
      <c r="AA835" s="139"/>
      <c r="AB835" s="139"/>
      <c r="AC835" s="139"/>
      <c r="AD835" s="139"/>
    </row>
    <row r="836" spans="2:30" hidden="1">
      <c r="B836" s="65" t="str">
        <f>IF(C836&lt;&gt;"",COUNTA($C$7:C836),"")</f>
        <v/>
      </c>
      <c r="C836" s="364" t="str">
        <f>IF('Matches-Data-Inputs'!C836="","",'Matches-Data-Inputs'!C836)</f>
        <v/>
      </c>
      <c r="D836" s="73" t="str">
        <f>IF(C836="","",VLOOKUP(WEEKDAY(C836),WeekDays!$B$6:$C$12,COLUMNS(WeekDays!$B$6:$C$12)))</f>
        <v/>
      </c>
      <c r="E836" s="27" t="str">
        <f>IF('Matches-Data-Inputs'!E836="","",'Matches-Data-Inputs'!E836)</f>
        <v/>
      </c>
      <c r="F836" s="172" t="str">
        <f>IF('Matches-Data-Inputs'!F836="","",'Matches-Data-Inputs'!F836)</f>
        <v/>
      </c>
      <c r="G836" s="172" t="str">
        <f>IF('Matches-Data-Inputs'!G836="","",'Matches-Data-Inputs'!G836)</f>
        <v/>
      </c>
      <c r="H836" s="172" t="str">
        <f t="shared" si="166"/>
        <v>Not Played Yet</v>
      </c>
      <c r="I836" s="362" t="str">
        <f>IF('Matches-Data-Inputs'!H836="","",'Matches-Data-Inputs'!H836)</f>
        <v/>
      </c>
      <c r="J836" s="149" t="str">
        <f>IF('Matches-Data-Inputs'!I836="","",'Matches-Data-Inputs'!I836)</f>
        <v/>
      </c>
      <c r="K836" s="362" t="str">
        <f t="shared" si="167"/>
        <v>Not Played Yet</v>
      </c>
      <c r="L836" s="188"/>
      <c r="M836" s="203"/>
      <c r="N836" s="123" t="str">
        <f t="shared" si="170"/>
        <v xml:space="preserve"> </v>
      </c>
      <c r="O836" s="193" t="str">
        <f t="shared" si="171"/>
        <v xml:space="preserve"> </v>
      </c>
      <c r="P836" s="57" t="str">
        <f t="shared" si="172"/>
        <v/>
      </c>
      <c r="Q836" s="58" t="str">
        <f t="shared" si="173"/>
        <v/>
      </c>
      <c r="R836" s="59">
        <f t="shared" si="174"/>
        <v>0</v>
      </c>
      <c r="S836" s="60">
        <f t="shared" si="175"/>
        <v>0</v>
      </c>
      <c r="T836" s="61">
        <f t="shared" si="176"/>
        <v>0</v>
      </c>
      <c r="U836" s="58">
        <f t="shared" si="177"/>
        <v>0</v>
      </c>
      <c r="V836" s="61">
        <f t="shared" si="178"/>
        <v>0</v>
      </c>
      <c r="W836" s="58">
        <f t="shared" si="179"/>
        <v>0</v>
      </c>
      <c r="X836" s="367"/>
      <c r="Y836" s="137"/>
      <c r="Z836" s="138"/>
      <c r="AA836" s="139"/>
      <c r="AB836" s="139"/>
      <c r="AC836" s="139"/>
      <c r="AD836" s="139"/>
    </row>
    <row r="837" spans="2:30" hidden="1">
      <c r="B837" s="65" t="str">
        <f>IF(C837&lt;&gt;"",COUNTA($C$7:C837),"")</f>
        <v/>
      </c>
      <c r="C837" s="364" t="str">
        <f>IF('Matches-Data-Inputs'!C837="","",'Matches-Data-Inputs'!C837)</f>
        <v/>
      </c>
      <c r="D837" s="73" t="str">
        <f>IF(C837="","",VLOOKUP(WEEKDAY(C837),WeekDays!$B$6:$C$12,COLUMNS(WeekDays!$B$6:$C$12)))</f>
        <v/>
      </c>
      <c r="E837" s="27" t="str">
        <f>IF('Matches-Data-Inputs'!E837="","",'Matches-Data-Inputs'!E837)</f>
        <v/>
      </c>
      <c r="F837" s="172" t="str">
        <f>IF('Matches-Data-Inputs'!F837="","",'Matches-Data-Inputs'!F837)</f>
        <v/>
      </c>
      <c r="G837" s="172" t="str">
        <f>IF('Matches-Data-Inputs'!G837="","",'Matches-Data-Inputs'!G837)</f>
        <v/>
      </c>
      <c r="H837" s="172" t="str">
        <f t="shared" si="166"/>
        <v>Not Played Yet</v>
      </c>
      <c r="I837" s="362" t="str">
        <f>IF('Matches-Data-Inputs'!H837="","",'Matches-Data-Inputs'!H837)</f>
        <v/>
      </c>
      <c r="J837" s="149" t="str">
        <f>IF('Matches-Data-Inputs'!I837="","",'Matches-Data-Inputs'!I837)</f>
        <v/>
      </c>
      <c r="K837" s="362" t="str">
        <f t="shared" si="167"/>
        <v>Not Played Yet</v>
      </c>
      <c r="L837" s="188"/>
      <c r="M837" s="203"/>
      <c r="N837" s="123" t="str">
        <f t="shared" si="170"/>
        <v xml:space="preserve"> </v>
      </c>
      <c r="O837" s="193" t="str">
        <f t="shared" si="171"/>
        <v xml:space="preserve"> </v>
      </c>
      <c r="P837" s="57" t="str">
        <f t="shared" si="172"/>
        <v/>
      </c>
      <c r="Q837" s="58" t="str">
        <f t="shared" si="173"/>
        <v/>
      </c>
      <c r="R837" s="59">
        <f t="shared" si="174"/>
        <v>0</v>
      </c>
      <c r="S837" s="60">
        <f t="shared" si="175"/>
        <v>0</v>
      </c>
      <c r="T837" s="61">
        <f t="shared" si="176"/>
        <v>0</v>
      </c>
      <c r="U837" s="58">
        <f t="shared" si="177"/>
        <v>0</v>
      </c>
      <c r="V837" s="61">
        <f t="shared" si="178"/>
        <v>0</v>
      </c>
      <c r="W837" s="58">
        <f t="shared" si="179"/>
        <v>0</v>
      </c>
      <c r="X837" s="367"/>
      <c r="Y837" s="137"/>
      <c r="Z837" s="138"/>
      <c r="AA837" s="139"/>
      <c r="AB837" s="139"/>
      <c r="AC837" s="139"/>
      <c r="AD837" s="139"/>
    </row>
    <row r="838" spans="2:30" hidden="1">
      <c r="B838" s="65" t="str">
        <f>IF(C838&lt;&gt;"",COUNTA($C$7:C838),"")</f>
        <v/>
      </c>
      <c r="C838" s="364" t="str">
        <f>IF('Matches-Data-Inputs'!C838="","",'Matches-Data-Inputs'!C838)</f>
        <v/>
      </c>
      <c r="D838" s="73" t="str">
        <f>IF(C838="","",VLOOKUP(WEEKDAY(C838),WeekDays!$B$6:$C$12,COLUMNS(WeekDays!$B$6:$C$12)))</f>
        <v/>
      </c>
      <c r="E838" s="27" t="str">
        <f>IF('Matches-Data-Inputs'!E838="","",'Matches-Data-Inputs'!E838)</f>
        <v/>
      </c>
      <c r="F838" s="172" t="str">
        <f>IF('Matches-Data-Inputs'!F838="","",'Matches-Data-Inputs'!F838)</f>
        <v/>
      </c>
      <c r="G838" s="172" t="str">
        <f>IF('Matches-Data-Inputs'!G838="","",'Matches-Data-Inputs'!G838)</f>
        <v/>
      </c>
      <c r="H838" s="172" t="str">
        <f t="shared" si="166"/>
        <v>Not Played Yet</v>
      </c>
      <c r="I838" s="362" t="str">
        <f>IF('Matches-Data-Inputs'!H838="","",'Matches-Data-Inputs'!H838)</f>
        <v/>
      </c>
      <c r="J838" s="149" t="str">
        <f>IF('Matches-Data-Inputs'!I838="","",'Matches-Data-Inputs'!I838)</f>
        <v/>
      </c>
      <c r="K838" s="362" t="str">
        <f t="shared" si="167"/>
        <v>Not Played Yet</v>
      </c>
      <c r="L838" s="188"/>
      <c r="M838" s="203"/>
      <c r="N838" s="123" t="str">
        <f t="shared" si="170"/>
        <v xml:space="preserve"> </v>
      </c>
      <c r="O838" s="193" t="str">
        <f t="shared" si="171"/>
        <v xml:space="preserve"> </v>
      </c>
      <c r="P838" s="57" t="str">
        <f t="shared" si="172"/>
        <v/>
      </c>
      <c r="Q838" s="58" t="str">
        <f t="shared" si="173"/>
        <v/>
      </c>
      <c r="R838" s="59">
        <f t="shared" si="174"/>
        <v>0</v>
      </c>
      <c r="S838" s="60">
        <f t="shared" si="175"/>
        <v>0</v>
      </c>
      <c r="T838" s="61">
        <f t="shared" si="176"/>
        <v>0</v>
      </c>
      <c r="U838" s="58">
        <f t="shared" si="177"/>
        <v>0</v>
      </c>
      <c r="V838" s="61">
        <f t="shared" si="178"/>
        <v>0</v>
      </c>
      <c r="W838" s="58">
        <f t="shared" si="179"/>
        <v>0</v>
      </c>
      <c r="X838" s="367"/>
      <c r="Y838" s="137"/>
      <c r="Z838" s="138"/>
      <c r="AA838" s="139"/>
      <c r="AB838" s="139"/>
      <c r="AC838" s="139"/>
      <c r="AD838" s="139"/>
    </row>
    <row r="839" spans="2:30" hidden="1">
      <c r="B839" s="65" t="str">
        <f>IF(C839&lt;&gt;"",COUNTA($C$7:C839),"")</f>
        <v/>
      </c>
      <c r="C839" s="364" t="str">
        <f>IF('Matches-Data-Inputs'!C839="","",'Matches-Data-Inputs'!C839)</f>
        <v/>
      </c>
      <c r="D839" s="73" t="str">
        <f>IF(C839="","",VLOOKUP(WEEKDAY(C839),WeekDays!$B$6:$C$12,COLUMNS(WeekDays!$B$6:$C$12)))</f>
        <v/>
      </c>
      <c r="E839" s="27" t="str">
        <f>IF('Matches-Data-Inputs'!E839="","",'Matches-Data-Inputs'!E839)</f>
        <v/>
      </c>
      <c r="F839" s="172" t="str">
        <f>IF('Matches-Data-Inputs'!F839="","",'Matches-Data-Inputs'!F839)</f>
        <v/>
      </c>
      <c r="G839" s="172" t="str">
        <f>IF('Matches-Data-Inputs'!G839="","",'Matches-Data-Inputs'!G839)</f>
        <v/>
      </c>
      <c r="H839" s="172" t="str">
        <f t="shared" si="166"/>
        <v>Not Played Yet</v>
      </c>
      <c r="I839" s="362" t="str">
        <f>IF('Matches-Data-Inputs'!H839="","",'Matches-Data-Inputs'!H839)</f>
        <v/>
      </c>
      <c r="J839" s="149" t="str">
        <f>IF('Matches-Data-Inputs'!I839="","",'Matches-Data-Inputs'!I839)</f>
        <v/>
      </c>
      <c r="K839" s="362" t="str">
        <f t="shared" si="167"/>
        <v>Not Played Yet</v>
      </c>
      <c r="L839" s="188"/>
      <c r="M839" s="203"/>
      <c r="N839" s="123" t="str">
        <f t="shared" si="170"/>
        <v xml:space="preserve"> </v>
      </c>
      <c r="O839" s="193" t="str">
        <f t="shared" si="171"/>
        <v xml:space="preserve"> </v>
      </c>
      <c r="P839" s="57" t="str">
        <f t="shared" si="172"/>
        <v/>
      </c>
      <c r="Q839" s="58" t="str">
        <f t="shared" si="173"/>
        <v/>
      </c>
      <c r="R839" s="59">
        <f t="shared" si="174"/>
        <v>0</v>
      </c>
      <c r="S839" s="60">
        <f t="shared" si="175"/>
        <v>0</v>
      </c>
      <c r="T839" s="61">
        <f t="shared" si="176"/>
        <v>0</v>
      </c>
      <c r="U839" s="58">
        <f t="shared" si="177"/>
        <v>0</v>
      </c>
      <c r="V839" s="61">
        <f t="shared" si="178"/>
        <v>0</v>
      </c>
      <c r="W839" s="58">
        <f t="shared" si="179"/>
        <v>0</v>
      </c>
      <c r="X839" s="367"/>
      <c r="Y839" s="137"/>
      <c r="Z839" s="138"/>
      <c r="AA839" s="139"/>
      <c r="AB839" s="139"/>
      <c r="AC839" s="139"/>
      <c r="AD839" s="139"/>
    </row>
    <row r="840" spans="2:30" hidden="1">
      <c r="B840" s="65" t="str">
        <f>IF(C840&lt;&gt;"",COUNTA($C$7:C840),"")</f>
        <v/>
      </c>
      <c r="C840" s="364" t="str">
        <f>IF('Matches-Data-Inputs'!C840="","",'Matches-Data-Inputs'!C840)</f>
        <v/>
      </c>
      <c r="D840" s="73" t="str">
        <f>IF(C840="","",VLOOKUP(WEEKDAY(C840),WeekDays!$B$6:$C$12,COLUMNS(WeekDays!$B$6:$C$12)))</f>
        <v/>
      </c>
      <c r="E840" s="27" t="str">
        <f>IF('Matches-Data-Inputs'!E840="","",'Matches-Data-Inputs'!E840)</f>
        <v/>
      </c>
      <c r="F840" s="172" t="str">
        <f>IF('Matches-Data-Inputs'!F840="","",'Matches-Data-Inputs'!F840)</f>
        <v/>
      </c>
      <c r="G840" s="172" t="str">
        <f>IF('Matches-Data-Inputs'!G840="","",'Matches-Data-Inputs'!G840)</f>
        <v/>
      </c>
      <c r="H840" s="172" t="str">
        <f t="shared" si="166"/>
        <v>Not Played Yet</v>
      </c>
      <c r="I840" s="362" t="str">
        <f>IF('Matches-Data-Inputs'!H840="","",'Matches-Data-Inputs'!H840)</f>
        <v/>
      </c>
      <c r="J840" s="149" t="str">
        <f>IF('Matches-Data-Inputs'!I840="","",'Matches-Data-Inputs'!I840)</f>
        <v/>
      </c>
      <c r="K840" s="362" t="str">
        <f t="shared" si="167"/>
        <v>Not Played Yet</v>
      </c>
      <c r="L840" s="188"/>
      <c r="M840" s="203"/>
      <c r="N840" s="123" t="str">
        <f t="shared" si="170"/>
        <v xml:space="preserve"> </v>
      </c>
      <c r="O840" s="193" t="str">
        <f t="shared" si="171"/>
        <v xml:space="preserve"> </v>
      </c>
      <c r="P840" s="57" t="str">
        <f t="shared" si="172"/>
        <v/>
      </c>
      <c r="Q840" s="58" t="str">
        <f t="shared" si="173"/>
        <v/>
      </c>
      <c r="R840" s="59">
        <f t="shared" si="174"/>
        <v>0</v>
      </c>
      <c r="S840" s="60">
        <f t="shared" si="175"/>
        <v>0</v>
      </c>
      <c r="T840" s="61">
        <f t="shared" si="176"/>
        <v>0</v>
      </c>
      <c r="U840" s="58">
        <f t="shared" si="177"/>
        <v>0</v>
      </c>
      <c r="V840" s="61">
        <f t="shared" si="178"/>
        <v>0</v>
      </c>
      <c r="W840" s="58">
        <f t="shared" si="179"/>
        <v>0</v>
      </c>
      <c r="X840" s="367"/>
      <c r="Y840" s="137"/>
      <c r="Z840" s="138"/>
      <c r="AA840" s="139"/>
      <c r="AB840" s="139"/>
      <c r="AC840" s="139"/>
      <c r="AD840" s="139"/>
    </row>
    <row r="841" spans="2:30" hidden="1">
      <c r="B841" s="65" t="str">
        <f>IF(C841&lt;&gt;"",COUNTA($C$7:C841),"")</f>
        <v/>
      </c>
      <c r="C841" s="364" t="str">
        <f>IF('Matches-Data-Inputs'!C841="","",'Matches-Data-Inputs'!C841)</f>
        <v/>
      </c>
      <c r="D841" s="73" t="str">
        <f>IF(C841="","",VLOOKUP(WEEKDAY(C841),WeekDays!$B$6:$C$12,COLUMNS(WeekDays!$B$6:$C$12)))</f>
        <v/>
      </c>
      <c r="E841" s="27" t="str">
        <f>IF('Matches-Data-Inputs'!E841="","",'Matches-Data-Inputs'!E841)</f>
        <v/>
      </c>
      <c r="F841" s="172" t="str">
        <f>IF('Matches-Data-Inputs'!F841="","",'Matches-Data-Inputs'!F841)</f>
        <v/>
      </c>
      <c r="G841" s="172" t="str">
        <f>IF('Matches-Data-Inputs'!G841="","",'Matches-Data-Inputs'!G841)</f>
        <v/>
      </c>
      <c r="H841" s="172" t="str">
        <f t="shared" si="166"/>
        <v>Not Played Yet</v>
      </c>
      <c r="I841" s="362" t="str">
        <f>IF('Matches-Data-Inputs'!H841="","",'Matches-Data-Inputs'!H841)</f>
        <v/>
      </c>
      <c r="J841" s="149" t="str">
        <f>IF('Matches-Data-Inputs'!I841="","",'Matches-Data-Inputs'!I841)</f>
        <v/>
      </c>
      <c r="K841" s="362" t="str">
        <f t="shared" si="167"/>
        <v>Not Played Yet</v>
      </c>
      <c r="L841" s="188"/>
      <c r="M841" s="203"/>
      <c r="N841" s="123" t="str">
        <f t="shared" si="170"/>
        <v xml:space="preserve"> </v>
      </c>
      <c r="O841" s="193" t="str">
        <f t="shared" si="171"/>
        <v xml:space="preserve"> </v>
      </c>
      <c r="P841" s="57" t="str">
        <f t="shared" si="172"/>
        <v/>
      </c>
      <c r="Q841" s="58" t="str">
        <f t="shared" si="173"/>
        <v/>
      </c>
      <c r="R841" s="59">
        <f t="shared" si="174"/>
        <v>0</v>
      </c>
      <c r="S841" s="60">
        <f t="shared" si="175"/>
        <v>0</v>
      </c>
      <c r="T841" s="61">
        <f t="shared" si="176"/>
        <v>0</v>
      </c>
      <c r="U841" s="58">
        <f t="shared" si="177"/>
        <v>0</v>
      </c>
      <c r="V841" s="61">
        <f t="shared" si="178"/>
        <v>0</v>
      </c>
      <c r="W841" s="58">
        <f t="shared" si="179"/>
        <v>0</v>
      </c>
      <c r="X841" s="367"/>
      <c r="Y841" s="137"/>
      <c r="Z841" s="138"/>
      <c r="AA841" s="139"/>
      <c r="AB841" s="139"/>
      <c r="AC841" s="139"/>
      <c r="AD841" s="139"/>
    </row>
    <row r="842" spans="2:30" hidden="1">
      <c r="B842" s="65" t="str">
        <f>IF(C842&lt;&gt;"",COUNTA($C$7:C842),"")</f>
        <v/>
      </c>
      <c r="C842" s="364" t="str">
        <f>IF('Matches-Data-Inputs'!C842="","",'Matches-Data-Inputs'!C842)</f>
        <v/>
      </c>
      <c r="D842" s="73" t="str">
        <f>IF(C842="","",VLOOKUP(WEEKDAY(C842),WeekDays!$B$6:$C$12,COLUMNS(WeekDays!$B$6:$C$12)))</f>
        <v/>
      </c>
      <c r="E842" s="27" t="str">
        <f>IF('Matches-Data-Inputs'!E842="","",'Matches-Data-Inputs'!E842)</f>
        <v/>
      </c>
      <c r="F842" s="172" t="str">
        <f>IF('Matches-Data-Inputs'!F842="","",'Matches-Data-Inputs'!F842)</f>
        <v/>
      </c>
      <c r="G842" s="172" t="str">
        <f>IF('Matches-Data-Inputs'!G842="","",'Matches-Data-Inputs'!G842)</f>
        <v/>
      </c>
      <c r="H842" s="172" t="str">
        <f t="shared" si="166"/>
        <v>Not Played Yet</v>
      </c>
      <c r="I842" s="362" t="str">
        <f>IF('Matches-Data-Inputs'!H842="","",'Matches-Data-Inputs'!H842)</f>
        <v/>
      </c>
      <c r="J842" s="149" t="str">
        <f>IF('Matches-Data-Inputs'!I842="","",'Matches-Data-Inputs'!I842)</f>
        <v/>
      </c>
      <c r="K842" s="362" t="str">
        <f t="shared" si="167"/>
        <v>Not Played Yet</v>
      </c>
      <c r="L842" s="188"/>
      <c r="M842" s="203"/>
      <c r="N842" s="123" t="str">
        <f t="shared" si="170"/>
        <v xml:space="preserve"> </v>
      </c>
      <c r="O842" s="193" t="str">
        <f t="shared" si="171"/>
        <v xml:space="preserve"> </v>
      </c>
      <c r="P842" s="57" t="str">
        <f t="shared" si="172"/>
        <v/>
      </c>
      <c r="Q842" s="58" t="str">
        <f t="shared" si="173"/>
        <v/>
      </c>
      <c r="R842" s="59">
        <f t="shared" si="174"/>
        <v>0</v>
      </c>
      <c r="S842" s="60">
        <f t="shared" si="175"/>
        <v>0</v>
      </c>
      <c r="T842" s="61">
        <f t="shared" si="176"/>
        <v>0</v>
      </c>
      <c r="U842" s="58">
        <f t="shared" si="177"/>
        <v>0</v>
      </c>
      <c r="V842" s="61">
        <f t="shared" si="178"/>
        <v>0</v>
      </c>
      <c r="W842" s="58">
        <f t="shared" si="179"/>
        <v>0</v>
      </c>
      <c r="X842" s="367"/>
      <c r="Y842" s="137"/>
      <c r="Z842" s="138"/>
      <c r="AA842" s="139"/>
      <c r="AB842" s="139"/>
      <c r="AC842" s="139"/>
      <c r="AD842" s="139"/>
    </row>
    <row r="843" spans="2:30" hidden="1">
      <c r="B843" s="65" t="str">
        <f>IF(C843&lt;&gt;"",COUNTA($C$7:C843),"")</f>
        <v/>
      </c>
      <c r="C843" s="364" t="str">
        <f>IF('Matches-Data-Inputs'!C843="","",'Matches-Data-Inputs'!C843)</f>
        <v/>
      </c>
      <c r="D843" s="73" t="str">
        <f>IF(C843="","",VLOOKUP(WEEKDAY(C843),WeekDays!$B$6:$C$12,COLUMNS(WeekDays!$B$6:$C$12)))</f>
        <v/>
      </c>
      <c r="E843" s="27" t="str">
        <f>IF('Matches-Data-Inputs'!E843="","",'Matches-Data-Inputs'!E843)</f>
        <v/>
      </c>
      <c r="F843" s="172" t="str">
        <f>IF('Matches-Data-Inputs'!F843="","",'Matches-Data-Inputs'!F843)</f>
        <v/>
      </c>
      <c r="G843" s="172" t="str">
        <f>IF('Matches-Data-Inputs'!G843="","",'Matches-Data-Inputs'!G843)</f>
        <v/>
      </c>
      <c r="H843" s="172" t="str">
        <f t="shared" si="166"/>
        <v>Not Played Yet</v>
      </c>
      <c r="I843" s="362" t="str">
        <f>IF('Matches-Data-Inputs'!H843="","",'Matches-Data-Inputs'!H843)</f>
        <v/>
      </c>
      <c r="J843" s="149" t="str">
        <f>IF('Matches-Data-Inputs'!I843="","",'Matches-Data-Inputs'!I843)</f>
        <v/>
      </c>
      <c r="K843" s="362" t="str">
        <f t="shared" si="167"/>
        <v>Not Played Yet</v>
      </c>
      <c r="L843" s="188"/>
      <c r="M843" s="203"/>
      <c r="N843" s="123" t="str">
        <f t="shared" si="170"/>
        <v xml:space="preserve"> </v>
      </c>
      <c r="O843" s="193" t="str">
        <f t="shared" si="171"/>
        <v xml:space="preserve"> </v>
      </c>
      <c r="P843" s="57" t="str">
        <f t="shared" si="172"/>
        <v/>
      </c>
      <c r="Q843" s="58" t="str">
        <f t="shared" si="173"/>
        <v/>
      </c>
      <c r="R843" s="59">
        <f t="shared" si="174"/>
        <v>0</v>
      </c>
      <c r="S843" s="60">
        <f t="shared" si="175"/>
        <v>0</v>
      </c>
      <c r="T843" s="61">
        <f t="shared" si="176"/>
        <v>0</v>
      </c>
      <c r="U843" s="58">
        <f t="shared" si="177"/>
        <v>0</v>
      </c>
      <c r="V843" s="61">
        <f t="shared" si="178"/>
        <v>0</v>
      </c>
      <c r="W843" s="58">
        <f t="shared" si="179"/>
        <v>0</v>
      </c>
      <c r="X843" s="367"/>
      <c r="Y843" s="137"/>
      <c r="Z843" s="138"/>
      <c r="AA843" s="139"/>
      <c r="AB843" s="139"/>
      <c r="AC843" s="139"/>
      <c r="AD843" s="139"/>
    </row>
    <row r="844" spans="2:30" hidden="1">
      <c r="B844" s="65" t="str">
        <f>IF(C844&lt;&gt;"",COUNTA($C$7:C844),"")</f>
        <v/>
      </c>
      <c r="C844" s="364" t="str">
        <f>IF('Matches-Data-Inputs'!C844="","",'Matches-Data-Inputs'!C844)</f>
        <v/>
      </c>
      <c r="D844" s="73" t="str">
        <f>IF(C844="","",VLOOKUP(WEEKDAY(C844),WeekDays!$B$6:$C$12,COLUMNS(WeekDays!$B$6:$C$12)))</f>
        <v/>
      </c>
      <c r="E844" s="27" t="str">
        <f>IF('Matches-Data-Inputs'!E844="","",'Matches-Data-Inputs'!E844)</f>
        <v/>
      </c>
      <c r="F844" s="172" t="str">
        <f>IF('Matches-Data-Inputs'!F844="","",'Matches-Data-Inputs'!F844)</f>
        <v/>
      </c>
      <c r="G844" s="172" t="str">
        <f>IF('Matches-Data-Inputs'!G844="","",'Matches-Data-Inputs'!G844)</f>
        <v/>
      </c>
      <c r="H844" s="172" t="str">
        <f t="shared" si="166"/>
        <v>Not Played Yet</v>
      </c>
      <c r="I844" s="362" t="str">
        <f>IF('Matches-Data-Inputs'!H844="","",'Matches-Data-Inputs'!H844)</f>
        <v/>
      </c>
      <c r="J844" s="149" t="str">
        <f>IF('Matches-Data-Inputs'!I844="","",'Matches-Data-Inputs'!I844)</f>
        <v/>
      </c>
      <c r="K844" s="362" t="str">
        <f t="shared" si="167"/>
        <v>Not Played Yet</v>
      </c>
      <c r="L844" s="188"/>
      <c r="M844" s="203"/>
      <c r="N844" s="123" t="str">
        <f t="shared" si="170"/>
        <v xml:space="preserve"> </v>
      </c>
      <c r="O844" s="193" t="str">
        <f t="shared" si="171"/>
        <v xml:space="preserve"> </v>
      </c>
      <c r="P844" s="57" t="str">
        <f t="shared" si="172"/>
        <v/>
      </c>
      <c r="Q844" s="58" t="str">
        <f t="shared" si="173"/>
        <v/>
      </c>
      <c r="R844" s="59">
        <f t="shared" si="174"/>
        <v>0</v>
      </c>
      <c r="S844" s="60">
        <f t="shared" si="175"/>
        <v>0</v>
      </c>
      <c r="T844" s="61">
        <f t="shared" si="176"/>
        <v>0</v>
      </c>
      <c r="U844" s="58">
        <f t="shared" si="177"/>
        <v>0</v>
      </c>
      <c r="V844" s="61">
        <f t="shared" si="178"/>
        <v>0</v>
      </c>
      <c r="W844" s="58">
        <f t="shared" si="179"/>
        <v>0</v>
      </c>
      <c r="X844" s="367"/>
      <c r="Y844" s="137"/>
      <c r="Z844" s="138"/>
      <c r="AA844" s="139"/>
      <c r="AB844" s="139"/>
      <c r="AC844" s="139"/>
      <c r="AD844" s="139"/>
    </row>
    <row r="845" spans="2:30" hidden="1">
      <c r="B845" s="65" t="str">
        <f>IF(C845&lt;&gt;"",COUNTA($C$7:C845),"")</f>
        <v/>
      </c>
      <c r="C845" s="364" t="str">
        <f>IF('Matches-Data-Inputs'!C845="","",'Matches-Data-Inputs'!C845)</f>
        <v/>
      </c>
      <c r="D845" s="73" t="str">
        <f>IF(C845="","",VLOOKUP(WEEKDAY(C845),WeekDays!$B$6:$C$12,COLUMNS(WeekDays!$B$6:$C$12)))</f>
        <v/>
      </c>
      <c r="E845" s="27" t="str">
        <f>IF('Matches-Data-Inputs'!E845="","",'Matches-Data-Inputs'!E845)</f>
        <v/>
      </c>
      <c r="F845" s="172" t="str">
        <f>IF('Matches-Data-Inputs'!F845="","",'Matches-Data-Inputs'!F845)</f>
        <v/>
      </c>
      <c r="G845" s="172" t="str">
        <f>IF('Matches-Data-Inputs'!G845="","",'Matches-Data-Inputs'!G845)</f>
        <v/>
      </c>
      <c r="H845" s="172" t="str">
        <f t="shared" si="166"/>
        <v>Not Played Yet</v>
      </c>
      <c r="I845" s="362" t="str">
        <f>IF('Matches-Data-Inputs'!H845="","",'Matches-Data-Inputs'!H845)</f>
        <v/>
      </c>
      <c r="J845" s="149" t="str">
        <f>IF('Matches-Data-Inputs'!I845="","",'Matches-Data-Inputs'!I845)</f>
        <v/>
      </c>
      <c r="K845" s="362" t="str">
        <f t="shared" si="167"/>
        <v>Not Played Yet</v>
      </c>
      <c r="L845" s="188"/>
      <c r="M845" s="203"/>
      <c r="N845" s="123" t="str">
        <f t="shared" si="170"/>
        <v xml:space="preserve"> </v>
      </c>
      <c r="O845" s="193" t="str">
        <f t="shared" si="171"/>
        <v xml:space="preserve"> </v>
      </c>
      <c r="P845" s="57" t="str">
        <f t="shared" si="172"/>
        <v/>
      </c>
      <c r="Q845" s="58" t="str">
        <f t="shared" si="173"/>
        <v/>
      </c>
      <c r="R845" s="59">
        <f t="shared" si="174"/>
        <v>0</v>
      </c>
      <c r="S845" s="60">
        <f t="shared" si="175"/>
        <v>0</v>
      </c>
      <c r="T845" s="61">
        <f t="shared" si="176"/>
        <v>0</v>
      </c>
      <c r="U845" s="58">
        <f t="shared" si="177"/>
        <v>0</v>
      </c>
      <c r="V845" s="61">
        <f t="shared" si="178"/>
        <v>0</v>
      </c>
      <c r="W845" s="58">
        <f t="shared" si="179"/>
        <v>0</v>
      </c>
      <c r="X845" s="367"/>
      <c r="Y845" s="137"/>
      <c r="Z845" s="138"/>
      <c r="AA845" s="139"/>
      <c r="AB845" s="139"/>
      <c r="AC845" s="139"/>
      <c r="AD845" s="139"/>
    </row>
    <row r="846" spans="2:30" hidden="1">
      <c r="B846" s="65" t="str">
        <f>IF(C846&lt;&gt;"",COUNTA($C$7:C846),"")</f>
        <v/>
      </c>
      <c r="C846" s="364" t="str">
        <f>IF('Matches-Data-Inputs'!C846="","",'Matches-Data-Inputs'!C846)</f>
        <v/>
      </c>
      <c r="D846" s="73" t="str">
        <f>IF(C846="","",VLOOKUP(WEEKDAY(C846),WeekDays!$B$6:$C$12,COLUMNS(WeekDays!$B$6:$C$12)))</f>
        <v/>
      </c>
      <c r="E846" s="27" t="str">
        <f>IF('Matches-Data-Inputs'!E846="","",'Matches-Data-Inputs'!E846)</f>
        <v/>
      </c>
      <c r="F846" s="172" t="str">
        <f>IF('Matches-Data-Inputs'!F846="","",'Matches-Data-Inputs'!F846)</f>
        <v/>
      </c>
      <c r="G846" s="172" t="str">
        <f>IF('Matches-Data-Inputs'!G846="","",'Matches-Data-Inputs'!G846)</f>
        <v/>
      </c>
      <c r="H846" s="172" t="str">
        <f t="shared" si="166"/>
        <v>Not Played Yet</v>
      </c>
      <c r="I846" s="362" t="str">
        <f>IF('Matches-Data-Inputs'!H846="","",'Matches-Data-Inputs'!H846)</f>
        <v/>
      </c>
      <c r="J846" s="149" t="str">
        <f>IF('Matches-Data-Inputs'!I846="","",'Matches-Data-Inputs'!I846)</f>
        <v/>
      </c>
      <c r="K846" s="362" t="str">
        <f t="shared" si="167"/>
        <v>Not Played Yet</v>
      </c>
      <c r="L846" s="188"/>
      <c r="M846" s="203"/>
      <c r="N846" s="123" t="str">
        <f t="shared" si="170"/>
        <v xml:space="preserve"> </v>
      </c>
      <c r="O846" s="193" t="str">
        <f t="shared" si="171"/>
        <v xml:space="preserve"> </v>
      </c>
      <c r="P846" s="57" t="str">
        <f t="shared" si="172"/>
        <v/>
      </c>
      <c r="Q846" s="58" t="str">
        <f t="shared" si="173"/>
        <v/>
      </c>
      <c r="R846" s="59">
        <f t="shared" si="174"/>
        <v>0</v>
      </c>
      <c r="S846" s="60">
        <f t="shared" si="175"/>
        <v>0</v>
      </c>
      <c r="T846" s="61">
        <f t="shared" si="176"/>
        <v>0</v>
      </c>
      <c r="U846" s="58">
        <f t="shared" si="177"/>
        <v>0</v>
      </c>
      <c r="V846" s="61">
        <f t="shared" si="178"/>
        <v>0</v>
      </c>
      <c r="W846" s="58">
        <f t="shared" si="179"/>
        <v>0</v>
      </c>
      <c r="X846" s="367"/>
      <c r="Y846" s="137"/>
      <c r="Z846" s="138"/>
      <c r="AA846" s="139"/>
      <c r="AB846" s="139"/>
      <c r="AC846" s="139"/>
      <c r="AD846" s="139"/>
    </row>
    <row r="847" spans="2:30" hidden="1">
      <c r="B847" s="65" t="str">
        <f>IF(C847&lt;&gt;"",COUNTA($C$7:C847),"")</f>
        <v/>
      </c>
      <c r="C847" s="364" t="str">
        <f>IF('Matches-Data-Inputs'!C847="","",'Matches-Data-Inputs'!C847)</f>
        <v/>
      </c>
      <c r="D847" s="73" t="str">
        <f>IF(C847="","",VLOOKUP(WEEKDAY(C847),WeekDays!$B$6:$C$12,COLUMNS(WeekDays!$B$6:$C$12)))</f>
        <v/>
      </c>
      <c r="E847" s="27" t="str">
        <f>IF('Matches-Data-Inputs'!E847="","",'Matches-Data-Inputs'!E847)</f>
        <v/>
      </c>
      <c r="F847" s="172" t="str">
        <f>IF('Matches-Data-Inputs'!F847="","",'Matches-Data-Inputs'!F847)</f>
        <v/>
      </c>
      <c r="G847" s="172" t="str">
        <f>IF('Matches-Data-Inputs'!G847="","",'Matches-Data-Inputs'!G847)</f>
        <v/>
      </c>
      <c r="H847" s="172" t="str">
        <f t="shared" si="166"/>
        <v>Not Played Yet</v>
      </c>
      <c r="I847" s="362" t="str">
        <f>IF('Matches-Data-Inputs'!H847="","",'Matches-Data-Inputs'!H847)</f>
        <v/>
      </c>
      <c r="J847" s="149" t="str">
        <f>IF('Matches-Data-Inputs'!I847="","",'Matches-Data-Inputs'!I847)</f>
        <v/>
      </c>
      <c r="K847" s="362" t="str">
        <f t="shared" si="167"/>
        <v>Not Played Yet</v>
      </c>
      <c r="L847" s="188"/>
      <c r="M847" s="203"/>
      <c r="N847" s="123" t="str">
        <f t="shared" si="170"/>
        <v xml:space="preserve"> </v>
      </c>
      <c r="O847" s="193" t="str">
        <f t="shared" si="171"/>
        <v xml:space="preserve"> </v>
      </c>
      <c r="P847" s="57" t="str">
        <f t="shared" si="172"/>
        <v/>
      </c>
      <c r="Q847" s="58" t="str">
        <f t="shared" si="173"/>
        <v/>
      </c>
      <c r="R847" s="59">
        <f t="shared" si="174"/>
        <v>0</v>
      </c>
      <c r="S847" s="60">
        <f t="shared" si="175"/>
        <v>0</v>
      </c>
      <c r="T847" s="61">
        <f t="shared" si="176"/>
        <v>0</v>
      </c>
      <c r="U847" s="58">
        <f t="shared" si="177"/>
        <v>0</v>
      </c>
      <c r="V847" s="61">
        <f t="shared" si="178"/>
        <v>0</v>
      </c>
      <c r="W847" s="58">
        <f t="shared" si="179"/>
        <v>0</v>
      </c>
      <c r="X847" s="367"/>
      <c r="Y847" s="137"/>
      <c r="Z847" s="138"/>
      <c r="AA847" s="139"/>
      <c r="AB847" s="139"/>
      <c r="AC847" s="139"/>
      <c r="AD847" s="139"/>
    </row>
    <row r="848" spans="2:30" hidden="1">
      <c r="B848" s="65" t="str">
        <f>IF(C848&lt;&gt;"",COUNTA($C$7:C848),"")</f>
        <v/>
      </c>
      <c r="C848" s="364" t="str">
        <f>IF('Matches-Data-Inputs'!C848="","",'Matches-Data-Inputs'!C848)</f>
        <v/>
      </c>
      <c r="D848" s="73" t="str">
        <f>IF(C848="","",VLOOKUP(WEEKDAY(C848),WeekDays!$B$6:$C$12,COLUMNS(WeekDays!$B$6:$C$12)))</f>
        <v/>
      </c>
      <c r="E848" s="27" t="str">
        <f>IF('Matches-Data-Inputs'!E848="","",'Matches-Data-Inputs'!E848)</f>
        <v/>
      </c>
      <c r="F848" s="172" t="str">
        <f>IF('Matches-Data-Inputs'!F848="","",'Matches-Data-Inputs'!F848)</f>
        <v/>
      </c>
      <c r="G848" s="172" t="str">
        <f>IF('Matches-Data-Inputs'!G848="","",'Matches-Data-Inputs'!G848)</f>
        <v/>
      </c>
      <c r="H848" s="172" t="str">
        <f t="shared" si="166"/>
        <v>Not Played Yet</v>
      </c>
      <c r="I848" s="362" t="str">
        <f>IF('Matches-Data-Inputs'!H848="","",'Matches-Data-Inputs'!H848)</f>
        <v/>
      </c>
      <c r="J848" s="149" t="str">
        <f>IF('Matches-Data-Inputs'!I848="","",'Matches-Data-Inputs'!I848)</f>
        <v/>
      </c>
      <c r="K848" s="362" t="str">
        <f t="shared" si="167"/>
        <v>Not Played Yet</v>
      </c>
      <c r="L848" s="188"/>
      <c r="M848" s="203"/>
      <c r="N848" s="123" t="str">
        <f t="shared" si="170"/>
        <v xml:space="preserve"> </v>
      </c>
      <c r="O848" s="193" t="str">
        <f t="shared" si="171"/>
        <v xml:space="preserve"> </v>
      </c>
      <c r="P848" s="57" t="str">
        <f t="shared" si="172"/>
        <v/>
      </c>
      <c r="Q848" s="58" t="str">
        <f t="shared" si="173"/>
        <v/>
      </c>
      <c r="R848" s="59">
        <f t="shared" si="174"/>
        <v>0</v>
      </c>
      <c r="S848" s="60">
        <f t="shared" si="175"/>
        <v>0</v>
      </c>
      <c r="T848" s="61">
        <f t="shared" si="176"/>
        <v>0</v>
      </c>
      <c r="U848" s="58">
        <f t="shared" si="177"/>
        <v>0</v>
      </c>
      <c r="V848" s="61">
        <f t="shared" si="178"/>
        <v>0</v>
      </c>
      <c r="W848" s="58">
        <f t="shared" si="179"/>
        <v>0</v>
      </c>
      <c r="X848" s="367"/>
      <c r="Y848" s="137"/>
      <c r="Z848" s="138"/>
      <c r="AA848" s="139"/>
      <c r="AB848" s="139"/>
      <c r="AC848" s="139"/>
      <c r="AD848" s="139"/>
    </row>
    <row r="849" spans="2:30" hidden="1">
      <c r="B849" s="65" t="str">
        <f>IF(C849&lt;&gt;"",COUNTA($C$7:C849),"")</f>
        <v/>
      </c>
      <c r="C849" s="364" t="str">
        <f>IF('Matches-Data-Inputs'!C849="","",'Matches-Data-Inputs'!C849)</f>
        <v/>
      </c>
      <c r="D849" s="73" t="str">
        <f>IF(C849="","",VLOOKUP(WEEKDAY(C849),WeekDays!$B$6:$C$12,COLUMNS(WeekDays!$B$6:$C$12)))</f>
        <v/>
      </c>
      <c r="E849" s="27" t="str">
        <f>IF('Matches-Data-Inputs'!E849="","",'Matches-Data-Inputs'!E849)</f>
        <v/>
      </c>
      <c r="F849" s="172" t="str">
        <f>IF('Matches-Data-Inputs'!F849="","",'Matches-Data-Inputs'!F849)</f>
        <v/>
      </c>
      <c r="G849" s="172" t="str">
        <f>IF('Matches-Data-Inputs'!G849="","",'Matches-Data-Inputs'!G849)</f>
        <v/>
      </c>
      <c r="H849" s="172" t="str">
        <f t="shared" si="166"/>
        <v>Not Played Yet</v>
      </c>
      <c r="I849" s="362" t="str">
        <f>IF('Matches-Data-Inputs'!H849="","",'Matches-Data-Inputs'!H849)</f>
        <v/>
      </c>
      <c r="J849" s="149" t="str">
        <f>IF('Matches-Data-Inputs'!I849="","",'Matches-Data-Inputs'!I849)</f>
        <v/>
      </c>
      <c r="K849" s="362" t="str">
        <f t="shared" si="167"/>
        <v>Not Played Yet</v>
      </c>
      <c r="L849" s="188"/>
      <c r="M849" s="203"/>
      <c r="N849" s="123" t="str">
        <f t="shared" si="170"/>
        <v xml:space="preserve"> </v>
      </c>
      <c r="O849" s="193" t="str">
        <f t="shared" si="171"/>
        <v xml:space="preserve"> </v>
      </c>
      <c r="P849" s="57" t="str">
        <f t="shared" si="172"/>
        <v/>
      </c>
      <c r="Q849" s="58" t="str">
        <f t="shared" si="173"/>
        <v/>
      </c>
      <c r="R849" s="59">
        <f t="shared" si="174"/>
        <v>0</v>
      </c>
      <c r="S849" s="60">
        <f t="shared" si="175"/>
        <v>0</v>
      </c>
      <c r="T849" s="61">
        <f t="shared" si="176"/>
        <v>0</v>
      </c>
      <c r="U849" s="58">
        <f t="shared" si="177"/>
        <v>0</v>
      </c>
      <c r="V849" s="61">
        <f t="shared" si="178"/>
        <v>0</v>
      </c>
      <c r="W849" s="58">
        <f t="shared" si="179"/>
        <v>0</v>
      </c>
      <c r="X849" s="367"/>
      <c r="Y849" s="137"/>
      <c r="Z849" s="138"/>
      <c r="AA849" s="139"/>
      <c r="AB849" s="139"/>
      <c r="AC849" s="139"/>
      <c r="AD849" s="139"/>
    </row>
    <row r="850" spans="2:30" hidden="1">
      <c r="B850" s="65" t="str">
        <f>IF(C850&lt;&gt;"",COUNTA($C$7:C850),"")</f>
        <v/>
      </c>
      <c r="C850" s="364" t="str">
        <f>IF('Matches-Data-Inputs'!C850="","",'Matches-Data-Inputs'!C850)</f>
        <v/>
      </c>
      <c r="D850" s="73" t="str">
        <f>IF(C850="","",VLOOKUP(WEEKDAY(C850),WeekDays!$B$6:$C$12,COLUMNS(WeekDays!$B$6:$C$12)))</f>
        <v/>
      </c>
      <c r="E850" s="27" t="str">
        <f>IF('Matches-Data-Inputs'!E850="","",'Matches-Data-Inputs'!E850)</f>
        <v/>
      </c>
      <c r="F850" s="172" t="str">
        <f>IF('Matches-Data-Inputs'!F850="","",'Matches-Data-Inputs'!F850)</f>
        <v/>
      </c>
      <c r="G850" s="172" t="str">
        <f>IF('Matches-Data-Inputs'!G850="","",'Matches-Data-Inputs'!G850)</f>
        <v/>
      </c>
      <c r="H850" s="172" t="str">
        <f t="shared" si="166"/>
        <v>Not Played Yet</v>
      </c>
      <c r="I850" s="362" t="str">
        <f>IF('Matches-Data-Inputs'!H850="","",'Matches-Data-Inputs'!H850)</f>
        <v/>
      </c>
      <c r="J850" s="149" t="str">
        <f>IF('Matches-Data-Inputs'!I850="","",'Matches-Data-Inputs'!I850)</f>
        <v/>
      </c>
      <c r="K850" s="362" t="str">
        <f t="shared" si="167"/>
        <v>Not Played Yet</v>
      </c>
      <c r="L850" s="188"/>
      <c r="M850" s="203"/>
      <c r="N850" s="123" t="str">
        <f t="shared" si="170"/>
        <v xml:space="preserve"> </v>
      </c>
      <c r="O850" s="193" t="str">
        <f t="shared" si="171"/>
        <v xml:space="preserve"> </v>
      </c>
      <c r="P850" s="57" t="str">
        <f t="shared" si="172"/>
        <v/>
      </c>
      <c r="Q850" s="58" t="str">
        <f t="shared" si="173"/>
        <v/>
      </c>
      <c r="R850" s="59">
        <f t="shared" si="174"/>
        <v>0</v>
      </c>
      <c r="S850" s="60">
        <f t="shared" si="175"/>
        <v>0</v>
      </c>
      <c r="T850" s="61">
        <f t="shared" si="176"/>
        <v>0</v>
      </c>
      <c r="U850" s="58">
        <f t="shared" si="177"/>
        <v>0</v>
      </c>
      <c r="V850" s="61">
        <f t="shared" si="178"/>
        <v>0</v>
      </c>
      <c r="W850" s="58">
        <f t="shared" si="179"/>
        <v>0</v>
      </c>
      <c r="X850" s="367"/>
      <c r="Y850" s="137"/>
      <c r="Z850" s="138"/>
      <c r="AA850" s="139"/>
      <c r="AB850" s="139"/>
      <c r="AC850" s="139"/>
      <c r="AD850" s="139"/>
    </row>
    <row r="851" spans="2:30" hidden="1">
      <c r="B851" s="65" t="str">
        <f>IF(C851&lt;&gt;"",COUNTA($C$7:C851),"")</f>
        <v/>
      </c>
      <c r="C851" s="364" t="str">
        <f>IF('Matches-Data-Inputs'!C851="","",'Matches-Data-Inputs'!C851)</f>
        <v/>
      </c>
      <c r="D851" s="73" t="str">
        <f>IF(C851="","",VLOOKUP(WEEKDAY(C851),WeekDays!$B$6:$C$12,COLUMNS(WeekDays!$B$6:$C$12)))</f>
        <v/>
      </c>
      <c r="E851" s="27" t="str">
        <f>IF('Matches-Data-Inputs'!E851="","",'Matches-Data-Inputs'!E851)</f>
        <v/>
      </c>
      <c r="F851" s="172" t="str">
        <f>IF('Matches-Data-Inputs'!F851="","",'Matches-Data-Inputs'!F851)</f>
        <v/>
      </c>
      <c r="G851" s="172" t="str">
        <f>IF('Matches-Data-Inputs'!G851="","",'Matches-Data-Inputs'!G851)</f>
        <v/>
      </c>
      <c r="H851" s="172" t="str">
        <f t="shared" si="166"/>
        <v>Not Played Yet</v>
      </c>
      <c r="I851" s="362" t="str">
        <f>IF('Matches-Data-Inputs'!H851="","",'Matches-Data-Inputs'!H851)</f>
        <v/>
      </c>
      <c r="J851" s="149" t="str">
        <f>IF('Matches-Data-Inputs'!I851="","",'Matches-Data-Inputs'!I851)</f>
        <v/>
      </c>
      <c r="K851" s="362" t="str">
        <f t="shared" si="167"/>
        <v>Not Played Yet</v>
      </c>
      <c r="L851" s="188"/>
      <c r="M851" s="203"/>
      <c r="N851" s="123" t="str">
        <f t="shared" si="170"/>
        <v xml:space="preserve"> </v>
      </c>
      <c r="O851" s="193" t="str">
        <f t="shared" si="171"/>
        <v xml:space="preserve"> </v>
      </c>
      <c r="P851" s="57" t="str">
        <f t="shared" si="172"/>
        <v/>
      </c>
      <c r="Q851" s="58" t="str">
        <f t="shared" si="173"/>
        <v/>
      </c>
      <c r="R851" s="59">
        <f t="shared" si="174"/>
        <v>0</v>
      </c>
      <c r="S851" s="60">
        <f t="shared" si="175"/>
        <v>0</v>
      </c>
      <c r="T851" s="61">
        <f t="shared" si="176"/>
        <v>0</v>
      </c>
      <c r="U851" s="58">
        <f t="shared" si="177"/>
        <v>0</v>
      </c>
      <c r="V851" s="61">
        <f t="shared" si="178"/>
        <v>0</v>
      </c>
      <c r="W851" s="58">
        <f t="shared" si="179"/>
        <v>0</v>
      </c>
      <c r="X851" s="367"/>
      <c r="Y851" s="137"/>
      <c r="Z851" s="138"/>
      <c r="AA851" s="139"/>
      <c r="AB851" s="139"/>
      <c r="AC851" s="139"/>
      <c r="AD851" s="139"/>
    </row>
    <row r="852" spans="2:30" hidden="1">
      <c r="B852" s="65" t="str">
        <f>IF(C852&lt;&gt;"",COUNTA($C$7:C852),"")</f>
        <v/>
      </c>
      <c r="C852" s="364" t="str">
        <f>IF('Matches-Data-Inputs'!C852="","",'Matches-Data-Inputs'!C852)</f>
        <v/>
      </c>
      <c r="D852" s="73" t="str">
        <f>IF(C852="","",VLOOKUP(WEEKDAY(C852),WeekDays!$B$6:$C$12,COLUMNS(WeekDays!$B$6:$C$12)))</f>
        <v/>
      </c>
      <c r="E852" s="27" t="str">
        <f>IF('Matches-Data-Inputs'!E852="","",'Matches-Data-Inputs'!E852)</f>
        <v/>
      </c>
      <c r="F852" s="172" t="str">
        <f>IF('Matches-Data-Inputs'!F852="","",'Matches-Data-Inputs'!F852)</f>
        <v/>
      </c>
      <c r="G852" s="172" t="str">
        <f>IF('Matches-Data-Inputs'!G852="","",'Matches-Data-Inputs'!G852)</f>
        <v/>
      </c>
      <c r="H852" s="172" t="str">
        <f t="shared" si="166"/>
        <v>Not Played Yet</v>
      </c>
      <c r="I852" s="362" t="str">
        <f>IF('Matches-Data-Inputs'!H852="","",'Matches-Data-Inputs'!H852)</f>
        <v/>
      </c>
      <c r="J852" s="149" t="str">
        <f>IF('Matches-Data-Inputs'!I852="","",'Matches-Data-Inputs'!I852)</f>
        <v/>
      </c>
      <c r="K852" s="362" t="str">
        <f t="shared" si="167"/>
        <v>Not Played Yet</v>
      </c>
      <c r="L852" s="188"/>
      <c r="M852" s="203"/>
      <c r="N852" s="123" t="str">
        <f t="shared" si="170"/>
        <v xml:space="preserve"> </v>
      </c>
      <c r="O852" s="193" t="str">
        <f t="shared" si="171"/>
        <v xml:space="preserve"> </v>
      </c>
      <c r="P852" s="57" t="str">
        <f t="shared" si="172"/>
        <v/>
      </c>
      <c r="Q852" s="58" t="str">
        <f t="shared" si="173"/>
        <v/>
      </c>
      <c r="R852" s="59">
        <f t="shared" si="174"/>
        <v>0</v>
      </c>
      <c r="S852" s="60">
        <f t="shared" si="175"/>
        <v>0</v>
      </c>
      <c r="T852" s="61">
        <f t="shared" si="176"/>
        <v>0</v>
      </c>
      <c r="U852" s="58">
        <f t="shared" si="177"/>
        <v>0</v>
      </c>
      <c r="V852" s="61">
        <f t="shared" si="178"/>
        <v>0</v>
      </c>
      <c r="W852" s="58">
        <f t="shared" si="179"/>
        <v>0</v>
      </c>
      <c r="X852" s="367"/>
      <c r="Y852" s="137"/>
      <c r="Z852" s="138"/>
      <c r="AA852" s="139"/>
      <c r="AB852" s="139"/>
      <c r="AC852" s="139"/>
      <c r="AD852" s="139"/>
    </row>
    <row r="853" spans="2:30" hidden="1">
      <c r="B853" s="65" t="str">
        <f>IF(C853&lt;&gt;"",COUNTA($C$7:C853),"")</f>
        <v/>
      </c>
      <c r="C853" s="364" t="str">
        <f>IF('Matches-Data-Inputs'!C853="","",'Matches-Data-Inputs'!C853)</f>
        <v/>
      </c>
      <c r="D853" s="73" t="str">
        <f>IF(C853="","",VLOOKUP(WEEKDAY(C853),WeekDays!$B$6:$C$12,COLUMNS(WeekDays!$B$6:$C$12)))</f>
        <v/>
      </c>
      <c r="E853" s="27" t="str">
        <f>IF('Matches-Data-Inputs'!E853="","",'Matches-Data-Inputs'!E853)</f>
        <v/>
      </c>
      <c r="F853" s="172" t="str">
        <f>IF('Matches-Data-Inputs'!F853="","",'Matches-Data-Inputs'!F853)</f>
        <v/>
      </c>
      <c r="G853" s="172" t="str">
        <f>IF('Matches-Data-Inputs'!G853="","",'Matches-Data-Inputs'!G853)</f>
        <v/>
      </c>
      <c r="H853" s="172" t="str">
        <f t="shared" si="166"/>
        <v>Not Played Yet</v>
      </c>
      <c r="I853" s="362" t="str">
        <f>IF('Matches-Data-Inputs'!H853="","",'Matches-Data-Inputs'!H853)</f>
        <v/>
      </c>
      <c r="J853" s="149" t="str">
        <f>IF('Matches-Data-Inputs'!I853="","",'Matches-Data-Inputs'!I853)</f>
        <v/>
      </c>
      <c r="K853" s="362" t="str">
        <f t="shared" si="167"/>
        <v>Not Played Yet</v>
      </c>
      <c r="L853" s="188"/>
      <c r="M853" s="203"/>
      <c r="N853" s="123" t="str">
        <f t="shared" si="170"/>
        <v xml:space="preserve"> </v>
      </c>
      <c r="O853" s="193" t="str">
        <f t="shared" si="171"/>
        <v xml:space="preserve"> </v>
      </c>
      <c r="P853" s="57" t="str">
        <f t="shared" si="172"/>
        <v/>
      </c>
      <c r="Q853" s="58" t="str">
        <f t="shared" si="173"/>
        <v/>
      </c>
      <c r="R853" s="59">
        <f t="shared" si="174"/>
        <v>0</v>
      </c>
      <c r="S853" s="60">
        <f t="shared" si="175"/>
        <v>0</v>
      </c>
      <c r="T853" s="61">
        <f t="shared" si="176"/>
        <v>0</v>
      </c>
      <c r="U853" s="58">
        <f t="shared" si="177"/>
        <v>0</v>
      </c>
      <c r="V853" s="61">
        <f t="shared" si="178"/>
        <v>0</v>
      </c>
      <c r="W853" s="58">
        <f t="shared" si="179"/>
        <v>0</v>
      </c>
      <c r="X853" s="367"/>
      <c r="Y853" s="137"/>
      <c r="Z853" s="138"/>
      <c r="AA853" s="139"/>
      <c r="AB853" s="139"/>
      <c r="AC853" s="139"/>
      <c r="AD853" s="139"/>
    </row>
    <row r="854" spans="2:30" hidden="1">
      <c r="B854" s="65" t="str">
        <f>IF(C854&lt;&gt;"",COUNTA($C$7:C854),"")</f>
        <v/>
      </c>
      <c r="C854" s="364" t="str">
        <f>IF('Matches-Data-Inputs'!C854="","",'Matches-Data-Inputs'!C854)</f>
        <v/>
      </c>
      <c r="D854" s="73" t="str">
        <f>IF(C854="","",VLOOKUP(WEEKDAY(C854),WeekDays!$B$6:$C$12,COLUMNS(WeekDays!$B$6:$C$12)))</f>
        <v/>
      </c>
      <c r="E854" s="27" t="str">
        <f>IF('Matches-Data-Inputs'!E854="","",'Matches-Data-Inputs'!E854)</f>
        <v/>
      </c>
      <c r="F854" s="172" t="str">
        <f>IF('Matches-Data-Inputs'!F854="","",'Matches-Data-Inputs'!F854)</f>
        <v/>
      </c>
      <c r="G854" s="172" t="str">
        <f>IF('Matches-Data-Inputs'!G854="","",'Matches-Data-Inputs'!G854)</f>
        <v/>
      </c>
      <c r="H854" s="172" t="str">
        <f t="shared" si="166"/>
        <v>Not Played Yet</v>
      </c>
      <c r="I854" s="362" t="str">
        <f>IF('Matches-Data-Inputs'!H854="","",'Matches-Data-Inputs'!H854)</f>
        <v/>
      </c>
      <c r="J854" s="149" t="str">
        <f>IF('Matches-Data-Inputs'!I854="","",'Matches-Data-Inputs'!I854)</f>
        <v/>
      </c>
      <c r="K854" s="362" t="str">
        <f t="shared" si="167"/>
        <v>Not Played Yet</v>
      </c>
      <c r="L854" s="188"/>
      <c r="M854" s="203"/>
      <c r="N854" s="123" t="str">
        <f t="shared" si="170"/>
        <v xml:space="preserve"> </v>
      </c>
      <c r="O854" s="193" t="str">
        <f t="shared" si="171"/>
        <v xml:space="preserve"> </v>
      </c>
      <c r="P854" s="57" t="str">
        <f t="shared" si="172"/>
        <v/>
      </c>
      <c r="Q854" s="58" t="str">
        <f t="shared" si="173"/>
        <v/>
      </c>
      <c r="R854" s="59">
        <f t="shared" si="174"/>
        <v>0</v>
      </c>
      <c r="S854" s="60">
        <f t="shared" si="175"/>
        <v>0</v>
      </c>
      <c r="T854" s="61">
        <f t="shared" si="176"/>
        <v>0</v>
      </c>
      <c r="U854" s="58">
        <f t="shared" si="177"/>
        <v>0</v>
      </c>
      <c r="V854" s="61">
        <f t="shared" si="178"/>
        <v>0</v>
      </c>
      <c r="W854" s="58">
        <f t="shared" si="179"/>
        <v>0</v>
      </c>
      <c r="X854" s="367"/>
      <c r="Y854" s="137"/>
      <c r="Z854" s="138"/>
      <c r="AA854" s="139"/>
      <c r="AB854" s="139"/>
      <c r="AC854" s="139"/>
      <c r="AD854" s="139"/>
    </row>
    <row r="855" spans="2:30" hidden="1">
      <c r="B855" s="65" t="str">
        <f>IF(C855&lt;&gt;"",COUNTA($C$7:C855),"")</f>
        <v/>
      </c>
      <c r="C855" s="364" t="str">
        <f>IF('Matches-Data-Inputs'!C855="","",'Matches-Data-Inputs'!C855)</f>
        <v/>
      </c>
      <c r="D855" s="73" t="str">
        <f>IF(C855="","",VLOOKUP(WEEKDAY(C855),WeekDays!$B$6:$C$12,COLUMNS(WeekDays!$B$6:$C$12)))</f>
        <v/>
      </c>
      <c r="E855" s="27" t="str">
        <f>IF('Matches-Data-Inputs'!E855="","",'Matches-Data-Inputs'!E855)</f>
        <v/>
      </c>
      <c r="F855" s="172" t="str">
        <f>IF('Matches-Data-Inputs'!F855="","",'Matches-Data-Inputs'!F855)</f>
        <v/>
      </c>
      <c r="G855" s="172" t="str">
        <f>IF('Matches-Data-Inputs'!G855="","",'Matches-Data-Inputs'!G855)</f>
        <v/>
      </c>
      <c r="H855" s="172" t="str">
        <f t="shared" si="166"/>
        <v>Not Played Yet</v>
      </c>
      <c r="I855" s="362" t="str">
        <f>IF('Matches-Data-Inputs'!H855="","",'Matches-Data-Inputs'!H855)</f>
        <v/>
      </c>
      <c r="J855" s="149" t="str">
        <f>IF('Matches-Data-Inputs'!I855="","",'Matches-Data-Inputs'!I855)</f>
        <v/>
      </c>
      <c r="K855" s="362" t="str">
        <f t="shared" si="167"/>
        <v>Not Played Yet</v>
      </c>
      <c r="L855" s="188"/>
      <c r="M855" s="203"/>
      <c r="N855" s="123" t="str">
        <f t="shared" si="170"/>
        <v xml:space="preserve"> </v>
      </c>
      <c r="O855" s="193" t="str">
        <f t="shared" si="171"/>
        <v xml:space="preserve"> </v>
      </c>
      <c r="P855" s="57" t="str">
        <f t="shared" si="172"/>
        <v/>
      </c>
      <c r="Q855" s="58" t="str">
        <f t="shared" si="173"/>
        <v/>
      </c>
      <c r="R855" s="59">
        <f t="shared" si="174"/>
        <v>0</v>
      </c>
      <c r="S855" s="60">
        <f t="shared" si="175"/>
        <v>0</v>
      </c>
      <c r="T855" s="61">
        <f t="shared" si="176"/>
        <v>0</v>
      </c>
      <c r="U855" s="58">
        <f t="shared" si="177"/>
        <v>0</v>
      </c>
      <c r="V855" s="61">
        <f t="shared" si="178"/>
        <v>0</v>
      </c>
      <c r="W855" s="58">
        <f t="shared" si="179"/>
        <v>0</v>
      </c>
      <c r="X855" s="367"/>
      <c r="Y855" s="137"/>
      <c r="Z855" s="138"/>
      <c r="AA855" s="139"/>
      <c r="AB855" s="139"/>
      <c r="AC855" s="139"/>
      <c r="AD855" s="139"/>
    </row>
    <row r="856" spans="2:30" hidden="1">
      <c r="B856" s="65" t="str">
        <f>IF(C856&lt;&gt;"",COUNTA($C$7:C856),"")</f>
        <v/>
      </c>
      <c r="C856" s="364" t="str">
        <f>IF('Matches-Data-Inputs'!C856="","",'Matches-Data-Inputs'!C856)</f>
        <v/>
      </c>
      <c r="D856" s="73" t="str">
        <f>IF(C856="","",VLOOKUP(WEEKDAY(C856),WeekDays!$B$6:$C$12,COLUMNS(WeekDays!$B$6:$C$12)))</f>
        <v/>
      </c>
      <c r="E856" s="27" t="str">
        <f>IF('Matches-Data-Inputs'!E856="","",'Matches-Data-Inputs'!E856)</f>
        <v/>
      </c>
      <c r="F856" s="172" t="str">
        <f>IF('Matches-Data-Inputs'!F856="","",'Matches-Data-Inputs'!F856)</f>
        <v/>
      </c>
      <c r="G856" s="172" t="str">
        <f>IF('Matches-Data-Inputs'!G856="","",'Matches-Data-Inputs'!G856)</f>
        <v/>
      </c>
      <c r="H856" s="172" t="str">
        <f t="shared" si="166"/>
        <v>Not Played Yet</v>
      </c>
      <c r="I856" s="362" t="str">
        <f>IF('Matches-Data-Inputs'!H856="","",'Matches-Data-Inputs'!H856)</f>
        <v/>
      </c>
      <c r="J856" s="149" t="str">
        <f>IF('Matches-Data-Inputs'!I856="","",'Matches-Data-Inputs'!I856)</f>
        <v/>
      </c>
      <c r="K856" s="362" t="str">
        <f t="shared" si="167"/>
        <v>Not Played Yet</v>
      </c>
      <c r="L856" s="188"/>
      <c r="M856" s="203"/>
      <c r="N856" s="123" t="str">
        <f t="shared" si="170"/>
        <v xml:space="preserve"> </v>
      </c>
      <c r="O856" s="193" t="str">
        <f t="shared" si="171"/>
        <v xml:space="preserve"> </v>
      </c>
      <c r="P856" s="57" t="str">
        <f t="shared" si="172"/>
        <v/>
      </c>
      <c r="Q856" s="58" t="str">
        <f t="shared" si="173"/>
        <v/>
      </c>
      <c r="R856" s="59">
        <f t="shared" si="174"/>
        <v>0</v>
      </c>
      <c r="S856" s="60">
        <f t="shared" si="175"/>
        <v>0</v>
      </c>
      <c r="T856" s="61">
        <f t="shared" si="176"/>
        <v>0</v>
      </c>
      <c r="U856" s="58">
        <f t="shared" si="177"/>
        <v>0</v>
      </c>
      <c r="V856" s="61">
        <f t="shared" si="178"/>
        <v>0</v>
      </c>
      <c r="W856" s="58">
        <f t="shared" si="179"/>
        <v>0</v>
      </c>
      <c r="X856" s="367"/>
      <c r="Y856" s="137"/>
      <c r="Z856" s="138"/>
      <c r="AA856" s="139"/>
      <c r="AB856" s="139"/>
      <c r="AC856" s="139"/>
      <c r="AD856" s="139"/>
    </row>
    <row r="857" spans="2:30" hidden="1">
      <c r="B857" s="65" t="str">
        <f>IF(C857&lt;&gt;"",COUNTA($C$7:C857),"")</f>
        <v/>
      </c>
      <c r="C857" s="364" t="str">
        <f>IF('Matches-Data-Inputs'!C857="","",'Matches-Data-Inputs'!C857)</f>
        <v/>
      </c>
      <c r="D857" s="73" t="str">
        <f>IF(C857="","",VLOOKUP(WEEKDAY(C857),WeekDays!$B$6:$C$12,COLUMNS(WeekDays!$B$6:$C$12)))</f>
        <v/>
      </c>
      <c r="E857" s="27" t="str">
        <f>IF('Matches-Data-Inputs'!E857="","",'Matches-Data-Inputs'!E857)</f>
        <v/>
      </c>
      <c r="F857" s="172" t="str">
        <f>IF('Matches-Data-Inputs'!F857="","",'Matches-Data-Inputs'!F857)</f>
        <v/>
      </c>
      <c r="G857" s="172" t="str">
        <f>IF('Matches-Data-Inputs'!G857="","",'Matches-Data-Inputs'!G857)</f>
        <v/>
      </c>
      <c r="H857" s="172" t="str">
        <f t="shared" ref="H857:H866" si="180">IF(G857&lt;&gt;"",F857,"Not Played Yet")</f>
        <v>Not Played Yet</v>
      </c>
      <c r="I857" s="362" t="str">
        <f>IF('Matches-Data-Inputs'!H857="","",'Matches-Data-Inputs'!H857)</f>
        <v/>
      </c>
      <c r="J857" s="149" t="str">
        <f>IF('Matches-Data-Inputs'!I857="","",'Matches-Data-Inputs'!I857)</f>
        <v/>
      </c>
      <c r="K857" s="362" t="str">
        <f t="shared" ref="K857:K866" si="181">IF(J857&lt;&gt;"",I857,"Not Played Yet")</f>
        <v>Not Played Yet</v>
      </c>
      <c r="L857" s="188"/>
      <c r="M857" s="203"/>
      <c r="N857" s="123" t="str">
        <f t="shared" si="170"/>
        <v xml:space="preserve"> </v>
      </c>
      <c r="O857" s="193" t="str">
        <f t="shared" si="171"/>
        <v xml:space="preserve"> </v>
      </c>
      <c r="P857" s="57" t="str">
        <f t="shared" si="172"/>
        <v/>
      </c>
      <c r="Q857" s="58" t="str">
        <f t="shared" si="173"/>
        <v/>
      </c>
      <c r="R857" s="59">
        <f t="shared" si="174"/>
        <v>0</v>
      </c>
      <c r="S857" s="60">
        <f t="shared" si="175"/>
        <v>0</v>
      </c>
      <c r="T857" s="61">
        <f t="shared" si="176"/>
        <v>0</v>
      </c>
      <c r="U857" s="58">
        <f t="shared" si="177"/>
        <v>0</v>
      </c>
      <c r="V857" s="61">
        <f t="shared" si="178"/>
        <v>0</v>
      </c>
      <c r="W857" s="58">
        <f t="shared" si="179"/>
        <v>0</v>
      </c>
      <c r="X857" s="367"/>
      <c r="Y857" s="137"/>
      <c r="Z857" s="138"/>
      <c r="AA857" s="139"/>
      <c r="AB857" s="139"/>
      <c r="AC857" s="139"/>
      <c r="AD857" s="139"/>
    </row>
    <row r="858" spans="2:30" hidden="1">
      <c r="B858" s="65" t="str">
        <f>IF(C858&lt;&gt;"",COUNTA($C$7:C858),"")</f>
        <v/>
      </c>
      <c r="C858" s="364" t="str">
        <f>IF('Matches-Data-Inputs'!C858="","",'Matches-Data-Inputs'!C858)</f>
        <v/>
      </c>
      <c r="D858" s="73" t="str">
        <f>IF(C858="","",VLOOKUP(WEEKDAY(C858),WeekDays!$B$6:$C$12,COLUMNS(WeekDays!$B$6:$C$12)))</f>
        <v/>
      </c>
      <c r="E858" s="27" t="str">
        <f>IF('Matches-Data-Inputs'!E858="","",'Matches-Data-Inputs'!E858)</f>
        <v/>
      </c>
      <c r="F858" s="172" t="str">
        <f>IF('Matches-Data-Inputs'!F858="","",'Matches-Data-Inputs'!F858)</f>
        <v/>
      </c>
      <c r="G858" s="172" t="str">
        <f>IF('Matches-Data-Inputs'!G858="","",'Matches-Data-Inputs'!G858)</f>
        <v/>
      </c>
      <c r="H858" s="172" t="str">
        <f t="shared" si="180"/>
        <v>Not Played Yet</v>
      </c>
      <c r="I858" s="362" t="str">
        <f>IF('Matches-Data-Inputs'!H858="","",'Matches-Data-Inputs'!H858)</f>
        <v/>
      </c>
      <c r="J858" s="149" t="str">
        <f>IF('Matches-Data-Inputs'!I858="","",'Matches-Data-Inputs'!I858)</f>
        <v/>
      </c>
      <c r="K858" s="362" t="str">
        <f t="shared" si="181"/>
        <v>Not Played Yet</v>
      </c>
      <c r="L858" s="188"/>
      <c r="M858" s="203"/>
      <c r="N858" s="123" t="str">
        <f t="shared" si="170"/>
        <v xml:space="preserve"> </v>
      </c>
      <c r="O858" s="193" t="str">
        <f t="shared" si="171"/>
        <v xml:space="preserve"> </v>
      </c>
      <c r="P858" s="57" t="str">
        <f t="shared" si="172"/>
        <v/>
      </c>
      <c r="Q858" s="58" t="str">
        <f t="shared" si="173"/>
        <v/>
      </c>
      <c r="R858" s="59">
        <f t="shared" si="174"/>
        <v>0</v>
      </c>
      <c r="S858" s="60">
        <f t="shared" si="175"/>
        <v>0</v>
      </c>
      <c r="T858" s="61">
        <f t="shared" si="176"/>
        <v>0</v>
      </c>
      <c r="U858" s="58">
        <f t="shared" si="177"/>
        <v>0</v>
      </c>
      <c r="V858" s="61">
        <f t="shared" si="178"/>
        <v>0</v>
      </c>
      <c r="W858" s="58">
        <f t="shared" si="179"/>
        <v>0</v>
      </c>
      <c r="X858" s="367"/>
      <c r="Y858" s="137"/>
      <c r="Z858" s="138"/>
      <c r="AA858" s="139"/>
      <c r="AB858" s="139"/>
      <c r="AC858" s="139"/>
      <c r="AD858" s="139"/>
    </row>
    <row r="859" spans="2:30" hidden="1">
      <c r="B859" s="65" t="str">
        <f>IF(C859&lt;&gt;"",COUNTA($C$7:C859),"")</f>
        <v/>
      </c>
      <c r="C859" s="364" t="str">
        <f>IF('Matches-Data-Inputs'!C859="","",'Matches-Data-Inputs'!C859)</f>
        <v/>
      </c>
      <c r="D859" s="73" t="str">
        <f>IF(C859="","",VLOOKUP(WEEKDAY(C859),WeekDays!$B$6:$C$12,COLUMNS(WeekDays!$B$6:$C$12)))</f>
        <v/>
      </c>
      <c r="E859" s="27" t="str">
        <f>IF('Matches-Data-Inputs'!E859="","",'Matches-Data-Inputs'!E859)</f>
        <v/>
      </c>
      <c r="F859" s="172" t="str">
        <f>IF('Matches-Data-Inputs'!F859="","",'Matches-Data-Inputs'!F859)</f>
        <v/>
      </c>
      <c r="G859" s="172" t="str">
        <f>IF('Matches-Data-Inputs'!G859="","",'Matches-Data-Inputs'!G859)</f>
        <v/>
      </c>
      <c r="H859" s="172" t="str">
        <f t="shared" si="180"/>
        <v>Not Played Yet</v>
      </c>
      <c r="I859" s="362" t="str">
        <f>IF('Matches-Data-Inputs'!H859="","",'Matches-Data-Inputs'!H859)</f>
        <v/>
      </c>
      <c r="J859" s="149" t="str">
        <f>IF('Matches-Data-Inputs'!I859="","",'Matches-Data-Inputs'!I859)</f>
        <v/>
      </c>
      <c r="K859" s="362" t="str">
        <f t="shared" si="181"/>
        <v>Not Played Yet</v>
      </c>
      <c r="L859" s="188"/>
      <c r="M859" s="203"/>
      <c r="N859" s="123" t="str">
        <f t="shared" si="170"/>
        <v xml:space="preserve"> </v>
      </c>
      <c r="O859" s="193" t="str">
        <f t="shared" si="171"/>
        <v xml:space="preserve"> </v>
      </c>
      <c r="P859" s="57" t="str">
        <f t="shared" si="172"/>
        <v/>
      </c>
      <c r="Q859" s="58" t="str">
        <f t="shared" si="173"/>
        <v/>
      </c>
      <c r="R859" s="59">
        <f t="shared" si="174"/>
        <v>0</v>
      </c>
      <c r="S859" s="60">
        <f t="shared" si="175"/>
        <v>0</v>
      </c>
      <c r="T859" s="61">
        <f t="shared" si="176"/>
        <v>0</v>
      </c>
      <c r="U859" s="58">
        <f t="shared" si="177"/>
        <v>0</v>
      </c>
      <c r="V859" s="61">
        <f t="shared" si="178"/>
        <v>0</v>
      </c>
      <c r="W859" s="58">
        <f t="shared" si="179"/>
        <v>0</v>
      </c>
      <c r="X859" s="367"/>
      <c r="Y859" s="137"/>
      <c r="Z859" s="138"/>
      <c r="AA859" s="139"/>
      <c r="AB859" s="139"/>
      <c r="AC859" s="139"/>
      <c r="AD859" s="139"/>
    </row>
    <row r="860" spans="2:30" hidden="1">
      <c r="B860" s="65" t="str">
        <f>IF(C860&lt;&gt;"",COUNTA($C$7:C860),"")</f>
        <v/>
      </c>
      <c r="C860" s="364" t="str">
        <f>IF('Matches-Data-Inputs'!C860="","",'Matches-Data-Inputs'!C860)</f>
        <v/>
      </c>
      <c r="D860" s="73" t="str">
        <f>IF(C860="","",VLOOKUP(WEEKDAY(C860),WeekDays!$B$6:$C$12,COLUMNS(WeekDays!$B$6:$C$12)))</f>
        <v/>
      </c>
      <c r="E860" s="27" t="str">
        <f>IF('Matches-Data-Inputs'!E860="","",'Matches-Data-Inputs'!E860)</f>
        <v/>
      </c>
      <c r="F860" s="172" t="str">
        <f>IF('Matches-Data-Inputs'!F860="","",'Matches-Data-Inputs'!F860)</f>
        <v/>
      </c>
      <c r="G860" s="172" t="str">
        <f>IF('Matches-Data-Inputs'!G860="","",'Matches-Data-Inputs'!G860)</f>
        <v/>
      </c>
      <c r="H860" s="172" t="str">
        <f t="shared" si="180"/>
        <v>Not Played Yet</v>
      </c>
      <c r="I860" s="362" t="str">
        <f>IF('Matches-Data-Inputs'!H860="","",'Matches-Data-Inputs'!H860)</f>
        <v/>
      </c>
      <c r="J860" s="149" t="str">
        <f>IF('Matches-Data-Inputs'!I860="","",'Matches-Data-Inputs'!I860)</f>
        <v/>
      </c>
      <c r="K860" s="362" t="str">
        <f t="shared" si="181"/>
        <v>Not Played Yet</v>
      </c>
      <c r="L860" s="188"/>
      <c r="M860" s="203"/>
      <c r="N860" s="123" t="str">
        <f t="shared" si="170"/>
        <v xml:space="preserve"> </v>
      </c>
      <c r="O860" s="193" t="str">
        <f t="shared" si="171"/>
        <v xml:space="preserve"> </v>
      </c>
      <c r="P860" s="57" t="str">
        <f t="shared" si="172"/>
        <v/>
      </c>
      <c r="Q860" s="58" t="str">
        <f t="shared" si="173"/>
        <v/>
      </c>
      <c r="R860" s="59">
        <f t="shared" si="174"/>
        <v>0</v>
      </c>
      <c r="S860" s="60">
        <f t="shared" si="175"/>
        <v>0</v>
      </c>
      <c r="T860" s="61">
        <f t="shared" si="176"/>
        <v>0</v>
      </c>
      <c r="U860" s="58">
        <f t="shared" si="177"/>
        <v>0</v>
      </c>
      <c r="V860" s="61">
        <f t="shared" si="178"/>
        <v>0</v>
      </c>
      <c r="W860" s="58">
        <f t="shared" si="179"/>
        <v>0</v>
      </c>
      <c r="X860" s="367"/>
      <c r="Y860" s="137"/>
      <c r="Z860" s="138"/>
      <c r="AA860" s="139"/>
      <c r="AB860" s="139"/>
      <c r="AC860" s="139"/>
      <c r="AD860" s="139"/>
    </row>
    <row r="861" spans="2:30" hidden="1">
      <c r="B861" s="65" t="str">
        <f>IF(C861&lt;&gt;"",COUNTA($C$7:C861),"")</f>
        <v/>
      </c>
      <c r="C861" s="364" t="str">
        <f>IF('Matches-Data-Inputs'!C861="","",'Matches-Data-Inputs'!C861)</f>
        <v/>
      </c>
      <c r="D861" s="73" t="str">
        <f>IF(C861="","",VLOOKUP(WEEKDAY(C861),WeekDays!$B$6:$C$12,COLUMNS(WeekDays!$B$6:$C$12)))</f>
        <v/>
      </c>
      <c r="E861" s="27" t="str">
        <f>IF('Matches-Data-Inputs'!E861="","",'Matches-Data-Inputs'!E861)</f>
        <v/>
      </c>
      <c r="F861" s="172" t="str">
        <f>IF('Matches-Data-Inputs'!F861="","",'Matches-Data-Inputs'!F861)</f>
        <v/>
      </c>
      <c r="G861" s="172" t="str">
        <f>IF('Matches-Data-Inputs'!G861="","",'Matches-Data-Inputs'!G861)</f>
        <v/>
      </c>
      <c r="H861" s="172" t="str">
        <f t="shared" si="180"/>
        <v>Not Played Yet</v>
      </c>
      <c r="I861" s="362" t="str">
        <f>IF('Matches-Data-Inputs'!H861="","",'Matches-Data-Inputs'!H861)</f>
        <v/>
      </c>
      <c r="J861" s="149" t="str">
        <f>IF('Matches-Data-Inputs'!I861="","",'Matches-Data-Inputs'!I861)</f>
        <v/>
      </c>
      <c r="K861" s="362" t="str">
        <f t="shared" si="181"/>
        <v>Not Played Yet</v>
      </c>
      <c r="L861" s="188"/>
      <c r="M861" s="203"/>
      <c r="N861" s="123" t="str">
        <f t="shared" si="170"/>
        <v xml:space="preserve"> </v>
      </c>
      <c r="O861" s="193" t="str">
        <f t="shared" si="171"/>
        <v xml:space="preserve"> </v>
      </c>
      <c r="P861" s="57" t="str">
        <f t="shared" si="172"/>
        <v/>
      </c>
      <c r="Q861" s="58" t="str">
        <f t="shared" si="173"/>
        <v/>
      </c>
      <c r="R861" s="59">
        <f t="shared" si="174"/>
        <v>0</v>
      </c>
      <c r="S861" s="60">
        <f t="shared" si="175"/>
        <v>0</v>
      </c>
      <c r="T861" s="61">
        <f t="shared" si="176"/>
        <v>0</v>
      </c>
      <c r="U861" s="58">
        <f t="shared" si="177"/>
        <v>0</v>
      </c>
      <c r="V861" s="61">
        <f t="shared" si="178"/>
        <v>0</v>
      </c>
      <c r="W861" s="58">
        <f t="shared" si="179"/>
        <v>0</v>
      </c>
      <c r="X861" s="367"/>
      <c r="Y861" s="137"/>
      <c r="Z861" s="138"/>
      <c r="AA861" s="139"/>
      <c r="AB861" s="139"/>
      <c r="AC861" s="139"/>
      <c r="AD861" s="139"/>
    </row>
    <row r="862" spans="2:30" hidden="1">
      <c r="B862" s="65" t="str">
        <f>IF(C862&lt;&gt;"",COUNTA($C$7:C862),"")</f>
        <v/>
      </c>
      <c r="C862" s="364" t="str">
        <f>IF('Matches-Data-Inputs'!C862="","",'Matches-Data-Inputs'!C862)</f>
        <v/>
      </c>
      <c r="D862" s="73" t="str">
        <f>IF(C862="","",VLOOKUP(WEEKDAY(C862),WeekDays!$B$6:$C$12,COLUMNS(WeekDays!$B$6:$C$12)))</f>
        <v/>
      </c>
      <c r="E862" s="27" t="str">
        <f>IF('Matches-Data-Inputs'!E862="","",'Matches-Data-Inputs'!E862)</f>
        <v/>
      </c>
      <c r="F862" s="172" t="str">
        <f>IF('Matches-Data-Inputs'!F862="","",'Matches-Data-Inputs'!F862)</f>
        <v/>
      </c>
      <c r="G862" s="172" t="str">
        <f>IF('Matches-Data-Inputs'!G862="","",'Matches-Data-Inputs'!G862)</f>
        <v/>
      </c>
      <c r="H862" s="172" t="str">
        <f t="shared" si="180"/>
        <v>Not Played Yet</v>
      </c>
      <c r="I862" s="362" t="str">
        <f>IF('Matches-Data-Inputs'!H862="","",'Matches-Data-Inputs'!H862)</f>
        <v/>
      </c>
      <c r="J862" s="149" t="str">
        <f>IF('Matches-Data-Inputs'!I862="","",'Matches-Data-Inputs'!I862)</f>
        <v/>
      </c>
      <c r="K862" s="362" t="str">
        <f t="shared" si="181"/>
        <v>Not Played Yet</v>
      </c>
      <c r="L862" s="188"/>
      <c r="M862" s="203"/>
      <c r="N862" s="123" t="str">
        <f t="shared" si="170"/>
        <v xml:space="preserve"> </v>
      </c>
      <c r="O862" s="193" t="str">
        <f t="shared" si="171"/>
        <v xml:space="preserve"> </v>
      </c>
      <c r="P862" s="57" t="str">
        <f t="shared" si="172"/>
        <v/>
      </c>
      <c r="Q862" s="58" t="str">
        <f t="shared" si="173"/>
        <v/>
      </c>
      <c r="R862" s="59">
        <f t="shared" si="174"/>
        <v>0</v>
      </c>
      <c r="S862" s="60">
        <f t="shared" si="175"/>
        <v>0</v>
      </c>
      <c r="T862" s="61">
        <f t="shared" si="176"/>
        <v>0</v>
      </c>
      <c r="U862" s="58">
        <f t="shared" si="177"/>
        <v>0</v>
      </c>
      <c r="V862" s="61">
        <f t="shared" si="178"/>
        <v>0</v>
      </c>
      <c r="W862" s="58">
        <f t="shared" si="179"/>
        <v>0</v>
      </c>
      <c r="X862" s="367"/>
      <c r="Y862" s="137"/>
      <c r="Z862" s="138"/>
      <c r="AA862" s="139"/>
      <c r="AB862" s="139"/>
      <c r="AC862" s="139"/>
      <c r="AD862" s="139"/>
    </row>
    <row r="863" spans="2:30" hidden="1">
      <c r="B863" s="65" t="str">
        <f>IF(C863&lt;&gt;"",COUNTA($C$7:C863),"")</f>
        <v/>
      </c>
      <c r="C863" s="364" t="str">
        <f>IF('Matches-Data-Inputs'!C863="","",'Matches-Data-Inputs'!C863)</f>
        <v/>
      </c>
      <c r="D863" s="73" t="str">
        <f>IF(C863="","",VLOOKUP(WEEKDAY(C863),WeekDays!$B$6:$C$12,COLUMNS(WeekDays!$B$6:$C$12)))</f>
        <v/>
      </c>
      <c r="E863" s="27" t="str">
        <f>IF('Matches-Data-Inputs'!E863="","",'Matches-Data-Inputs'!E863)</f>
        <v/>
      </c>
      <c r="F863" s="172" t="str">
        <f>IF('Matches-Data-Inputs'!F863="","",'Matches-Data-Inputs'!F863)</f>
        <v/>
      </c>
      <c r="G863" s="172" t="str">
        <f>IF('Matches-Data-Inputs'!G863="","",'Matches-Data-Inputs'!G863)</f>
        <v/>
      </c>
      <c r="H863" s="172" t="str">
        <f t="shared" si="180"/>
        <v>Not Played Yet</v>
      </c>
      <c r="I863" s="362" t="str">
        <f>IF('Matches-Data-Inputs'!H863="","",'Matches-Data-Inputs'!H863)</f>
        <v/>
      </c>
      <c r="J863" s="149" t="str">
        <f>IF('Matches-Data-Inputs'!I863="","",'Matches-Data-Inputs'!I863)</f>
        <v/>
      </c>
      <c r="K863" s="362" t="str">
        <f t="shared" si="181"/>
        <v>Not Played Yet</v>
      </c>
      <c r="L863" s="188"/>
      <c r="M863" s="203"/>
      <c r="N863" s="123" t="str">
        <f t="shared" si="170"/>
        <v xml:space="preserve"> </v>
      </c>
      <c r="O863" s="193" t="str">
        <f t="shared" si="171"/>
        <v xml:space="preserve"> </v>
      </c>
      <c r="P863" s="57" t="str">
        <f t="shared" si="172"/>
        <v/>
      </c>
      <c r="Q863" s="58" t="str">
        <f t="shared" si="173"/>
        <v/>
      </c>
      <c r="R863" s="59">
        <f t="shared" si="174"/>
        <v>0</v>
      </c>
      <c r="S863" s="60">
        <f t="shared" si="175"/>
        <v>0</v>
      </c>
      <c r="T863" s="61">
        <f t="shared" si="176"/>
        <v>0</v>
      </c>
      <c r="U863" s="58">
        <f t="shared" si="177"/>
        <v>0</v>
      </c>
      <c r="V863" s="61">
        <f t="shared" si="178"/>
        <v>0</v>
      </c>
      <c r="W863" s="58">
        <f t="shared" si="179"/>
        <v>0</v>
      </c>
      <c r="X863" s="367"/>
      <c r="Y863" s="137"/>
      <c r="Z863" s="138"/>
      <c r="AA863" s="139"/>
      <c r="AB863" s="139"/>
      <c r="AC863" s="139"/>
      <c r="AD863" s="139"/>
    </row>
    <row r="864" spans="2:30" hidden="1">
      <c r="B864" s="65" t="str">
        <f>IF(C864&lt;&gt;"",COUNTA($C$7:C864),"")</f>
        <v/>
      </c>
      <c r="C864" s="364" t="str">
        <f>IF('Matches-Data-Inputs'!C864="","",'Matches-Data-Inputs'!C864)</f>
        <v/>
      </c>
      <c r="D864" s="73" t="str">
        <f>IF(C864="","",VLOOKUP(WEEKDAY(C864),WeekDays!$B$6:$C$12,COLUMNS(WeekDays!$B$6:$C$12)))</f>
        <v/>
      </c>
      <c r="E864" s="27" t="str">
        <f>IF('Matches-Data-Inputs'!E864="","",'Matches-Data-Inputs'!E864)</f>
        <v/>
      </c>
      <c r="F864" s="172" t="str">
        <f>IF('Matches-Data-Inputs'!F864="","",'Matches-Data-Inputs'!F864)</f>
        <v/>
      </c>
      <c r="G864" s="172" t="str">
        <f>IF('Matches-Data-Inputs'!G864="","",'Matches-Data-Inputs'!G864)</f>
        <v/>
      </c>
      <c r="H864" s="172" t="str">
        <f t="shared" si="180"/>
        <v>Not Played Yet</v>
      </c>
      <c r="I864" s="362" t="str">
        <f>IF('Matches-Data-Inputs'!H864="","",'Matches-Data-Inputs'!H864)</f>
        <v/>
      </c>
      <c r="J864" s="149" t="str">
        <f>IF('Matches-Data-Inputs'!I864="","",'Matches-Data-Inputs'!I864)</f>
        <v/>
      </c>
      <c r="K864" s="362" t="str">
        <f t="shared" si="181"/>
        <v>Not Played Yet</v>
      </c>
      <c r="L864" s="188"/>
      <c r="M864" s="203"/>
      <c r="N864" s="123" t="str">
        <f t="shared" si="170"/>
        <v xml:space="preserve"> </v>
      </c>
      <c r="O864" s="193" t="str">
        <f t="shared" si="171"/>
        <v xml:space="preserve"> </v>
      </c>
      <c r="P864" s="57" t="str">
        <f t="shared" si="172"/>
        <v/>
      </c>
      <c r="Q864" s="58" t="str">
        <f t="shared" si="173"/>
        <v/>
      </c>
      <c r="R864" s="59">
        <f t="shared" si="174"/>
        <v>0</v>
      </c>
      <c r="S864" s="60">
        <f t="shared" si="175"/>
        <v>0</v>
      </c>
      <c r="T864" s="61">
        <f t="shared" si="176"/>
        <v>0</v>
      </c>
      <c r="U864" s="58">
        <f t="shared" si="177"/>
        <v>0</v>
      </c>
      <c r="V864" s="61">
        <f t="shared" si="178"/>
        <v>0</v>
      </c>
      <c r="W864" s="58">
        <f t="shared" si="179"/>
        <v>0</v>
      </c>
      <c r="X864" s="367"/>
      <c r="Y864" s="137"/>
      <c r="Z864" s="138"/>
      <c r="AA864" s="139"/>
      <c r="AB864" s="139"/>
      <c r="AC864" s="139"/>
      <c r="AD864" s="139"/>
    </row>
    <row r="865" spans="2:30" hidden="1">
      <c r="B865" s="65" t="str">
        <f>IF(C865&lt;&gt;"",COUNTA($C$7:C865),"")</f>
        <v/>
      </c>
      <c r="C865" s="364" t="str">
        <f>IF('Matches-Data-Inputs'!C865="","",'Matches-Data-Inputs'!C865)</f>
        <v/>
      </c>
      <c r="D865" s="73" t="str">
        <f>IF(C865="","",VLOOKUP(WEEKDAY(C865),WeekDays!$B$6:$C$12,COLUMNS(WeekDays!$B$6:$C$12)))</f>
        <v/>
      </c>
      <c r="E865" s="27" t="str">
        <f>IF('Matches-Data-Inputs'!E865="","",'Matches-Data-Inputs'!E865)</f>
        <v/>
      </c>
      <c r="F865" s="172" t="str">
        <f>IF('Matches-Data-Inputs'!F865="","",'Matches-Data-Inputs'!F865)</f>
        <v/>
      </c>
      <c r="G865" s="172" t="str">
        <f>IF('Matches-Data-Inputs'!G865="","",'Matches-Data-Inputs'!G865)</f>
        <v/>
      </c>
      <c r="H865" s="172" t="str">
        <f t="shared" si="180"/>
        <v>Not Played Yet</v>
      </c>
      <c r="I865" s="362" t="str">
        <f>IF('Matches-Data-Inputs'!H865="","",'Matches-Data-Inputs'!H865)</f>
        <v/>
      </c>
      <c r="J865" s="149" t="str">
        <f>IF('Matches-Data-Inputs'!I865="","",'Matches-Data-Inputs'!I865)</f>
        <v/>
      </c>
      <c r="K865" s="362" t="str">
        <f t="shared" si="181"/>
        <v>Not Played Yet</v>
      </c>
      <c r="L865" s="188"/>
      <c r="M865" s="203"/>
      <c r="N865" s="123" t="str">
        <f t="shared" si="170"/>
        <v xml:space="preserve"> </v>
      </c>
      <c r="O865" s="193" t="str">
        <f t="shared" si="171"/>
        <v xml:space="preserve"> </v>
      </c>
      <c r="P865" s="57" t="str">
        <f t="shared" si="172"/>
        <v/>
      </c>
      <c r="Q865" s="58" t="str">
        <f t="shared" si="173"/>
        <v/>
      </c>
      <c r="R865" s="59">
        <f t="shared" si="174"/>
        <v>0</v>
      </c>
      <c r="S865" s="60">
        <f t="shared" si="175"/>
        <v>0</v>
      </c>
      <c r="T865" s="61">
        <f t="shared" si="176"/>
        <v>0</v>
      </c>
      <c r="U865" s="58">
        <f t="shared" si="177"/>
        <v>0</v>
      </c>
      <c r="V865" s="61">
        <f t="shared" si="178"/>
        <v>0</v>
      </c>
      <c r="W865" s="58">
        <f t="shared" si="179"/>
        <v>0</v>
      </c>
      <c r="X865" s="367"/>
      <c r="Y865" s="137"/>
      <c r="Z865" s="138"/>
      <c r="AA865" s="139"/>
      <c r="AB865" s="139"/>
      <c r="AC865" s="139"/>
      <c r="AD865" s="139"/>
    </row>
    <row r="866" spans="2:30" hidden="1">
      <c r="B866" s="65" t="str">
        <f>IF(C866&lt;&gt;"",COUNTA($C$7:C866),"")</f>
        <v/>
      </c>
      <c r="C866" s="364" t="str">
        <f>IF('Matches-Data-Inputs'!C866="","",'Matches-Data-Inputs'!C866)</f>
        <v/>
      </c>
      <c r="D866" s="73" t="str">
        <f>IF(C866="","",VLOOKUP(WEEKDAY(C866),WeekDays!$B$6:$C$12,COLUMNS(WeekDays!$B$6:$C$12)))</f>
        <v/>
      </c>
      <c r="E866" s="27" t="str">
        <f>IF('Matches-Data-Inputs'!E866="","",'Matches-Data-Inputs'!E866)</f>
        <v xml:space="preserve"> </v>
      </c>
      <c r="F866" s="172" t="str">
        <f>IF('Matches-Data-Inputs'!F866="","",'Matches-Data-Inputs'!F866)</f>
        <v/>
      </c>
      <c r="G866" s="172" t="str">
        <f>IF('Matches-Data-Inputs'!G866="","",'Matches-Data-Inputs'!G866)</f>
        <v/>
      </c>
      <c r="H866" s="172" t="str">
        <f t="shared" si="180"/>
        <v>Not Played Yet</v>
      </c>
      <c r="I866" s="362" t="str">
        <f>IF('Matches-Data-Inputs'!H866="","",'Matches-Data-Inputs'!H866)</f>
        <v/>
      </c>
      <c r="J866" s="149" t="str">
        <f>IF('Matches-Data-Inputs'!I866="","",'Matches-Data-Inputs'!I866)</f>
        <v/>
      </c>
      <c r="K866" s="362" t="str">
        <f t="shared" si="181"/>
        <v>Not Played Yet</v>
      </c>
      <c r="L866" s="75"/>
      <c r="M866" s="75"/>
      <c r="N866" s="123" t="str">
        <f t="shared" si="170"/>
        <v xml:space="preserve"> </v>
      </c>
      <c r="O866" s="193" t="str">
        <f t="shared" si="171"/>
        <v xml:space="preserve"> </v>
      </c>
      <c r="P866" s="57" t="str">
        <f t="shared" si="172"/>
        <v/>
      </c>
      <c r="Q866" s="58" t="str">
        <f t="shared" si="173"/>
        <v/>
      </c>
      <c r="R866" s="59">
        <f t="shared" si="174"/>
        <v>0</v>
      </c>
      <c r="S866" s="60">
        <f t="shared" si="175"/>
        <v>0</v>
      </c>
      <c r="T866" s="61">
        <f t="shared" si="176"/>
        <v>0</v>
      </c>
      <c r="U866" s="58">
        <f t="shared" si="177"/>
        <v>0</v>
      </c>
      <c r="V866" s="61">
        <f t="shared" si="178"/>
        <v>0</v>
      </c>
      <c r="W866" s="58">
        <f t="shared" si="179"/>
        <v>0</v>
      </c>
      <c r="X866" s="74"/>
    </row>
    <row r="867" spans="2:30" hidden="1">
      <c r="B867" s="76" t="str">
        <f>IF(C867&lt;&gt;0,COUNTA($C$7:C867)," ")</f>
        <v xml:space="preserve"> </v>
      </c>
      <c r="C867" s="77"/>
      <c r="D867" s="78"/>
      <c r="E867" s="368"/>
      <c r="F867" s="79"/>
      <c r="G867" s="80"/>
      <c r="H867" s="79"/>
      <c r="I867" s="81"/>
      <c r="J867" s="82"/>
      <c r="K867" s="83"/>
      <c r="L867" s="83"/>
      <c r="M867" s="83"/>
      <c r="N867" s="189"/>
      <c r="O867" s="190"/>
      <c r="P867" s="84"/>
      <c r="Q867" s="85"/>
      <c r="R867" s="86"/>
      <c r="S867" s="87"/>
      <c r="T867" s="86"/>
      <c r="U867" s="88"/>
      <c r="V867" s="86"/>
      <c r="W867" s="88"/>
      <c r="X867" s="89"/>
    </row>
    <row r="868" spans="2:30" ht="19.5" hidden="1" thickBot="1">
      <c r="B868" s="90" t="str">
        <f>IF(C868&lt;&gt;0,COUNTA($C$7:C868)," ")</f>
        <v xml:space="preserve"> </v>
      </c>
      <c r="C868" s="91"/>
      <c r="D868" s="92"/>
      <c r="E868" s="93"/>
      <c r="F868" s="40"/>
      <c r="G868" s="94"/>
      <c r="H868" s="40"/>
      <c r="I868" s="41"/>
      <c r="J868" s="95"/>
      <c r="K868" s="202"/>
      <c r="L868" s="96"/>
      <c r="M868" s="96"/>
      <c r="N868" s="191"/>
      <c r="O868" s="192"/>
      <c r="P868" s="97"/>
      <c r="Q868" s="98"/>
      <c r="R868" s="97"/>
      <c r="S868" s="98"/>
      <c r="T868" s="97"/>
      <c r="U868" s="99"/>
      <c r="V868" s="97"/>
      <c r="W868" s="99"/>
      <c r="X868" s="100"/>
    </row>
    <row r="869" spans="2:30" hidden="1">
      <c r="B869" s="134"/>
      <c r="C869" s="42"/>
      <c r="D869" s="204"/>
      <c r="E869" s="136"/>
      <c r="F869" s="43"/>
      <c r="G869" s="43"/>
      <c r="H869" s="43"/>
      <c r="I869" s="44"/>
      <c r="J869" s="44"/>
      <c r="K869" s="44"/>
      <c r="L869" s="205"/>
      <c r="M869" s="205"/>
      <c r="N869" s="205"/>
      <c r="O869" s="205"/>
      <c r="P869" s="206"/>
      <c r="Q869" s="206"/>
      <c r="R869" s="206"/>
      <c r="S869" s="206"/>
      <c r="T869" s="206"/>
      <c r="U869" s="206"/>
      <c r="V869" s="206"/>
      <c r="W869" s="206"/>
      <c r="X869" s="45"/>
    </row>
    <row r="870" spans="2:30" ht="19.5" hidden="1" thickBot="1">
      <c r="B870" s="134"/>
      <c r="C870" s="207" t="s">
        <v>53</v>
      </c>
      <c r="D870" s="208"/>
      <c r="E870" s="136"/>
      <c r="F870" s="43"/>
      <c r="G870" s="43"/>
      <c r="H870" s="43"/>
      <c r="I870" s="44"/>
      <c r="J870" s="44"/>
      <c r="K870" s="44"/>
      <c r="L870" s="205"/>
      <c r="M870" s="205"/>
      <c r="N870" s="205"/>
      <c r="O870" s="205"/>
      <c r="P870" s="206"/>
      <c r="Q870" s="206"/>
      <c r="R870" s="206"/>
      <c r="S870" s="206"/>
      <c r="T870" s="206"/>
      <c r="U870" s="206"/>
      <c r="V870" s="206"/>
      <c r="W870" s="206"/>
      <c r="X870" s="45"/>
    </row>
    <row r="871" spans="2:30" ht="19.5" hidden="1" thickTop="1">
      <c r="B871" s="134" t="s">
        <v>6</v>
      </c>
      <c r="C871" s="209" t="s">
        <v>54</v>
      </c>
      <c r="D871" s="209" t="s">
        <v>55</v>
      </c>
      <c r="E871" s="136" t="s">
        <v>57</v>
      </c>
      <c r="F871" s="43" t="s">
        <v>33</v>
      </c>
      <c r="G871" s="43"/>
      <c r="H871" s="136" t="s">
        <v>34</v>
      </c>
      <c r="I871" s="43" t="s">
        <v>33</v>
      </c>
      <c r="J871" s="44"/>
      <c r="K871" s="44"/>
      <c r="L871" s="205"/>
      <c r="M871" s="205"/>
      <c r="N871" s="205"/>
      <c r="O871" s="205"/>
      <c r="P871" s="206"/>
      <c r="Q871" s="206"/>
      <c r="R871" s="206"/>
      <c r="S871" s="206"/>
      <c r="T871" s="206"/>
      <c r="U871" s="206"/>
      <c r="V871" s="206"/>
      <c r="W871" s="206"/>
      <c r="X871" s="45"/>
    </row>
    <row r="872" spans="2:30" hidden="1">
      <c r="B872" s="134">
        <f>IF(C872&lt;&gt;"",COUNTA($C$872:C872)," ")</f>
        <v>1</v>
      </c>
      <c r="C872" s="42" t="str">
        <f>IF('Teams-Premier-League'!B7&lt;&gt;"",'Teams-Premier-League'!B7,"")</f>
        <v>Arsenal</v>
      </c>
      <c r="D872" s="210">
        <f>COUNTIF($H$7:$H$866,C872)+COUNTIF($K$7:$K$866,C872)</f>
        <v>8</v>
      </c>
      <c r="E872" s="136">
        <f>RANK('Match-Points'!J7,'Match-Points'!$J$7:$J$26,0)</f>
        <v>1</v>
      </c>
      <c r="F872" s="43">
        <f>COUNTIF($E$872:$E$891,E872)</f>
        <v>2</v>
      </c>
      <c r="G872" s="43"/>
      <c r="H872" s="136">
        <f>E872</f>
        <v>1</v>
      </c>
      <c r="I872" s="43">
        <f>COUNTIF($H$872:$H$891,H872)</f>
        <v>1</v>
      </c>
      <c r="J872" s="44"/>
      <c r="K872" s="44"/>
      <c r="L872" s="205"/>
      <c r="M872" s="205"/>
      <c r="N872" s="205"/>
      <c r="O872" s="205"/>
      <c r="P872" s="206"/>
      <c r="Q872" s="206"/>
      <c r="R872" s="206"/>
      <c r="S872" s="206"/>
      <c r="T872" s="206"/>
      <c r="U872" s="206"/>
      <c r="V872" s="206"/>
      <c r="W872" s="206"/>
      <c r="X872" s="45"/>
    </row>
    <row r="873" spans="2:30" hidden="1">
      <c r="B873" s="134">
        <f>IF(C873&lt;&gt;"",COUNTA($C$872:C873)," ")</f>
        <v>2</v>
      </c>
      <c r="C873" s="42" t="str">
        <f>IF('Teams-Premier-League'!B8&lt;&gt;"",'Teams-Premier-League'!B8,"")</f>
        <v>Aston Villa</v>
      </c>
      <c r="D873" s="210">
        <f t="shared" ref="D873" si="182">COUNTIF($H$7:$H$866,C873)+COUNTIF($K$7:$K$866,C873)</f>
        <v>8</v>
      </c>
      <c r="E873" s="136">
        <f>RANK('Match-Points'!J8,'Match-Points'!$J$7:$J$26,0)</f>
        <v>5</v>
      </c>
      <c r="F873" s="43">
        <f t="shared" ref="F873:F891" si="183">COUNTIF($E$872:$E$891,E873)</f>
        <v>2</v>
      </c>
      <c r="G873" s="43"/>
      <c r="H873" s="136">
        <f>E873+IF(AND(COUNTIF($E$872:E872,E873)&gt;0,COUNTIF($E$872:E872,E873)&lt;=F873),COUNTIF($E$872:E872,E873),0)</f>
        <v>5</v>
      </c>
      <c r="I873" s="43">
        <f t="shared" ref="I873:I891" si="184">COUNTIF($H$872:$H$891,H873)</f>
        <v>1</v>
      </c>
      <c r="J873" s="44"/>
      <c r="K873" s="44"/>
      <c r="L873" s="205"/>
      <c r="M873" s="205"/>
      <c r="N873" s="205"/>
      <c r="O873" s="205"/>
      <c r="P873" s="206"/>
      <c r="Q873" s="206"/>
      <c r="R873" s="206"/>
      <c r="S873" s="206"/>
      <c r="T873" s="206"/>
      <c r="U873" s="206"/>
      <c r="V873" s="206"/>
      <c r="W873" s="206"/>
      <c r="X873" s="45"/>
    </row>
    <row r="874" spans="2:30" hidden="1">
      <c r="B874" s="134">
        <f>IF(C874&lt;&gt;"",COUNTA($C$872:C874)," ")</f>
        <v>3</v>
      </c>
      <c r="C874" s="42" t="str">
        <f>IF('Teams-Premier-League'!B9&lt;&gt;"",'Teams-Premier-League'!B9,"")</f>
        <v>Bournemouth</v>
      </c>
      <c r="D874" s="210">
        <f t="shared" ref="D874:D891" si="185">COUNTIF($H$7:$H$866,C874)+COUNTIF($K$7:$K$866,C874)</f>
        <v>8</v>
      </c>
      <c r="E874" s="136">
        <f>RANK('Match-Points'!J9,'Match-Points'!$J$7:$J$26,0)</f>
        <v>19</v>
      </c>
      <c r="F874" s="43">
        <f t="shared" si="183"/>
        <v>1</v>
      </c>
      <c r="G874" s="43"/>
      <c r="H874" s="136">
        <f>E874+IF(AND(COUNTIF($E$872:E873,E874)&gt;0,COUNTIF($E$872:E873,E874)&lt;=F874),COUNTIF($E$872:E873,E874),0)</f>
        <v>19</v>
      </c>
      <c r="I874" s="43">
        <f t="shared" si="184"/>
        <v>1</v>
      </c>
      <c r="J874" s="44"/>
      <c r="K874" s="44"/>
      <c r="L874" s="205"/>
      <c r="M874" s="205"/>
      <c r="N874" s="205"/>
      <c r="O874" s="205"/>
      <c r="P874" s="206"/>
      <c r="Q874" s="206"/>
      <c r="R874" s="206"/>
      <c r="S874" s="206"/>
      <c r="T874" s="206"/>
      <c r="U874" s="206"/>
      <c r="V874" s="206"/>
      <c r="W874" s="206"/>
      <c r="X874" s="45"/>
    </row>
    <row r="875" spans="2:30" hidden="1">
      <c r="B875" s="134">
        <f>IF(C875&lt;&gt;"",COUNTA($C$872:C875)," ")</f>
        <v>4</v>
      </c>
      <c r="C875" s="42" t="str">
        <f>IF('Teams-Premier-League'!B10&lt;&gt;"",'Teams-Premier-League'!B10,"")</f>
        <v>Brentford</v>
      </c>
      <c r="D875" s="210">
        <f t="shared" si="185"/>
        <v>8</v>
      </c>
      <c r="E875" s="136">
        <f>RANK('Match-Points'!J10,'Match-Points'!$J$7:$J$26,0)</f>
        <v>15</v>
      </c>
      <c r="F875" s="43">
        <f t="shared" si="183"/>
        <v>2</v>
      </c>
      <c r="G875" s="43"/>
      <c r="H875" s="136">
        <f>E875+IF(AND(COUNTIF($E$872:E874,E875)&gt;0,COUNTIF($E$872:E874,E875)&lt;=F875),COUNTIF($E$872:E874,E875),0)</f>
        <v>15</v>
      </c>
      <c r="I875" s="43">
        <f t="shared" si="184"/>
        <v>1</v>
      </c>
      <c r="J875" s="44"/>
      <c r="K875" s="44"/>
      <c r="L875" s="205"/>
      <c r="M875" s="205"/>
      <c r="N875" s="205"/>
      <c r="O875" s="205"/>
      <c r="P875" s="206"/>
      <c r="Q875" s="206"/>
      <c r="R875" s="206"/>
      <c r="S875" s="206"/>
      <c r="T875" s="206"/>
      <c r="U875" s="206"/>
      <c r="V875" s="206"/>
      <c r="W875" s="206"/>
      <c r="X875" s="45"/>
    </row>
    <row r="876" spans="2:30" hidden="1">
      <c r="B876" s="134">
        <f>IF(C876&lt;&gt;"",COUNTA($C$872:C876)," ")</f>
        <v>5</v>
      </c>
      <c r="C876" s="241" t="s">
        <v>107</v>
      </c>
      <c r="D876" s="210">
        <f t="shared" si="185"/>
        <v>8</v>
      </c>
      <c r="E876" s="136">
        <f>RANK('Match-Points'!J11,'Match-Points'!$J$7:$J$26,0)</f>
        <v>5</v>
      </c>
      <c r="F876" s="43">
        <f t="shared" si="183"/>
        <v>2</v>
      </c>
      <c r="G876" s="43"/>
      <c r="H876" s="136">
        <f>E876+IF(AND(COUNTIF($E$872:E875,E876)&gt;0,COUNTIF($E$872:E875,E876)&lt;=F876),COUNTIF($E$872:E875,E876),0)</f>
        <v>6</v>
      </c>
      <c r="I876" s="43">
        <f t="shared" si="184"/>
        <v>1</v>
      </c>
      <c r="J876" s="44"/>
      <c r="K876" s="44"/>
      <c r="L876" s="205"/>
      <c r="M876" s="205"/>
      <c r="N876" s="205"/>
      <c r="O876" s="205"/>
      <c r="P876" s="206"/>
      <c r="Q876" s="206"/>
      <c r="R876" s="206"/>
      <c r="S876" s="206"/>
      <c r="T876" s="206"/>
      <c r="U876" s="206"/>
      <c r="V876" s="206"/>
      <c r="W876" s="206"/>
      <c r="X876" s="45"/>
    </row>
    <row r="877" spans="2:30" hidden="1">
      <c r="B877" s="134">
        <f>IF(C877&lt;&gt;"",COUNTA($C$872:C877)," ")</f>
        <v>6</v>
      </c>
      <c r="C877" s="42" t="str">
        <f>IF('Teams-Premier-League'!B12&lt;&gt;"",'Teams-Premier-League'!B12,"")</f>
        <v>Burnley</v>
      </c>
      <c r="D877" s="210">
        <f t="shared" si="185"/>
        <v>8</v>
      </c>
      <c r="E877" s="136">
        <f>RANK('Match-Points'!J12,'Match-Points'!$J$7:$J$26,0)</f>
        <v>17</v>
      </c>
      <c r="F877" s="43">
        <f t="shared" si="183"/>
        <v>2</v>
      </c>
      <c r="G877" s="43"/>
      <c r="H877" s="136">
        <f>E877+IF(AND(COUNTIF($E$872:E876,E877)&gt;0,COUNTIF($E$872:E876,E877)&lt;=F877),COUNTIF($E$872:E876,E877),0)</f>
        <v>17</v>
      </c>
      <c r="I877" s="43">
        <f t="shared" si="184"/>
        <v>1</v>
      </c>
      <c r="J877" s="44"/>
      <c r="K877" s="44"/>
      <c r="L877" s="205"/>
      <c r="M877" s="205"/>
      <c r="N877" s="205"/>
      <c r="O877" s="205"/>
      <c r="P877" s="206"/>
      <c r="Q877" s="206"/>
      <c r="R877" s="206"/>
      <c r="S877" s="206"/>
      <c r="T877" s="206"/>
      <c r="U877" s="206"/>
      <c r="V877" s="206"/>
      <c r="W877" s="206"/>
      <c r="X877" s="45"/>
    </row>
    <row r="878" spans="2:30" hidden="1">
      <c r="B878" s="134">
        <f>IF(C878&lt;&gt;"",COUNTA($C$872:C878)," ")</f>
        <v>7</v>
      </c>
      <c r="C878" s="42" t="str">
        <f>IF('Teams-Premier-League'!B13&lt;&gt;"",'Teams-Premier-League'!B13,"")</f>
        <v>Chelsea</v>
      </c>
      <c r="D878" s="210">
        <f t="shared" si="185"/>
        <v>8</v>
      </c>
      <c r="E878" s="136">
        <f>RANK('Match-Points'!J13,'Match-Points'!$J$7:$J$26,0)</f>
        <v>11</v>
      </c>
      <c r="F878" s="43">
        <f t="shared" si="183"/>
        <v>2</v>
      </c>
      <c r="G878" s="43"/>
      <c r="H878" s="136">
        <f>E878+IF(AND(COUNTIF($E$872:E877,E878)&gt;0,COUNTIF($E$872:E877,E878)&lt;=F878),COUNTIF($E$872:E877,E878),0)</f>
        <v>11</v>
      </c>
      <c r="I878" s="43">
        <f t="shared" si="184"/>
        <v>1</v>
      </c>
      <c r="J878" s="44"/>
      <c r="K878" s="44"/>
      <c r="L878" s="205"/>
      <c r="M878" s="205"/>
      <c r="N878" s="205"/>
      <c r="O878" s="205"/>
      <c r="P878" s="206"/>
      <c r="Q878" s="206"/>
      <c r="R878" s="206"/>
      <c r="S878" s="206"/>
      <c r="T878" s="206"/>
      <c r="U878" s="206"/>
      <c r="V878" s="206"/>
      <c r="W878" s="206"/>
      <c r="X878" s="45"/>
    </row>
    <row r="879" spans="2:30" hidden="1">
      <c r="B879" s="134">
        <f>IF(C879&lt;&gt;"",COUNTA($C$872:C879)," ")</f>
        <v>8</v>
      </c>
      <c r="C879" s="42" t="str">
        <f>IF('Teams-Premier-League'!B14&lt;&gt;"",'Teams-Premier-League'!B14,"")</f>
        <v>Crystal Palace</v>
      </c>
      <c r="D879" s="210">
        <f t="shared" si="185"/>
        <v>8</v>
      </c>
      <c r="E879" s="136">
        <f>RANK('Match-Points'!J14,'Match-Points'!$J$7:$J$26,0)</f>
        <v>9</v>
      </c>
      <c r="F879" s="43">
        <f t="shared" si="183"/>
        <v>2</v>
      </c>
      <c r="G879" s="43"/>
      <c r="H879" s="136">
        <f>E879+IF(AND(COUNTIF($E$872:E878,E879)&gt;0,COUNTIF($E$872:E878,E879)&lt;=F879),COUNTIF($E$872:E878,E879),0)</f>
        <v>9</v>
      </c>
      <c r="I879" s="43">
        <f t="shared" si="184"/>
        <v>1</v>
      </c>
      <c r="J879" s="44"/>
      <c r="K879" s="44"/>
      <c r="L879" s="205"/>
      <c r="M879" s="205"/>
      <c r="N879" s="205"/>
      <c r="O879" s="205"/>
      <c r="P879" s="206"/>
      <c r="Q879" s="206"/>
      <c r="R879" s="206"/>
      <c r="S879" s="206"/>
      <c r="T879" s="206"/>
      <c r="U879" s="206"/>
      <c r="V879" s="206"/>
      <c r="W879" s="206"/>
      <c r="X879" s="45"/>
    </row>
    <row r="880" spans="2:30" hidden="1">
      <c r="B880" s="134">
        <f>IF(C880&lt;&gt;"",COUNTA($C$872:C880)," ")</f>
        <v>9</v>
      </c>
      <c r="C880" s="42" t="str">
        <f>IF('Teams-Premier-League'!B15&lt;&gt;"",'Teams-Premier-League'!B15,"")</f>
        <v>Everton</v>
      </c>
      <c r="D880" s="210">
        <f t="shared" si="185"/>
        <v>8</v>
      </c>
      <c r="E880" s="136">
        <f>RANK('Match-Points'!J15,'Match-Points'!$J$7:$J$26,0)</f>
        <v>15</v>
      </c>
      <c r="F880" s="43">
        <f t="shared" si="183"/>
        <v>2</v>
      </c>
      <c r="G880" s="43"/>
      <c r="H880" s="136">
        <f>E880+IF(AND(COUNTIF($E$872:E879,E880)&gt;0,COUNTIF($E$872:E879,E880)&lt;=F880),COUNTIF($E$872:E879,E880),0)</f>
        <v>16</v>
      </c>
      <c r="I880" s="43">
        <f t="shared" si="184"/>
        <v>1</v>
      </c>
      <c r="J880" s="44"/>
      <c r="K880" s="44"/>
      <c r="L880" s="205"/>
      <c r="M880" s="205"/>
      <c r="N880" s="205"/>
      <c r="O880" s="205"/>
      <c r="P880" s="206"/>
      <c r="Q880" s="206"/>
      <c r="R880" s="206"/>
      <c r="S880" s="206"/>
      <c r="T880" s="206"/>
      <c r="U880" s="206"/>
      <c r="V880" s="206"/>
      <c r="W880" s="206"/>
      <c r="X880" s="45"/>
    </row>
    <row r="881" spans="2:24" hidden="1">
      <c r="B881" s="134">
        <f>IF(C881&lt;&gt;"",COUNTA($C$872:C881)," ")</f>
        <v>10</v>
      </c>
      <c r="C881" s="42" t="str">
        <f>IF('Teams-Premier-League'!B16&lt;&gt;"",'Teams-Premier-League'!B16,"")</f>
        <v>Fulham</v>
      </c>
      <c r="D881" s="210">
        <f t="shared" si="185"/>
        <v>8</v>
      </c>
      <c r="E881" s="136">
        <f>RANK('Match-Points'!J16,'Match-Points'!$J$7:$J$26,0)</f>
        <v>11</v>
      </c>
      <c r="F881" s="43">
        <f t="shared" si="183"/>
        <v>2</v>
      </c>
      <c r="G881" s="43"/>
      <c r="H881" s="136">
        <f>E881+IF(AND(COUNTIF($E$872:E880,E881)&gt;0,COUNTIF($E$872:E880,E881)&lt;=F881),COUNTIF($E$872:E880,E881),0)</f>
        <v>12</v>
      </c>
      <c r="I881" s="43">
        <f t="shared" si="184"/>
        <v>1</v>
      </c>
      <c r="J881" s="44"/>
      <c r="K881" s="44"/>
      <c r="L881" s="205"/>
      <c r="M881" s="205"/>
      <c r="N881" s="205"/>
      <c r="O881" s="205"/>
      <c r="P881" s="206"/>
      <c r="Q881" s="206"/>
      <c r="R881" s="206"/>
      <c r="S881" s="206"/>
      <c r="T881" s="206"/>
      <c r="U881" s="206"/>
      <c r="V881" s="206"/>
      <c r="W881" s="206"/>
      <c r="X881" s="45"/>
    </row>
    <row r="882" spans="2:24" hidden="1">
      <c r="B882" s="134">
        <f>IF(C882&lt;&gt;"",COUNTA($C$872:C882)," ")</f>
        <v>11</v>
      </c>
      <c r="C882" s="42" t="str">
        <f>IF('Teams-Premier-League'!B17&lt;&gt;"",'Teams-Premier-League'!B17,"")</f>
        <v>Liverpool</v>
      </c>
      <c r="D882" s="210">
        <f t="shared" si="185"/>
        <v>8</v>
      </c>
      <c r="E882" s="136">
        <f>RANK('Match-Points'!J17,'Match-Points'!$J$7:$J$26,0)</f>
        <v>4</v>
      </c>
      <c r="F882" s="43">
        <f t="shared" si="183"/>
        <v>1</v>
      </c>
      <c r="G882" s="43"/>
      <c r="H882" s="136">
        <f>E882+IF(AND(COUNTIF($E$872:E881,E882)&gt;0,COUNTIF($E$872:E881,E882)&lt;=F882),COUNTIF($E$872:E881,E882),0)</f>
        <v>4</v>
      </c>
      <c r="I882" s="43">
        <f t="shared" si="184"/>
        <v>1</v>
      </c>
      <c r="J882" s="44"/>
      <c r="K882" s="44"/>
      <c r="L882" s="205"/>
      <c r="M882" s="205"/>
      <c r="N882" s="205"/>
      <c r="O882" s="205"/>
      <c r="P882" s="206"/>
      <c r="Q882" s="206"/>
      <c r="R882" s="206"/>
      <c r="S882" s="206"/>
      <c r="T882" s="206"/>
      <c r="U882" s="206"/>
      <c r="V882" s="206"/>
      <c r="W882" s="206"/>
      <c r="X882" s="45"/>
    </row>
    <row r="883" spans="2:24" hidden="1">
      <c r="B883" s="134">
        <f>IF(C883&lt;&gt;"",COUNTA($C$872:C883)," ")</f>
        <v>12</v>
      </c>
      <c r="C883" s="42" t="str">
        <f>IF('Teams-Premier-League'!B18&lt;&gt;"",'Teams-Premier-League'!B18,"")</f>
        <v>Luton</v>
      </c>
      <c r="D883" s="210">
        <f t="shared" si="185"/>
        <v>8</v>
      </c>
      <c r="E883" s="136">
        <f>RANK('Match-Points'!J18,'Match-Points'!$J$7:$J$26,0)</f>
        <v>17</v>
      </c>
      <c r="F883" s="43">
        <f t="shared" si="183"/>
        <v>2</v>
      </c>
      <c r="G883" s="43"/>
      <c r="H883" s="136">
        <f>E883+IF(AND(COUNTIF($E$872:E882,E883)&gt;0,COUNTIF($E$872:E882,E883)&lt;=F883),COUNTIF($E$872:E882,E883),0)</f>
        <v>18</v>
      </c>
      <c r="I883" s="43">
        <f t="shared" si="184"/>
        <v>1</v>
      </c>
      <c r="J883" s="44"/>
      <c r="K883" s="44"/>
      <c r="L883" s="205"/>
      <c r="M883" s="205"/>
      <c r="N883" s="205"/>
      <c r="O883" s="205"/>
      <c r="P883" s="206"/>
      <c r="Q883" s="206"/>
      <c r="R883" s="206"/>
      <c r="S883" s="206"/>
      <c r="T883" s="206"/>
      <c r="U883" s="206"/>
      <c r="V883" s="206"/>
      <c r="W883" s="206"/>
      <c r="X883" s="45"/>
    </row>
    <row r="884" spans="2:24" hidden="1">
      <c r="B884" s="134">
        <f>IF(C884&lt;&gt;"",COUNTA($C$872:C884)," ")</f>
        <v>13</v>
      </c>
      <c r="C884" s="42" t="str">
        <f>IF('Teams-Premier-League'!B19&lt;&gt;"",'Teams-Premier-League'!B19,"")</f>
        <v>Man City</v>
      </c>
      <c r="D884" s="210">
        <f t="shared" si="185"/>
        <v>8</v>
      </c>
      <c r="E884" s="136">
        <f>RANK('Match-Points'!J19,'Match-Points'!$J$7:$J$26,0)</f>
        <v>3</v>
      </c>
      <c r="F884" s="43">
        <f t="shared" si="183"/>
        <v>1</v>
      </c>
      <c r="G884" s="43"/>
      <c r="H884" s="136">
        <f>E884+IF(AND(COUNTIF($E$872:E883,E884)&gt;0,COUNTIF($E$872:E883,E884)&lt;=F884),COUNTIF($E$872:E883,E884),0)</f>
        <v>3</v>
      </c>
      <c r="I884" s="43">
        <f t="shared" si="184"/>
        <v>1</v>
      </c>
      <c r="J884" s="44"/>
      <c r="K884" s="44"/>
      <c r="L884" s="205"/>
      <c r="M884" s="205"/>
      <c r="N884" s="205"/>
      <c r="O884" s="205"/>
      <c r="P884" s="206"/>
      <c r="Q884" s="206"/>
      <c r="R884" s="206"/>
      <c r="S884" s="206"/>
      <c r="T884" s="206"/>
      <c r="U884" s="206"/>
      <c r="V884" s="206"/>
      <c r="W884" s="206"/>
      <c r="X884" s="45"/>
    </row>
    <row r="885" spans="2:24" hidden="1">
      <c r="B885" s="134">
        <f>IF(C885&lt;&gt;"",COUNTA($C$872:C885)," ")</f>
        <v>14</v>
      </c>
      <c r="C885" s="42" t="str">
        <f>IF('Teams-Premier-League'!B20&lt;&gt;"",'Teams-Premier-League'!B20,"")</f>
        <v>Man Utd</v>
      </c>
      <c r="D885" s="210">
        <f t="shared" si="185"/>
        <v>8</v>
      </c>
      <c r="E885" s="136">
        <f>RANK('Match-Points'!J20,'Match-Points'!$J$7:$J$26,0)</f>
        <v>9</v>
      </c>
      <c r="F885" s="43">
        <f t="shared" si="183"/>
        <v>2</v>
      </c>
      <c r="G885" s="43"/>
      <c r="H885" s="136">
        <f>E885+IF(AND(COUNTIF($E$872:E884,E885)&gt;0,COUNTIF($E$872:E884,E885)&lt;=F885),COUNTIF($E$872:E884,E885),0)</f>
        <v>10</v>
      </c>
      <c r="I885" s="43">
        <f t="shared" si="184"/>
        <v>1</v>
      </c>
      <c r="J885" s="44"/>
      <c r="K885" s="44"/>
      <c r="L885" s="205"/>
      <c r="M885" s="205"/>
      <c r="N885" s="205"/>
      <c r="O885" s="205"/>
      <c r="P885" s="206"/>
      <c r="Q885" s="206"/>
      <c r="R885" s="206"/>
      <c r="S885" s="206"/>
      <c r="T885" s="206"/>
      <c r="U885" s="206"/>
      <c r="V885" s="206"/>
      <c r="W885" s="206"/>
      <c r="X885" s="45"/>
    </row>
    <row r="886" spans="2:24" hidden="1">
      <c r="B886" s="134">
        <f>IF(C886&lt;&gt;"",COUNTA($C$872:C886)," ")</f>
        <v>15</v>
      </c>
      <c r="C886" s="42" t="str">
        <f>IF('Teams-Premier-League'!B21&lt;&gt;"",'Teams-Premier-League'!B21,"")</f>
        <v>Newcastle</v>
      </c>
      <c r="D886" s="210">
        <f t="shared" si="185"/>
        <v>8</v>
      </c>
      <c r="E886" s="136">
        <f>RANK('Match-Points'!J21,'Match-Points'!$J$7:$J$26,0)</f>
        <v>8</v>
      </c>
      <c r="F886" s="43">
        <f t="shared" si="183"/>
        <v>1</v>
      </c>
      <c r="G886" s="43"/>
      <c r="H886" s="136">
        <f>E886+IF(AND(COUNTIF($E$872:E885,E886)&gt;0,COUNTIF($E$872:E885,E886)&lt;=F886),COUNTIF($E$872:E885,E886),0)</f>
        <v>8</v>
      </c>
      <c r="I886" s="43">
        <f t="shared" si="184"/>
        <v>1</v>
      </c>
      <c r="J886" s="44"/>
      <c r="K886" s="44"/>
      <c r="L886" s="205"/>
      <c r="M886" s="205"/>
      <c r="N886" s="205"/>
      <c r="O886" s="205"/>
      <c r="P886" s="206"/>
      <c r="Q886" s="206"/>
      <c r="R886" s="206"/>
      <c r="S886" s="206"/>
      <c r="T886" s="206"/>
      <c r="U886" s="206"/>
      <c r="V886" s="206"/>
      <c r="W886" s="206"/>
      <c r="X886" s="45"/>
    </row>
    <row r="887" spans="2:24" hidden="1">
      <c r="B887" s="134">
        <f>IF(C887&lt;&gt;"",COUNTA($C$872:C887)," ")</f>
        <v>16</v>
      </c>
      <c r="C887" s="42" t="str">
        <f>IF('Teams-Premier-League'!B22&lt;&gt;"",'Teams-Premier-League'!B22,"")</f>
        <v>Nott'm Forest</v>
      </c>
      <c r="D887" s="210">
        <f t="shared" si="185"/>
        <v>8</v>
      </c>
      <c r="E887" s="136">
        <f>RANK('Match-Points'!J22,'Match-Points'!$J$7:$J$26,0)</f>
        <v>13</v>
      </c>
      <c r="F887" s="43">
        <f t="shared" si="183"/>
        <v>1</v>
      </c>
      <c r="G887" s="43"/>
      <c r="H887" s="136">
        <f>E887+IF(AND(COUNTIF($E$872:E886,E887)&gt;0,COUNTIF($E$872:E886,E887)&lt;=F887),COUNTIF($E$872:E886,E887),0)</f>
        <v>13</v>
      </c>
      <c r="I887" s="43">
        <f t="shared" si="184"/>
        <v>1</v>
      </c>
      <c r="J887" s="44"/>
      <c r="K887" s="44"/>
      <c r="L887" s="205"/>
      <c r="M887" s="205"/>
      <c r="N887" s="205"/>
      <c r="O887" s="205"/>
      <c r="P887" s="206"/>
      <c r="Q887" s="206"/>
      <c r="R887" s="206"/>
      <c r="S887" s="206"/>
      <c r="T887" s="206"/>
      <c r="U887" s="206"/>
      <c r="V887" s="206"/>
      <c r="W887" s="206"/>
      <c r="X887" s="45"/>
    </row>
    <row r="888" spans="2:24" hidden="1">
      <c r="B888" s="134">
        <f>IF(C888&lt;&gt;"",COUNTA($C$872:C888)," ")</f>
        <v>17</v>
      </c>
      <c r="C888" s="42" t="str">
        <f>IF('Teams-Premier-League'!B23&lt;&gt;"",'Teams-Premier-League'!B23,"")</f>
        <v>Sheffield Utd</v>
      </c>
      <c r="D888" s="210">
        <f t="shared" si="185"/>
        <v>8</v>
      </c>
      <c r="E888" s="136">
        <f>RANK('Match-Points'!J23,'Match-Points'!$J$7:$J$26,0)</f>
        <v>20</v>
      </c>
      <c r="F888" s="43">
        <f t="shared" si="183"/>
        <v>1</v>
      </c>
      <c r="G888" s="43"/>
      <c r="H888" s="136">
        <f>E888+IF(AND(COUNTIF($E$872:E887,E888)&gt;0,COUNTIF($E$872:E887,E888)&lt;=F888),COUNTIF($E$872:E887,E888),0)</f>
        <v>20</v>
      </c>
      <c r="I888" s="43">
        <f t="shared" si="184"/>
        <v>1</v>
      </c>
      <c r="J888" s="44"/>
      <c r="K888" s="44"/>
      <c r="L888" s="205"/>
      <c r="M888" s="205"/>
      <c r="N888" s="205"/>
      <c r="O888" s="205"/>
      <c r="P888" s="206"/>
      <c r="Q888" s="206"/>
      <c r="R888" s="206"/>
      <c r="S888" s="206"/>
      <c r="T888" s="206"/>
      <c r="U888" s="206"/>
      <c r="V888" s="206"/>
      <c r="W888" s="206"/>
      <c r="X888" s="45"/>
    </row>
    <row r="889" spans="2:24" hidden="1">
      <c r="B889" s="134">
        <f>IF(C889&lt;&gt;"",COUNTA($C$872:C889)," ")</f>
        <v>18</v>
      </c>
      <c r="C889" s="42" t="str">
        <f>IF('Teams-Premier-League'!B24&lt;&gt;"",'Teams-Premier-League'!B24,"")</f>
        <v>Spurs</v>
      </c>
      <c r="D889" s="210">
        <f t="shared" si="185"/>
        <v>8</v>
      </c>
      <c r="E889" s="136">
        <f>RANK('Match-Points'!J24,'Match-Points'!$J$7:$J$26,0)</f>
        <v>1</v>
      </c>
      <c r="F889" s="43">
        <f t="shared" si="183"/>
        <v>2</v>
      </c>
      <c r="G889" s="43"/>
      <c r="H889" s="136">
        <f>E889+IF(AND(COUNTIF($E$872:E888,E889)&gt;0,COUNTIF($E$872:E888,E889)&lt;=F889),COUNTIF($E$872:E888,E889),0)</f>
        <v>2</v>
      </c>
      <c r="I889" s="43">
        <f t="shared" si="184"/>
        <v>1</v>
      </c>
      <c r="J889" s="44"/>
      <c r="K889" s="44"/>
      <c r="L889" s="205"/>
      <c r="M889" s="205"/>
      <c r="N889" s="205"/>
      <c r="O889" s="205"/>
      <c r="P889" s="206"/>
      <c r="Q889" s="206"/>
      <c r="R889" s="206"/>
      <c r="S889" s="206"/>
      <c r="T889" s="206"/>
      <c r="U889" s="206"/>
      <c r="V889" s="206"/>
      <c r="W889" s="206"/>
      <c r="X889" s="45"/>
    </row>
    <row r="890" spans="2:24" hidden="1">
      <c r="B890" s="134">
        <f>IF(C890&lt;&gt;"",COUNTA($C$872:C890)," ")</f>
        <v>19</v>
      </c>
      <c r="C890" s="42" t="str">
        <f>IF('Teams-Premier-League'!B25&lt;&gt;"",'Teams-Premier-League'!B25,"")</f>
        <v>West Ham</v>
      </c>
      <c r="D890" s="210">
        <f t="shared" si="185"/>
        <v>8</v>
      </c>
      <c r="E890" s="136">
        <f>RANK('Match-Points'!J25,'Match-Points'!$J$7:$J$26,0)</f>
        <v>7</v>
      </c>
      <c r="F890" s="43">
        <f t="shared" si="183"/>
        <v>1</v>
      </c>
      <c r="G890" s="43"/>
      <c r="H890" s="136">
        <f>E890+IF(AND(COUNTIF($E$872:E889,E890)&gt;0,COUNTIF($E$872:E889,E890)&lt;=F890),COUNTIF($E$872:E889,E890),0)</f>
        <v>7</v>
      </c>
      <c r="I890" s="43">
        <f t="shared" si="184"/>
        <v>1</v>
      </c>
      <c r="J890" s="44"/>
      <c r="K890" s="44"/>
      <c r="L890" s="205"/>
      <c r="M890" s="205"/>
      <c r="N890" s="205"/>
      <c r="O890" s="205"/>
      <c r="P890" s="206"/>
      <c r="Q890" s="206"/>
      <c r="R890" s="206"/>
      <c r="S890" s="206"/>
      <c r="T890" s="206"/>
      <c r="U890" s="206"/>
      <c r="V890" s="206"/>
      <c r="W890" s="206"/>
      <c r="X890" s="45"/>
    </row>
    <row r="891" spans="2:24" hidden="1">
      <c r="B891" s="134">
        <f>IF(C891&lt;&gt;"",COUNTA($C$872:C891)," ")</f>
        <v>20</v>
      </c>
      <c r="C891" s="42" t="str">
        <f>IF('Teams-Premier-League'!B26&lt;&gt;"",'Teams-Premier-League'!B26,"")</f>
        <v>Wolves</v>
      </c>
      <c r="D891" s="210">
        <f t="shared" si="185"/>
        <v>8</v>
      </c>
      <c r="E891" s="136">
        <f>RANK('Match-Points'!J26,'Match-Points'!$J$7:$J$26,0)</f>
        <v>14</v>
      </c>
      <c r="F891" s="43">
        <f t="shared" si="183"/>
        <v>1</v>
      </c>
      <c r="G891" s="43"/>
      <c r="H891" s="136">
        <f>E891+IF(AND(COUNTIF($E$872:E890,E891)&gt;0,COUNTIF($E$872:E890,E891)&lt;=F891),COUNTIF($E$872:E890,E891),0)</f>
        <v>14</v>
      </c>
      <c r="I891" s="43">
        <f t="shared" si="184"/>
        <v>1</v>
      </c>
      <c r="J891" s="44"/>
      <c r="K891" s="44"/>
      <c r="L891" s="205"/>
      <c r="M891" s="205"/>
      <c r="N891" s="205"/>
      <c r="O891" s="205"/>
      <c r="P891" s="206"/>
      <c r="Q891" s="206"/>
      <c r="R891" s="206"/>
      <c r="S891" s="206"/>
      <c r="T891" s="206"/>
      <c r="U891" s="206"/>
      <c r="V891" s="206"/>
      <c r="W891" s="206"/>
      <c r="X891" s="45"/>
    </row>
    <row r="892" spans="2:24" hidden="1">
      <c r="B892" s="134"/>
      <c r="C892" s="42"/>
      <c r="D892" s="210"/>
      <c r="E892" s="136"/>
      <c r="F892" s="43"/>
      <c r="G892" s="43"/>
      <c r="H892" s="43"/>
      <c r="I892" s="44"/>
      <c r="J892" s="44"/>
      <c r="K892" s="44"/>
      <c r="L892" s="205"/>
      <c r="M892" s="205"/>
      <c r="N892" s="205"/>
      <c r="O892" s="205"/>
      <c r="P892" s="206"/>
      <c r="Q892" s="206"/>
      <c r="R892" s="206"/>
      <c r="S892" s="206"/>
      <c r="T892" s="206"/>
      <c r="U892" s="206"/>
      <c r="V892" s="206"/>
      <c r="W892" s="206"/>
      <c r="X892" s="45"/>
    </row>
    <row r="893" spans="2:24" hidden="1">
      <c r="B893" s="134"/>
      <c r="C893" s="42"/>
      <c r="D893" s="210"/>
      <c r="E893" s="136"/>
      <c r="F893" s="43"/>
      <c r="G893" s="43"/>
      <c r="H893" s="43"/>
      <c r="I893" s="44"/>
      <c r="J893" s="44"/>
      <c r="K893" s="44"/>
      <c r="L893" s="205"/>
      <c r="M893" s="205"/>
      <c r="N893" s="205"/>
      <c r="O893" s="205"/>
      <c r="P893" s="206"/>
      <c r="Q893" s="206"/>
      <c r="R893" s="206"/>
      <c r="S893" s="206"/>
      <c r="T893" s="206"/>
      <c r="U893" s="206"/>
      <c r="V893" s="206"/>
      <c r="W893" s="206"/>
      <c r="X893" s="45"/>
    </row>
    <row r="894" spans="2:24" hidden="1">
      <c r="B894" s="134"/>
      <c r="C894" s="42"/>
      <c r="D894" s="210"/>
      <c r="E894" s="136"/>
      <c r="F894" s="43"/>
      <c r="G894" s="43"/>
      <c r="H894" s="43"/>
      <c r="I894" s="44"/>
      <c r="J894" s="44"/>
      <c r="K894" s="44"/>
      <c r="L894" s="205"/>
      <c r="M894" s="205"/>
      <c r="N894" s="205"/>
      <c r="O894" s="205"/>
      <c r="P894" s="206"/>
      <c r="Q894" s="206"/>
      <c r="R894" s="206"/>
      <c r="S894" s="206"/>
      <c r="T894" s="206"/>
      <c r="U894" s="206"/>
      <c r="V894" s="206"/>
      <c r="W894" s="206"/>
      <c r="X894" s="45"/>
    </row>
    <row r="895" spans="2:24" hidden="1">
      <c r="B895" s="134"/>
      <c r="C895" s="42"/>
      <c r="D895" s="210"/>
      <c r="E895" s="136"/>
      <c r="F895" s="43"/>
      <c r="G895" s="43"/>
      <c r="H895" s="43"/>
      <c r="I895" s="44"/>
      <c r="J895" s="44"/>
      <c r="K895" s="44"/>
      <c r="L895" s="205"/>
      <c r="M895" s="205"/>
      <c r="N895" s="205"/>
      <c r="O895" s="205"/>
      <c r="P895" s="206"/>
      <c r="Q895" s="206"/>
      <c r="R895" s="206"/>
      <c r="S895" s="206"/>
      <c r="T895" s="206"/>
      <c r="U895" s="206"/>
      <c r="V895" s="206"/>
      <c r="W895" s="206"/>
      <c r="X895" s="45"/>
    </row>
    <row r="896" spans="2:24" hidden="1">
      <c r="B896" s="134"/>
      <c r="C896" s="42"/>
      <c r="D896" s="210"/>
      <c r="E896" s="136"/>
      <c r="F896" s="43"/>
      <c r="G896" s="43"/>
      <c r="H896" s="43"/>
      <c r="I896" s="44"/>
      <c r="J896" s="44"/>
      <c r="K896" s="44"/>
      <c r="L896" s="205"/>
      <c r="M896" s="205"/>
      <c r="N896" s="205"/>
      <c r="O896" s="205"/>
      <c r="P896" s="206"/>
      <c r="Q896" s="206"/>
      <c r="R896" s="206"/>
      <c r="S896" s="206"/>
      <c r="T896" s="206"/>
      <c r="U896" s="206"/>
      <c r="V896" s="206"/>
      <c r="W896" s="206"/>
      <c r="X896" s="45"/>
    </row>
    <row r="897" spans="2:24" hidden="1">
      <c r="B897" s="134"/>
      <c r="C897" s="42"/>
      <c r="D897" s="210"/>
      <c r="E897" s="136"/>
      <c r="F897" s="43"/>
      <c r="G897" s="43"/>
      <c r="H897" s="43"/>
      <c r="I897" s="44"/>
      <c r="J897" s="44"/>
      <c r="K897" s="44"/>
      <c r="L897" s="205"/>
      <c r="M897" s="205"/>
      <c r="N897" s="205"/>
      <c r="O897" s="205"/>
      <c r="P897" s="206"/>
      <c r="Q897" s="206"/>
      <c r="R897" s="206"/>
      <c r="S897" s="206"/>
      <c r="T897" s="206"/>
      <c r="U897" s="206"/>
      <c r="V897" s="206"/>
      <c r="W897" s="206"/>
      <c r="X897" s="45"/>
    </row>
    <row r="898" spans="2:24" hidden="1">
      <c r="B898" s="134"/>
      <c r="C898" s="42"/>
      <c r="D898" s="210"/>
      <c r="E898" s="136"/>
      <c r="F898" s="43"/>
      <c r="G898" s="43"/>
      <c r="H898" s="43"/>
      <c r="I898" s="44"/>
      <c r="J898" s="44"/>
      <c r="K898" s="44"/>
      <c r="L898" s="205"/>
      <c r="M898" s="205"/>
      <c r="N898" s="205"/>
      <c r="O898" s="205"/>
      <c r="P898" s="206"/>
      <c r="Q898" s="206"/>
      <c r="R898" s="206"/>
      <c r="S898" s="206"/>
      <c r="T898" s="206"/>
      <c r="U898" s="206"/>
      <c r="V898" s="206"/>
      <c r="W898" s="206"/>
      <c r="X898" s="45"/>
    </row>
    <row r="899" spans="2:24" hidden="1">
      <c r="B899" s="134"/>
      <c r="C899" s="42"/>
      <c r="D899" s="210"/>
      <c r="E899" s="136"/>
      <c r="F899" s="43"/>
      <c r="G899" s="43"/>
      <c r="H899" s="43"/>
      <c r="I899" s="44"/>
      <c r="J899" s="44"/>
      <c r="K899" s="44"/>
      <c r="L899" s="205"/>
      <c r="M899" s="205"/>
      <c r="N899" s="205"/>
      <c r="O899" s="205"/>
      <c r="P899" s="206"/>
      <c r="Q899" s="206"/>
      <c r="R899" s="206"/>
      <c r="S899" s="206"/>
      <c r="T899" s="206"/>
      <c r="U899" s="206"/>
      <c r="V899" s="206"/>
      <c r="W899" s="206"/>
      <c r="X899" s="45"/>
    </row>
    <row r="900" spans="2:24" hidden="1">
      <c r="B900" s="134"/>
      <c r="C900" s="42"/>
      <c r="D900" s="210"/>
      <c r="E900" s="136"/>
      <c r="F900" s="43"/>
      <c r="G900" s="43"/>
      <c r="H900" s="43"/>
      <c r="I900" s="44"/>
      <c r="J900" s="44"/>
      <c r="K900" s="44"/>
      <c r="L900" s="205"/>
      <c r="M900" s="205"/>
      <c r="N900" s="205"/>
      <c r="O900" s="205"/>
      <c r="P900" s="206"/>
      <c r="Q900" s="206"/>
      <c r="R900" s="206"/>
      <c r="S900" s="206"/>
      <c r="T900" s="206"/>
      <c r="U900" s="206"/>
      <c r="V900" s="206"/>
      <c r="W900" s="206"/>
      <c r="X900" s="45"/>
    </row>
    <row r="901" spans="2:24" hidden="1">
      <c r="B901" s="134"/>
      <c r="C901" s="42"/>
      <c r="D901" s="210"/>
      <c r="E901" s="136"/>
      <c r="F901" s="43"/>
      <c r="G901" s="43"/>
      <c r="H901" s="43"/>
      <c r="I901" s="44"/>
      <c r="J901" s="44"/>
      <c r="K901" s="44"/>
      <c r="L901" s="205"/>
      <c r="M901" s="205"/>
      <c r="N901" s="205"/>
      <c r="O901" s="205"/>
      <c r="P901" s="206"/>
      <c r="Q901" s="206"/>
      <c r="R901" s="206"/>
      <c r="S901" s="206"/>
      <c r="T901" s="206"/>
      <c r="U901" s="206"/>
      <c r="V901" s="206"/>
      <c r="W901" s="206"/>
      <c r="X901" s="45"/>
    </row>
    <row r="902" spans="2:24" hidden="1">
      <c r="B902" s="134"/>
      <c r="C902" s="42"/>
      <c r="D902" s="210"/>
      <c r="E902" s="136"/>
      <c r="F902" s="43"/>
      <c r="G902" s="43"/>
      <c r="H902" s="43"/>
      <c r="I902" s="44"/>
      <c r="J902" s="44"/>
      <c r="K902" s="44"/>
      <c r="L902" s="205"/>
      <c r="M902" s="205"/>
      <c r="N902" s="205"/>
      <c r="O902" s="205"/>
      <c r="P902" s="206"/>
      <c r="Q902" s="206"/>
      <c r="R902" s="206"/>
      <c r="S902" s="206"/>
      <c r="T902" s="206"/>
      <c r="U902" s="206"/>
      <c r="V902" s="206"/>
      <c r="W902" s="206"/>
      <c r="X902" s="45"/>
    </row>
    <row r="903" spans="2:24" hidden="1">
      <c r="B903" s="134"/>
      <c r="C903" s="42"/>
      <c r="D903" s="210"/>
      <c r="E903" s="136"/>
      <c r="F903" s="43"/>
      <c r="G903" s="43"/>
      <c r="H903" s="43"/>
      <c r="I903" s="44"/>
      <c r="J903" s="44"/>
      <c r="K903" s="44"/>
      <c r="L903" s="205"/>
      <c r="M903" s="205"/>
      <c r="N903" s="205"/>
      <c r="O903" s="205"/>
      <c r="P903" s="206"/>
      <c r="Q903" s="206"/>
      <c r="R903" s="206"/>
      <c r="S903" s="206"/>
      <c r="T903" s="206"/>
      <c r="U903" s="206"/>
      <c r="V903" s="206"/>
      <c r="W903" s="206"/>
      <c r="X903" s="45"/>
    </row>
    <row r="904" spans="2:24" hidden="1">
      <c r="B904" s="134"/>
      <c r="C904" s="42"/>
      <c r="D904" s="210"/>
      <c r="E904" s="136"/>
      <c r="F904" s="43"/>
      <c r="G904" s="43"/>
      <c r="H904" s="43"/>
      <c r="I904" s="44"/>
      <c r="J904" s="44"/>
      <c r="K904" s="44"/>
      <c r="L904" s="205"/>
      <c r="M904" s="205"/>
      <c r="N904" s="205"/>
      <c r="O904" s="205"/>
      <c r="P904" s="206"/>
      <c r="Q904" s="206"/>
      <c r="R904" s="206"/>
      <c r="S904" s="206"/>
      <c r="T904" s="206"/>
      <c r="U904" s="206"/>
      <c r="V904" s="206"/>
      <c r="W904" s="206"/>
      <c r="X904" s="45"/>
    </row>
    <row r="905" spans="2:24" hidden="1">
      <c r="B905" s="134"/>
      <c r="C905" s="42"/>
      <c r="D905" s="210"/>
      <c r="E905" s="136"/>
      <c r="F905" s="43"/>
      <c r="G905" s="43"/>
      <c r="H905" s="43"/>
      <c r="I905" s="44"/>
      <c r="J905" s="44"/>
      <c r="K905" s="44"/>
      <c r="L905" s="205"/>
      <c r="M905" s="205"/>
      <c r="N905" s="205"/>
      <c r="O905" s="205"/>
      <c r="P905" s="206"/>
      <c r="Q905" s="206"/>
      <c r="R905" s="206"/>
      <c r="S905" s="206"/>
      <c r="T905" s="206"/>
      <c r="U905" s="206"/>
      <c r="V905" s="206"/>
      <c r="W905" s="206"/>
      <c r="X905" s="45"/>
    </row>
    <row r="906" spans="2:24" hidden="1">
      <c r="B906" s="134"/>
      <c r="C906" s="42"/>
      <c r="D906" s="210"/>
      <c r="E906" s="136"/>
      <c r="F906" s="43"/>
      <c r="G906" s="43"/>
      <c r="H906" s="43"/>
      <c r="I906" s="44"/>
      <c r="J906" s="44"/>
      <c r="K906" s="44"/>
      <c r="L906" s="205"/>
      <c r="M906" s="205"/>
      <c r="N906" s="205"/>
      <c r="O906" s="205"/>
      <c r="P906" s="206"/>
      <c r="Q906" s="206"/>
      <c r="R906" s="206"/>
      <c r="S906" s="206"/>
      <c r="T906" s="206"/>
      <c r="U906" s="206"/>
      <c r="V906" s="206"/>
      <c r="W906" s="206"/>
      <c r="X906" s="45"/>
    </row>
    <row r="907" spans="2:24" hidden="1">
      <c r="B907" s="134"/>
      <c r="C907" s="42"/>
      <c r="D907" s="210"/>
      <c r="E907" s="136"/>
      <c r="F907" s="43"/>
      <c r="G907" s="43"/>
      <c r="H907" s="43"/>
      <c r="I907" s="44"/>
      <c r="J907" s="44"/>
      <c r="K907" s="44"/>
      <c r="L907" s="205"/>
      <c r="M907" s="205"/>
      <c r="N907" s="205"/>
      <c r="O907" s="205"/>
      <c r="P907" s="206"/>
      <c r="Q907" s="206"/>
      <c r="R907" s="206"/>
      <c r="S907" s="206"/>
      <c r="T907" s="206"/>
      <c r="U907" s="206"/>
      <c r="V907" s="206"/>
      <c r="W907" s="206"/>
      <c r="X907" s="45"/>
    </row>
    <row r="908" spans="2:24" hidden="1">
      <c r="B908" s="134"/>
      <c r="C908" s="42"/>
      <c r="D908" s="210"/>
      <c r="E908" s="136"/>
      <c r="F908" s="43"/>
      <c r="G908" s="43"/>
      <c r="H908" s="43"/>
      <c r="I908" s="44"/>
      <c r="J908" s="44"/>
      <c r="K908" s="44"/>
      <c r="L908" s="205"/>
      <c r="M908" s="205"/>
      <c r="N908" s="205"/>
      <c r="O908" s="205"/>
      <c r="P908" s="206"/>
      <c r="Q908" s="206"/>
      <c r="R908" s="206"/>
      <c r="S908" s="206"/>
      <c r="T908" s="206"/>
      <c r="U908" s="206"/>
      <c r="V908" s="206"/>
      <c r="W908" s="206"/>
      <c r="X908" s="45"/>
    </row>
    <row r="909" spans="2:24" hidden="1">
      <c r="B909" s="134"/>
      <c r="C909" s="42"/>
      <c r="D909" s="210"/>
      <c r="E909" s="136"/>
      <c r="F909" s="43"/>
      <c r="G909" s="43"/>
      <c r="H909" s="43"/>
      <c r="I909" s="44"/>
      <c r="J909" s="44"/>
      <c r="K909" s="44"/>
      <c r="L909" s="205"/>
      <c r="M909" s="205"/>
      <c r="N909" s="205"/>
      <c r="O909" s="205"/>
      <c r="P909" s="206"/>
      <c r="Q909" s="206"/>
      <c r="R909" s="206"/>
      <c r="S909" s="206"/>
      <c r="T909" s="206"/>
      <c r="U909" s="206"/>
      <c r="V909" s="206"/>
      <c r="W909" s="206"/>
      <c r="X909" s="45"/>
    </row>
    <row r="910" spans="2:24" hidden="1">
      <c r="B910" s="134"/>
      <c r="C910" s="42"/>
      <c r="D910" s="210"/>
      <c r="E910" s="136"/>
      <c r="F910" s="43"/>
      <c r="G910" s="43"/>
      <c r="H910" s="43"/>
      <c r="I910" s="44"/>
      <c r="J910" s="44"/>
      <c r="K910" s="44"/>
      <c r="L910" s="205"/>
      <c r="M910" s="205"/>
      <c r="N910" s="205"/>
      <c r="O910" s="205"/>
      <c r="P910" s="206"/>
      <c r="Q910" s="206"/>
      <c r="R910" s="206"/>
      <c r="S910" s="206"/>
      <c r="T910" s="206"/>
      <c r="U910" s="206"/>
      <c r="V910" s="206"/>
      <c r="W910" s="206"/>
      <c r="X910" s="45"/>
    </row>
    <row r="911" spans="2:24" hidden="1">
      <c r="B911" s="134"/>
      <c r="C911" s="42"/>
      <c r="D911" s="210"/>
      <c r="E911" s="136"/>
      <c r="F911" s="43"/>
      <c r="G911" s="43"/>
      <c r="H911" s="43"/>
      <c r="I911" s="44"/>
      <c r="J911" s="44"/>
      <c r="K911" s="44"/>
      <c r="L911" s="205"/>
      <c r="M911" s="205"/>
      <c r="N911" s="205"/>
      <c r="O911" s="205"/>
      <c r="P911" s="206"/>
      <c r="Q911" s="206"/>
      <c r="R911" s="206"/>
      <c r="S911" s="206"/>
      <c r="T911" s="206"/>
      <c r="U911" s="206"/>
      <c r="V911" s="206"/>
      <c r="W911" s="206"/>
      <c r="X911" s="45"/>
    </row>
    <row r="912" spans="2:24" hidden="1">
      <c r="B912" s="134"/>
      <c r="C912" s="42"/>
      <c r="D912" s="210"/>
      <c r="E912" s="136"/>
      <c r="F912" s="43"/>
      <c r="G912" s="43"/>
      <c r="H912" s="43"/>
      <c r="I912" s="44"/>
      <c r="J912" s="44"/>
      <c r="K912" s="44"/>
      <c r="L912" s="205"/>
      <c r="M912" s="205"/>
      <c r="N912" s="205"/>
      <c r="O912" s="205"/>
      <c r="P912" s="206"/>
      <c r="Q912" s="206"/>
      <c r="R912" s="206"/>
      <c r="S912" s="206"/>
      <c r="T912" s="206"/>
      <c r="U912" s="206"/>
      <c r="V912" s="206"/>
      <c r="W912" s="206"/>
      <c r="X912" s="45"/>
    </row>
    <row r="913" spans="2:27" hidden="1">
      <c r="B913" s="134"/>
      <c r="C913" s="42"/>
      <c r="D913" s="210"/>
      <c r="E913" s="136"/>
      <c r="F913" s="43"/>
      <c r="G913" s="43"/>
      <c r="H913" s="43"/>
      <c r="I913" s="44"/>
      <c r="J913" s="44"/>
      <c r="K913" s="44"/>
      <c r="L913" s="205"/>
      <c r="M913" s="205"/>
      <c r="N913" s="205"/>
      <c r="O913" s="205"/>
      <c r="P913" s="206"/>
      <c r="Q913" s="206"/>
      <c r="R913" s="206"/>
      <c r="S913" s="206"/>
      <c r="T913" s="206"/>
      <c r="U913" s="206"/>
      <c r="V913" s="206"/>
      <c r="W913" s="206"/>
      <c r="X913" s="45"/>
    </row>
    <row r="914" spans="2:27" hidden="1">
      <c r="B914" s="134"/>
      <c r="C914" s="42"/>
      <c r="D914" s="210"/>
      <c r="E914" s="136"/>
      <c r="F914" s="43"/>
      <c r="G914" s="43"/>
      <c r="H914" s="43"/>
      <c r="I914" s="44"/>
      <c r="J914" s="44"/>
      <c r="K914" s="44"/>
      <c r="L914" s="205"/>
      <c r="M914" s="205"/>
      <c r="N914" s="205"/>
      <c r="O914" s="205"/>
      <c r="P914" s="206"/>
      <c r="Q914" s="206"/>
      <c r="R914" s="206"/>
      <c r="S914" s="206"/>
      <c r="T914" s="206"/>
      <c r="U914" s="206"/>
      <c r="V914" s="206"/>
      <c r="W914" s="206"/>
      <c r="X914" s="45"/>
    </row>
    <row r="915" spans="2:27" hidden="1">
      <c r="B915" s="134"/>
      <c r="C915" s="42"/>
      <c r="D915" s="210"/>
      <c r="E915" s="136"/>
      <c r="F915" s="43"/>
      <c r="G915" s="43"/>
      <c r="H915" s="43"/>
      <c r="I915" s="44"/>
      <c r="J915" s="44"/>
      <c r="K915" s="44"/>
      <c r="L915" s="205"/>
      <c r="M915" s="205"/>
      <c r="N915" s="205"/>
      <c r="O915" s="205"/>
      <c r="P915" s="206"/>
      <c r="Q915" s="206"/>
      <c r="R915" s="206"/>
      <c r="S915" s="206"/>
      <c r="T915" s="206"/>
      <c r="U915" s="206"/>
      <c r="V915" s="206"/>
      <c r="W915" s="206"/>
      <c r="X915" s="45"/>
    </row>
    <row r="916" spans="2:27" hidden="1">
      <c r="B916" s="134"/>
      <c r="C916" s="42"/>
      <c r="D916" s="210"/>
      <c r="E916" s="136"/>
      <c r="F916" s="43"/>
      <c r="G916" s="43"/>
      <c r="H916" s="43"/>
      <c r="I916" s="44"/>
      <c r="J916" s="44"/>
      <c r="K916" s="44"/>
      <c r="L916" s="205"/>
      <c r="M916" s="205"/>
      <c r="N916" s="205"/>
      <c r="O916" s="205"/>
      <c r="P916" s="206"/>
      <c r="Q916" s="206"/>
      <c r="R916" s="206"/>
      <c r="S916" s="206"/>
      <c r="T916" s="206"/>
      <c r="U916" s="206"/>
      <c r="V916" s="206"/>
      <c r="W916" s="206"/>
      <c r="X916" s="45"/>
    </row>
    <row r="917" spans="2:27" hidden="1">
      <c r="B917" s="134"/>
      <c r="C917" s="42"/>
      <c r="D917" s="210"/>
      <c r="E917" s="136"/>
      <c r="F917" s="43"/>
      <c r="G917" s="43"/>
      <c r="H917" s="43"/>
      <c r="I917" s="44"/>
      <c r="J917" s="44"/>
      <c r="K917" s="44"/>
      <c r="L917" s="205"/>
      <c r="M917" s="205"/>
      <c r="N917" s="205"/>
      <c r="O917" s="205"/>
      <c r="P917" s="206"/>
      <c r="Q917" s="206"/>
      <c r="R917" s="206"/>
      <c r="S917" s="206"/>
      <c r="T917" s="206"/>
      <c r="U917" s="206"/>
      <c r="V917" s="206"/>
      <c r="W917" s="206"/>
      <c r="X917" s="45"/>
    </row>
    <row r="918" spans="2:27" hidden="1">
      <c r="B918" s="134"/>
      <c r="C918" s="42"/>
      <c r="D918" s="210"/>
      <c r="E918" s="136"/>
      <c r="F918" s="43"/>
      <c r="G918" s="43"/>
      <c r="H918" s="43"/>
      <c r="I918" s="44"/>
      <c r="J918" s="44"/>
      <c r="K918" s="44"/>
      <c r="L918" s="205"/>
      <c r="M918" s="205"/>
      <c r="N918" s="205"/>
      <c r="O918" s="205"/>
      <c r="P918" s="206"/>
      <c r="Q918" s="206"/>
      <c r="R918" s="206"/>
      <c r="S918" s="206"/>
      <c r="T918" s="206"/>
      <c r="U918" s="206"/>
      <c r="V918" s="206"/>
      <c r="W918" s="206"/>
      <c r="X918" s="45"/>
    </row>
    <row r="919" spans="2:27" hidden="1">
      <c r="B919" s="134"/>
      <c r="C919" s="42"/>
      <c r="D919" s="210"/>
      <c r="E919" s="136"/>
      <c r="F919" s="43"/>
      <c r="G919" s="43"/>
      <c r="H919" s="43"/>
      <c r="I919" s="44"/>
      <c r="J919" s="44"/>
      <c r="K919" s="44"/>
      <c r="L919" s="205"/>
      <c r="M919" s="205"/>
      <c r="N919" s="205"/>
      <c r="O919" s="205"/>
      <c r="P919" s="206"/>
      <c r="Q919" s="206"/>
      <c r="R919" s="206"/>
      <c r="S919" s="206"/>
      <c r="T919" s="206"/>
      <c r="U919" s="206"/>
      <c r="V919" s="206"/>
      <c r="W919" s="206"/>
      <c r="X919" s="45"/>
    </row>
    <row r="920" spans="2:27" hidden="1">
      <c r="B920" s="134"/>
      <c r="C920" s="42"/>
      <c r="D920" s="210"/>
      <c r="E920" s="136"/>
      <c r="F920" s="43"/>
      <c r="G920" s="43"/>
      <c r="H920" s="43"/>
      <c r="I920" s="44"/>
      <c r="J920" s="44"/>
      <c r="K920" s="44"/>
      <c r="L920" s="205"/>
      <c r="M920" s="205"/>
      <c r="N920" s="205"/>
      <c r="O920" s="205"/>
      <c r="P920" s="206"/>
      <c r="Q920" s="206"/>
      <c r="R920" s="206"/>
      <c r="S920" s="206"/>
      <c r="T920" s="206"/>
      <c r="U920" s="206"/>
      <c r="V920" s="206"/>
      <c r="W920" s="206"/>
      <c r="X920" s="45"/>
    </row>
    <row r="921" spans="2:27" hidden="1">
      <c r="B921" s="134"/>
      <c r="C921" s="42"/>
      <c r="D921" s="210"/>
      <c r="E921" s="136"/>
      <c r="F921" s="43"/>
      <c r="G921" s="43"/>
      <c r="H921" s="43"/>
      <c r="I921" s="44"/>
      <c r="J921" s="44"/>
      <c r="K921" s="44"/>
      <c r="L921" s="205"/>
      <c r="M921" s="205"/>
      <c r="N921" s="205"/>
      <c r="O921" s="205"/>
      <c r="P921" s="206"/>
      <c r="Q921" s="206"/>
      <c r="R921" s="206"/>
      <c r="S921" s="206"/>
      <c r="T921" s="206"/>
      <c r="U921" s="206"/>
      <c r="V921" s="206"/>
      <c r="W921" s="206"/>
      <c r="X921" s="45"/>
    </row>
    <row r="922" spans="2:27" hidden="1">
      <c r="B922" s="134"/>
      <c r="C922" s="42"/>
      <c r="D922" s="210"/>
      <c r="E922" s="136"/>
      <c r="F922" s="43"/>
      <c r="G922" s="43"/>
      <c r="H922" s="43"/>
      <c r="I922" s="44"/>
      <c r="J922" s="44"/>
      <c r="K922" s="44"/>
      <c r="L922" s="205"/>
      <c r="M922" s="205"/>
      <c r="N922" s="205"/>
      <c r="O922" s="205"/>
      <c r="P922" s="206"/>
      <c r="Q922" s="206"/>
      <c r="R922" s="206"/>
      <c r="S922" s="206"/>
      <c r="T922" s="206"/>
      <c r="U922" s="206"/>
      <c r="V922" s="206"/>
      <c r="W922" s="206"/>
      <c r="X922" s="45"/>
    </row>
    <row r="923" spans="2:27" hidden="1">
      <c r="B923" s="134"/>
      <c r="C923" s="42"/>
      <c r="D923" s="210"/>
      <c r="E923" s="136"/>
      <c r="F923" s="43"/>
      <c r="G923" s="43"/>
      <c r="H923" s="43"/>
      <c r="I923" s="44"/>
      <c r="J923" s="44"/>
      <c r="K923" s="44"/>
      <c r="L923" s="205"/>
      <c r="M923" s="205"/>
      <c r="N923" s="205"/>
      <c r="O923" s="205"/>
      <c r="P923" s="206"/>
      <c r="Q923" s="206"/>
      <c r="R923" s="206"/>
      <c r="S923" s="206"/>
      <c r="T923" s="206"/>
      <c r="U923" s="206"/>
      <c r="V923" s="206"/>
      <c r="W923" s="206"/>
      <c r="X923" s="45"/>
    </row>
    <row r="924" spans="2:27" hidden="1">
      <c r="B924" s="134"/>
      <c r="C924" s="42"/>
      <c r="D924" s="210"/>
      <c r="E924" s="136"/>
      <c r="F924" s="43"/>
      <c r="G924" s="43"/>
      <c r="H924" s="43"/>
      <c r="I924" s="44"/>
      <c r="J924" s="44"/>
      <c r="K924" s="44"/>
      <c r="L924" s="205"/>
      <c r="M924" s="205"/>
      <c r="N924" s="205"/>
      <c r="O924" s="205"/>
      <c r="P924" s="206"/>
      <c r="Q924" s="206"/>
      <c r="R924" s="206"/>
      <c r="S924" s="206"/>
      <c r="T924" s="206"/>
      <c r="U924" s="206"/>
      <c r="V924" s="206"/>
      <c r="W924" s="206"/>
      <c r="X924" s="45"/>
    </row>
    <row r="925" spans="2:27" hidden="1">
      <c r="B925" s="134"/>
      <c r="C925" s="42"/>
      <c r="D925" s="210"/>
      <c r="E925" s="136"/>
      <c r="F925" s="43"/>
      <c r="G925" s="43"/>
      <c r="H925" s="43"/>
      <c r="I925" s="44"/>
      <c r="J925" s="44"/>
      <c r="K925" s="44"/>
      <c r="L925" s="205"/>
      <c r="M925" s="205"/>
      <c r="N925" s="205"/>
      <c r="O925" s="205"/>
      <c r="P925" s="206"/>
      <c r="Q925" s="206"/>
      <c r="R925" s="206"/>
      <c r="S925" s="206"/>
      <c r="T925" s="206"/>
      <c r="U925" s="206"/>
      <c r="V925" s="206"/>
      <c r="W925" s="206"/>
      <c r="X925" s="45"/>
    </row>
    <row r="926" spans="2:27" hidden="1">
      <c r="D926" s="211"/>
    </row>
    <row r="927" spans="2:27" ht="23.25" hidden="1">
      <c r="B927" s="604" t="s">
        <v>200</v>
      </c>
      <c r="C927" s="608"/>
      <c r="D927" s="608"/>
      <c r="E927" s="608"/>
      <c r="F927" s="608"/>
      <c r="G927" s="608"/>
      <c r="H927" s="608"/>
      <c r="I927" s="608"/>
      <c r="J927" s="608"/>
      <c r="K927" s="608"/>
      <c r="L927" s="608"/>
      <c r="M927" s="608"/>
      <c r="N927" s="608"/>
      <c r="O927" s="608"/>
      <c r="P927" s="608"/>
      <c r="Q927" s="608"/>
    </row>
    <row r="928" spans="2:27" ht="19.5" hidden="1" thickBot="1">
      <c r="L928" s="101"/>
      <c r="M928" s="101"/>
      <c r="N928" s="101"/>
      <c r="O928" s="101"/>
      <c r="P928" s="278"/>
      <c r="S928" s="599"/>
      <c r="T928" s="600"/>
      <c r="U928" s="600"/>
      <c r="V928" s="278"/>
      <c r="W928" s="278"/>
      <c r="X928" s="278"/>
      <c r="Y928" s="278"/>
      <c r="Z928" s="278"/>
      <c r="AA928" s="278"/>
    </row>
    <row r="929" spans="1:31" hidden="1">
      <c r="A929" s="153" t="s">
        <v>6</v>
      </c>
      <c r="B929" s="154" t="s">
        <v>2</v>
      </c>
      <c r="C929" s="154" t="s">
        <v>18</v>
      </c>
      <c r="D929" s="155" t="s">
        <v>20</v>
      </c>
      <c r="E929" s="156" t="s">
        <v>21</v>
      </c>
      <c r="F929" s="156" t="s">
        <v>22</v>
      </c>
      <c r="G929" s="156" t="s">
        <v>23</v>
      </c>
      <c r="H929" s="156"/>
      <c r="I929" s="157" t="s">
        <v>24</v>
      </c>
      <c r="J929" s="157" t="s">
        <v>25</v>
      </c>
      <c r="K929" s="157"/>
      <c r="L929" s="158"/>
      <c r="M929" s="158"/>
      <c r="N929" s="158"/>
      <c r="O929" s="158"/>
      <c r="P929" s="157" t="s">
        <v>16</v>
      </c>
      <c r="Q929" s="159" t="s">
        <v>26</v>
      </c>
      <c r="S929" s="37"/>
      <c r="T929" s="37"/>
      <c r="U929" s="102"/>
      <c r="X929" s="278"/>
      <c r="Y929" s="278"/>
    </row>
    <row r="930" spans="1:31" hidden="1">
      <c r="A930" s="127">
        <v>1</v>
      </c>
      <c r="B930" s="23" t="e">
        <f>VLOOKUP(A930,#REF!,COLUMNS(#REF!))</f>
        <v>#REF!</v>
      </c>
      <c r="C930" s="171" t="e">
        <f>#REF!</f>
        <v>#REF!</v>
      </c>
      <c r="D930" s="26">
        <f>SUMIF($F$7:$F$868,$C930,$G$7:$G$868) + SUMIF($I$7:$I$868,$C930,$J$7:$J$868)</f>
        <v>0</v>
      </c>
      <c r="E930" s="26">
        <f>SUMIF($F$7:$F$868,$C930,$P$7:$P$868) + SUMIF($I$7:$I$868,$C930,$Q$7:$Q$868)</f>
        <v>0</v>
      </c>
      <c r="F930" s="172">
        <f>D930-E930</f>
        <v>0</v>
      </c>
      <c r="G930" s="172"/>
      <c r="H930" s="172"/>
      <c r="I930" s="172">
        <f>COUNTIF($F$7:$F$868,C930) + COUNTIF($I$7:$I$868,C930)</f>
        <v>0</v>
      </c>
      <c r="J930" s="26">
        <f>SUMIF($F$7:$F$868,$C930,$R$7:$R$868) + SUMIF($I$7:$I$868,$C930,$S$7:$S$868)</f>
        <v>0</v>
      </c>
      <c r="K930" s="26"/>
      <c r="L930" s="151"/>
      <c r="M930" s="151"/>
      <c r="N930" s="151"/>
      <c r="O930" s="151"/>
      <c r="P930" s="26">
        <f>SUMIF($F$7:$F$868,$C930,$V$7:$V$868) + SUMIF($I$7:$I$868,$C930,$W$7:$W$868)</f>
        <v>0</v>
      </c>
      <c r="Q930" s="160">
        <f>SUMIF($F$7:$F$868,$C930,$T$7:$T$868) + SUMIF($I$7:$I$868,$C930,$U$7:$U$868)</f>
        <v>0</v>
      </c>
      <c r="S930" s="277"/>
      <c r="T930" s="170"/>
      <c r="U930" s="170"/>
      <c r="X930" s="277"/>
      <c r="Y930" s="277"/>
    </row>
    <row r="931" spans="1:31" hidden="1">
      <c r="A931" s="127">
        <v>2</v>
      </c>
      <c r="B931" s="23" t="e">
        <f>VLOOKUP(A931,#REF!,COLUMNS(#REF!))</f>
        <v>#REF!</v>
      </c>
      <c r="C931" s="26" t="e">
        <f>#REF!</f>
        <v>#REF!</v>
      </c>
      <c r="D931" s="26">
        <f>SUMIF($F$7:$F$868,$C931,$G$7:$G$868) + SUMIF($I$7:$I$868,$C931,$J$7:$J$868)</f>
        <v>0</v>
      </c>
      <c r="E931" s="26">
        <f>SUMIF($F$7:$F$868,$C931,$P$7:$P$868) + SUMIF($I$7:$I$868,$C931,$Q$7:$Q$868)</f>
        <v>0</v>
      </c>
      <c r="F931" s="172">
        <f t="shared" ref="F931:F968" si="186">D931-E931</f>
        <v>0</v>
      </c>
      <c r="G931" s="172"/>
      <c r="H931" s="172"/>
      <c r="I931" s="172">
        <f>COUNTIF($F$7:$F$868,C931) + COUNTIF($I$7:$I$868,C931)</f>
        <v>0</v>
      </c>
      <c r="J931" s="26">
        <f>SUMIF($F$7:$F$868,$C931,$R$7:$R$868) + SUMIF($I$7:$I$868,$C931,$S$7:$S$868)</f>
        <v>0</v>
      </c>
      <c r="K931" s="26"/>
      <c r="L931" s="151"/>
      <c r="M931" s="151"/>
      <c r="N931" s="151"/>
      <c r="O931" s="151"/>
      <c r="P931" s="26">
        <f>SUMIF($F$7:$F$868,$C931,$V$7:$V$868) + SUMIF($I$7:$I$868,$C931,$W$7:$W$868)</f>
        <v>0</v>
      </c>
      <c r="Q931" s="160">
        <f>SUMIF($F$7:$F$868,$C931,$T$7:$T$868) + SUMIF($I$7:$I$868,$C931,$U$7:$U$868)</f>
        <v>0</v>
      </c>
      <c r="S931" s="277"/>
      <c r="T931" s="170"/>
      <c r="U931" s="170"/>
      <c r="X931" s="277"/>
      <c r="Y931" s="277"/>
    </row>
    <row r="932" spans="1:31" hidden="1">
      <c r="A932" s="127">
        <v>3</v>
      </c>
      <c r="B932" s="23" t="e">
        <f>VLOOKUP(A932,#REF!,COLUMNS(#REF!))</f>
        <v>#REF!</v>
      </c>
      <c r="C932" s="26" t="e">
        <f>#REF!</f>
        <v>#REF!</v>
      </c>
      <c r="D932" s="26">
        <f>SUMIF($F$7:$F$868,$C932,$G$7:$G$868) + SUMIF($I$7:$I$868,$C932,$J$7:$J$868)</f>
        <v>0</v>
      </c>
      <c r="E932" s="26">
        <f>SUMIF($F$7:$F$868,$C932,$P$7:$P$868) + SUMIF($I$7:$I$868,$C932,$Q$7:$Q$868)</f>
        <v>0</v>
      </c>
      <c r="F932" s="172">
        <f t="shared" si="186"/>
        <v>0</v>
      </c>
      <c r="G932" s="172"/>
      <c r="H932" s="172"/>
      <c r="I932" s="172">
        <f>COUNTIF($F$7:$F$868,C932) + COUNTIF($I$7:$I$868,C932)</f>
        <v>0</v>
      </c>
      <c r="J932" s="26">
        <f>SUMIF($F$7:$F$868,$C932,$R$7:$R$868) + SUMIF($I$7:$I$868,$C932,$S$7:$S$868)</f>
        <v>0</v>
      </c>
      <c r="K932" s="26"/>
      <c r="L932" s="151"/>
      <c r="M932" s="151"/>
      <c r="N932" s="151"/>
      <c r="O932" s="151"/>
      <c r="P932" s="26">
        <f>SUMIF($F$7:$F$868,$C932,$V$7:$V$868) + SUMIF($I$7:$I$868,$C932,$W$7:$W$868)</f>
        <v>0</v>
      </c>
      <c r="Q932" s="160">
        <f>SUMIF($F$7:$F$868,$C932,$T$7:$T$868) + SUMIF($I$7:$I$868,$C932,$U$7:$U$868)</f>
        <v>0</v>
      </c>
      <c r="S932" s="277"/>
      <c r="T932" s="170"/>
      <c r="U932" s="170"/>
      <c r="X932" s="277"/>
      <c r="Y932" s="277"/>
    </row>
    <row r="933" spans="1:31" hidden="1">
      <c r="A933" s="127">
        <v>4</v>
      </c>
      <c r="B933" s="23" t="e">
        <f>VLOOKUP(A933,#REF!,COLUMNS(#REF!))</f>
        <v>#REF!</v>
      </c>
      <c r="C933" s="26" t="e">
        <f>#REF!</f>
        <v>#REF!</v>
      </c>
      <c r="D933" s="26">
        <f>SUMIF($F$7:$F$868,$C933,$G$7:$G$868) + SUMIF($I$7:$I$868,$C933,$J$7:$J$868)</f>
        <v>0</v>
      </c>
      <c r="E933" s="26">
        <f>SUMIF($F$7:$F$868,$C933,$P$7:$P$868) + SUMIF($I$7:$I$868,$C933,$Q$7:$Q$868)</f>
        <v>0</v>
      </c>
      <c r="F933" s="172">
        <f t="shared" si="186"/>
        <v>0</v>
      </c>
      <c r="G933" s="172"/>
      <c r="H933" s="172"/>
      <c r="I933" s="172">
        <f>COUNTIF($F$7:$F$868,C933) + COUNTIF($I$7:$I$868,C933)</f>
        <v>0</v>
      </c>
      <c r="J933" s="26">
        <f>SUMIF($F$7:$F$868,$C933,$R$7:$R$868) + SUMIF($I$7:$I$868,$C933,$S$7:$S$868)</f>
        <v>0</v>
      </c>
      <c r="K933" s="26"/>
      <c r="L933" s="151"/>
      <c r="M933" s="151"/>
      <c r="N933" s="151"/>
      <c r="O933" s="151"/>
      <c r="P933" s="26">
        <f>SUMIF($F$7:$F$868,$C933,$V$7:$V$868) + SUMIF($I$7:$I$868,$C933,$W$7:$W$868)</f>
        <v>0</v>
      </c>
      <c r="Q933" s="160">
        <f>SUMIF($F$7:$F$868,$C933,$T$7:$T$868) + SUMIF($I$7:$I$868,$C933,$U$7:$U$868)</f>
        <v>0</v>
      </c>
      <c r="S933" s="277"/>
      <c r="T933" s="170"/>
      <c r="U933" s="170"/>
      <c r="X933" s="277"/>
      <c r="Y933" s="277"/>
    </row>
    <row r="934" spans="1:31" hidden="1">
      <c r="A934" s="127" t="s">
        <v>6</v>
      </c>
      <c r="B934" s="22" t="s">
        <v>2</v>
      </c>
      <c r="C934" s="22" t="s">
        <v>18</v>
      </c>
      <c r="D934" s="148" t="s">
        <v>20</v>
      </c>
      <c r="E934" s="27" t="s">
        <v>21</v>
      </c>
      <c r="F934" s="27" t="s">
        <v>22</v>
      </c>
      <c r="G934" s="27" t="s">
        <v>23</v>
      </c>
      <c r="H934" s="27"/>
      <c r="I934" s="149" t="s">
        <v>24</v>
      </c>
      <c r="J934" s="149" t="s">
        <v>25</v>
      </c>
      <c r="K934" s="149"/>
      <c r="L934" s="150"/>
      <c r="M934" s="150"/>
      <c r="N934" s="150"/>
      <c r="O934" s="150"/>
      <c r="P934" s="149" t="s">
        <v>16</v>
      </c>
      <c r="Q934" s="161" t="s">
        <v>26</v>
      </c>
      <c r="S934" s="37"/>
      <c r="T934" s="37"/>
      <c r="U934" s="102"/>
      <c r="X934" s="37"/>
      <c r="Y934" s="37"/>
    </row>
    <row r="935" spans="1:31" hidden="1">
      <c r="A935" s="127">
        <v>5</v>
      </c>
      <c r="B935" s="27" t="e">
        <f>VLOOKUP(A935,#REF!,COLUMNS(#REF!))</f>
        <v>#REF!</v>
      </c>
      <c r="C935" s="26" t="e">
        <f>#REF!</f>
        <v>#REF!</v>
      </c>
      <c r="D935" s="26">
        <f>SUMIF($F$7:$F$868,C935,$G$7:$G$868) + SUMIF($I$7:$I$868,C935,$J$7:$J$868)</f>
        <v>0</v>
      </c>
      <c r="E935" s="26">
        <f>SUMIF($F$7:$F$868,$C935,$P$7:$P$868) + SUMIF($I$7:$I$868,$C935,$Q$7:$Q$868)</f>
        <v>0</v>
      </c>
      <c r="F935" s="172">
        <f t="shared" si="186"/>
        <v>0</v>
      </c>
      <c r="G935" s="172"/>
      <c r="H935" s="172"/>
      <c r="I935" s="172">
        <f>COUNTIF($F$7:$F$868,C935) + COUNTIF($I$7:$I$868,C935)</f>
        <v>0</v>
      </c>
      <c r="J935" s="26">
        <f>SUMIF($F$7:$F$868,$C935,$R$7:$R$868) + SUMIF($I$7:$I$868,$C935,$S$7:$S$868)</f>
        <v>0</v>
      </c>
      <c r="K935" s="26"/>
      <c r="L935" s="151"/>
      <c r="M935" s="151"/>
      <c r="N935" s="151"/>
      <c r="O935" s="151"/>
      <c r="P935" s="26">
        <f>SUMIF($F$7:$F$868,$C935,$V$7:$V$868) + SUMIF($I$7:$I$868,$C935,$W$7:$W$868)</f>
        <v>0</v>
      </c>
      <c r="Q935" s="160">
        <f>SUMIF($F$7:$F$868,$C935,$T$7:$T$868) + SUMIF($I$7:$I$868,$C935,$U$7:$U$868)</f>
        <v>0</v>
      </c>
      <c r="S935" s="277"/>
      <c r="T935" s="170"/>
      <c r="U935" s="170"/>
      <c r="X935" s="277"/>
      <c r="Y935" s="277"/>
    </row>
    <row r="936" spans="1:31" hidden="1">
      <c r="A936" s="127">
        <v>6</v>
      </c>
      <c r="B936" s="27" t="e">
        <f>VLOOKUP(A936,#REF!,COLUMNS(#REF!))</f>
        <v>#REF!</v>
      </c>
      <c r="C936" s="26" t="e">
        <f>#REF!</f>
        <v>#REF!</v>
      </c>
      <c r="D936" s="26">
        <f>SUMIF($F$7:$F$868,C936,$G$7:$G$868) + SUMIF($I$7:$I$868,C936,$J$7:$J$868)</f>
        <v>0</v>
      </c>
      <c r="E936" s="26">
        <f>SUMIF($F$7:$F$868,$C936,$P$7:$P$868) + SUMIF($I$7:$I$868,$C936,$Q$7:$Q$868)</f>
        <v>0</v>
      </c>
      <c r="F936" s="172">
        <f t="shared" si="186"/>
        <v>0</v>
      </c>
      <c r="G936" s="172"/>
      <c r="H936" s="172"/>
      <c r="I936" s="172">
        <f>COUNTIF($F$7:$F$868,C936) + COUNTIF($I$7:$I$868,C936)</f>
        <v>0</v>
      </c>
      <c r="J936" s="26">
        <f>SUMIF($F$7:$F$868,$C936,$R$7:$R$868) + SUMIF($I$7:$I$868,$C936,$S$7:$S$868)</f>
        <v>0</v>
      </c>
      <c r="K936" s="26"/>
      <c r="L936" s="151"/>
      <c r="M936" s="151"/>
      <c r="N936" s="151"/>
      <c r="O936" s="151"/>
      <c r="P936" s="26">
        <f>SUMIF($F$7:$F$868,$C936,$V$7:$V$868) + SUMIF($I$7:$I$868,$C936,$W$7:$W$868)</f>
        <v>0</v>
      </c>
      <c r="Q936" s="160">
        <f>SUMIF($F$7:$F$868,$C936,$T$7:$T$868) + SUMIF($I$7:$I$868,$C936,$U$7:$U$868)</f>
        <v>0</v>
      </c>
      <c r="S936" s="277"/>
      <c r="T936" s="170"/>
      <c r="U936" s="170"/>
      <c r="X936" s="277"/>
      <c r="Y936" s="277"/>
    </row>
    <row r="937" spans="1:31" hidden="1">
      <c r="A937" s="127">
        <v>7</v>
      </c>
      <c r="B937" s="27" t="e">
        <f>VLOOKUP(A937,#REF!,COLUMNS(#REF!))</f>
        <v>#REF!</v>
      </c>
      <c r="C937" s="26" t="e">
        <f>#REF!</f>
        <v>#REF!</v>
      </c>
      <c r="D937" s="26">
        <f>SUMIF($F$7:$F$868,C937,$G$7:$G$868) + SUMIF($I$7:$I$868,C937,$J$7:$J$868)</f>
        <v>0</v>
      </c>
      <c r="E937" s="26">
        <f>SUMIF($F$7:$F$868,$C937,$P$7:$P$868) + SUMIF($I$7:$I$868,$C937,$Q$7:$Q$868)</f>
        <v>0</v>
      </c>
      <c r="F937" s="172">
        <f t="shared" si="186"/>
        <v>0</v>
      </c>
      <c r="G937" s="172"/>
      <c r="H937" s="172"/>
      <c r="I937" s="172">
        <f>COUNTIF($F$7:$F$868,C937) + COUNTIF($I$7:$I$868,C937)</f>
        <v>0</v>
      </c>
      <c r="J937" s="26">
        <f>SUMIF($F$7:$F$868,$C937,$R$7:$R$868) + SUMIF($I$7:$I$868,$C937,$S$7:$S$868)</f>
        <v>0</v>
      </c>
      <c r="K937" s="26"/>
      <c r="L937" s="151"/>
      <c r="M937" s="151"/>
      <c r="N937" s="151"/>
      <c r="O937" s="151"/>
      <c r="P937" s="26">
        <f>SUMIF($F$7:$F$868,$C937,$V$7:$V$868) + SUMIF($I$7:$I$868,$C937,$W$7:$W$868)</f>
        <v>0</v>
      </c>
      <c r="Q937" s="160">
        <f>SUMIF($F$7:$F$868,$C937,$T$7:$T$868) + SUMIF($I$7:$I$868,$C937,$U$7:$U$868)</f>
        <v>0</v>
      </c>
      <c r="S937" s="277"/>
      <c r="T937" s="170"/>
      <c r="U937" s="170"/>
      <c r="X937" s="277"/>
      <c r="Y937" s="277"/>
    </row>
    <row r="938" spans="1:31" s="18" customFormat="1" hidden="1">
      <c r="A938" s="127">
        <v>8</v>
      </c>
      <c r="B938" s="27" t="e">
        <f>VLOOKUP(A938,#REF!,COLUMNS(#REF!))</f>
        <v>#REF!</v>
      </c>
      <c r="C938" s="26" t="e">
        <f>#REF!</f>
        <v>#REF!</v>
      </c>
      <c r="D938" s="26">
        <f>SUMIF($F$7:$F$868,C938,$G$7:$G$868) + SUMIF($I$7:$I$868,C938,$J$7:$J$868)</f>
        <v>0</v>
      </c>
      <c r="E938" s="26">
        <f>SUMIF($F$7:$F$868,$C938,$P$7:$P$868) + SUMIF($I$7:$I$868,$C938,$Q$7:$Q$868)</f>
        <v>0</v>
      </c>
      <c r="F938" s="172">
        <f t="shared" si="186"/>
        <v>0</v>
      </c>
      <c r="G938" s="172"/>
      <c r="H938" s="172"/>
      <c r="I938" s="172">
        <f>COUNTIF($F$7:$F$868,C938) + COUNTIF($I$7:$I$868,C938)</f>
        <v>0</v>
      </c>
      <c r="J938" s="26">
        <f>SUMIF($F$7:$F$868,$C938,$R$7:$R$868) + SUMIF($I$7:$I$868,$C938,$S$7:$S$868)</f>
        <v>0</v>
      </c>
      <c r="K938" s="26"/>
      <c r="L938" s="151"/>
      <c r="M938" s="151"/>
      <c r="N938" s="151"/>
      <c r="O938" s="151"/>
      <c r="P938" s="26">
        <f>SUMIF($F$7:$F$868,$C938,$V$7:$V$868) + SUMIF($I$7:$I$868,$C938,$W$7:$W$868)</f>
        <v>0</v>
      </c>
      <c r="Q938" s="160">
        <f>SUMIF($F$7:$F$868,$C938,$T$7:$T$868) + SUMIF($I$7:$I$868,$C938,$U$7:$U$868)</f>
        <v>0</v>
      </c>
      <c r="R938" s="16"/>
      <c r="S938" s="277"/>
      <c r="T938" s="170"/>
      <c r="U938" s="170"/>
      <c r="V938" s="16"/>
      <c r="W938" s="16"/>
      <c r="X938" s="277"/>
      <c r="Y938" s="277"/>
      <c r="AA938" s="11"/>
      <c r="AB938" s="11"/>
      <c r="AC938" s="11"/>
      <c r="AD938" s="11"/>
      <c r="AE938" s="11"/>
    </row>
    <row r="939" spans="1:31" s="18" customFormat="1" hidden="1">
      <c r="A939" s="127" t="s">
        <v>6</v>
      </c>
      <c r="B939" s="22" t="s">
        <v>2</v>
      </c>
      <c r="C939" s="22" t="s">
        <v>18</v>
      </c>
      <c r="D939" s="148" t="s">
        <v>20</v>
      </c>
      <c r="E939" s="27" t="s">
        <v>21</v>
      </c>
      <c r="F939" s="27" t="s">
        <v>22</v>
      </c>
      <c r="G939" s="27" t="s">
        <v>23</v>
      </c>
      <c r="H939" s="27"/>
      <c r="I939" s="149" t="s">
        <v>24</v>
      </c>
      <c r="J939" s="149" t="s">
        <v>25</v>
      </c>
      <c r="K939" s="149"/>
      <c r="L939" s="150"/>
      <c r="M939" s="150"/>
      <c r="N939" s="150"/>
      <c r="O939" s="150"/>
      <c r="P939" s="149" t="s">
        <v>16</v>
      </c>
      <c r="Q939" s="161" t="s">
        <v>26</v>
      </c>
      <c r="R939" s="16"/>
      <c r="S939" s="37"/>
      <c r="T939" s="37"/>
      <c r="U939" s="102"/>
      <c r="V939" s="16"/>
      <c r="W939" s="16"/>
      <c r="X939" s="37"/>
      <c r="Y939" s="37"/>
      <c r="AA939" s="11"/>
      <c r="AB939" s="11"/>
      <c r="AC939" s="11"/>
      <c r="AD939" s="11"/>
      <c r="AE939" s="11"/>
    </row>
    <row r="940" spans="1:31" s="18" customFormat="1" hidden="1">
      <c r="A940" s="127">
        <v>9</v>
      </c>
      <c r="B940" s="23" t="e">
        <f>VLOOKUP(A940,#REF!,COLUMNS(#REF!))</f>
        <v>#REF!</v>
      </c>
      <c r="C940" s="26" t="e">
        <f>#REF!</f>
        <v>#REF!</v>
      </c>
      <c r="D940" s="26">
        <f>SUMIF($F$7:$F$868,C940,$G$7:$G$868) + SUMIF($I$7:$I$868,C940,$J$7:$J$868)</f>
        <v>0</v>
      </c>
      <c r="E940" s="26">
        <f>SUMIF($F$7:$F$868,$C940,$P$7:$P$868) + SUMIF($I$7:$I$868,$C940,$Q$7:$Q$868)</f>
        <v>0</v>
      </c>
      <c r="F940" s="172">
        <f t="shared" si="186"/>
        <v>0</v>
      </c>
      <c r="G940" s="172"/>
      <c r="H940" s="172"/>
      <c r="I940" s="172">
        <f>COUNTIF($F$7:$F$868,C940) + COUNTIF($I$7:$I$868,C940)</f>
        <v>0</v>
      </c>
      <c r="J940" s="26">
        <f>SUMIF($F$7:$F$868,$C940,$R$7:$R$868) + SUMIF($I$7:$I$868,$C940,$S$7:$S$868)</f>
        <v>0</v>
      </c>
      <c r="K940" s="26"/>
      <c r="L940" s="151"/>
      <c r="M940" s="151"/>
      <c r="N940" s="151"/>
      <c r="O940" s="151"/>
      <c r="P940" s="26">
        <f>SUMIF($F$7:$F$868,$C940,$V$7:$V$868) + SUMIF($I$7:$I$868,$C940,$W$7:$W$868)</f>
        <v>0</v>
      </c>
      <c r="Q940" s="160">
        <f>SUMIF($F$7:$F$868,$C940,$T$7:$T$868) + SUMIF($I$7:$I$868,$C940,$U$7:$U$868)</f>
        <v>0</v>
      </c>
      <c r="R940" s="16"/>
      <c r="S940" s="277"/>
      <c r="T940" s="170"/>
      <c r="U940" s="170"/>
      <c r="V940" s="16"/>
      <c r="W940" s="16"/>
      <c r="X940" s="277"/>
      <c r="Y940" s="277"/>
      <c r="AA940" s="11"/>
      <c r="AB940" s="11"/>
      <c r="AC940" s="11"/>
      <c r="AD940" s="11"/>
      <c r="AE940" s="11"/>
    </row>
    <row r="941" spans="1:31" s="18" customFormat="1" hidden="1">
      <c r="A941" s="127">
        <v>10</v>
      </c>
      <c r="B941" s="23" t="e">
        <f>VLOOKUP(A941,#REF!,COLUMNS(#REF!))</f>
        <v>#REF!</v>
      </c>
      <c r="C941" s="26" t="e">
        <f>#REF!</f>
        <v>#REF!</v>
      </c>
      <c r="D941" s="26">
        <f>SUMIF($F$7:$F$868,C941,$G$7:$G$868) + SUMIF($I$7:$I$868,C941,$J$7:$J$868)</f>
        <v>0</v>
      </c>
      <c r="E941" s="26">
        <f>SUMIF($F$7:$F$868,$C941,$P$7:$P$868) + SUMIF($I$7:$I$868,$C941,$Q$7:$Q$868)</f>
        <v>0</v>
      </c>
      <c r="F941" s="172">
        <f t="shared" si="186"/>
        <v>0</v>
      </c>
      <c r="G941" s="172"/>
      <c r="H941" s="172"/>
      <c r="I941" s="172">
        <f>COUNTIF($F$7:$F$868,C941) + COUNTIF($I$7:$I$868,C941)</f>
        <v>0</v>
      </c>
      <c r="J941" s="26">
        <f>SUMIF($F$7:$F$868,$C941,$R$7:$R$868) + SUMIF($I$7:$I$868,$C941,$S$7:$S$868)</f>
        <v>0</v>
      </c>
      <c r="K941" s="26"/>
      <c r="L941" s="151"/>
      <c r="M941" s="151"/>
      <c r="N941" s="151"/>
      <c r="O941" s="151"/>
      <c r="P941" s="26">
        <f>SUMIF($F$7:$F$868,$C941,$V$7:$V$868) + SUMIF($I$7:$I$868,$C941,$W$7:$W$868)</f>
        <v>0</v>
      </c>
      <c r="Q941" s="160">
        <f>SUMIF($F$7:$F$868,$C941,$T$7:$T$868) + SUMIF($I$7:$I$868,$C941,$U$7:$U$868)</f>
        <v>0</v>
      </c>
      <c r="R941" s="16"/>
      <c r="S941" s="277"/>
      <c r="T941" s="170"/>
      <c r="U941" s="170"/>
      <c r="V941" s="16"/>
      <c r="W941" s="16"/>
      <c r="X941" s="277"/>
      <c r="Y941" s="277"/>
      <c r="AA941" s="11"/>
      <c r="AB941" s="11"/>
      <c r="AC941" s="11"/>
      <c r="AD941" s="11"/>
      <c r="AE941" s="11"/>
    </row>
    <row r="942" spans="1:31" s="18" customFormat="1" hidden="1">
      <c r="A942" s="127">
        <v>11</v>
      </c>
      <c r="B942" s="23" t="e">
        <f>VLOOKUP(A942,#REF!,COLUMNS(#REF!))</f>
        <v>#REF!</v>
      </c>
      <c r="C942" s="26" t="e">
        <f>#REF!</f>
        <v>#REF!</v>
      </c>
      <c r="D942" s="26">
        <f>SUMIF($F$7:$F$868,C942,$G$7:$G$868) + SUMIF($I$7:$I$868,C942,$J$7:$J$868)</f>
        <v>0</v>
      </c>
      <c r="E942" s="26">
        <f>SUMIF($F$7:$F$868,$C942,$P$7:$P$868) + SUMIF($I$7:$I$868,$C942,$Q$7:$Q$868)</f>
        <v>0</v>
      </c>
      <c r="F942" s="172">
        <f t="shared" si="186"/>
        <v>0</v>
      </c>
      <c r="G942" s="172"/>
      <c r="H942" s="172"/>
      <c r="I942" s="172">
        <f>COUNTIF($F$7:$F$868,C942) + COUNTIF($I$7:$I$868,C942)</f>
        <v>0</v>
      </c>
      <c r="J942" s="26">
        <f>SUMIF($F$7:$F$868,$C942,$R$7:$R$868) + SUMIF($I$7:$I$868,$C942,$S$7:$S$868)</f>
        <v>0</v>
      </c>
      <c r="K942" s="26"/>
      <c r="L942" s="151"/>
      <c r="M942" s="151"/>
      <c r="N942" s="151"/>
      <c r="O942" s="151"/>
      <c r="P942" s="26">
        <f>SUMIF($F$7:$F$868,$C942,$V$7:$V$868) + SUMIF($I$7:$I$868,$C942,$W$7:$W$868)</f>
        <v>0</v>
      </c>
      <c r="Q942" s="160">
        <f>SUMIF($F$7:$F$868,$C942,$T$7:$T$868) + SUMIF($I$7:$I$868,$C942,$U$7:$U$868)</f>
        <v>0</v>
      </c>
      <c r="R942" s="16"/>
      <c r="S942" s="277"/>
      <c r="T942" s="170"/>
      <c r="U942" s="170"/>
      <c r="V942" s="16"/>
      <c r="W942" s="16"/>
      <c r="X942" s="277"/>
      <c r="Y942" s="277"/>
      <c r="AA942" s="11"/>
      <c r="AB942" s="11"/>
      <c r="AC942" s="11"/>
      <c r="AD942" s="11"/>
      <c r="AE942" s="11"/>
    </row>
    <row r="943" spans="1:31" s="18" customFormat="1" hidden="1">
      <c r="A943" s="127">
        <v>12</v>
      </c>
      <c r="B943" s="23" t="e">
        <f>VLOOKUP(A943,#REF!,COLUMNS(#REF!))</f>
        <v>#REF!</v>
      </c>
      <c r="C943" s="26" t="e">
        <f>#REF!</f>
        <v>#REF!</v>
      </c>
      <c r="D943" s="26">
        <f>SUMIF($F$7:$F$868,C943,$G$7:$G$868) + SUMIF($I$7:$I$868,C943,$J$7:$J$868)</f>
        <v>0</v>
      </c>
      <c r="E943" s="26">
        <f>SUMIF($F$7:$F$868,$C943,$P$7:$P$868) + SUMIF($I$7:$I$868,$C943,$Q$7:$Q$868)</f>
        <v>0</v>
      </c>
      <c r="F943" s="172">
        <f t="shared" si="186"/>
        <v>0</v>
      </c>
      <c r="G943" s="172"/>
      <c r="H943" s="172"/>
      <c r="I943" s="172">
        <f>COUNTIF($F$7:$F$868,C943) + COUNTIF($I$7:$I$868,C943)</f>
        <v>0</v>
      </c>
      <c r="J943" s="26">
        <f>SUMIF($F$7:$F$868,$C943,$R$7:$R$868) + SUMIF($I$7:$I$868,$C943,$S$7:$S$868)</f>
        <v>0</v>
      </c>
      <c r="K943" s="26"/>
      <c r="L943" s="151"/>
      <c r="M943" s="151"/>
      <c r="N943" s="151"/>
      <c r="O943" s="151"/>
      <c r="P943" s="26">
        <f>SUMIF($F$7:$F$868,$C943,$V$7:$V$868) + SUMIF($I$7:$I$868,$C943,$W$7:$W$868)</f>
        <v>0</v>
      </c>
      <c r="Q943" s="160">
        <f>SUMIF($F$7:$F$868,$C943,$T$7:$T$868) + SUMIF($I$7:$I$868,$C943,$U$7:$U$868)</f>
        <v>0</v>
      </c>
      <c r="R943" s="16"/>
      <c r="S943" s="277"/>
      <c r="T943" s="170"/>
      <c r="U943" s="170"/>
      <c r="V943" s="16"/>
      <c r="W943" s="16"/>
      <c r="X943" s="277"/>
      <c r="Y943" s="277"/>
      <c r="AA943" s="11"/>
      <c r="AB943" s="11"/>
      <c r="AC943" s="11"/>
      <c r="AD943" s="11"/>
      <c r="AE943" s="11"/>
    </row>
    <row r="944" spans="1:31" s="18" customFormat="1" hidden="1">
      <c r="A944" s="127" t="s">
        <v>6</v>
      </c>
      <c r="B944" s="22" t="s">
        <v>2</v>
      </c>
      <c r="C944" s="22" t="s">
        <v>18</v>
      </c>
      <c r="D944" s="148" t="s">
        <v>20</v>
      </c>
      <c r="E944" s="27" t="s">
        <v>21</v>
      </c>
      <c r="F944" s="27" t="s">
        <v>22</v>
      </c>
      <c r="G944" s="27" t="s">
        <v>23</v>
      </c>
      <c r="H944" s="27"/>
      <c r="I944" s="149" t="s">
        <v>24</v>
      </c>
      <c r="J944" s="149" t="s">
        <v>25</v>
      </c>
      <c r="K944" s="149"/>
      <c r="L944" s="150"/>
      <c r="M944" s="150"/>
      <c r="N944" s="150"/>
      <c r="O944" s="150"/>
      <c r="P944" s="149" t="s">
        <v>16</v>
      </c>
      <c r="Q944" s="161" t="s">
        <v>26</v>
      </c>
      <c r="R944" s="16"/>
      <c r="S944" s="37"/>
      <c r="T944" s="37"/>
      <c r="U944" s="102"/>
      <c r="V944" s="16"/>
      <c r="W944" s="16"/>
      <c r="X944" s="37"/>
      <c r="Y944" s="37"/>
      <c r="AA944" s="11"/>
      <c r="AB944" s="11"/>
      <c r="AC944" s="11"/>
      <c r="AD944" s="11"/>
      <c r="AE944" s="11"/>
    </row>
    <row r="945" spans="1:31" s="18" customFormat="1" hidden="1">
      <c r="A945" s="127">
        <v>13</v>
      </c>
      <c r="B945" s="27" t="e">
        <f>VLOOKUP(A945,#REF!,COLUMNS(#REF!))</f>
        <v>#REF!</v>
      </c>
      <c r="C945" s="26" t="e">
        <f>#REF!</f>
        <v>#REF!</v>
      </c>
      <c r="D945" s="26">
        <f>SUMIF($F$7:$F$868,C945,$G$7:$G$868) + SUMIF($I$7:$I$868,C945,$J$7:$J$868)</f>
        <v>0</v>
      </c>
      <c r="E945" s="26">
        <f>SUMIF($F$7:$F$868,$C945,$P$7:$P$868) + SUMIF($I$7:$I$868,$C945,$Q$7:$Q$868)</f>
        <v>0</v>
      </c>
      <c r="F945" s="172">
        <f t="shared" si="186"/>
        <v>0</v>
      </c>
      <c r="G945" s="172"/>
      <c r="H945" s="172"/>
      <c r="I945" s="172">
        <f>COUNTIF($F$7:$F$868,C945) + COUNTIF($I$7:$I$868,C945)</f>
        <v>0</v>
      </c>
      <c r="J945" s="26">
        <f>SUMIF($F$7:$F$868,$C945,$R$7:$R$868) + SUMIF($I$7:$I$868,$C945,$S$7:$S$868)</f>
        <v>0</v>
      </c>
      <c r="K945" s="26"/>
      <c r="L945" s="151"/>
      <c r="M945" s="151"/>
      <c r="N945" s="151"/>
      <c r="O945" s="151"/>
      <c r="P945" s="26">
        <f>SUMIF($F$7:$F$868,$C945,$V$7:$V$868) + SUMIF($I$7:$I$868,$C945,$W$7:$W$868)</f>
        <v>0</v>
      </c>
      <c r="Q945" s="160">
        <f>SUMIF($F$7:$F$868,$C945,$T$7:$T$868) + SUMIF($I$7:$I$868,$C945,$U$7:$U$868)</f>
        <v>0</v>
      </c>
      <c r="R945" s="16"/>
      <c r="S945" s="277"/>
      <c r="T945" s="170"/>
      <c r="U945" s="170"/>
      <c r="V945" s="16"/>
      <c r="W945" s="16"/>
      <c r="X945" s="277"/>
      <c r="Y945" s="277"/>
      <c r="AA945" s="11"/>
      <c r="AB945" s="11"/>
      <c r="AC945" s="11"/>
      <c r="AD945" s="11"/>
      <c r="AE945" s="11"/>
    </row>
    <row r="946" spans="1:31" s="18" customFormat="1" hidden="1">
      <c r="A946" s="127">
        <v>14</v>
      </c>
      <c r="B946" s="27" t="e">
        <f>VLOOKUP(A946,#REF!,COLUMNS(#REF!))</f>
        <v>#REF!</v>
      </c>
      <c r="C946" s="26" t="e">
        <f>#REF!</f>
        <v>#REF!</v>
      </c>
      <c r="D946" s="26">
        <f>SUMIF($F$7:$F$868,C946,$G$7:$G$868) + SUMIF($I$7:$I$868,C946,$J$7:$J$868)</f>
        <v>0</v>
      </c>
      <c r="E946" s="26">
        <f>SUMIF($F$7:$F$868,$C946,$P$7:$P$868) + SUMIF($I$7:$I$868,$C946,$Q$7:$Q$868)</f>
        <v>0</v>
      </c>
      <c r="F946" s="172">
        <f t="shared" si="186"/>
        <v>0</v>
      </c>
      <c r="G946" s="172"/>
      <c r="H946" s="172"/>
      <c r="I946" s="172">
        <f>COUNTIF($F$7:$F$868,C946) + COUNTIF($I$7:$I$868,C946)</f>
        <v>0</v>
      </c>
      <c r="J946" s="26">
        <f>SUMIF($F$7:$F$868,$C946,$R$7:$R$868) + SUMIF($I$7:$I$868,$C946,$S$7:$S$868)</f>
        <v>0</v>
      </c>
      <c r="K946" s="26"/>
      <c r="L946" s="151"/>
      <c r="M946" s="151"/>
      <c r="N946" s="151"/>
      <c r="O946" s="151"/>
      <c r="P946" s="26">
        <f>SUMIF($F$7:$F$868,$C946,$V$7:$V$868) + SUMIF($I$7:$I$868,$C946,$W$7:$W$868)</f>
        <v>0</v>
      </c>
      <c r="Q946" s="160">
        <f>SUMIF($F$7:$F$868,$C946,$T$7:$T$868) + SUMIF($I$7:$I$868,$C946,$U$7:$U$868)</f>
        <v>0</v>
      </c>
      <c r="R946" s="16"/>
      <c r="S946" s="277"/>
      <c r="T946" s="170"/>
      <c r="U946" s="170"/>
      <c r="V946" s="16"/>
      <c r="W946" s="16"/>
      <c r="X946" s="277"/>
      <c r="Y946" s="277"/>
      <c r="AA946" s="11"/>
      <c r="AB946" s="11"/>
      <c r="AC946" s="11"/>
      <c r="AD946" s="11"/>
      <c r="AE946" s="11"/>
    </row>
    <row r="947" spans="1:31" s="18" customFormat="1" hidden="1">
      <c r="A947" s="127">
        <v>15</v>
      </c>
      <c r="B947" s="27" t="e">
        <f>VLOOKUP(A947,#REF!,COLUMNS(#REF!))</f>
        <v>#REF!</v>
      </c>
      <c r="C947" s="26" t="e">
        <f>#REF!</f>
        <v>#REF!</v>
      </c>
      <c r="D947" s="26">
        <f>SUMIF($F$7:$F$868,C947,$G$7:$G$868) + SUMIF($I$7:$I$868,C947,$J$7:$J$868)</f>
        <v>0</v>
      </c>
      <c r="E947" s="26">
        <f>SUMIF($F$7:$F$868,$C947,$P$7:$P$868) + SUMIF($I$7:$I$868,$C947,$Q$7:$Q$868)</f>
        <v>0</v>
      </c>
      <c r="F947" s="172">
        <f t="shared" si="186"/>
        <v>0</v>
      </c>
      <c r="G947" s="172"/>
      <c r="H947" s="172"/>
      <c r="I947" s="172">
        <f>COUNTIF($F$7:$F$868,C947) + COUNTIF($I$7:$I$868,C947)</f>
        <v>0</v>
      </c>
      <c r="J947" s="26">
        <f>SUMIF($F$7:$F$868,$C947,$R$7:$R$868) + SUMIF($I$7:$I$868,$C947,$S$7:$S$868)</f>
        <v>0</v>
      </c>
      <c r="K947" s="26"/>
      <c r="L947" s="151"/>
      <c r="M947" s="151"/>
      <c r="N947" s="151"/>
      <c r="O947" s="151"/>
      <c r="P947" s="26">
        <f>SUMIF($F$7:$F$868,$C947,$V$7:$V$868) + SUMIF($I$7:$I$868,$C947,$W$7:$W$868)</f>
        <v>0</v>
      </c>
      <c r="Q947" s="160">
        <f>SUMIF($F$7:$F$868,$C947,$T$7:$T$868) + SUMIF($I$7:$I$868,$C947,$U$7:$U$868)</f>
        <v>0</v>
      </c>
      <c r="R947" s="16"/>
      <c r="S947" s="277"/>
      <c r="T947" s="170"/>
      <c r="U947" s="170"/>
      <c r="V947" s="16"/>
      <c r="W947" s="16"/>
      <c r="X947" s="277"/>
      <c r="Y947" s="277"/>
      <c r="AA947" s="11"/>
      <c r="AB947" s="11"/>
      <c r="AC947" s="11"/>
      <c r="AD947" s="11"/>
      <c r="AE947" s="11"/>
    </row>
    <row r="948" spans="1:31" s="18" customFormat="1" hidden="1">
      <c r="A948" s="127">
        <v>16</v>
      </c>
      <c r="B948" s="27" t="e">
        <f>VLOOKUP(A948,#REF!,COLUMNS(#REF!))</f>
        <v>#REF!</v>
      </c>
      <c r="C948" s="26" t="e">
        <f>#REF!</f>
        <v>#REF!</v>
      </c>
      <c r="D948" s="26">
        <f>SUMIF($F$7:$F$868,C948,$G$7:$G$868) + SUMIF($I$7:$I$868,C948,$J$7:$J$868)</f>
        <v>0</v>
      </c>
      <c r="E948" s="26">
        <f>SUMIF($F$7:$F$868,$C948,$P$7:$P$868) + SUMIF($I$7:$I$868,$C948,$Q$7:$Q$868)</f>
        <v>0</v>
      </c>
      <c r="F948" s="172">
        <f t="shared" si="186"/>
        <v>0</v>
      </c>
      <c r="G948" s="172"/>
      <c r="H948" s="172"/>
      <c r="I948" s="172">
        <f>COUNTIF($F$7:$F$868,C948) + COUNTIF($I$7:$I$868,C948)</f>
        <v>0</v>
      </c>
      <c r="J948" s="26">
        <f>SUMIF($F$7:$F$868,$C948,$R$7:$R$868) + SUMIF($I$7:$I$868,$C948,$S$7:$S$868)</f>
        <v>0</v>
      </c>
      <c r="K948" s="26"/>
      <c r="L948" s="151"/>
      <c r="M948" s="151"/>
      <c r="N948" s="151"/>
      <c r="O948" s="151"/>
      <c r="P948" s="26">
        <f>SUMIF($F$7:$F$868,$C948,$V$7:$V$868) + SUMIF($I$7:$I$868,$C948,$W$7:$W$868)</f>
        <v>0</v>
      </c>
      <c r="Q948" s="160">
        <f>SUMIF($F$7:$F$868,$C948,$T$7:$T$868) + SUMIF($I$7:$I$868,$C948,$U$7:$U$868)</f>
        <v>0</v>
      </c>
      <c r="R948" s="16"/>
      <c r="S948" s="277"/>
      <c r="T948" s="170"/>
      <c r="U948" s="170"/>
      <c r="V948" s="16"/>
      <c r="W948" s="16"/>
      <c r="X948" s="277"/>
      <c r="Y948" s="277"/>
      <c r="AA948" s="11"/>
      <c r="AB948" s="11"/>
      <c r="AC948" s="11"/>
      <c r="AD948" s="11"/>
      <c r="AE948" s="11"/>
    </row>
    <row r="949" spans="1:31" s="18" customFormat="1" hidden="1">
      <c r="A949" s="127" t="s">
        <v>6</v>
      </c>
      <c r="B949" s="22" t="s">
        <v>2</v>
      </c>
      <c r="C949" s="22" t="s">
        <v>18</v>
      </c>
      <c r="D949" s="148" t="s">
        <v>20</v>
      </c>
      <c r="E949" s="27" t="s">
        <v>21</v>
      </c>
      <c r="F949" s="27" t="s">
        <v>22</v>
      </c>
      <c r="G949" s="27" t="s">
        <v>23</v>
      </c>
      <c r="H949" s="27"/>
      <c r="I949" s="149" t="s">
        <v>24</v>
      </c>
      <c r="J949" s="149" t="s">
        <v>25</v>
      </c>
      <c r="K949" s="149"/>
      <c r="L949" s="150"/>
      <c r="M949" s="150"/>
      <c r="N949" s="150"/>
      <c r="O949" s="150"/>
      <c r="P949" s="149" t="s">
        <v>16</v>
      </c>
      <c r="Q949" s="161" t="s">
        <v>26</v>
      </c>
      <c r="R949" s="16"/>
      <c r="S949" s="37"/>
      <c r="T949" s="37"/>
      <c r="U949" s="102"/>
      <c r="V949" s="16"/>
      <c r="W949" s="16"/>
      <c r="X949" s="37"/>
      <c r="Y949" s="37"/>
      <c r="AA949" s="11"/>
      <c r="AB949" s="11"/>
      <c r="AC949" s="11"/>
      <c r="AD949" s="11"/>
      <c r="AE949" s="11"/>
    </row>
    <row r="950" spans="1:31" s="18" customFormat="1" hidden="1">
      <c r="A950" s="127">
        <v>17</v>
      </c>
      <c r="B950" s="23" t="e">
        <f>VLOOKUP(A950,#REF!,COLUMNS(#REF!))</f>
        <v>#REF!</v>
      </c>
      <c r="C950" s="26" t="e">
        <f>#REF!</f>
        <v>#REF!</v>
      </c>
      <c r="D950" s="26">
        <f>SUMIF($F$7:$F$868,C950,$G$7:$G$868) + SUMIF($I$7:$I$868,C950,$J$7:$J$868)</f>
        <v>0</v>
      </c>
      <c r="E950" s="26">
        <f>SUMIF($F$7:$F$868,$C950,$P$7:$P$868) + SUMIF($I$7:$I$868,$C950,$Q$7:$Q$868)</f>
        <v>0</v>
      </c>
      <c r="F950" s="172">
        <f t="shared" si="186"/>
        <v>0</v>
      </c>
      <c r="G950" s="172"/>
      <c r="H950" s="172"/>
      <c r="I950" s="172">
        <f>COUNTIF($F$7:$F$868,C950) + COUNTIF($I$7:$I$868,C950)</f>
        <v>0</v>
      </c>
      <c r="J950" s="26">
        <f>SUMIF($F$7:$F$868,$C950,$R$7:$R$868) + SUMIF($I$7:$I$868,$C950,$S$7:$S$868)</f>
        <v>0</v>
      </c>
      <c r="K950" s="26"/>
      <c r="L950" s="151"/>
      <c r="M950" s="151"/>
      <c r="N950" s="151"/>
      <c r="O950" s="151"/>
      <c r="P950" s="26">
        <f>SUMIF($F$7:$F$868,$C950,$V$7:$V$868) + SUMIF($I$7:$I$868,$C950,$W$7:$W$868)</f>
        <v>0</v>
      </c>
      <c r="Q950" s="160">
        <f>SUMIF($F$7:$F$868,$C950,$T$7:$T$868) + SUMIF($I$7:$I$868,$C950,$U$7:$U$868)</f>
        <v>0</v>
      </c>
      <c r="R950" s="16"/>
      <c r="S950" s="277"/>
      <c r="T950" s="170"/>
      <c r="U950" s="170"/>
      <c r="V950" s="16"/>
      <c r="W950" s="16"/>
      <c r="X950" s="277"/>
      <c r="Y950" s="277"/>
      <c r="AA950" s="11"/>
      <c r="AB950" s="11"/>
      <c r="AC950" s="11"/>
      <c r="AD950" s="11"/>
      <c r="AE950" s="11"/>
    </row>
    <row r="951" spans="1:31" s="18" customFormat="1" hidden="1">
      <c r="A951" s="127">
        <v>18</v>
      </c>
      <c r="B951" s="23" t="e">
        <f>VLOOKUP(A951,#REF!,COLUMNS(#REF!))</f>
        <v>#REF!</v>
      </c>
      <c r="C951" s="26" t="e">
        <f>#REF!</f>
        <v>#REF!</v>
      </c>
      <c r="D951" s="26">
        <f>SUMIF($F$7:$F$868,C951,$G$7:$G$868) + SUMIF($I$7:$I$868,C951,$J$7:$J$868)</f>
        <v>0</v>
      </c>
      <c r="E951" s="26">
        <f>SUMIF($F$7:$F$868,$C951,$P$7:$P$868) + SUMIF($I$7:$I$868,$C951,$Q$7:$Q$868)</f>
        <v>0</v>
      </c>
      <c r="F951" s="172">
        <f t="shared" si="186"/>
        <v>0</v>
      </c>
      <c r="G951" s="172"/>
      <c r="H951" s="172"/>
      <c r="I951" s="172">
        <f>COUNTIF($F$7:$F$868,C951) + COUNTIF($I$7:$I$868,C951)</f>
        <v>0</v>
      </c>
      <c r="J951" s="26">
        <f>SUMIF($F$7:$F$868,$C951,$R$7:$R$868) + SUMIF($I$7:$I$868,$C951,$S$7:$S$868)</f>
        <v>0</v>
      </c>
      <c r="K951" s="26"/>
      <c r="L951" s="151"/>
      <c r="M951" s="151"/>
      <c r="N951" s="151"/>
      <c r="O951" s="151"/>
      <c r="P951" s="26">
        <f>SUMIF($F$7:$F$868,$C951,$V$7:$V$868) + SUMIF($I$7:$I$868,$C951,$W$7:$W$868)</f>
        <v>0</v>
      </c>
      <c r="Q951" s="160">
        <f>SUMIF($F$7:$F$868,$C951,$T$7:$T$868) + SUMIF($I$7:$I$868,$C951,$U$7:$U$868)</f>
        <v>0</v>
      </c>
      <c r="R951" s="16"/>
      <c r="S951" s="277"/>
      <c r="T951" s="170"/>
      <c r="U951" s="170"/>
      <c r="V951" s="16"/>
      <c r="W951" s="16"/>
      <c r="X951" s="277"/>
      <c r="Y951" s="277"/>
      <c r="AA951" s="11"/>
      <c r="AB951" s="11"/>
      <c r="AC951" s="11"/>
      <c r="AD951" s="11"/>
      <c r="AE951" s="11"/>
    </row>
    <row r="952" spans="1:31" s="18" customFormat="1" hidden="1">
      <c r="A952" s="127">
        <v>19</v>
      </c>
      <c r="B952" s="23" t="e">
        <f>VLOOKUP(A952,#REF!,COLUMNS(#REF!))</f>
        <v>#REF!</v>
      </c>
      <c r="C952" s="26" t="e">
        <f>#REF!</f>
        <v>#REF!</v>
      </c>
      <c r="D952" s="26">
        <f>SUMIF($F$7:$F$868,C952,$G$7:$G$868) + SUMIF($I$7:$I$868,C952,$J$7:$J$868)</f>
        <v>0</v>
      </c>
      <c r="E952" s="26">
        <f>SUMIF($F$7:$F$868,$C952,$P$7:$P$868) + SUMIF($I$7:$I$868,$C952,$Q$7:$Q$868)</f>
        <v>0</v>
      </c>
      <c r="F952" s="172">
        <f t="shared" si="186"/>
        <v>0</v>
      </c>
      <c r="G952" s="172"/>
      <c r="H952" s="172"/>
      <c r="I952" s="172">
        <f>COUNTIF($F$7:$F$868,C952) + COUNTIF($I$7:$I$868,C952)</f>
        <v>0</v>
      </c>
      <c r="J952" s="26">
        <f>SUMIF($F$7:$F$868,$C952,$R$7:$R$868) + SUMIF($I$7:$I$868,$C952,$S$7:$S$868)</f>
        <v>0</v>
      </c>
      <c r="K952" s="26"/>
      <c r="L952" s="151"/>
      <c r="M952" s="151"/>
      <c r="N952" s="151"/>
      <c r="O952" s="151"/>
      <c r="P952" s="26">
        <f>SUMIF($F$7:$F$868,$C952,$V$7:$V$868) + SUMIF($I$7:$I$868,$C952,$W$7:$W$868)</f>
        <v>0</v>
      </c>
      <c r="Q952" s="160">
        <f>SUMIF($F$7:$F$868,$C952,$T$7:$T$868) + SUMIF($I$7:$I$868,$C952,$U$7:$U$868)</f>
        <v>0</v>
      </c>
      <c r="R952" s="16"/>
      <c r="S952" s="277"/>
      <c r="T952" s="170"/>
      <c r="U952" s="170"/>
      <c r="V952" s="16"/>
      <c r="W952" s="16"/>
      <c r="X952" s="277"/>
      <c r="Y952" s="277"/>
      <c r="AA952" s="11"/>
      <c r="AB952" s="11"/>
      <c r="AC952" s="11"/>
      <c r="AD952" s="11"/>
      <c r="AE952" s="11"/>
    </row>
    <row r="953" spans="1:31" s="18" customFormat="1" hidden="1">
      <c r="A953" s="127">
        <v>20</v>
      </c>
      <c r="B953" s="23" t="e">
        <f>VLOOKUP(A953,#REF!,COLUMNS(#REF!))</f>
        <v>#REF!</v>
      </c>
      <c r="C953" s="26" t="e">
        <f>#REF!</f>
        <v>#REF!</v>
      </c>
      <c r="D953" s="26">
        <f>SUMIF($F$7:$F$868,C953,$G$7:$G$868) + SUMIF($I$7:$I$868,C953,$J$7:$J$868)</f>
        <v>0</v>
      </c>
      <c r="E953" s="26">
        <f>SUMIF($F$7:$F$868,$C953,$P$7:$P$868) + SUMIF($I$7:$I$868,$C953,$Q$7:$Q$868)</f>
        <v>0</v>
      </c>
      <c r="F953" s="172">
        <f t="shared" si="186"/>
        <v>0</v>
      </c>
      <c r="G953" s="172"/>
      <c r="H953" s="172"/>
      <c r="I953" s="172">
        <f>COUNTIF($F$7:$F$868,C953) + COUNTIF($I$7:$I$868,C953)</f>
        <v>0</v>
      </c>
      <c r="J953" s="26">
        <f>SUMIF($F$7:$F$868,$C953,$R$7:$R$868) + SUMIF($I$7:$I$868,$C953,$S$7:$S$868)</f>
        <v>0</v>
      </c>
      <c r="K953" s="26"/>
      <c r="L953" s="151"/>
      <c r="M953" s="151"/>
      <c r="N953" s="151"/>
      <c r="O953" s="151"/>
      <c r="P953" s="26">
        <f>SUMIF($F$7:$F$868,$C953,$V$7:$V$868) + SUMIF($I$7:$I$868,$C953,$W$7:$W$868)</f>
        <v>0</v>
      </c>
      <c r="Q953" s="160">
        <f>SUMIF($F$7:$F$868,$C953,$T$7:$T$868) + SUMIF($I$7:$I$868,$C953,$U$7:$U$868)</f>
        <v>0</v>
      </c>
      <c r="R953" s="16"/>
      <c r="S953" s="277"/>
      <c r="T953" s="170"/>
      <c r="U953" s="170"/>
      <c r="V953" s="16"/>
      <c r="W953" s="16"/>
      <c r="X953" s="277"/>
      <c r="Y953" s="277"/>
      <c r="AA953" s="11"/>
      <c r="AB953" s="11"/>
      <c r="AC953" s="11"/>
      <c r="AD953" s="11"/>
      <c r="AE953" s="11"/>
    </row>
    <row r="954" spans="1:31" s="18" customFormat="1" hidden="1">
      <c r="A954" s="127" t="s">
        <v>6</v>
      </c>
      <c r="B954" s="22" t="s">
        <v>2</v>
      </c>
      <c r="C954" s="22" t="s">
        <v>18</v>
      </c>
      <c r="D954" s="148" t="s">
        <v>20</v>
      </c>
      <c r="E954" s="27" t="s">
        <v>21</v>
      </c>
      <c r="F954" s="27" t="s">
        <v>22</v>
      </c>
      <c r="G954" s="27" t="s">
        <v>23</v>
      </c>
      <c r="H954" s="27"/>
      <c r="I954" s="149" t="s">
        <v>24</v>
      </c>
      <c r="J954" s="149" t="s">
        <v>25</v>
      </c>
      <c r="K954" s="149"/>
      <c r="L954" s="150"/>
      <c r="M954" s="150"/>
      <c r="N954" s="150"/>
      <c r="O954" s="150"/>
      <c r="P954" s="149" t="s">
        <v>16</v>
      </c>
      <c r="Q954" s="161" t="s">
        <v>26</v>
      </c>
      <c r="R954" s="16"/>
      <c r="S954" s="37"/>
      <c r="T954" s="37"/>
      <c r="U954" s="102"/>
      <c r="V954" s="16"/>
      <c r="W954" s="16"/>
      <c r="X954" s="37"/>
      <c r="Y954" s="37"/>
      <c r="AA954" s="11"/>
      <c r="AB954" s="11"/>
      <c r="AC954" s="11"/>
      <c r="AD954" s="11"/>
      <c r="AE954" s="11"/>
    </row>
    <row r="955" spans="1:31" s="18" customFormat="1" hidden="1">
      <c r="A955" s="127">
        <v>21</v>
      </c>
      <c r="B955" s="27" t="e">
        <f>VLOOKUP(A955,#REF!,COLUMNS(#REF!))</f>
        <v>#REF!</v>
      </c>
      <c r="C955" s="26" t="e">
        <f>#REF!</f>
        <v>#REF!</v>
      </c>
      <c r="D955" s="26">
        <f>SUMIF($F$7:$F$868,C955,$G$7:$G$868) + SUMIF($I$7:$I$868,C955,$J$7:$J$868)</f>
        <v>0</v>
      </c>
      <c r="E955" s="26">
        <f>SUMIF($F$7:$F$868,$C955,$P$7:$P$868) + SUMIF($I$7:$I$868,$C955,$Q$7:$Q$868)</f>
        <v>0</v>
      </c>
      <c r="F955" s="172">
        <f t="shared" si="186"/>
        <v>0</v>
      </c>
      <c r="G955" s="172"/>
      <c r="H955" s="172"/>
      <c r="I955" s="172">
        <f>COUNTIF($F$7:$F$868,C955) + COUNTIF($I$7:$I$868,C955)</f>
        <v>0</v>
      </c>
      <c r="J955" s="26">
        <f>SUMIF($F$7:$F$868,$C955,$R$7:$R$868) + SUMIF($I$7:$I$868,$C955,$S$7:$S$868)</f>
        <v>0</v>
      </c>
      <c r="K955" s="26"/>
      <c r="L955" s="151"/>
      <c r="M955" s="151"/>
      <c r="N955" s="151"/>
      <c r="O955" s="151"/>
      <c r="P955" s="26">
        <f>SUMIF($F$7:$F$868,$C955,$V$7:$V$868) + SUMIF($I$7:$I$868,$C955,$W$7:$W$868)</f>
        <v>0</v>
      </c>
      <c r="Q955" s="160">
        <f>SUMIF($F$7:$F$868,$C955,$T$7:$T$868) + SUMIF($I$7:$I$868,$C955,$U$7:$U$868)</f>
        <v>0</v>
      </c>
      <c r="R955" s="16"/>
      <c r="S955" s="277"/>
      <c r="T955" s="170"/>
      <c r="U955" s="170"/>
      <c r="V955" s="16"/>
      <c r="W955" s="16"/>
      <c r="X955" s="277"/>
      <c r="Y955" s="277"/>
      <c r="AA955" s="11"/>
      <c r="AB955" s="11"/>
      <c r="AC955" s="11"/>
      <c r="AD955" s="11"/>
      <c r="AE955" s="11"/>
    </row>
    <row r="956" spans="1:31" s="18" customFormat="1" hidden="1">
      <c r="A956" s="127">
        <v>22</v>
      </c>
      <c r="B956" s="27" t="e">
        <f>VLOOKUP(A956,#REF!,COLUMNS(#REF!))</f>
        <v>#REF!</v>
      </c>
      <c r="C956" s="26" t="e">
        <f>#REF!</f>
        <v>#REF!</v>
      </c>
      <c r="D956" s="26">
        <f>SUMIF($F$7:$F$868,C956,$G$7:$G$868) + SUMIF($I$7:$I$868,C956,$J$7:$J$868)</f>
        <v>0</v>
      </c>
      <c r="E956" s="26">
        <f>SUMIF($F$7:$F$868,$C956,$P$7:$P$868) + SUMIF($I$7:$I$868,$C956,$Q$7:$Q$868)</f>
        <v>0</v>
      </c>
      <c r="F956" s="172">
        <f t="shared" si="186"/>
        <v>0</v>
      </c>
      <c r="G956" s="172"/>
      <c r="H956" s="172"/>
      <c r="I956" s="172">
        <f>COUNTIF($F$7:$F$868,C956) + COUNTIF($I$7:$I$868,C956)</f>
        <v>0</v>
      </c>
      <c r="J956" s="26">
        <f>SUMIF($F$7:$F$868,$C956,$R$7:$R$868) + SUMIF($I$7:$I$868,$C956,$S$7:$S$868)</f>
        <v>0</v>
      </c>
      <c r="K956" s="26"/>
      <c r="L956" s="151"/>
      <c r="M956" s="151"/>
      <c r="N956" s="151"/>
      <c r="O956" s="151"/>
      <c r="P956" s="26">
        <f>SUMIF($F$7:$F$868,$C956,$V$7:$V$868) + SUMIF($I$7:$I$868,$C956,$W$7:$W$868)</f>
        <v>0</v>
      </c>
      <c r="Q956" s="160">
        <f>SUMIF($F$7:$F$868,$C956,$T$7:$T$868) + SUMIF($I$7:$I$868,$C956,$U$7:$U$868)</f>
        <v>0</v>
      </c>
      <c r="R956" s="16"/>
      <c r="S956" s="277"/>
      <c r="T956" s="170"/>
      <c r="U956" s="170"/>
      <c r="V956" s="16"/>
      <c r="W956" s="16"/>
      <c r="X956" s="277"/>
      <c r="Y956" s="277"/>
      <c r="AA956" s="11"/>
      <c r="AB956" s="11"/>
      <c r="AC956" s="11"/>
      <c r="AD956" s="11"/>
      <c r="AE956" s="11"/>
    </row>
    <row r="957" spans="1:31" s="18" customFormat="1" hidden="1">
      <c r="A957" s="127">
        <v>23</v>
      </c>
      <c r="B957" s="27" t="e">
        <f>VLOOKUP(A957,#REF!,COLUMNS(#REF!))</f>
        <v>#REF!</v>
      </c>
      <c r="C957" s="26" t="e">
        <f>#REF!</f>
        <v>#REF!</v>
      </c>
      <c r="D957" s="26">
        <f>SUMIF($F$7:$F$868,C957,$G$7:$G$868) + SUMIF($I$7:$I$868,C957,$J$7:$J$868)</f>
        <v>0</v>
      </c>
      <c r="E957" s="26">
        <f>SUMIF($F$7:$F$868,$C957,$P$7:$P$868) + SUMIF($I$7:$I$868,$C957,$Q$7:$Q$868)</f>
        <v>0</v>
      </c>
      <c r="F957" s="172">
        <f t="shared" si="186"/>
        <v>0</v>
      </c>
      <c r="G957" s="172"/>
      <c r="H957" s="172"/>
      <c r="I957" s="172">
        <f>COUNTIF($F$7:$F$868,C957) + COUNTIF($I$7:$I$868,C957)</f>
        <v>0</v>
      </c>
      <c r="J957" s="26">
        <f>SUMIF($F$7:$F$868,$C957,$R$7:$R$868) + SUMIF($I$7:$I$868,$C957,$S$7:$S$868)</f>
        <v>0</v>
      </c>
      <c r="K957" s="26"/>
      <c r="L957" s="151"/>
      <c r="M957" s="151"/>
      <c r="N957" s="151"/>
      <c r="O957" s="151"/>
      <c r="P957" s="26">
        <f>SUMIF($F$7:$F$868,$C957,$V$7:$V$868) + SUMIF($I$7:$I$868,$C957,$W$7:$W$868)</f>
        <v>0</v>
      </c>
      <c r="Q957" s="160">
        <f>SUMIF($F$7:$F$868,$C957,$T$7:$T$868) + SUMIF($I$7:$I$868,$C957,$U$7:$U$868)</f>
        <v>0</v>
      </c>
      <c r="R957" s="16"/>
      <c r="S957" s="277"/>
      <c r="T957" s="170"/>
      <c r="U957" s="170"/>
      <c r="V957" s="16"/>
      <c r="W957" s="16"/>
      <c r="X957" s="277"/>
      <c r="Y957" s="277"/>
      <c r="AA957" s="11"/>
      <c r="AB957" s="11"/>
      <c r="AC957" s="11"/>
      <c r="AD957" s="11"/>
      <c r="AE957" s="11"/>
    </row>
    <row r="958" spans="1:31" s="18" customFormat="1" hidden="1">
      <c r="A958" s="127">
        <v>24</v>
      </c>
      <c r="B958" s="27" t="e">
        <f>VLOOKUP(A958,#REF!,COLUMNS(#REF!))</f>
        <v>#REF!</v>
      </c>
      <c r="C958" s="26" t="e">
        <f>#REF!</f>
        <v>#REF!</v>
      </c>
      <c r="D958" s="26">
        <f>SUMIF($F$7:$F$868,C958,$G$7:$G$868) + SUMIF($I$7:$I$868,C958,$J$7:$J$868)</f>
        <v>0</v>
      </c>
      <c r="E958" s="26">
        <f>SUMIF($F$7:$F$868,$C958,$P$7:$P$868) + SUMIF($I$7:$I$868,$C958,$Q$7:$Q$868)</f>
        <v>0</v>
      </c>
      <c r="F958" s="172">
        <f t="shared" si="186"/>
        <v>0</v>
      </c>
      <c r="G958" s="172"/>
      <c r="H958" s="172"/>
      <c r="I958" s="172">
        <f>COUNTIF($F$7:$F$868,C958) + COUNTIF($I$7:$I$868,C958)</f>
        <v>0</v>
      </c>
      <c r="J958" s="26">
        <f>SUMIF($F$7:$F$868,$C958,$R$7:$R$868) + SUMIF($I$7:$I$868,$C958,$S$7:$S$868)</f>
        <v>0</v>
      </c>
      <c r="K958" s="26"/>
      <c r="L958" s="151"/>
      <c r="M958" s="151"/>
      <c r="N958" s="151"/>
      <c r="O958" s="151"/>
      <c r="P958" s="26">
        <f>SUMIF($F$7:$F$868,$C958,$V$7:$V$868) + SUMIF($I$7:$I$868,$C958,$W$7:$W$868)</f>
        <v>0</v>
      </c>
      <c r="Q958" s="160">
        <f>SUMIF($F$7:$F$868,$C958,$T$7:$T$868) + SUMIF($I$7:$I$868,$C958,$U$7:$U$868)</f>
        <v>0</v>
      </c>
      <c r="R958" s="16"/>
      <c r="S958" s="277"/>
      <c r="T958" s="170"/>
      <c r="U958" s="170"/>
      <c r="V958" s="16"/>
      <c r="W958" s="16"/>
      <c r="X958" s="277"/>
      <c r="Y958" s="277"/>
      <c r="AA958" s="11"/>
      <c r="AB958" s="11"/>
      <c r="AC958" s="11"/>
      <c r="AD958" s="11"/>
      <c r="AE958" s="11"/>
    </row>
    <row r="959" spans="1:31" s="18" customFormat="1" hidden="1">
      <c r="A959" s="127" t="s">
        <v>6</v>
      </c>
      <c r="B959" s="22" t="s">
        <v>2</v>
      </c>
      <c r="C959" s="22" t="s">
        <v>18</v>
      </c>
      <c r="D959" s="148" t="s">
        <v>20</v>
      </c>
      <c r="E959" s="27" t="s">
        <v>21</v>
      </c>
      <c r="F959" s="27" t="s">
        <v>22</v>
      </c>
      <c r="G959" s="27" t="s">
        <v>23</v>
      </c>
      <c r="H959" s="27"/>
      <c r="I959" s="149" t="s">
        <v>24</v>
      </c>
      <c r="J959" s="149" t="s">
        <v>25</v>
      </c>
      <c r="K959" s="149"/>
      <c r="L959" s="150"/>
      <c r="M959" s="150"/>
      <c r="N959" s="150"/>
      <c r="O959" s="150"/>
      <c r="P959" s="149" t="s">
        <v>16</v>
      </c>
      <c r="Q959" s="161" t="s">
        <v>26</v>
      </c>
      <c r="R959" s="16"/>
      <c r="S959" s="37"/>
      <c r="T959" s="37"/>
      <c r="U959" s="102"/>
      <c r="V959" s="16"/>
      <c r="W959" s="16"/>
      <c r="X959" s="37"/>
      <c r="Y959" s="37"/>
      <c r="AA959" s="11"/>
      <c r="AB959" s="11"/>
      <c r="AC959" s="11"/>
      <c r="AD959" s="11"/>
      <c r="AE959" s="11"/>
    </row>
    <row r="960" spans="1:31" s="18" customFormat="1" hidden="1">
      <c r="A960" s="127">
        <v>25</v>
      </c>
      <c r="B960" s="23" t="e">
        <f>VLOOKUP(A960,#REF!,COLUMNS(#REF!))</f>
        <v>#REF!</v>
      </c>
      <c r="C960" s="26" t="e">
        <f>#REF!</f>
        <v>#REF!</v>
      </c>
      <c r="D960" s="26">
        <f>SUMIF($F$7:$F$868,C960,$G$7:$G$868) + SUMIF($I$7:$I$868,C960,$J$7:$J$868)</f>
        <v>0</v>
      </c>
      <c r="E960" s="26">
        <f>SUMIF($F$7:$F$868,$C960,$P$7:$P$868) + SUMIF($I$7:$I$868,$C960,$Q$7:$Q$868)</f>
        <v>0</v>
      </c>
      <c r="F960" s="172">
        <f t="shared" si="186"/>
        <v>0</v>
      </c>
      <c r="G960" s="172"/>
      <c r="H960" s="172"/>
      <c r="I960" s="172">
        <f>COUNTIF($F$7:$F$868,C960) + COUNTIF($I$7:$I$868,C960)</f>
        <v>0</v>
      </c>
      <c r="J960" s="26">
        <f>SUMIF($F$7:$F$868,$C960,$R$7:$R$868) + SUMIF($I$7:$I$868,$C960,$S$7:$S$868)</f>
        <v>0</v>
      </c>
      <c r="K960" s="26"/>
      <c r="L960" s="151"/>
      <c r="M960" s="151"/>
      <c r="N960" s="151"/>
      <c r="O960" s="151"/>
      <c r="P960" s="26">
        <f>SUMIF($F$7:$F$868,$C960,$V$7:$V$868) + SUMIF($I$7:$I$868,$C960,$W$7:$W$868)</f>
        <v>0</v>
      </c>
      <c r="Q960" s="160">
        <f>SUMIF($F$7:$F$868,$C960,$T$7:$T$868) + SUMIF($I$7:$I$868,$C960,$U$7:$U$868)</f>
        <v>0</v>
      </c>
      <c r="R960" s="16"/>
      <c r="S960" s="277"/>
      <c r="T960" s="170"/>
      <c r="U960" s="170"/>
      <c r="V960" s="16"/>
      <c r="W960" s="16"/>
      <c r="X960" s="277"/>
      <c r="Y960" s="277"/>
      <c r="AA960" s="11"/>
      <c r="AB960" s="11"/>
      <c r="AC960" s="11"/>
      <c r="AD960" s="11"/>
      <c r="AE960" s="11"/>
    </row>
    <row r="961" spans="1:31" s="18" customFormat="1" hidden="1">
      <c r="A961" s="127">
        <v>26</v>
      </c>
      <c r="B961" s="23" t="e">
        <f>VLOOKUP(A961,#REF!,COLUMNS(#REF!))</f>
        <v>#REF!</v>
      </c>
      <c r="C961" s="26" t="e">
        <f>#REF!</f>
        <v>#REF!</v>
      </c>
      <c r="D961" s="26">
        <f>SUMIF($F$7:$F$868,C961,$G$7:$G$868) + SUMIF($I$7:$I$868,C961,$J$7:$J$868)</f>
        <v>0</v>
      </c>
      <c r="E961" s="26">
        <f>SUMIF($F$7:$F$868,$C961,$P$7:$P$868) + SUMIF($I$7:$I$868,$C961,$Q$7:$Q$868)</f>
        <v>0</v>
      </c>
      <c r="F961" s="172">
        <f t="shared" si="186"/>
        <v>0</v>
      </c>
      <c r="G961" s="172"/>
      <c r="H961" s="172"/>
      <c r="I961" s="172">
        <f>COUNTIF($F$7:$F$868,C961) + COUNTIF($I$7:$I$868,C961)</f>
        <v>0</v>
      </c>
      <c r="J961" s="26">
        <f>SUMIF($F$7:$F$868,$C961,$R$7:$R$868) + SUMIF($I$7:$I$868,$C961,$S$7:$S$868)</f>
        <v>0</v>
      </c>
      <c r="K961" s="26"/>
      <c r="L961" s="151"/>
      <c r="M961" s="151"/>
      <c r="N961" s="151"/>
      <c r="O961" s="151"/>
      <c r="P961" s="26">
        <f>SUMIF($F$7:$F$868,$C961,$V$7:$V$868) + SUMIF($I$7:$I$868,$C961,$W$7:$W$868)</f>
        <v>0</v>
      </c>
      <c r="Q961" s="160">
        <f>SUMIF($F$7:$F$868,$C961,$T$7:$T$868) + SUMIF($I$7:$I$868,$C961,$U$7:$U$868)</f>
        <v>0</v>
      </c>
      <c r="R961" s="16"/>
      <c r="S961" s="277"/>
      <c r="T961" s="170"/>
      <c r="U961" s="170"/>
      <c r="V961" s="16"/>
      <c r="W961" s="16"/>
      <c r="X961" s="277"/>
      <c r="Y961" s="277"/>
      <c r="AA961" s="11"/>
      <c r="AB961" s="11"/>
      <c r="AC961" s="11"/>
      <c r="AD961" s="11"/>
      <c r="AE961" s="11"/>
    </row>
    <row r="962" spans="1:31" s="18" customFormat="1" hidden="1">
      <c r="A962" s="127">
        <v>27</v>
      </c>
      <c r="B962" s="23" t="e">
        <f>VLOOKUP(A962,#REF!,COLUMNS(#REF!))</f>
        <v>#REF!</v>
      </c>
      <c r="C962" s="26" t="e">
        <f>#REF!</f>
        <v>#REF!</v>
      </c>
      <c r="D962" s="26">
        <f>SUMIF($F$7:$F$868,C962,$G$7:$G$868) + SUMIF($I$7:$I$868,C962,$J$7:$J$868)</f>
        <v>0</v>
      </c>
      <c r="E962" s="26">
        <f>SUMIF($F$7:$F$868,$C962,$P$7:$P$868) + SUMIF($I$7:$I$868,$C962,$Q$7:$Q$868)</f>
        <v>0</v>
      </c>
      <c r="F962" s="172">
        <f t="shared" si="186"/>
        <v>0</v>
      </c>
      <c r="G962" s="172"/>
      <c r="H962" s="172"/>
      <c r="I962" s="172">
        <f>COUNTIF($F$7:$F$868,C962) + COUNTIF($I$7:$I$868,C962)</f>
        <v>0</v>
      </c>
      <c r="J962" s="26">
        <f>SUMIF($F$7:$F$868,$C962,$R$7:$R$868) + SUMIF($I$7:$I$868,$C962,$S$7:$S$868)</f>
        <v>0</v>
      </c>
      <c r="K962" s="26"/>
      <c r="L962" s="151"/>
      <c r="M962" s="151"/>
      <c r="N962" s="151"/>
      <c r="O962" s="151"/>
      <c r="P962" s="26">
        <f>SUMIF($F$7:$F$868,$C962,$V$7:$V$868) + SUMIF($I$7:$I$868,$C962,$W$7:$W$868)</f>
        <v>0</v>
      </c>
      <c r="Q962" s="160">
        <f>SUMIF($F$7:$F$868,$C962,$T$7:$T$868) + SUMIF($I$7:$I$868,$C962,$U$7:$U$868)</f>
        <v>0</v>
      </c>
      <c r="R962" s="16"/>
      <c r="S962" s="277"/>
      <c r="T962" s="170"/>
      <c r="U962" s="170"/>
      <c r="V962" s="16"/>
      <c r="W962" s="16"/>
      <c r="X962" s="277"/>
      <c r="Y962" s="277"/>
      <c r="AA962" s="11"/>
      <c r="AB962" s="11"/>
      <c r="AC962" s="11"/>
      <c r="AD962" s="11"/>
      <c r="AE962" s="11"/>
    </row>
    <row r="963" spans="1:31" s="18" customFormat="1" hidden="1">
      <c r="A963" s="127">
        <v>28</v>
      </c>
      <c r="B963" s="23" t="e">
        <f>VLOOKUP(A963,#REF!,COLUMNS(#REF!))</f>
        <v>#REF!</v>
      </c>
      <c r="C963" s="26" t="e">
        <f>#REF!</f>
        <v>#REF!</v>
      </c>
      <c r="D963" s="26">
        <f>SUMIF($F$7:$F$868,C963,$G$7:$G$868) + SUMIF($I$7:$I$868,C963,$J$7:$J$868)</f>
        <v>0</v>
      </c>
      <c r="E963" s="26">
        <f>SUMIF($F$7:$F$868,$C963,$P$7:$P$868) + SUMIF($I$7:$I$868,$C963,$Q$7:$Q$868)</f>
        <v>0</v>
      </c>
      <c r="F963" s="172">
        <f t="shared" si="186"/>
        <v>0</v>
      </c>
      <c r="G963" s="172"/>
      <c r="H963" s="172"/>
      <c r="I963" s="172">
        <f>COUNTIF($F$7:$F$868,C963) + COUNTIF($I$7:$I$868,C963)</f>
        <v>0</v>
      </c>
      <c r="J963" s="26">
        <f>SUMIF($F$7:$F$868,$C963,$R$7:$R$868) + SUMIF($I$7:$I$868,$C963,$S$7:$S$868)</f>
        <v>0</v>
      </c>
      <c r="K963" s="26"/>
      <c r="L963" s="151"/>
      <c r="M963" s="151"/>
      <c r="N963" s="151"/>
      <c r="O963" s="151"/>
      <c r="P963" s="26">
        <f>SUMIF($F$7:$F$868,$C963,$V$7:$V$868) + SUMIF($I$7:$I$868,$C963,$W$7:$W$868)</f>
        <v>0</v>
      </c>
      <c r="Q963" s="160">
        <f>SUMIF($F$7:$F$868,$C963,$T$7:$T$868) + SUMIF($I$7:$I$868,$C963,$U$7:$U$868)</f>
        <v>0</v>
      </c>
      <c r="R963" s="16"/>
      <c r="S963" s="277"/>
      <c r="T963" s="170"/>
      <c r="U963" s="170"/>
      <c r="V963" s="16"/>
      <c r="W963" s="16"/>
      <c r="X963" s="277"/>
      <c r="Y963" s="277"/>
      <c r="AA963" s="11"/>
      <c r="AB963" s="11"/>
      <c r="AC963" s="11"/>
      <c r="AD963" s="11"/>
      <c r="AE963" s="11"/>
    </row>
    <row r="964" spans="1:31" s="18" customFormat="1" hidden="1">
      <c r="A964" s="127" t="s">
        <v>6</v>
      </c>
      <c r="B964" s="22" t="s">
        <v>2</v>
      </c>
      <c r="C964" s="22" t="s">
        <v>18</v>
      </c>
      <c r="D964" s="148" t="s">
        <v>20</v>
      </c>
      <c r="E964" s="27" t="s">
        <v>21</v>
      </c>
      <c r="F964" s="27" t="s">
        <v>22</v>
      </c>
      <c r="G964" s="27" t="s">
        <v>23</v>
      </c>
      <c r="H964" s="27"/>
      <c r="I964" s="149" t="s">
        <v>24</v>
      </c>
      <c r="J964" s="149" t="s">
        <v>25</v>
      </c>
      <c r="K964" s="149"/>
      <c r="L964" s="150"/>
      <c r="M964" s="150"/>
      <c r="N964" s="150"/>
      <c r="O964" s="150"/>
      <c r="P964" s="149" t="s">
        <v>16</v>
      </c>
      <c r="Q964" s="161" t="s">
        <v>26</v>
      </c>
      <c r="R964" s="16"/>
      <c r="S964" s="37"/>
      <c r="T964" s="37"/>
      <c r="U964" s="102"/>
      <c r="V964" s="16"/>
      <c r="W964" s="16"/>
      <c r="X964" s="37"/>
      <c r="Y964" s="37"/>
      <c r="AA964" s="11"/>
      <c r="AB964" s="11"/>
      <c r="AC964" s="11"/>
      <c r="AD964" s="11"/>
      <c r="AE964" s="11"/>
    </row>
    <row r="965" spans="1:31" s="18" customFormat="1" hidden="1">
      <c r="A965" s="127">
        <v>29</v>
      </c>
      <c r="B965" s="27" t="e">
        <f>VLOOKUP(A965,#REF!,COLUMNS(#REF!))</f>
        <v>#REF!</v>
      </c>
      <c r="C965" s="26" t="e">
        <f>#REF!</f>
        <v>#REF!</v>
      </c>
      <c r="D965" s="26">
        <f>SUMIF($F$7:$F$868,C965,$G$7:$G$868) + SUMIF($I$7:$I$868,C965,$J$7:$J$868)</f>
        <v>0</v>
      </c>
      <c r="E965" s="26">
        <f>SUMIF($F$7:$F$868,$C965,$P$7:$P$868) + SUMIF($I$7:$I$868,$C965,$Q$7:$Q$868)</f>
        <v>0</v>
      </c>
      <c r="F965" s="172">
        <f t="shared" si="186"/>
        <v>0</v>
      </c>
      <c r="G965" s="172"/>
      <c r="H965" s="172"/>
      <c r="I965" s="172">
        <f>COUNTIF($F$7:$F$868,C965) + COUNTIF($I$7:$I$868,C965)</f>
        <v>0</v>
      </c>
      <c r="J965" s="26">
        <f>SUMIF($F$7:$F$868,$C965,$R$7:$R$868) + SUMIF($I$7:$I$868,$C965,$S$7:$S$868)</f>
        <v>0</v>
      </c>
      <c r="K965" s="26"/>
      <c r="L965" s="151"/>
      <c r="M965" s="151"/>
      <c r="N965" s="151"/>
      <c r="O965" s="151"/>
      <c r="P965" s="26">
        <f>SUMIF($F$7:$F$868,$C965,$V$7:$V$868) + SUMIF($I$7:$I$868,$C965,$W$7:$W$868)</f>
        <v>0</v>
      </c>
      <c r="Q965" s="160">
        <f>SUMIF($F$7:$F$868,$C965,$T$7:$T$868) + SUMIF($I$7:$I$868,$C965,$U$7:$U$868)</f>
        <v>0</v>
      </c>
      <c r="R965" s="16"/>
      <c r="S965" s="277"/>
      <c r="T965" s="170"/>
      <c r="U965" s="170"/>
      <c r="V965" s="16"/>
      <c r="W965" s="16"/>
      <c r="X965" s="277"/>
      <c r="Y965" s="277"/>
      <c r="AA965" s="11"/>
      <c r="AB965" s="11"/>
      <c r="AC965" s="11"/>
      <c r="AD965" s="11"/>
      <c r="AE965" s="11"/>
    </row>
    <row r="966" spans="1:31" s="18" customFormat="1" hidden="1">
      <c r="A966" s="127">
        <v>30</v>
      </c>
      <c r="B966" s="27" t="e">
        <f>VLOOKUP(A966,#REF!,COLUMNS(#REF!))</f>
        <v>#REF!</v>
      </c>
      <c r="C966" s="26" t="e">
        <f>#REF!</f>
        <v>#REF!</v>
      </c>
      <c r="D966" s="26">
        <f>SUMIF($F$7:$F$868,C966,$G$7:$G$868) + SUMIF($I$7:$I$868,C966,$J$7:$J$868)</f>
        <v>0</v>
      </c>
      <c r="E966" s="26">
        <f>SUMIF($F$7:$F$868,$C966,$P$7:$P$868) + SUMIF($I$7:$I$868,$C966,$Q$7:$Q$868)</f>
        <v>0</v>
      </c>
      <c r="F966" s="172">
        <f t="shared" si="186"/>
        <v>0</v>
      </c>
      <c r="G966" s="172"/>
      <c r="H966" s="172"/>
      <c r="I966" s="172">
        <f>COUNTIF($F$7:$F$868,C966) + COUNTIF($I$7:$I$868,C966)</f>
        <v>0</v>
      </c>
      <c r="J966" s="26">
        <f>SUMIF($F$7:$F$868,$C966,$R$7:$R$868) + SUMIF($I$7:$I$868,$C966,$S$7:$S$868)</f>
        <v>0</v>
      </c>
      <c r="K966" s="26"/>
      <c r="L966" s="152"/>
      <c r="M966" s="152"/>
      <c r="N966" s="152"/>
      <c r="O966" s="152"/>
      <c r="P966" s="26">
        <f>SUMIF($F$7:$F$868,$C966,$V$7:$V$868) + SUMIF($I$7:$I$868,$C966,$W$7:$W$868)</f>
        <v>0</v>
      </c>
      <c r="Q966" s="160">
        <f>SUMIF($F$7:$F$868,$C966,$T$7:$T$868) + SUMIF($I$7:$I$868,$C966,$U$7:$U$868)</f>
        <v>0</v>
      </c>
      <c r="R966" s="16"/>
      <c r="S966" s="277"/>
      <c r="T966" s="170"/>
      <c r="U966" s="28"/>
      <c r="V966" s="16"/>
      <c r="W966" s="16"/>
      <c r="X966" s="277"/>
      <c r="Y966" s="277"/>
      <c r="AA966" s="11"/>
      <c r="AB966" s="11"/>
      <c r="AC966" s="11"/>
      <c r="AD966" s="11"/>
      <c r="AE966" s="11"/>
    </row>
    <row r="967" spans="1:31" s="18" customFormat="1" hidden="1">
      <c r="A967" s="127">
        <v>31</v>
      </c>
      <c r="B967" s="27" t="e">
        <f>VLOOKUP(A967,#REF!,COLUMNS(#REF!))</f>
        <v>#REF!</v>
      </c>
      <c r="C967" s="26" t="e">
        <f>#REF!</f>
        <v>#REF!</v>
      </c>
      <c r="D967" s="26">
        <f>SUMIF($F$7:$F$868,C967,$G$7:$G$868) + SUMIF($I$7:$I$868,C967,$J$7:$J$868)</f>
        <v>0</v>
      </c>
      <c r="E967" s="26">
        <f>SUMIF($F$7:$F$868,$C967,$P$7:$P$868) + SUMIF($I$7:$I$868,$C967,$Q$7:$Q$868)</f>
        <v>0</v>
      </c>
      <c r="F967" s="172">
        <f t="shared" si="186"/>
        <v>0</v>
      </c>
      <c r="G967" s="172"/>
      <c r="H967" s="172"/>
      <c r="I967" s="172">
        <f>COUNTIF($F$7:$F$868,C967) + COUNTIF($I$7:$I$868,C967)</f>
        <v>0</v>
      </c>
      <c r="J967" s="26">
        <f>SUMIF($F$7:$F$868,$C967,$R$7:$R$868) + SUMIF($I$7:$I$868,$C967,$S$7:$S$868)</f>
        <v>0</v>
      </c>
      <c r="K967" s="26"/>
      <c r="L967" s="151"/>
      <c r="M967" s="151"/>
      <c r="N967" s="151"/>
      <c r="O967" s="151"/>
      <c r="P967" s="26">
        <f>SUMIF($F$7:$F$868,$C967,$V$7:$V$868) + SUMIF($I$7:$I$868,$C967,$W$7:$W$868)</f>
        <v>0</v>
      </c>
      <c r="Q967" s="160">
        <f>SUMIF($F$7:$F$868,$C967,$T$7:$T$868) + SUMIF($I$7:$I$868,$C967,$U$7:$U$868)</f>
        <v>0</v>
      </c>
      <c r="R967" s="16"/>
      <c r="S967" s="16"/>
      <c r="T967" s="16"/>
      <c r="U967" s="16"/>
      <c r="V967" s="16"/>
      <c r="W967" s="16"/>
      <c r="X967" s="11"/>
      <c r="Y967" s="11"/>
      <c r="AA967" s="11"/>
      <c r="AB967" s="11"/>
      <c r="AC967" s="11"/>
      <c r="AD967" s="11"/>
      <c r="AE967" s="11"/>
    </row>
    <row r="968" spans="1:31" s="18" customFormat="1" ht="19.5" hidden="1" thickBot="1">
      <c r="A968" s="162">
        <v>32</v>
      </c>
      <c r="B968" s="163" t="e">
        <f>VLOOKUP(A968,#REF!,COLUMNS(#REF!))</f>
        <v>#REF!</v>
      </c>
      <c r="C968" s="164" t="e">
        <f>#REF!</f>
        <v>#REF!</v>
      </c>
      <c r="D968" s="164">
        <f>SUMIF($F$7:$F$868,C968,$G$7:$G$868) + SUMIF($I$7:$I$868,C968,$J$7:$J$868)</f>
        <v>0</v>
      </c>
      <c r="E968" s="164">
        <f>SUMIF($F$7:$F$868,$C968,$P$7:$P$868) + SUMIF($I$7:$I$868,$C968,$Q$7:$Q$868)</f>
        <v>0</v>
      </c>
      <c r="F968" s="165">
        <f t="shared" si="186"/>
        <v>0</v>
      </c>
      <c r="G968" s="165"/>
      <c r="H968" s="165"/>
      <c r="I968" s="165">
        <f>COUNTIF($F$7:$F$868,C968) + COUNTIF($I$7:$I$868,C968)</f>
        <v>0</v>
      </c>
      <c r="J968" s="164">
        <f>SUMIF($F$7:$F$868,$C968,$R$7:$R$868) + SUMIF($I$7:$I$868,$C968,$S$7:$S$868)</f>
        <v>0</v>
      </c>
      <c r="K968" s="164"/>
      <c r="L968" s="166"/>
      <c r="M968" s="166"/>
      <c r="N968" s="166"/>
      <c r="O968" s="166"/>
      <c r="P968" s="164">
        <f>SUMIF($F$7:$F$868,$C968,$V$7:$V$868) + SUMIF($I$7:$I$868,$C968,$W$7:$W$868)</f>
        <v>0</v>
      </c>
      <c r="Q968" s="167">
        <f>SUMIF($F$7:$F$868,$C968,$T$7:$T$868) + SUMIF($I$7:$I$868,$C968,$U$7:$U$868)</f>
        <v>0</v>
      </c>
      <c r="R968" s="16"/>
      <c r="S968" s="16"/>
      <c r="T968" s="16"/>
      <c r="U968" s="16"/>
      <c r="V968" s="16"/>
      <c r="W968" s="16"/>
      <c r="X968" s="11"/>
      <c r="Y968" s="11"/>
      <c r="AA968" s="11"/>
      <c r="AB968" s="11"/>
      <c r="AC968" s="11"/>
      <c r="AD968" s="11"/>
      <c r="AE968" s="11"/>
    </row>
  </sheetData>
  <sheetProtection password="B12F" sheet="1" objects="1" scenarios="1"/>
  <mergeCells count="8">
    <mergeCell ref="V5:W5"/>
    <mergeCell ref="B927:Q927"/>
    <mergeCell ref="S928:U928"/>
    <mergeCell ref="J3:P3"/>
    <mergeCell ref="N5:O5"/>
    <mergeCell ref="P5:Q5"/>
    <mergeCell ref="R5:S5"/>
    <mergeCell ref="T5:U5"/>
  </mergeCells>
  <conditionalFormatting sqref="F930:F933 F935:F938 F940:F943 F945:F948 F950:F953 F955:F958 F960:F963 F965:F968">
    <cfRule type="cellIs" dxfId="24" priority="9" operator="lessThan">
      <formula>0</formula>
    </cfRule>
  </conditionalFormatting>
  <conditionalFormatting sqref="R7:W925">
    <cfRule type="cellIs" dxfId="23" priority="8" operator="equal">
      <formula>1</formula>
    </cfRule>
  </conditionalFormatting>
  <conditionalFormatting sqref="P7:Q925">
    <cfRule type="cellIs" dxfId="22" priority="7" operator="equal">
      <formula>0</formula>
    </cfRule>
  </conditionalFormatting>
  <conditionalFormatting sqref="T7:U925">
    <cfRule type="cellIs" dxfId="21" priority="5" operator="equal">
      <formula>1</formula>
    </cfRule>
    <cfRule type="cellIs" dxfId="20" priority="6" operator="equal">
      <formula>0</formula>
    </cfRule>
  </conditionalFormatting>
  <conditionalFormatting sqref="V7:W925">
    <cfRule type="cellIs" dxfId="19" priority="4" operator="equal">
      <formula>0</formula>
    </cfRule>
  </conditionalFormatting>
  <conditionalFormatting sqref="N7:O866">
    <cfRule type="cellIs" dxfId="18" priority="1" operator="equal">
      <formula>1</formula>
    </cfRule>
    <cfRule type="cellIs" dxfId="17" priority="2" operator="equal">
      <formula>0</formula>
    </cfRule>
    <cfRule type="cellIs" dxfId="16" priority="3" operator="equal">
      <formula>3</formula>
    </cfRule>
  </conditionalFormatting>
  <pageMargins left="0.7" right="0.7" top="0.75" bottom="0.75" header="0.3" footer="0.3"/>
  <pageSetup paperSize="9" orientation="portrait" horizontalDpi="4294967293" verticalDpi="4294967293" r:id="rId1"/>
  <headerFooter>
    <oddHeader>&amp;L&amp;D&amp;C&amp;"-,Bold"&amp;14South African Football Fan Spreadsheet&amp;R&amp;T</oddHeader>
    <oddFooter>&amp;L&amp;"-,Bold"&amp;14Developed By:&amp;"-,Regular" 1st Analyst Information Services&amp;C&amp;"-,Bold"&amp;14PAGE &amp;P&amp;R&amp;"-,Bold"&amp;14MzansiFootballFan.blogspot.com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/>
  <dimension ref="A1:LN190"/>
  <sheetViews>
    <sheetView showGridLines="0" zoomScaleNormal="10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11" sqref="B11"/>
    </sheetView>
  </sheetViews>
  <sheetFormatPr defaultRowHeight="18.75"/>
  <cols>
    <col min="1" max="1" width="9.140625" style="11"/>
    <col min="2" max="2" width="32.85546875" style="11" bestFit="1" customWidth="1"/>
    <col min="3" max="3" width="29.28515625" style="11" bestFit="1" customWidth="1"/>
    <col min="4" max="4" width="19.42578125" style="282" bestFit="1" customWidth="1"/>
    <col min="5" max="5" width="18.85546875" style="283" bestFit="1" customWidth="1"/>
    <col min="6" max="6" width="22.7109375" style="284" customWidth="1"/>
    <col min="7" max="7" width="15.7109375" style="285" customWidth="1"/>
    <col min="8" max="8" width="13.7109375" style="286" customWidth="1"/>
    <col min="9" max="9" width="13.5703125" style="45" bestFit="1" customWidth="1"/>
    <col min="10" max="11" width="13.5703125" style="45" customWidth="1"/>
    <col min="12" max="12" width="16" style="45" bestFit="1" customWidth="1"/>
    <col min="13" max="13" width="13.5703125" style="45" customWidth="1"/>
    <col min="14" max="14" width="17.140625" style="45" bestFit="1" customWidth="1"/>
    <col min="15" max="15" width="19.7109375" style="45" bestFit="1" customWidth="1"/>
    <col min="16" max="20" width="13.5703125" style="45" customWidth="1"/>
    <col min="21" max="21" width="9.140625" style="45"/>
    <col min="22" max="22" width="22.7109375" style="45" customWidth="1"/>
    <col min="23" max="23" width="15.7109375" style="45" customWidth="1"/>
    <col min="24" max="24" width="10.85546875" style="287" bestFit="1" customWidth="1"/>
    <col min="25" max="25" width="17.140625" style="287" bestFit="1" customWidth="1"/>
    <col min="26" max="26" width="13.42578125" style="122" customWidth="1"/>
    <col min="27" max="27" width="22.7109375" style="122" bestFit="1" customWidth="1"/>
    <col min="28" max="28" width="17.7109375" style="122" customWidth="1"/>
    <col min="29" max="29" width="11.140625" style="33" bestFit="1" customWidth="1"/>
    <col min="30" max="30" width="12.7109375" style="33" bestFit="1" customWidth="1"/>
    <col min="31" max="31" width="19.7109375" style="33" bestFit="1" customWidth="1"/>
    <col min="32" max="32" width="24.85546875" style="33" bestFit="1" customWidth="1"/>
    <col min="33" max="33" width="15.7109375" style="33" customWidth="1"/>
    <col min="34" max="34" width="17.140625" style="33" bestFit="1" customWidth="1"/>
    <col min="35" max="35" width="11.28515625" style="33" customWidth="1"/>
    <col min="36" max="36" width="10.7109375" style="33" customWidth="1"/>
    <col min="37" max="37" width="9.140625" style="33"/>
    <col min="38" max="38" width="24.85546875" style="33" bestFit="1" customWidth="1"/>
    <col min="39" max="39" width="17.7109375" style="33" customWidth="1"/>
    <col min="40" max="42" width="9.140625" style="33"/>
    <col min="43" max="43" width="24.85546875" style="33" bestFit="1" customWidth="1"/>
    <col min="44" max="44" width="17.7109375" style="33" customWidth="1"/>
    <col min="45" max="45" width="12.5703125" style="33" bestFit="1" customWidth="1"/>
    <col min="46" max="46" width="12.7109375" style="33" bestFit="1" customWidth="1"/>
    <col min="47" max="47" width="19.7109375" style="33" bestFit="1" customWidth="1"/>
    <col min="48" max="48" width="24.85546875" style="33" bestFit="1" customWidth="1"/>
    <col min="49" max="49" width="17.7109375" style="33" customWidth="1"/>
    <col min="50" max="51" width="9.140625" style="33"/>
    <col min="52" max="52" width="11.140625" style="33" bestFit="1" customWidth="1"/>
    <col min="53" max="53" width="10.42578125" style="33" customWidth="1"/>
    <col min="54" max="54" width="19.140625" style="33" customWidth="1"/>
    <col min="55" max="55" width="10.28515625" style="33" customWidth="1"/>
    <col min="56" max="56" width="12.42578125" style="33" customWidth="1"/>
    <col min="57" max="57" width="11" style="33" customWidth="1"/>
    <col min="58" max="58" width="24.85546875" style="33" bestFit="1" customWidth="1"/>
    <col min="59" max="59" width="17.7109375" style="33" customWidth="1"/>
    <col min="60" max="60" width="9.140625" style="33"/>
    <col min="61" max="61" width="12.5703125" style="33" bestFit="1" customWidth="1"/>
    <col min="62" max="62" width="12.7109375" style="33" bestFit="1" customWidth="1"/>
    <col min="63" max="63" width="24.85546875" style="33" bestFit="1" customWidth="1"/>
    <col min="64" max="64" width="15.7109375" style="33" customWidth="1"/>
    <col min="65" max="65" width="14.42578125" style="33" customWidth="1"/>
    <col min="66" max="66" width="9.140625" style="33"/>
    <col min="67" max="67" width="16.7109375" style="33" bestFit="1" customWidth="1"/>
    <col min="68" max="68" width="24.85546875" style="33" bestFit="1" customWidth="1"/>
    <col min="69" max="69" width="17.7109375" style="33" customWidth="1"/>
    <col min="70" max="70" width="16.7109375" style="33" bestFit="1" customWidth="1"/>
    <col min="71" max="72" width="9.140625" style="33"/>
    <col min="73" max="73" width="24.85546875" style="33" bestFit="1" customWidth="1"/>
    <col min="74" max="74" width="15.7109375" style="33" customWidth="1"/>
    <col min="75" max="77" width="9.140625" style="33"/>
    <col min="78" max="78" width="24.85546875" style="33" bestFit="1" customWidth="1"/>
    <col min="79" max="79" width="24.85546875" style="33" customWidth="1"/>
    <col min="80" max="82" width="9.140625" style="33"/>
    <col min="83" max="83" width="24.85546875" style="33" bestFit="1" customWidth="1"/>
    <col min="84" max="84" width="24.85546875" style="33" customWidth="1"/>
    <col min="85" max="87" width="9.140625" style="33"/>
    <col min="88" max="88" width="24.85546875" style="33" bestFit="1" customWidth="1"/>
    <col min="89" max="89" width="17.7109375" style="33" customWidth="1"/>
    <col min="90" max="92" width="9.140625" style="33"/>
    <col min="93" max="93" width="24.85546875" style="33" bestFit="1" customWidth="1"/>
    <col min="94" max="94" width="15.7109375" style="33" customWidth="1"/>
    <col min="95" max="97" width="9.140625" style="33"/>
    <col min="98" max="98" width="24.85546875" style="33" bestFit="1" customWidth="1"/>
    <col min="99" max="99" width="15.7109375" style="33" customWidth="1"/>
    <col min="100" max="102" width="9.140625" style="33"/>
    <col min="103" max="103" width="24.85546875" style="33" bestFit="1" customWidth="1"/>
    <col min="104" max="104" width="15.7109375" style="33" customWidth="1"/>
    <col min="105" max="107" width="9.140625" style="33"/>
    <col min="108" max="108" width="24.85546875" style="33" bestFit="1" customWidth="1"/>
    <col min="109" max="109" width="15.7109375" style="33" customWidth="1"/>
    <col min="110" max="112" width="9.140625" style="33"/>
    <col min="113" max="113" width="24.85546875" style="33" bestFit="1" customWidth="1"/>
    <col min="114" max="114" width="24.85546875" style="33" customWidth="1"/>
    <col min="115" max="117" width="9.140625" style="33"/>
    <col min="118" max="118" width="24.85546875" style="33" bestFit="1" customWidth="1"/>
    <col min="119" max="119" width="15.7109375" style="33" customWidth="1"/>
    <col min="120" max="122" width="9.140625" style="33"/>
    <col min="123" max="123" width="24.85546875" style="33" bestFit="1" customWidth="1"/>
    <col min="124" max="124" width="15.7109375" style="33" customWidth="1"/>
    <col min="125" max="127" width="9.140625" style="33"/>
    <col min="128" max="128" width="24.85546875" style="33" bestFit="1" customWidth="1"/>
    <col min="129" max="129" width="9.140625" style="33"/>
    <col min="130" max="130" width="9.7109375" style="33" bestFit="1" customWidth="1"/>
    <col min="131" max="132" width="9.140625" style="33"/>
    <col min="133" max="133" width="24.85546875" style="33" bestFit="1" customWidth="1"/>
    <col min="134" max="134" width="10.7109375" style="33" bestFit="1" customWidth="1"/>
    <col min="135" max="137" width="9.140625" style="33"/>
    <col min="138" max="138" width="24.85546875" style="33" bestFit="1" customWidth="1"/>
    <col min="139" max="139" width="11.42578125" style="33" customWidth="1"/>
    <col min="140" max="140" width="11.140625" style="33" customWidth="1"/>
    <col min="141" max="142" width="9.140625" style="33"/>
    <col min="143" max="143" width="24.85546875" style="33" bestFit="1" customWidth="1"/>
    <col min="144" max="144" width="11.42578125" style="33" customWidth="1"/>
    <col min="145" max="145" width="10.42578125" style="33" customWidth="1"/>
    <col min="146" max="146" width="10.28515625" style="33" customWidth="1"/>
    <col min="147" max="147" width="9.140625" style="33"/>
    <col min="148" max="148" width="24.85546875" style="33" bestFit="1" customWidth="1"/>
    <col min="149" max="149" width="10.85546875" style="33" customWidth="1"/>
    <col min="150" max="150" width="11" style="33" customWidth="1"/>
    <col min="151" max="152" width="9.140625" style="33"/>
    <col min="153" max="153" width="24.85546875" style="33" bestFit="1" customWidth="1"/>
    <col min="154" max="154" width="9.140625" style="33"/>
    <col min="155" max="155" width="11.5703125" style="33" customWidth="1"/>
    <col min="156" max="156" width="11" style="33" customWidth="1"/>
    <col min="157" max="157" width="9.140625" style="33"/>
    <col min="158" max="158" width="24.85546875" style="33" bestFit="1" customWidth="1"/>
    <col min="159" max="162" width="9.140625" style="33"/>
    <col min="163" max="163" width="24.85546875" style="33" bestFit="1" customWidth="1"/>
    <col min="164" max="167" width="9.140625" style="33"/>
    <col min="168" max="168" width="24.85546875" style="33" bestFit="1" customWidth="1"/>
    <col min="169" max="172" width="9.140625" style="33"/>
    <col min="173" max="173" width="24.85546875" style="33" bestFit="1" customWidth="1"/>
    <col min="174" max="177" width="9.140625" style="33"/>
    <col min="178" max="178" width="24.85546875" style="33" bestFit="1" customWidth="1"/>
    <col min="179" max="182" width="9.140625" style="33"/>
    <col min="183" max="183" width="24.85546875" style="33" bestFit="1" customWidth="1"/>
    <col min="184" max="187" width="9.140625" style="33"/>
    <col min="188" max="188" width="24.85546875" style="33" bestFit="1" customWidth="1"/>
    <col min="189" max="192" width="9.140625" style="33"/>
    <col min="193" max="193" width="24.85546875" style="33" bestFit="1" customWidth="1"/>
    <col min="194" max="197" width="9.140625" style="33"/>
    <col min="198" max="198" width="24.85546875" style="33" bestFit="1" customWidth="1"/>
    <col min="199" max="202" width="9.140625" style="33"/>
    <col min="203" max="203" width="24.85546875" style="33" bestFit="1" customWidth="1"/>
    <col min="204" max="207" width="9.140625" style="33"/>
    <col min="208" max="208" width="24.85546875" style="33" bestFit="1" customWidth="1"/>
    <col min="209" max="212" width="9.140625" style="33"/>
    <col min="213" max="213" width="24.85546875" style="33" bestFit="1" customWidth="1"/>
    <col min="214" max="217" width="9.140625" style="33"/>
    <col min="218" max="218" width="24.85546875" style="33" bestFit="1" customWidth="1"/>
    <col min="219" max="222" width="9.140625" style="33"/>
    <col min="223" max="223" width="24.85546875" style="33" bestFit="1" customWidth="1"/>
    <col min="224" max="227" width="9.140625" style="33"/>
    <col min="228" max="228" width="24.85546875" style="33" bestFit="1" customWidth="1"/>
    <col min="229" max="232" width="9.140625" style="33"/>
    <col min="233" max="233" width="24.85546875" style="33" bestFit="1" customWidth="1"/>
    <col min="234" max="237" width="9.140625" style="33"/>
    <col min="238" max="238" width="24.85546875" style="33" bestFit="1" customWidth="1"/>
    <col min="239" max="242" width="9.140625" style="33"/>
    <col min="243" max="243" width="24.85546875" style="33" bestFit="1" customWidth="1"/>
    <col min="244" max="247" width="9.140625" style="33"/>
    <col min="248" max="248" width="24.85546875" style="33" bestFit="1" customWidth="1"/>
    <col min="249" max="252" width="9.140625" style="33"/>
    <col min="253" max="253" width="24.85546875" style="33" bestFit="1" customWidth="1"/>
    <col min="254" max="257" width="9.140625" style="33"/>
    <col min="258" max="258" width="24.85546875" style="33" bestFit="1" customWidth="1"/>
    <col min="259" max="262" width="9.140625" style="33"/>
    <col min="263" max="263" width="24.85546875" style="33" bestFit="1" customWidth="1"/>
    <col min="264" max="267" width="9.140625" style="33"/>
    <col min="268" max="268" width="24.85546875" style="33" bestFit="1" customWidth="1"/>
    <col min="269" max="272" width="9.140625" style="33"/>
    <col min="273" max="273" width="24.85546875" style="33" bestFit="1" customWidth="1"/>
    <col min="274" max="277" width="9.140625" style="33"/>
    <col min="278" max="278" width="24.85546875" style="33" bestFit="1" customWidth="1"/>
    <col min="279" max="282" width="9.140625" style="33"/>
    <col min="283" max="283" width="24.85546875" style="33" bestFit="1" customWidth="1"/>
    <col min="284" max="287" width="9.140625" style="33"/>
    <col min="288" max="288" width="24.85546875" style="33" bestFit="1" customWidth="1"/>
    <col min="289" max="292" width="9.140625" style="33"/>
    <col min="293" max="293" width="24.85546875" style="33" bestFit="1" customWidth="1"/>
    <col min="294" max="297" width="9.140625" style="33"/>
    <col min="298" max="298" width="24.85546875" style="33" bestFit="1" customWidth="1"/>
    <col min="299" max="302" width="9.140625" style="33"/>
    <col min="303" max="303" width="24.85546875" style="33" bestFit="1" customWidth="1"/>
    <col min="304" max="307" width="9.140625" style="33"/>
    <col min="308" max="308" width="24.85546875" style="33" bestFit="1" customWidth="1"/>
    <col min="309" max="312" width="9.140625" style="33"/>
    <col min="313" max="313" width="24.85546875" style="33" bestFit="1" customWidth="1"/>
    <col min="314" max="317" width="9.140625" style="33"/>
    <col min="318" max="318" width="24.85546875" style="33" bestFit="1" customWidth="1"/>
    <col min="319" max="322" width="9.140625" style="33"/>
    <col min="323" max="323" width="24.85546875" style="33" bestFit="1" customWidth="1"/>
    <col min="324" max="326" width="9.140625" style="33"/>
    <col min="327" max="16384" width="9.140625" style="11"/>
  </cols>
  <sheetData>
    <row r="1" spans="1:36">
      <c r="A1" s="10" t="str">
        <f>Admin!$A$1</f>
        <v>ENGLISH PREMIER LEAGUE  FOOTBALL FAN SPREADSHEET - 2023-2024 SEASON - ALL INFORMATION</v>
      </c>
      <c r="Z1" s="287"/>
      <c r="AA1" s="287"/>
      <c r="AB1" s="287"/>
      <c r="AD1" s="45"/>
      <c r="AE1" s="45"/>
      <c r="AF1" s="45"/>
      <c r="AG1" s="45"/>
      <c r="AH1" s="45"/>
      <c r="AI1" s="45"/>
      <c r="AJ1" s="45"/>
    </row>
    <row r="2" spans="1:36">
      <c r="A2" s="19" t="s">
        <v>65</v>
      </c>
      <c r="Z2" s="287"/>
      <c r="AA2" s="287"/>
      <c r="AB2" s="287"/>
      <c r="AD2" s="45"/>
      <c r="AE2" s="45"/>
      <c r="AF2" s="45"/>
      <c r="AG2" s="45"/>
      <c r="AH2" s="45"/>
      <c r="AI2" s="45"/>
      <c r="AJ2" s="45"/>
    </row>
    <row r="4" spans="1:36" ht="23.25">
      <c r="B4" s="288" t="s">
        <v>246</v>
      </c>
      <c r="C4" s="289">
        <f ca="1">DATE(YEAR(NOW()),MONTH(NOW()),DAY(NOW()))</f>
        <v>45214</v>
      </c>
    </row>
    <row r="5" spans="1:36" ht="19.5" thickBot="1">
      <c r="B5" s="182" t="str">
        <f>'Legit-Fans'!$J$65636</f>
        <v>You Are Not A Legit Fan! - Buy Your Own Spreadsheet Here: WorldCupFootballFan.Blogspot.com/purchase.html</v>
      </c>
      <c r="C5" s="182"/>
      <c r="D5" s="497"/>
      <c r="E5" s="497"/>
      <c r="F5" s="245"/>
    </row>
    <row r="6" spans="1:36" ht="24" thickBot="1">
      <c r="A6" s="616" t="str">
        <f>" LOG - "&amp;Admin!$K$7</f>
        <v xml:space="preserve"> LOG - ENGLISH PREMIER LEAGUE  2023 - 2024</v>
      </c>
      <c r="B6" s="617"/>
      <c r="C6" s="617"/>
      <c r="D6" s="617"/>
      <c r="E6" s="618"/>
      <c r="F6" s="439" t="s">
        <v>171</v>
      </c>
      <c r="G6" s="621" t="str">
        <f>'Teams-Premier-League'!$M$9&amp;" MATCHES PER SEASON"</f>
        <v>38 MATCHES PER SEASON</v>
      </c>
      <c r="H6" s="622"/>
      <c r="I6" s="622"/>
      <c r="J6" s="623"/>
    </row>
    <row r="7" spans="1:36" ht="24" thickBot="1">
      <c r="A7" s="440"/>
      <c r="B7" s="425" t="s">
        <v>134</v>
      </c>
      <c r="C7" s="426">
        <f>'Ranking-Log-Background'!$C$7</f>
        <v>45207</v>
      </c>
      <c r="D7" s="427" t="str">
        <f>"SEASON: "&amp;Admin!$B$12&amp;" - "&amp;Admin!$C$12</f>
        <v>SEASON: 2023 - 2024</v>
      </c>
      <c r="E7" s="428"/>
      <c r="F7" s="429" t="s">
        <v>172</v>
      </c>
      <c r="G7" s="624" t="str">
        <f>'Teams-Premier-League'!$M$11&amp;" MATCHES PER SEASON"&amp;" "&amp;"("&amp;'Matches-Data-Inputs'!$C$4&amp;")"</f>
        <v>760 MATCHES PER SEASON (80 Matches Played)</v>
      </c>
      <c r="H7" s="625"/>
      <c r="I7" s="625"/>
      <c r="J7" s="626"/>
    </row>
    <row r="8" spans="1:36" ht="19.5" thickBot="1">
      <c r="A8" s="430" t="s">
        <v>6</v>
      </c>
      <c r="B8" s="499" t="s">
        <v>41</v>
      </c>
      <c r="C8" s="499" t="s">
        <v>35</v>
      </c>
      <c r="D8" s="499" t="s">
        <v>22</v>
      </c>
      <c r="E8" s="499" t="s">
        <v>20</v>
      </c>
      <c r="F8" s="499" t="s">
        <v>21</v>
      </c>
      <c r="G8" s="499" t="s">
        <v>168</v>
      </c>
      <c r="H8" s="499" t="s">
        <v>195</v>
      </c>
      <c r="I8" s="499" t="s">
        <v>169</v>
      </c>
      <c r="J8" s="499" t="s">
        <v>24</v>
      </c>
    </row>
    <row r="9" spans="1:36" ht="19.5" thickBot="1">
      <c r="A9" s="431">
        <v>1</v>
      </c>
      <c r="B9" s="432" t="str">
        <f>'Ranking-Log-Background'!B9</f>
        <v xml:space="preserve"> </v>
      </c>
      <c r="C9" s="432" t="str">
        <f>'Ranking-Log-Background'!C9</f>
        <v xml:space="preserve"> </v>
      </c>
      <c r="D9" s="433" t="str">
        <f>'Ranking-Log-Background'!D9</f>
        <v xml:space="preserve"> </v>
      </c>
      <c r="E9" s="434" t="str">
        <f>'Ranking-Log-Background'!E9</f>
        <v xml:space="preserve"> </v>
      </c>
      <c r="F9" s="435" t="str">
        <f>'Ranking-Log-Background'!F9</f>
        <v xml:space="preserve"> </v>
      </c>
      <c r="G9" s="434" t="str">
        <f>'Ranking-Log-Background'!G9</f>
        <v xml:space="preserve"> </v>
      </c>
      <c r="H9" s="436" t="str">
        <f>'Ranking-Log-Background'!H9</f>
        <v xml:space="preserve"> </v>
      </c>
      <c r="I9" s="435" t="str">
        <f>'Ranking-Log-Background'!I9</f>
        <v xml:space="preserve"> </v>
      </c>
      <c r="J9" s="434" t="str">
        <f>'Ranking-Log-Background'!J9</f>
        <v xml:space="preserve"> </v>
      </c>
    </row>
    <row r="10" spans="1:36" ht="19.5" thickBot="1">
      <c r="A10" s="431">
        <f>A9+1</f>
        <v>2</v>
      </c>
      <c r="B10" s="432" t="str">
        <f>'Ranking-Log-Background'!B10</f>
        <v xml:space="preserve"> </v>
      </c>
      <c r="C10" s="432" t="str">
        <f>'Ranking-Log-Background'!C10</f>
        <v xml:space="preserve"> </v>
      </c>
      <c r="D10" s="433" t="str">
        <f>'Ranking-Log-Background'!D10</f>
        <v xml:space="preserve"> </v>
      </c>
      <c r="E10" s="434" t="str">
        <f>'Ranking-Log-Background'!E10</f>
        <v xml:space="preserve"> </v>
      </c>
      <c r="F10" s="435" t="str">
        <f>'Ranking-Log-Background'!F10</f>
        <v xml:space="preserve"> </v>
      </c>
      <c r="G10" s="434" t="str">
        <f>'Ranking-Log-Background'!G10</f>
        <v xml:space="preserve"> </v>
      </c>
      <c r="H10" s="436" t="str">
        <f>'Ranking-Log-Background'!H10</f>
        <v xml:space="preserve"> </v>
      </c>
      <c r="I10" s="435" t="str">
        <f>'Ranking-Log-Background'!I10</f>
        <v xml:space="preserve"> </v>
      </c>
      <c r="J10" s="434" t="str">
        <f>'Ranking-Log-Background'!J10</f>
        <v xml:space="preserve"> </v>
      </c>
    </row>
    <row r="11" spans="1:36" ht="19.5" thickBot="1">
      <c r="A11" s="431">
        <f t="shared" ref="A11:A28" si="0">A10+1</f>
        <v>3</v>
      </c>
      <c r="B11" s="432" t="str">
        <f>'Ranking-Log-Background'!B11</f>
        <v xml:space="preserve"> </v>
      </c>
      <c r="C11" s="432" t="str">
        <f>'Ranking-Log-Background'!C11</f>
        <v xml:space="preserve"> </v>
      </c>
      <c r="D11" s="433" t="str">
        <f>'Ranking-Log-Background'!D11</f>
        <v xml:space="preserve"> </v>
      </c>
      <c r="E11" s="434" t="str">
        <f>'Ranking-Log-Background'!E11</f>
        <v xml:space="preserve"> </v>
      </c>
      <c r="F11" s="435" t="str">
        <f>'Ranking-Log-Background'!F11</f>
        <v xml:space="preserve"> </v>
      </c>
      <c r="G11" s="434" t="str">
        <f>'Ranking-Log-Background'!G11</f>
        <v xml:space="preserve"> </v>
      </c>
      <c r="H11" s="436" t="str">
        <f>'Ranking-Log-Background'!H11</f>
        <v xml:space="preserve"> </v>
      </c>
      <c r="I11" s="435" t="str">
        <f>'Ranking-Log-Background'!I11</f>
        <v xml:space="preserve"> </v>
      </c>
      <c r="J11" s="434" t="str">
        <f>'Ranking-Log-Background'!J11</f>
        <v xml:space="preserve"> </v>
      </c>
    </row>
    <row r="12" spans="1:36" ht="19.5" thickBot="1">
      <c r="A12" s="431">
        <f t="shared" si="0"/>
        <v>4</v>
      </c>
      <c r="B12" s="432" t="str">
        <f>'Ranking-Log-Background'!B12</f>
        <v xml:space="preserve"> </v>
      </c>
      <c r="C12" s="432" t="str">
        <f>'Ranking-Log-Background'!C12</f>
        <v xml:space="preserve"> </v>
      </c>
      <c r="D12" s="433" t="str">
        <f>'Ranking-Log-Background'!D12</f>
        <v xml:space="preserve"> </v>
      </c>
      <c r="E12" s="434" t="str">
        <f>'Ranking-Log-Background'!E12</f>
        <v xml:space="preserve"> </v>
      </c>
      <c r="F12" s="435" t="str">
        <f>'Ranking-Log-Background'!F12</f>
        <v xml:space="preserve"> </v>
      </c>
      <c r="G12" s="434" t="str">
        <f>'Ranking-Log-Background'!G12</f>
        <v xml:space="preserve"> </v>
      </c>
      <c r="H12" s="436" t="str">
        <f>'Ranking-Log-Background'!H12</f>
        <v xml:space="preserve"> </v>
      </c>
      <c r="I12" s="435" t="str">
        <f>'Ranking-Log-Background'!I12</f>
        <v xml:space="preserve"> </v>
      </c>
      <c r="J12" s="434" t="str">
        <f>'Ranking-Log-Background'!J12</f>
        <v xml:space="preserve"> </v>
      </c>
    </row>
    <row r="13" spans="1:36" ht="19.5" thickBot="1">
      <c r="A13" s="431">
        <f t="shared" si="0"/>
        <v>5</v>
      </c>
      <c r="B13" s="432" t="str">
        <f>'Ranking-Log-Background'!B13</f>
        <v xml:space="preserve"> </v>
      </c>
      <c r="C13" s="432" t="str">
        <f>'Ranking-Log-Background'!C13</f>
        <v xml:space="preserve"> </v>
      </c>
      <c r="D13" s="433" t="str">
        <f>'Ranking-Log-Background'!D13</f>
        <v xml:space="preserve"> </v>
      </c>
      <c r="E13" s="434" t="str">
        <f>'Ranking-Log-Background'!E13</f>
        <v xml:space="preserve"> </v>
      </c>
      <c r="F13" s="435" t="str">
        <f>'Ranking-Log-Background'!F13</f>
        <v xml:space="preserve"> </v>
      </c>
      <c r="G13" s="434" t="str">
        <f>'Ranking-Log-Background'!G13</f>
        <v xml:space="preserve"> </v>
      </c>
      <c r="H13" s="436" t="str">
        <f>'Ranking-Log-Background'!H13</f>
        <v xml:space="preserve"> </v>
      </c>
      <c r="I13" s="435" t="str">
        <f>'Ranking-Log-Background'!I13</f>
        <v xml:space="preserve"> </v>
      </c>
      <c r="J13" s="434" t="str">
        <f>'Ranking-Log-Background'!J13</f>
        <v xml:space="preserve"> </v>
      </c>
    </row>
    <row r="14" spans="1:36" ht="19.5" thickBot="1">
      <c r="A14" s="431">
        <f t="shared" si="0"/>
        <v>6</v>
      </c>
      <c r="B14" s="432" t="str">
        <f>'Ranking-Log-Background'!B14</f>
        <v xml:space="preserve"> </v>
      </c>
      <c r="C14" s="432" t="str">
        <f>'Ranking-Log-Background'!C14</f>
        <v xml:space="preserve"> </v>
      </c>
      <c r="D14" s="433" t="str">
        <f>'Ranking-Log-Background'!D14</f>
        <v xml:space="preserve"> </v>
      </c>
      <c r="E14" s="434" t="str">
        <f>'Ranking-Log-Background'!E14</f>
        <v xml:space="preserve"> </v>
      </c>
      <c r="F14" s="435" t="str">
        <f>'Ranking-Log-Background'!F14</f>
        <v xml:space="preserve"> </v>
      </c>
      <c r="G14" s="434" t="str">
        <f>'Ranking-Log-Background'!G14</f>
        <v xml:space="preserve"> </v>
      </c>
      <c r="H14" s="436" t="str">
        <f>'Ranking-Log-Background'!H14</f>
        <v xml:space="preserve"> </v>
      </c>
      <c r="I14" s="435" t="str">
        <f>'Ranking-Log-Background'!I14</f>
        <v xml:space="preserve"> </v>
      </c>
      <c r="J14" s="434" t="str">
        <f>'Ranking-Log-Background'!J14</f>
        <v xml:space="preserve"> </v>
      </c>
    </row>
    <row r="15" spans="1:36" ht="19.5" thickBot="1">
      <c r="A15" s="431">
        <f t="shared" si="0"/>
        <v>7</v>
      </c>
      <c r="B15" s="432" t="str">
        <f>'Ranking-Log-Background'!B15</f>
        <v xml:space="preserve"> </v>
      </c>
      <c r="C15" s="432" t="str">
        <f>'Ranking-Log-Background'!C15</f>
        <v xml:space="preserve"> </v>
      </c>
      <c r="D15" s="433" t="str">
        <f>'Ranking-Log-Background'!D15</f>
        <v xml:space="preserve"> </v>
      </c>
      <c r="E15" s="434" t="str">
        <f>'Ranking-Log-Background'!E15</f>
        <v xml:space="preserve"> </v>
      </c>
      <c r="F15" s="435" t="str">
        <f>'Ranking-Log-Background'!F15</f>
        <v xml:space="preserve"> </v>
      </c>
      <c r="G15" s="434" t="str">
        <f>'Ranking-Log-Background'!G15</f>
        <v xml:space="preserve"> </v>
      </c>
      <c r="H15" s="436" t="str">
        <f>'Ranking-Log-Background'!H15</f>
        <v xml:space="preserve"> </v>
      </c>
      <c r="I15" s="435" t="str">
        <f>'Ranking-Log-Background'!I15</f>
        <v xml:space="preserve"> </v>
      </c>
      <c r="J15" s="434" t="str">
        <f>'Ranking-Log-Background'!J15</f>
        <v xml:space="preserve"> </v>
      </c>
    </row>
    <row r="16" spans="1:36" ht="19.5" thickBot="1">
      <c r="A16" s="431">
        <f t="shared" si="0"/>
        <v>8</v>
      </c>
      <c r="B16" s="432" t="str">
        <f>'Ranking-Log-Background'!B16</f>
        <v xml:space="preserve"> </v>
      </c>
      <c r="C16" s="432" t="str">
        <f>'Ranking-Log-Background'!C16</f>
        <v xml:space="preserve"> </v>
      </c>
      <c r="D16" s="433" t="str">
        <f>'Ranking-Log-Background'!D16</f>
        <v xml:space="preserve"> </v>
      </c>
      <c r="E16" s="434" t="str">
        <f>'Ranking-Log-Background'!E16</f>
        <v xml:space="preserve"> </v>
      </c>
      <c r="F16" s="435" t="str">
        <f>'Ranking-Log-Background'!F16</f>
        <v xml:space="preserve"> </v>
      </c>
      <c r="G16" s="434" t="str">
        <f>'Ranking-Log-Background'!G16</f>
        <v xml:space="preserve"> </v>
      </c>
      <c r="H16" s="436" t="str">
        <f>'Ranking-Log-Background'!H16</f>
        <v xml:space="preserve"> </v>
      </c>
      <c r="I16" s="435" t="str">
        <f>'Ranking-Log-Background'!I16</f>
        <v xml:space="preserve"> </v>
      </c>
      <c r="J16" s="434" t="str">
        <f>'Ranking-Log-Background'!J16</f>
        <v xml:space="preserve"> </v>
      </c>
    </row>
    <row r="17" spans="1:15" ht="19.5" thickBot="1">
      <c r="A17" s="431">
        <f t="shared" si="0"/>
        <v>9</v>
      </c>
      <c r="B17" s="432" t="str">
        <f>'Ranking-Log-Background'!B17</f>
        <v xml:space="preserve"> </v>
      </c>
      <c r="C17" s="432" t="str">
        <f>'Ranking-Log-Background'!C17</f>
        <v xml:space="preserve"> </v>
      </c>
      <c r="D17" s="433" t="str">
        <f>'Ranking-Log-Background'!D17</f>
        <v xml:space="preserve"> </v>
      </c>
      <c r="E17" s="434" t="str">
        <f>'Ranking-Log-Background'!E17</f>
        <v xml:space="preserve"> </v>
      </c>
      <c r="F17" s="435" t="str">
        <f>'Ranking-Log-Background'!F17</f>
        <v xml:space="preserve"> </v>
      </c>
      <c r="G17" s="434" t="str">
        <f>'Ranking-Log-Background'!G17</f>
        <v xml:space="preserve"> </v>
      </c>
      <c r="H17" s="436" t="str">
        <f>'Ranking-Log-Background'!H17</f>
        <v xml:space="preserve"> </v>
      </c>
      <c r="I17" s="435" t="str">
        <f>'Ranking-Log-Background'!I17</f>
        <v xml:space="preserve"> </v>
      </c>
      <c r="J17" s="434" t="str">
        <f>'Ranking-Log-Background'!J17</f>
        <v xml:space="preserve"> </v>
      </c>
    </row>
    <row r="18" spans="1:15" ht="19.5" thickBot="1">
      <c r="A18" s="431">
        <f t="shared" si="0"/>
        <v>10</v>
      </c>
      <c r="B18" s="432" t="str">
        <f>'Ranking-Log-Background'!B18</f>
        <v xml:space="preserve"> </v>
      </c>
      <c r="C18" s="432" t="str">
        <f>'Ranking-Log-Background'!C18</f>
        <v xml:space="preserve"> </v>
      </c>
      <c r="D18" s="433" t="str">
        <f>'Ranking-Log-Background'!D18</f>
        <v xml:space="preserve"> </v>
      </c>
      <c r="E18" s="434" t="str">
        <f>'Ranking-Log-Background'!E18</f>
        <v xml:space="preserve"> </v>
      </c>
      <c r="F18" s="435" t="str">
        <f>'Ranking-Log-Background'!F18</f>
        <v xml:space="preserve"> </v>
      </c>
      <c r="G18" s="434" t="str">
        <f>'Ranking-Log-Background'!G18</f>
        <v xml:space="preserve"> </v>
      </c>
      <c r="H18" s="436" t="str">
        <f>'Ranking-Log-Background'!H18</f>
        <v xml:space="preserve"> </v>
      </c>
      <c r="I18" s="435" t="str">
        <f>'Ranking-Log-Background'!I18</f>
        <v xml:space="preserve"> </v>
      </c>
      <c r="J18" s="434" t="str">
        <f>'Ranking-Log-Background'!J18</f>
        <v xml:space="preserve"> </v>
      </c>
    </row>
    <row r="19" spans="1:15" ht="19.5" thickBot="1">
      <c r="A19" s="431">
        <f t="shared" si="0"/>
        <v>11</v>
      </c>
      <c r="B19" s="432" t="str">
        <f>'Ranking-Log-Background'!B19</f>
        <v xml:space="preserve"> </v>
      </c>
      <c r="C19" s="432" t="str">
        <f>'Ranking-Log-Background'!C19</f>
        <v xml:space="preserve"> </v>
      </c>
      <c r="D19" s="433" t="str">
        <f>'Ranking-Log-Background'!D19</f>
        <v xml:space="preserve"> </v>
      </c>
      <c r="E19" s="434" t="str">
        <f>'Ranking-Log-Background'!E19</f>
        <v xml:space="preserve"> </v>
      </c>
      <c r="F19" s="435" t="str">
        <f>'Ranking-Log-Background'!F19</f>
        <v xml:space="preserve"> </v>
      </c>
      <c r="G19" s="434" t="str">
        <f>'Ranking-Log-Background'!G19</f>
        <v xml:space="preserve"> </v>
      </c>
      <c r="H19" s="436" t="str">
        <f>'Ranking-Log-Background'!H19</f>
        <v xml:space="preserve"> </v>
      </c>
      <c r="I19" s="435" t="str">
        <f>'Ranking-Log-Background'!I19</f>
        <v xml:space="preserve"> </v>
      </c>
      <c r="J19" s="434" t="str">
        <f>'Ranking-Log-Background'!J19</f>
        <v xml:space="preserve"> </v>
      </c>
    </row>
    <row r="20" spans="1:15" ht="19.5" thickBot="1">
      <c r="A20" s="431">
        <f t="shared" si="0"/>
        <v>12</v>
      </c>
      <c r="B20" s="432" t="str">
        <f>'Ranking-Log-Background'!B20</f>
        <v xml:space="preserve"> </v>
      </c>
      <c r="C20" s="432" t="str">
        <f>'Ranking-Log-Background'!C20</f>
        <v xml:space="preserve"> </v>
      </c>
      <c r="D20" s="433" t="str">
        <f>'Ranking-Log-Background'!D20</f>
        <v xml:space="preserve"> </v>
      </c>
      <c r="E20" s="434" t="str">
        <f>'Ranking-Log-Background'!E20</f>
        <v xml:space="preserve"> </v>
      </c>
      <c r="F20" s="435" t="str">
        <f>'Ranking-Log-Background'!F20</f>
        <v xml:space="preserve"> </v>
      </c>
      <c r="G20" s="434" t="str">
        <f>'Ranking-Log-Background'!G20</f>
        <v xml:space="preserve"> </v>
      </c>
      <c r="H20" s="436" t="str">
        <f>'Ranking-Log-Background'!H20</f>
        <v xml:space="preserve"> </v>
      </c>
      <c r="I20" s="435" t="str">
        <f>'Ranking-Log-Background'!I20</f>
        <v xml:space="preserve"> </v>
      </c>
      <c r="J20" s="434" t="str">
        <f>'Ranking-Log-Background'!J20</f>
        <v xml:space="preserve"> </v>
      </c>
    </row>
    <row r="21" spans="1:15" ht="19.5" thickBot="1">
      <c r="A21" s="431">
        <f t="shared" si="0"/>
        <v>13</v>
      </c>
      <c r="B21" s="432" t="str">
        <f>'Ranking-Log-Background'!B21</f>
        <v xml:space="preserve"> </v>
      </c>
      <c r="C21" s="432" t="str">
        <f>'Ranking-Log-Background'!C21</f>
        <v xml:space="preserve"> </v>
      </c>
      <c r="D21" s="433" t="str">
        <f>'Ranking-Log-Background'!D21</f>
        <v xml:space="preserve"> </v>
      </c>
      <c r="E21" s="434" t="str">
        <f>'Ranking-Log-Background'!E21</f>
        <v xml:space="preserve"> </v>
      </c>
      <c r="F21" s="435" t="str">
        <f>'Ranking-Log-Background'!F21</f>
        <v xml:space="preserve"> </v>
      </c>
      <c r="G21" s="434" t="str">
        <f>'Ranking-Log-Background'!G21</f>
        <v xml:space="preserve"> </v>
      </c>
      <c r="H21" s="436" t="str">
        <f>'Ranking-Log-Background'!H21</f>
        <v xml:space="preserve"> </v>
      </c>
      <c r="I21" s="435" t="str">
        <f>'Ranking-Log-Background'!I21</f>
        <v xml:space="preserve"> </v>
      </c>
      <c r="J21" s="434" t="str">
        <f>'Ranking-Log-Background'!J21</f>
        <v xml:space="preserve"> </v>
      </c>
    </row>
    <row r="22" spans="1:15" ht="19.5" thickBot="1">
      <c r="A22" s="431">
        <f t="shared" si="0"/>
        <v>14</v>
      </c>
      <c r="B22" s="432" t="str">
        <f>'Ranking-Log-Background'!B22</f>
        <v xml:space="preserve"> </v>
      </c>
      <c r="C22" s="432" t="str">
        <f>'Ranking-Log-Background'!C22</f>
        <v xml:space="preserve"> </v>
      </c>
      <c r="D22" s="433" t="str">
        <f>'Ranking-Log-Background'!D22</f>
        <v xml:space="preserve"> </v>
      </c>
      <c r="E22" s="434" t="str">
        <f>'Ranking-Log-Background'!E22</f>
        <v xml:space="preserve"> </v>
      </c>
      <c r="F22" s="435" t="str">
        <f>'Ranking-Log-Background'!F22</f>
        <v xml:space="preserve"> </v>
      </c>
      <c r="G22" s="434" t="str">
        <f>'Ranking-Log-Background'!G22</f>
        <v xml:space="preserve"> </v>
      </c>
      <c r="H22" s="436" t="str">
        <f>'Ranking-Log-Background'!H22</f>
        <v xml:space="preserve"> </v>
      </c>
      <c r="I22" s="435" t="str">
        <f>'Ranking-Log-Background'!I22</f>
        <v xml:space="preserve"> </v>
      </c>
      <c r="J22" s="434" t="str">
        <f>'Ranking-Log-Background'!J22</f>
        <v xml:space="preserve"> </v>
      </c>
    </row>
    <row r="23" spans="1:15" ht="19.5" thickBot="1">
      <c r="A23" s="431">
        <f t="shared" si="0"/>
        <v>15</v>
      </c>
      <c r="B23" s="432" t="str">
        <f>'Ranking-Log-Background'!B23</f>
        <v xml:space="preserve"> </v>
      </c>
      <c r="C23" s="432" t="str">
        <f>'Ranking-Log-Background'!C23</f>
        <v xml:space="preserve"> </v>
      </c>
      <c r="D23" s="433" t="str">
        <f>'Ranking-Log-Background'!D23</f>
        <v xml:space="preserve"> </v>
      </c>
      <c r="E23" s="434" t="str">
        <f>'Ranking-Log-Background'!E23</f>
        <v xml:space="preserve"> </v>
      </c>
      <c r="F23" s="435" t="str">
        <f>'Ranking-Log-Background'!F23</f>
        <v xml:space="preserve"> </v>
      </c>
      <c r="G23" s="434" t="str">
        <f>'Ranking-Log-Background'!G23</f>
        <v xml:space="preserve"> </v>
      </c>
      <c r="H23" s="436" t="str">
        <f>'Ranking-Log-Background'!H23</f>
        <v xml:space="preserve"> </v>
      </c>
      <c r="I23" s="435" t="str">
        <f>'Ranking-Log-Background'!I23</f>
        <v xml:space="preserve"> </v>
      </c>
      <c r="J23" s="434" t="str">
        <f>'Ranking-Log-Background'!J23</f>
        <v xml:space="preserve"> </v>
      </c>
    </row>
    <row r="24" spans="1:15" ht="19.5" thickBot="1">
      <c r="A24" s="431">
        <f t="shared" si="0"/>
        <v>16</v>
      </c>
      <c r="B24" s="432" t="str">
        <f>'Ranking-Log-Background'!B24</f>
        <v xml:space="preserve"> </v>
      </c>
      <c r="C24" s="432" t="str">
        <f>'Ranking-Log-Background'!C24</f>
        <v xml:space="preserve"> </v>
      </c>
      <c r="D24" s="433" t="str">
        <f>'Ranking-Log-Background'!D24</f>
        <v xml:space="preserve"> </v>
      </c>
      <c r="E24" s="434" t="str">
        <f>'Ranking-Log-Background'!E24</f>
        <v xml:space="preserve"> </v>
      </c>
      <c r="F24" s="435" t="str">
        <f>'Ranking-Log-Background'!F24</f>
        <v xml:space="preserve"> </v>
      </c>
      <c r="G24" s="434" t="str">
        <f>'Ranking-Log-Background'!G24</f>
        <v xml:space="preserve"> </v>
      </c>
      <c r="H24" s="436" t="str">
        <f>'Ranking-Log-Background'!H24</f>
        <v xml:space="preserve"> </v>
      </c>
      <c r="I24" s="435" t="str">
        <f>'Ranking-Log-Background'!I24</f>
        <v xml:space="preserve"> </v>
      </c>
      <c r="J24" s="434" t="str">
        <f>'Ranking-Log-Background'!J24</f>
        <v xml:space="preserve"> </v>
      </c>
    </row>
    <row r="25" spans="1:15" ht="19.5" thickBot="1">
      <c r="A25" s="431">
        <f t="shared" si="0"/>
        <v>17</v>
      </c>
      <c r="B25" s="432" t="str">
        <f>'Ranking-Log-Background'!B25</f>
        <v xml:space="preserve"> </v>
      </c>
      <c r="C25" s="432" t="str">
        <f>'Ranking-Log-Background'!C25</f>
        <v xml:space="preserve"> </v>
      </c>
      <c r="D25" s="433" t="str">
        <f>'Ranking-Log-Background'!D25</f>
        <v xml:space="preserve"> </v>
      </c>
      <c r="E25" s="434" t="str">
        <f>'Ranking-Log-Background'!E25</f>
        <v xml:space="preserve"> </v>
      </c>
      <c r="F25" s="435" t="str">
        <f>'Ranking-Log-Background'!F25</f>
        <v xml:space="preserve"> </v>
      </c>
      <c r="G25" s="434" t="str">
        <f>'Ranking-Log-Background'!G25</f>
        <v xml:space="preserve"> </v>
      </c>
      <c r="H25" s="436" t="str">
        <f>'Ranking-Log-Background'!H25</f>
        <v xml:space="preserve"> </v>
      </c>
      <c r="I25" s="435" t="str">
        <f>'Ranking-Log-Background'!I25</f>
        <v xml:space="preserve"> </v>
      </c>
      <c r="J25" s="434" t="str">
        <f>'Ranking-Log-Background'!J25</f>
        <v xml:space="preserve"> </v>
      </c>
    </row>
    <row r="26" spans="1:15" ht="19.5" thickBot="1">
      <c r="A26" s="431">
        <f t="shared" si="0"/>
        <v>18</v>
      </c>
      <c r="B26" s="432" t="str">
        <f>'Ranking-Log-Background'!B26</f>
        <v xml:space="preserve"> </v>
      </c>
      <c r="C26" s="432" t="str">
        <f>'Ranking-Log-Background'!C26</f>
        <v xml:space="preserve"> </v>
      </c>
      <c r="D26" s="433" t="str">
        <f>'Ranking-Log-Background'!D26</f>
        <v xml:space="preserve"> </v>
      </c>
      <c r="E26" s="434" t="str">
        <f>'Ranking-Log-Background'!E26</f>
        <v xml:space="preserve"> </v>
      </c>
      <c r="F26" s="435" t="str">
        <f>'Ranking-Log-Background'!F26</f>
        <v xml:space="preserve"> </v>
      </c>
      <c r="G26" s="434" t="str">
        <f>'Ranking-Log-Background'!G26</f>
        <v xml:space="preserve"> </v>
      </c>
      <c r="H26" s="436" t="str">
        <f>'Ranking-Log-Background'!H26</f>
        <v xml:space="preserve"> </v>
      </c>
      <c r="I26" s="435" t="str">
        <f>'Ranking-Log-Background'!I26</f>
        <v xml:space="preserve"> </v>
      </c>
      <c r="J26" s="434" t="str">
        <f>'Ranking-Log-Background'!J26</f>
        <v xml:space="preserve"> </v>
      </c>
    </row>
    <row r="27" spans="1:15" ht="19.5" thickBot="1">
      <c r="A27" s="431">
        <f t="shared" si="0"/>
        <v>19</v>
      </c>
      <c r="B27" s="432" t="str">
        <f>'Ranking-Log-Background'!B27</f>
        <v xml:space="preserve"> </v>
      </c>
      <c r="C27" s="432" t="str">
        <f>'Ranking-Log-Background'!C27</f>
        <v xml:space="preserve"> </v>
      </c>
      <c r="D27" s="433" t="str">
        <f>'Ranking-Log-Background'!D27</f>
        <v xml:space="preserve"> </v>
      </c>
      <c r="E27" s="434" t="str">
        <f>'Ranking-Log-Background'!E27</f>
        <v xml:space="preserve"> </v>
      </c>
      <c r="F27" s="435" t="str">
        <f>'Ranking-Log-Background'!F27</f>
        <v xml:space="preserve"> </v>
      </c>
      <c r="G27" s="434" t="str">
        <f>'Ranking-Log-Background'!G27</f>
        <v xml:space="preserve"> </v>
      </c>
      <c r="H27" s="436" t="str">
        <f>'Ranking-Log-Background'!H27</f>
        <v xml:space="preserve"> </v>
      </c>
      <c r="I27" s="435" t="str">
        <f>'Ranking-Log-Background'!I27</f>
        <v xml:space="preserve"> </v>
      </c>
      <c r="J27" s="434" t="str">
        <f>'Ranking-Log-Background'!J27</f>
        <v xml:space="preserve"> </v>
      </c>
    </row>
    <row r="28" spans="1:15" ht="19.5" thickBot="1">
      <c r="A28" s="431">
        <f t="shared" si="0"/>
        <v>20</v>
      </c>
      <c r="B28" s="432" t="str">
        <f>'Ranking-Log-Background'!B28</f>
        <v xml:space="preserve"> </v>
      </c>
      <c r="C28" s="432" t="str">
        <f>'Ranking-Log-Background'!C28</f>
        <v xml:space="preserve"> </v>
      </c>
      <c r="D28" s="433" t="str">
        <f>'Ranking-Log-Background'!D28</f>
        <v xml:space="preserve"> </v>
      </c>
      <c r="E28" s="434" t="str">
        <f>'Ranking-Log-Background'!E28</f>
        <v xml:space="preserve"> </v>
      </c>
      <c r="F28" s="435" t="str">
        <f>'Ranking-Log-Background'!F28</f>
        <v xml:space="preserve"> </v>
      </c>
      <c r="G28" s="434" t="str">
        <f>'Ranking-Log-Background'!G28</f>
        <v xml:space="preserve"> </v>
      </c>
      <c r="H28" s="436" t="str">
        <f>'Ranking-Log-Background'!H28</f>
        <v xml:space="preserve"> </v>
      </c>
      <c r="I28" s="435" t="str">
        <f>'Ranking-Log-Background'!I28</f>
        <v xml:space="preserve"> </v>
      </c>
      <c r="J28" s="434" t="str">
        <f>'Ranking-Log-Background'!J28</f>
        <v xml:space="preserve"> </v>
      </c>
    </row>
    <row r="29" spans="1:15" ht="19.5" thickBot="1">
      <c r="A29" s="437"/>
      <c r="B29" s="502" t="s">
        <v>245</v>
      </c>
      <c r="C29" s="431" t="str">
        <f>PROPER(Admin!$B$14)</f>
        <v>Football Fan</v>
      </c>
      <c r="D29" s="433"/>
      <c r="E29" s="501" t="s">
        <v>229</v>
      </c>
      <c r="F29" s="435"/>
      <c r="G29" s="433" t="s">
        <v>323</v>
      </c>
      <c r="H29" s="436"/>
      <c r="I29" s="435"/>
      <c r="J29" s="434"/>
    </row>
    <row r="30" spans="1:15">
      <c r="A30" s="38"/>
      <c r="B30" s="290"/>
    </row>
    <row r="31" spans="1:15">
      <c r="H31" s="291"/>
      <c r="O31" s="45">
        <v>2</v>
      </c>
    </row>
    <row r="32" spans="1:15" ht="23.25">
      <c r="B32" s="664" t="s">
        <v>322</v>
      </c>
      <c r="C32" s="663"/>
      <c r="D32" s="666"/>
    </row>
    <row r="34" spans="1:326" s="33" customFormat="1">
      <c r="D34" s="443"/>
      <c r="E34" s="317"/>
      <c r="F34" s="318"/>
      <c r="G34" s="319"/>
      <c r="H34" s="320"/>
      <c r="R34" s="444"/>
      <c r="S34" s="280"/>
      <c r="X34" s="122"/>
      <c r="Y34" s="122"/>
      <c r="Z34" s="122"/>
      <c r="AA34" s="122"/>
      <c r="AB34" s="122"/>
      <c r="AH34" s="444"/>
      <c r="AI34" s="280"/>
      <c r="AV34" s="119"/>
      <c r="AW34" s="281"/>
      <c r="AX34" s="444"/>
      <c r="AY34" s="280"/>
    </row>
    <row r="35" spans="1:326" s="33" customFormat="1">
      <c r="A35" s="445"/>
      <c r="D35" s="446"/>
      <c r="E35" s="317"/>
      <c r="F35" s="318"/>
      <c r="G35" s="319"/>
      <c r="H35" s="320"/>
      <c r="R35" s="444"/>
      <c r="S35" s="280"/>
      <c r="T35" s="280"/>
      <c r="V35" s="614"/>
      <c r="W35" s="614"/>
      <c r="X35" s="615"/>
      <c r="Y35" s="615"/>
      <c r="Z35" s="122"/>
      <c r="AA35" s="614"/>
      <c r="AB35" s="614"/>
      <c r="AC35" s="615"/>
      <c r="AD35" s="615"/>
      <c r="AF35" s="294"/>
      <c r="AG35" s="294"/>
      <c r="AH35" s="444"/>
      <c r="AI35" s="280"/>
      <c r="AL35" s="614"/>
      <c r="AM35" s="614"/>
      <c r="AN35" s="615"/>
      <c r="AO35" s="615"/>
      <c r="AQ35" s="614"/>
      <c r="AR35" s="614"/>
      <c r="AS35" s="615"/>
      <c r="AT35" s="615"/>
      <c r="AV35" s="294"/>
      <c r="AW35" s="294"/>
      <c r="AX35" s="444"/>
      <c r="AY35" s="280"/>
      <c r="BB35" s="614"/>
      <c r="BC35" s="614"/>
      <c r="BD35" s="615"/>
      <c r="BE35" s="615"/>
      <c r="BF35" s="614"/>
      <c r="BG35" s="614"/>
      <c r="BH35" s="615"/>
      <c r="BI35" s="615"/>
      <c r="BO35" s="619"/>
      <c r="BP35" s="619"/>
      <c r="BQ35" s="620"/>
      <c r="BR35" s="620"/>
      <c r="BZ35" s="609"/>
      <c r="CA35" s="609"/>
      <c r="CB35" s="610"/>
      <c r="CC35" s="610"/>
      <c r="CE35" s="614"/>
      <c r="CF35" s="614"/>
      <c r="CG35" s="615"/>
      <c r="CH35" s="615"/>
      <c r="CJ35" s="609"/>
      <c r="CK35" s="609"/>
      <c r="CL35" s="610"/>
      <c r="CM35" s="610"/>
      <c r="CO35" s="614"/>
      <c r="CP35" s="614"/>
      <c r="CQ35" s="615"/>
      <c r="CR35" s="615"/>
      <c r="CT35" s="609"/>
      <c r="CU35" s="609"/>
      <c r="CV35" s="610"/>
      <c r="CW35" s="610"/>
      <c r="CY35" s="614"/>
      <c r="CZ35" s="614"/>
      <c r="DA35" s="615"/>
      <c r="DB35" s="615"/>
      <c r="DD35" s="609"/>
      <c r="DE35" s="609"/>
      <c r="DF35" s="610"/>
      <c r="DG35" s="610"/>
      <c r="DI35" s="614"/>
      <c r="DJ35" s="614"/>
      <c r="DK35" s="615"/>
      <c r="DL35" s="615"/>
      <c r="DM35" s="295"/>
      <c r="DN35" s="609"/>
      <c r="DO35" s="609"/>
      <c r="DP35" s="610"/>
      <c r="DQ35" s="610"/>
      <c r="DS35" s="614"/>
      <c r="DT35" s="614"/>
      <c r="DU35" s="615"/>
      <c r="DV35" s="615"/>
      <c r="DX35" s="609"/>
      <c r="DY35" s="609"/>
      <c r="DZ35" s="610"/>
      <c r="EA35" s="610"/>
      <c r="EB35" s="296"/>
      <c r="EC35" s="614"/>
      <c r="ED35" s="614"/>
      <c r="EE35" s="615"/>
      <c r="EF35" s="615"/>
      <c r="EH35" s="609"/>
      <c r="EI35" s="609"/>
      <c r="EJ35" s="610"/>
      <c r="EK35" s="610"/>
      <c r="EM35" s="614"/>
      <c r="EN35" s="614"/>
      <c r="EO35" s="615"/>
      <c r="EP35" s="615"/>
      <c r="ER35" s="609"/>
      <c r="ES35" s="609"/>
      <c r="ET35" s="610"/>
      <c r="EU35" s="610"/>
      <c r="EW35" s="614"/>
      <c r="EX35" s="614"/>
      <c r="EY35" s="615"/>
      <c r="EZ35" s="615"/>
      <c r="FB35" s="609"/>
      <c r="FC35" s="609"/>
      <c r="FD35" s="610"/>
      <c r="FE35" s="610"/>
      <c r="FG35" s="614"/>
      <c r="FH35" s="614"/>
      <c r="FI35" s="615"/>
      <c r="FJ35" s="615"/>
      <c r="FL35" s="609"/>
      <c r="FM35" s="609"/>
      <c r="FN35" s="610"/>
      <c r="FO35" s="610"/>
      <c r="FQ35" s="614"/>
      <c r="FR35" s="614"/>
      <c r="FS35" s="615"/>
      <c r="FT35" s="615"/>
      <c r="FV35" s="609"/>
      <c r="FW35" s="609"/>
      <c r="FX35" s="610"/>
      <c r="FY35" s="610"/>
      <c r="GA35" s="614"/>
      <c r="GB35" s="614"/>
      <c r="GC35" s="615"/>
      <c r="GD35" s="615"/>
      <c r="GF35" s="609"/>
      <c r="GG35" s="609"/>
      <c r="GH35" s="610"/>
      <c r="GI35" s="610"/>
      <c r="GK35" s="614"/>
      <c r="GL35" s="614"/>
      <c r="GM35" s="615"/>
      <c r="GN35" s="615"/>
      <c r="GP35" s="609"/>
      <c r="GQ35" s="609"/>
      <c r="GR35" s="610"/>
      <c r="GS35" s="610"/>
      <c r="GU35" s="614"/>
      <c r="GV35" s="614"/>
      <c r="GW35" s="615"/>
      <c r="GX35" s="615"/>
      <c r="GZ35" s="609"/>
      <c r="HA35" s="609"/>
      <c r="HB35" s="610"/>
      <c r="HC35" s="610"/>
      <c r="HE35" s="614"/>
      <c r="HF35" s="614"/>
      <c r="HG35" s="615"/>
      <c r="HH35" s="615"/>
      <c r="HJ35" s="609"/>
      <c r="HK35" s="609"/>
      <c r="HL35" s="610"/>
      <c r="HM35" s="610"/>
      <c r="HO35" s="614"/>
      <c r="HP35" s="614"/>
      <c r="HQ35" s="615"/>
      <c r="HR35" s="615"/>
      <c r="HT35" s="609"/>
      <c r="HU35" s="609"/>
      <c r="HV35" s="610"/>
      <c r="HW35" s="610"/>
      <c r="HY35" s="614"/>
      <c r="HZ35" s="614"/>
      <c r="IA35" s="615"/>
      <c r="IB35" s="615"/>
      <c r="ID35" s="609"/>
      <c r="IE35" s="609"/>
      <c r="IF35" s="610"/>
      <c r="IG35" s="610"/>
      <c r="II35" s="611"/>
      <c r="IJ35" s="611"/>
      <c r="IK35" s="612"/>
      <c r="IL35" s="612"/>
      <c r="IN35" s="609"/>
      <c r="IO35" s="609"/>
      <c r="IP35" s="610"/>
      <c r="IQ35" s="610"/>
      <c r="IS35" s="611"/>
      <c r="IT35" s="611"/>
      <c r="IU35" s="612"/>
      <c r="IV35" s="612"/>
      <c r="IX35" s="609"/>
      <c r="IY35" s="609"/>
      <c r="IZ35" s="610"/>
      <c r="JA35" s="610"/>
      <c r="JC35" s="611"/>
      <c r="JD35" s="611"/>
      <c r="JE35" s="612"/>
      <c r="JF35" s="612"/>
      <c r="JH35" s="609"/>
      <c r="JI35" s="609"/>
      <c r="JJ35" s="610"/>
      <c r="JK35" s="610"/>
      <c r="JM35" s="611"/>
      <c r="JN35" s="611"/>
      <c r="JO35" s="612"/>
      <c r="JP35" s="612"/>
      <c r="JR35" s="609"/>
      <c r="JS35" s="609"/>
      <c r="JT35" s="610"/>
      <c r="JU35" s="610"/>
      <c r="JW35" s="611"/>
      <c r="JX35" s="611"/>
      <c r="JY35" s="612"/>
      <c r="JZ35" s="612"/>
      <c r="KB35" s="609"/>
      <c r="KC35" s="609"/>
      <c r="KD35" s="610"/>
      <c r="KE35" s="610"/>
      <c r="KG35" s="611"/>
      <c r="KH35" s="611"/>
      <c r="KI35" s="612"/>
      <c r="KJ35" s="612"/>
      <c r="KL35" s="609"/>
      <c r="KM35" s="609"/>
      <c r="KN35" s="610"/>
      <c r="KO35" s="610"/>
      <c r="KQ35" s="611"/>
      <c r="KR35" s="611"/>
      <c r="KS35" s="612"/>
      <c r="KT35" s="612"/>
      <c r="KV35" s="609"/>
      <c r="KW35" s="609"/>
      <c r="KX35" s="610"/>
      <c r="KY35" s="610"/>
      <c r="LA35" s="611"/>
      <c r="LB35" s="611"/>
      <c r="LC35" s="612"/>
      <c r="LD35" s="612"/>
      <c r="LF35" s="609"/>
      <c r="LG35" s="609"/>
      <c r="LH35" s="610"/>
      <c r="LI35" s="610"/>
      <c r="LK35" s="611"/>
      <c r="LL35" s="611"/>
      <c r="LM35" s="612"/>
      <c r="LN35" s="612"/>
    </row>
    <row r="36" spans="1:326" s="280" customFormat="1">
      <c r="D36" s="119"/>
      <c r="E36" s="297"/>
      <c r="J36" s="448"/>
      <c r="L36" s="448"/>
      <c r="Z36" s="448"/>
      <c r="AB36" s="448"/>
      <c r="AP36" s="448"/>
      <c r="AR36" s="448"/>
      <c r="BF36" s="448"/>
      <c r="BH36" s="448"/>
    </row>
    <row r="37" spans="1:326" s="33" customFormat="1">
      <c r="A37" s="280"/>
      <c r="B37" s="122"/>
      <c r="C37" s="122"/>
      <c r="D37" s="449"/>
      <c r="E37" s="450"/>
      <c r="F37" s="122"/>
      <c r="G37" s="122"/>
      <c r="H37" s="122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279"/>
      <c r="U37" s="280"/>
      <c r="V37" s="122"/>
      <c r="W37" s="122"/>
      <c r="X37" s="122"/>
      <c r="Y37" s="122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279"/>
      <c r="AK37" s="280"/>
      <c r="AL37" s="122"/>
      <c r="AM37" s="122"/>
      <c r="AN37" s="122"/>
      <c r="AO37" s="122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279"/>
      <c r="BA37" s="280"/>
      <c r="BB37" s="122"/>
      <c r="BC37" s="122"/>
      <c r="BD37" s="122"/>
      <c r="BE37" s="122"/>
      <c r="BF37" s="121"/>
      <c r="BG37" s="121"/>
      <c r="BH37" s="121"/>
      <c r="BI37" s="121"/>
      <c r="BJ37" s="121"/>
      <c r="BK37" s="121"/>
      <c r="BL37" s="121"/>
      <c r="BM37" s="121"/>
      <c r="BN37" s="280"/>
      <c r="BO37" s="122"/>
      <c r="BP37" s="122"/>
      <c r="BQ37" s="122"/>
      <c r="BR37" s="122"/>
      <c r="BS37" s="122"/>
      <c r="BU37" s="122"/>
      <c r="BV37" s="122"/>
      <c r="BW37" s="122"/>
      <c r="BX37" s="122"/>
      <c r="BZ37" s="122"/>
      <c r="CA37" s="122"/>
      <c r="CB37" s="122"/>
      <c r="CC37" s="122"/>
      <c r="CE37" s="122"/>
      <c r="CF37" s="122"/>
      <c r="CG37" s="122"/>
      <c r="CH37" s="122"/>
      <c r="CJ37" s="122"/>
      <c r="CK37" s="122"/>
      <c r="CL37" s="122"/>
      <c r="CM37" s="122"/>
      <c r="CO37" s="122"/>
      <c r="CP37" s="122"/>
      <c r="CQ37" s="122"/>
      <c r="CR37" s="122"/>
      <c r="CT37" s="122"/>
      <c r="CU37" s="122"/>
      <c r="CV37" s="122"/>
      <c r="CW37" s="122"/>
      <c r="CY37" s="122"/>
      <c r="CZ37" s="122"/>
      <c r="DA37" s="122"/>
      <c r="DB37" s="122"/>
      <c r="DD37" s="122"/>
      <c r="DE37" s="122"/>
      <c r="DF37" s="122"/>
      <c r="DG37" s="122"/>
      <c r="DI37" s="122"/>
      <c r="DJ37" s="122"/>
      <c r="DK37" s="122"/>
      <c r="DL37" s="122"/>
      <c r="DM37" s="122"/>
      <c r="DN37" s="122"/>
      <c r="DO37" s="122"/>
      <c r="DP37" s="122"/>
      <c r="DQ37" s="122"/>
      <c r="DS37" s="122"/>
      <c r="DT37" s="122"/>
      <c r="DU37" s="122"/>
      <c r="DV37" s="122"/>
      <c r="DX37" s="122"/>
      <c r="DY37" s="122"/>
      <c r="DZ37" s="122"/>
      <c r="EA37" s="122"/>
      <c r="EB37" s="122"/>
      <c r="EC37" s="122"/>
      <c r="ED37" s="122"/>
      <c r="EE37" s="122"/>
      <c r="EF37" s="122"/>
      <c r="EH37" s="122"/>
      <c r="EI37" s="122"/>
      <c r="EJ37" s="122"/>
      <c r="EK37" s="122"/>
      <c r="EM37" s="122"/>
      <c r="EN37" s="122"/>
      <c r="EO37" s="122"/>
      <c r="EP37" s="122"/>
      <c r="ER37" s="122"/>
      <c r="ES37" s="122"/>
      <c r="ET37" s="122"/>
      <c r="EU37" s="122"/>
      <c r="EW37" s="122"/>
      <c r="EX37" s="122"/>
      <c r="EY37" s="122"/>
      <c r="EZ37" s="122"/>
      <c r="FB37" s="122"/>
      <c r="FC37" s="122"/>
      <c r="FD37" s="122"/>
      <c r="FE37" s="122"/>
      <c r="FG37" s="122"/>
      <c r="FH37" s="122"/>
      <c r="FI37" s="122"/>
      <c r="FJ37" s="122"/>
      <c r="FL37" s="122"/>
      <c r="FM37" s="122"/>
      <c r="FN37" s="122"/>
      <c r="FO37" s="122"/>
      <c r="FQ37" s="122"/>
      <c r="FR37" s="122"/>
      <c r="FS37" s="122"/>
      <c r="FT37" s="122"/>
      <c r="FV37" s="122"/>
      <c r="FW37" s="122"/>
      <c r="FX37" s="122"/>
      <c r="FY37" s="122"/>
      <c r="GA37" s="122"/>
      <c r="GB37" s="122"/>
      <c r="GC37" s="122"/>
      <c r="GD37" s="122"/>
      <c r="GF37" s="122"/>
      <c r="GG37" s="122"/>
      <c r="GH37" s="122"/>
      <c r="GI37" s="122"/>
      <c r="GK37" s="122"/>
      <c r="GL37" s="122"/>
      <c r="GM37" s="122"/>
      <c r="GN37" s="122"/>
      <c r="GP37" s="122"/>
      <c r="GQ37" s="122"/>
      <c r="GR37" s="122"/>
      <c r="GS37" s="122"/>
      <c r="GU37" s="122"/>
      <c r="GV37" s="122"/>
      <c r="GW37" s="122"/>
      <c r="GX37" s="122"/>
      <c r="GZ37" s="122"/>
      <c r="HA37" s="122"/>
      <c r="HB37" s="122"/>
      <c r="HC37" s="122"/>
      <c r="HE37" s="122"/>
      <c r="HF37" s="122"/>
      <c r="HG37" s="122"/>
      <c r="HH37" s="122"/>
      <c r="HJ37" s="122"/>
      <c r="HK37" s="122"/>
      <c r="HL37" s="122"/>
      <c r="HM37" s="122"/>
      <c r="HO37" s="122"/>
      <c r="HP37" s="122"/>
      <c r="HQ37" s="122"/>
      <c r="HR37" s="122"/>
      <c r="HT37" s="122"/>
      <c r="HU37" s="122"/>
      <c r="HV37" s="122"/>
      <c r="HW37" s="122"/>
      <c r="HY37" s="122"/>
      <c r="HZ37" s="122"/>
      <c r="IA37" s="122"/>
      <c r="IB37" s="122"/>
      <c r="ID37" s="122"/>
      <c r="IE37" s="122"/>
      <c r="IF37" s="122"/>
      <c r="IG37" s="122"/>
      <c r="II37" s="122"/>
      <c r="IJ37" s="122"/>
      <c r="IK37" s="122"/>
      <c r="IL37" s="122"/>
      <c r="IN37" s="122"/>
      <c r="IO37" s="122"/>
      <c r="IP37" s="122"/>
      <c r="IQ37" s="122"/>
      <c r="IS37" s="122"/>
      <c r="IT37" s="122"/>
      <c r="IU37" s="122"/>
      <c r="IV37" s="122"/>
      <c r="IX37" s="122"/>
      <c r="IY37" s="122"/>
      <c r="IZ37" s="122"/>
      <c r="JA37" s="122"/>
      <c r="JC37" s="122"/>
      <c r="JD37" s="122"/>
      <c r="JE37" s="122"/>
      <c r="JF37" s="122"/>
      <c r="JH37" s="122"/>
      <c r="JI37" s="122"/>
      <c r="JJ37" s="122"/>
      <c r="JK37" s="122"/>
      <c r="JM37" s="122"/>
      <c r="JN37" s="122"/>
      <c r="JO37" s="122"/>
      <c r="JP37" s="122"/>
      <c r="JR37" s="122"/>
      <c r="JS37" s="122"/>
      <c r="JT37" s="122"/>
      <c r="JU37" s="122"/>
      <c r="JW37" s="122"/>
      <c r="JX37" s="122"/>
      <c r="JY37" s="122"/>
      <c r="JZ37" s="122"/>
      <c r="KB37" s="122"/>
      <c r="KC37" s="122"/>
      <c r="KD37" s="122"/>
      <c r="KE37" s="122"/>
      <c r="KG37" s="122"/>
      <c r="KH37" s="122"/>
      <c r="KI37" s="122"/>
      <c r="KJ37" s="122"/>
      <c r="KL37" s="122"/>
      <c r="KM37" s="122"/>
      <c r="KN37" s="122"/>
      <c r="KO37" s="122"/>
      <c r="KQ37" s="122"/>
      <c r="KR37" s="122"/>
      <c r="KS37" s="122"/>
      <c r="KT37" s="122"/>
      <c r="KV37" s="122"/>
      <c r="KW37" s="122"/>
      <c r="KX37" s="122"/>
      <c r="KY37" s="122"/>
      <c r="LA37" s="122"/>
      <c r="LB37" s="122"/>
      <c r="LC37" s="122"/>
      <c r="LD37" s="122"/>
      <c r="LF37" s="122"/>
      <c r="LG37" s="122"/>
      <c r="LH37" s="122"/>
      <c r="LI37" s="122"/>
      <c r="LK37" s="122"/>
      <c r="LL37" s="122"/>
      <c r="LM37" s="122"/>
      <c r="LN37" s="122"/>
    </row>
    <row r="38" spans="1:326" s="33" customFormat="1">
      <c r="A38" s="280"/>
      <c r="B38" s="122"/>
      <c r="C38" s="122"/>
      <c r="D38" s="449"/>
      <c r="E38" s="450"/>
      <c r="F38" s="122"/>
      <c r="G38" s="122"/>
      <c r="H38" s="122"/>
      <c r="I38" s="121"/>
      <c r="J38" s="120"/>
      <c r="K38" s="121"/>
      <c r="L38" s="120"/>
      <c r="M38" s="121"/>
      <c r="N38" s="121"/>
      <c r="O38" s="121"/>
      <c r="P38" s="121"/>
      <c r="Q38" s="121"/>
      <c r="R38" s="121"/>
      <c r="S38" s="121"/>
      <c r="T38" s="279"/>
      <c r="U38" s="280"/>
      <c r="V38" s="122"/>
      <c r="W38" s="122"/>
      <c r="X38" s="122"/>
      <c r="Y38" s="122"/>
      <c r="Z38" s="120"/>
      <c r="AA38" s="121"/>
      <c r="AB38" s="120"/>
      <c r="AC38" s="121"/>
      <c r="AD38" s="121"/>
      <c r="AE38" s="121"/>
      <c r="AF38" s="121"/>
      <c r="AG38" s="121"/>
      <c r="AH38" s="121"/>
      <c r="AI38" s="121"/>
      <c r="AJ38" s="279"/>
      <c r="AK38" s="280"/>
      <c r="AL38" s="122"/>
      <c r="AM38" s="122"/>
      <c r="AN38" s="122"/>
      <c r="AO38" s="122"/>
      <c r="AP38" s="120"/>
      <c r="AQ38" s="121"/>
      <c r="AR38" s="120"/>
      <c r="AS38" s="121"/>
      <c r="AT38" s="121"/>
      <c r="AU38" s="121"/>
      <c r="AV38" s="121"/>
      <c r="AW38" s="121"/>
      <c r="AX38" s="121"/>
      <c r="AY38" s="121"/>
      <c r="AZ38" s="279"/>
      <c r="BA38" s="280"/>
      <c r="BB38" s="122"/>
      <c r="BC38" s="122"/>
      <c r="BD38" s="122"/>
      <c r="BE38" s="122"/>
      <c r="BF38" s="120"/>
      <c r="BG38" s="121"/>
      <c r="BH38" s="120"/>
      <c r="BI38" s="121"/>
      <c r="BJ38" s="121"/>
      <c r="BK38" s="121"/>
      <c r="BL38" s="121"/>
      <c r="BM38" s="121"/>
      <c r="BN38" s="280"/>
      <c r="BO38" s="122"/>
      <c r="BP38" s="122"/>
      <c r="BQ38" s="122"/>
      <c r="BR38" s="122"/>
      <c r="BS38" s="122"/>
      <c r="BU38" s="122"/>
      <c r="BV38" s="122"/>
      <c r="BW38" s="122"/>
      <c r="BX38" s="122"/>
      <c r="BZ38" s="122"/>
      <c r="CA38" s="122"/>
      <c r="CB38" s="122"/>
      <c r="CC38" s="122"/>
      <c r="CE38" s="122"/>
      <c r="CF38" s="122"/>
      <c r="CG38" s="122"/>
      <c r="CH38" s="122"/>
      <c r="CJ38" s="122"/>
      <c r="CK38" s="122"/>
      <c r="CL38" s="122"/>
      <c r="CM38" s="122"/>
      <c r="CO38" s="122"/>
      <c r="CP38" s="122"/>
      <c r="CQ38" s="122"/>
      <c r="CR38" s="122"/>
      <c r="CT38" s="122"/>
      <c r="CU38" s="122"/>
      <c r="CV38" s="122"/>
      <c r="CW38" s="122"/>
      <c r="CY38" s="122"/>
      <c r="CZ38" s="122"/>
      <c r="DA38" s="122"/>
      <c r="DB38" s="122"/>
      <c r="DD38" s="122"/>
      <c r="DE38" s="122"/>
      <c r="DF38" s="122"/>
      <c r="DG38" s="122"/>
      <c r="DI38" s="122"/>
      <c r="DJ38" s="122"/>
      <c r="DK38" s="122"/>
      <c r="DL38" s="122"/>
      <c r="DM38" s="122"/>
      <c r="DN38" s="122"/>
      <c r="DO38" s="122"/>
      <c r="DP38" s="122"/>
      <c r="DQ38" s="122"/>
      <c r="DS38" s="122"/>
      <c r="DT38" s="122"/>
      <c r="DU38" s="122"/>
      <c r="DV38" s="122"/>
      <c r="DX38" s="122"/>
      <c r="DY38" s="122"/>
      <c r="DZ38" s="122"/>
      <c r="EA38" s="122"/>
      <c r="EB38" s="122"/>
      <c r="EC38" s="122"/>
      <c r="ED38" s="122"/>
      <c r="EE38" s="122"/>
      <c r="EF38" s="122"/>
      <c r="EH38" s="122"/>
      <c r="EI38" s="122"/>
      <c r="EJ38" s="122"/>
      <c r="EK38" s="122"/>
      <c r="EM38" s="122"/>
      <c r="EN38" s="122"/>
      <c r="EO38" s="122"/>
      <c r="EP38" s="122"/>
      <c r="ER38" s="122"/>
      <c r="ES38" s="122"/>
      <c r="ET38" s="122"/>
      <c r="EU38" s="122"/>
      <c r="EW38" s="122"/>
      <c r="EX38" s="122"/>
      <c r="EY38" s="122"/>
      <c r="EZ38" s="122"/>
      <c r="FB38" s="122"/>
      <c r="FC38" s="122"/>
      <c r="FD38" s="122"/>
      <c r="FE38" s="122"/>
      <c r="FG38" s="122"/>
      <c r="FH38" s="122"/>
      <c r="FI38" s="122"/>
      <c r="FJ38" s="122"/>
      <c r="FL38" s="122"/>
      <c r="FM38" s="122"/>
      <c r="FN38" s="122"/>
      <c r="FO38" s="122"/>
      <c r="FQ38" s="122"/>
      <c r="FR38" s="122"/>
      <c r="FS38" s="122"/>
      <c r="FT38" s="122"/>
      <c r="FV38" s="122"/>
      <c r="FW38" s="122"/>
      <c r="FX38" s="122"/>
      <c r="FY38" s="122"/>
      <c r="GA38" s="122"/>
      <c r="GB38" s="122"/>
      <c r="GC38" s="122"/>
      <c r="GD38" s="122"/>
      <c r="GF38" s="122"/>
      <c r="GG38" s="122"/>
      <c r="GH38" s="122"/>
      <c r="GI38" s="122"/>
      <c r="GK38" s="122"/>
      <c r="GL38" s="122"/>
      <c r="GM38" s="122"/>
      <c r="GN38" s="122"/>
      <c r="GP38" s="122"/>
      <c r="GQ38" s="122"/>
      <c r="GR38" s="122"/>
      <c r="GS38" s="122"/>
      <c r="GU38" s="122"/>
      <c r="GV38" s="122"/>
      <c r="GW38" s="122"/>
      <c r="GX38" s="122"/>
      <c r="GZ38" s="122"/>
      <c r="HA38" s="122"/>
      <c r="HB38" s="122"/>
      <c r="HC38" s="122"/>
      <c r="HE38" s="122"/>
      <c r="HF38" s="122"/>
      <c r="HG38" s="122"/>
      <c r="HH38" s="122"/>
      <c r="HJ38" s="122"/>
      <c r="HK38" s="122"/>
      <c r="HL38" s="122"/>
      <c r="HM38" s="122"/>
      <c r="HO38" s="122"/>
      <c r="HP38" s="122"/>
      <c r="HQ38" s="122"/>
      <c r="HR38" s="122"/>
      <c r="HT38" s="122"/>
      <c r="HU38" s="122"/>
      <c r="HV38" s="122"/>
      <c r="HW38" s="122"/>
      <c r="HY38" s="122"/>
      <c r="HZ38" s="122"/>
      <c r="IA38" s="122"/>
      <c r="IB38" s="122"/>
      <c r="ID38" s="122"/>
      <c r="IE38" s="122"/>
      <c r="IF38" s="122"/>
      <c r="IG38" s="122"/>
      <c r="II38" s="122"/>
      <c r="IJ38" s="122"/>
      <c r="IK38" s="122"/>
      <c r="IL38" s="122"/>
      <c r="IN38" s="122"/>
      <c r="IO38" s="122"/>
      <c r="IP38" s="122"/>
      <c r="IQ38" s="122"/>
      <c r="IS38" s="122"/>
      <c r="IT38" s="122"/>
      <c r="IU38" s="122"/>
      <c r="IV38" s="122"/>
      <c r="IX38" s="122"/>
      <c r="IY38" s="122"/>
      <c r="IZ38" s="122"/>
      <c r="JA38" s="122"/>
      <c r="JC38" s="122"/>
      <c r="JD38" s="122"/>
      <c r="JE38" s="122"/>
      <c r="JF38" s="122"/>
      <c r="JH38" s="122"/>
      <c r="JI38" s="122"/>
      <c r="JJ38" s="122"/>
      <c r="JK38" s="122"/>
      <c r="JM38" s="122"/>
      <c r="JN38" s="122"/>
      <c r="JO38" s="122"/>
      <c r="JP38" s="122"/>
      <c r="JR38" s="122"/>
      <c r="JS38" s="122"/>
      <c r="JT38" s="122"/>
      <c r="JU38" s="122"/>
      <c r="JW38" s="122"/>
      <c r="JX38" s="122"/>
      <c r="JY38" s="122"/>
      <c r="JZ38" s="122"/>
      <c r="KB38" s="122"/>
      <c r="KC38" s="122"/>
      <c r="KD38" s="122"/>
      <c r="KE38" s="122"/>
      <c r="KG38" s="122"/>
      <c r="KH38" s="122"/>
      <c r="KI38" s="122"/>
      <c r="KJ38" s="122"/>
      <c r="KL38" s="122"/>
      <c r="KM38" s="122"/>
      <c r="KN38" s="122"/>
      <c r="KO38" s="122"/>
      <c r="KQ38" s="122"/>
      <c r="KR38" s="122"/>
      <c r="KS38" s="122"/>
      <c r="KT38" s="122"/>
      <c r="KV38" s="122"/>
      <c r="KW38" s="122"/>
      <c r="KX38" s="122"/>
      <c r="KY38" s="122"/>
      <c r="LA38" s="122"/>
      <c r="LB38" s="122"/>
      <c r="LC38" s="122"/>
      <c r="LD38" s="122"/>
      <c r="LF38" s="122"/>
      <c r="LG38" s="122"/>
      <c r="LH38" s="122"/>
      <c r="LI38" s="122"/>
      <c r="LK38" s="122"/>
      <c r="LL38" s="122"/>
      <c r="LM38" s="122"/>
      <c r="LN38" s="122"/>
    </row>
    <row r="39" spans="1:326" s="33" customFormat="1">
      <c r="A39" s="280"/>
      <c r="B39" s="122"/>
      <c r="C39" s="122"/>
      <c r="D39" s="449"/>
      <c r="E39" s="450"/>
      <c r="F39" s="122"/>
      <c r="G39" s="122"/>
      <c r="H39" s="122"/>
      <c r="I39" s="121"/>
      <c r="J39" s="121"/>
      <c r="K39" s="121"/>
      <c r="L39" s="120"/>
      <c r="M39" s="121"/>
      <c r="N39" s="121"/>
      <c r="O39" s="121"/>
      <c r="P39" s="121"/>
      <c r="Q39" s="121"/>
      <c r="R39" s="121"/>
      <c r="S39" s="121"/>
      <c r="T39" s="279"/>
      <c r="U39" s="280"/>
      <c r="V39" s="122"/>
      <c r="W39" s="122"/>
      <c r="X39" s="122"/>
      <c r="Y39" s="122"/>
      <c r="Z39" s="121"/>
      <c r="AA39" s="121"/>
      <c r="AB39" s="120"/>
      <c r="AC39" s="121"/>
      <c r="AD39" s="121"/>
      <c r="AE39" s="121"/>
      <c r="AF39" s="121"/>
      <c r="AG39" s="121"/>
      <c r="AH39" s="121"/>
      <c r="AI39" s="121"/>
      <c r="AJ39" s="279"/>
      <c r="AK39" s="280"/>
      <c r="AL39" s="122"/>
      <c r="AM39" s="122"/>
      <c r="AN39" s="122"/>
      <c r="AO39" s="122"/>
      <c r="AP39" s="121"/>
      <c r="AQ39" s="121"/>
      <c r="AR39" s="120"/>
      <c r="AS39" s="121"/>
      <c r="AT39" s="121"/>
      <c r="AU39" s="121"/>
      <c r="AV39" s="121"/>
      <c r="AW39" s="121"/>
      <c r="AX39" s="121"/>
      <c r="AY39" s="121"/>
      <c r="AZ39" s="279"/>
      <c r="BA39" s="280"/>
      <c r="BB39" s="122"/>
      <c r="BC39" s="122"/>
      <c r="BD39" s="122"/>
      <c r="BE39" s="122"/>
      <c r="BF39" s="121"/>
      <c r="BG39" s="121"/>
      <c r="BH39" s="120"/>
      <c r="BI39" s="121"/>
      <c r="BJ39" s="121"/>
      <c r="BK39" s="121"/>
      <c r="BL39" s="121"/>
      <c r="BM39" s="121"/>
      <c r="BN39" s="280"/>
      <c r="BO39" s="122"/>
      <c r="BP39" s="122"/>
      <c r="BQ39" s="122"/>
      <c r="BR39" s="122"/>
      <c r="BS39" s="122"/>
      <c r="BU39" s="122"/>
      <c r="BV39" s="122"/>
      <c r="BW39" s="122"/>
      <c r="BX39" s="122"/>
      <c r="BZ39" s="122"/>
      <c r="CA39" s="122"/>
      <c r="CB39" s="122"/>
      <c r="CC39" s="122"/>
      <c r="CE39" s="122"/>
      <c r="CF39" s="122"/>
      <c r="CG39" s="122"/>
      <c r="CH39" s="122"/>
      <c r="CJ39" s="122"/>
      <c r="CK39" s="122"/>
      <c r="CL39" s="122"/>
      <c r="CM39" s="122"/>
      <c r="CO39" s="122"/>
      <c r="CP39" s="122"/>
      <c r="CQ39" s="122"/>
      <c r="CR39" s="122"/>
      <c r="CT39" s="122"/>
      <c r="CU39" s="122"/>
      <c r="CV39" s="122"/>
      <c r="CW39" s="122"/>
      <c r="CY39" s="122"/>
      <c r="CZ39" s="122"/>
      <c r="DA39" s="122"/>
      <c r="DB39" s="122"/>
      <c r="DD39" s="122"/>
      <c r="DE39" s="122"/>
      <c r="DF39" s="122"/>
      <c r="DG39" s="122"/>
      <c r="DI39" s="122"/>
      <c r="DJ39" s="122"/>
      <c r="DK39" s="122"/>
      <c r="DL39" s="122"/>
      <c r="DM39" s="122"/>
      <c r="DN39" s="122"/>
      <c r="DO39" s="122"/>
      <c r="DP39" s="122"/>
      <c r="DQ39" s="122"/>
      <c r="DS39" s="122"/>
      <c r="DT39" s="122"/>
      <c r="DU39" s="122"/>
      <c r="DV39" s="122"/>
      <c r="DX39" s="122"/>
      <c r="DY39" s="122"/>
      <c r="DZ39" s="122"/>
      <c r="EA39" s="122"/>
      <c r="EB39" s="122"/>
      <c r="EC39" s="122"/>
      <c r="ED39" s="122"/>
      <c r="EE39" s="122"/>
      <c r="EF39" s="122"/>
      <c r="EH39" s="122"/>
      <c r="EI39" s="122"/>
      <c r="EJ39" s="122"/>
      <c r="EK39" s="122"/>
      <c r="EM39" s="122"/>
      <c r="EN39" s="122"/>
      <c r="EO39" s="122"/>
      <c r="EP39" s="122"/>
      <c r="ER39" s="122"/>
      <c r="ES39" s="122"/>
      <c r="ET39" s="122"/>
      <c r="EU39" s="122"/>
      <c r="EW39" s="122"/>
      <c r="EX39" s="122"/>
      <c r="EY39" s="122"/>
      <c r="EZ39" s="122"/>
      <c r="FB39" s="122"/>
      <c r="FC39" s="122"/>
      <c r="FD39" s="122"/>
      <c r="FE39" s="122"/>
      <c r="FG39" s="122"/>
      <c r="FH39" s="122"/>
      <c r="FI39" s="122"/>
      <c r="FJ39" s="122"/>
      <c r="FL39" s="122"/>
      <c r="FM39" s="122"/>
      <c r="FN39" s="122"/>
      <c r="FO39" s="122"/>
      <c r="FQ39" s="122"/>
      <c r="FR39" s="122"/>
      <c r="FS39" s="122"/>
      <c r="FT39" s="122"/>
      <c r="FV39" s="122"/>
      <c r="FW39" s="122"/>
      <c r="FX39" s="122"/>
      <c r="FY39" s="122"/>
      <c r="GA39" s="122"/>
      <c r="GB39" s="122"/>
      <c r="GC39" s="122"/>
      <c r="GD39" s="122"/>
      <c r="GF39" s="122"/>
      <c r="GG39" s="122"/>
      <c r="GH39" s="122"/>
      <c r="GI39" s="122"/>
      <c r="GK39" s="122"/>
      <c r="GL39" s="122"/>
      <c r="GM39" s="122"/>
      <c r="GN39" s="122"/>
      <c r="GP39" s="122"/>
      <c r="GQ39" s="122"/>
      <c r="GR39" s="122"/>
      <c r="GS39" s="122"/>
      <c r="GU39" s="122"/>
      <c r="GV39" s="122"/>
      <c r="GW39" s="122"/>
      <c r="GX39" s="122"/>
      <c r="GZ39" s="122"/>
      <c r="HA39" s="122"/>
      <c r="HB39" s="122"/>
      <c r="HC39" s="122"/>
      <c r="HE39" s="122"/>
      <c r="HF39" s="122"/>
      <c r="HG39" s="122"/>
      <c r="HH39" s="122"/>
      <c r="HJ39" s="122"/>
      <c r="HK39" s="122"/>
      <c r="HL39" s="122"/>
      <c r="HM39" s="122"/>
      <c r="HO39" s="122"/>
      <c r="HP39" s="122"/>
      <c r="HQ39" s="122"/>
      <c r="HR39" s="122"/>
      <c r="HT39" s="122"/>
      <c r="HU39" s="122"/>
      <c r="HV39" s="122"/>
      <c r="HW39" s="122"/>
      <c r="HY39" s="122"/>
      <c r="HZ39" s="122"/>
      <c r="IA39" s="122"/>
      <c r="IB39" s="122"/>
      <c r="ID39" s="122"/>
      <c r="IE39" s="122"/>
      <c r="IF39" s="122"/>
      <c r="IG39" s="122"/>
      <c r="II39" s="122"/>
      <c r="IJ39" s="122"/>
      <c r="IK39" s="122"/>
      <c r="IL39" s="122"/>
      <c r="IN39" s="122"/>
      <c r="IO39" s="122"/>
      <c r="IP39" s="122"/>
      <c r="IQ39" s="122"/>
      <c r="IS39" s="122"/>
      <c r="IT39" s="122"/>
      <c r="IU39" s="122"/>
      <c r="IV39" s="122"/>
      <c r="IX39" s="122"/>
      <c r="IY39" s="122"/>
      <c r="IZ39" s="122"/>
      <c r="JA39" s="122"/>
      <c r="JC39" s="122"/>
      <c r="JD39" s="122"/>
      <c r="JE39" s="122"/>
      <c r="JF39" s="122"/>
      <c r="JH39" s="122"/>
      <c r="JI39" s="122"/>
      <c r="JJ39" s="122"/>
      <c r="JK39" s="122"/>
      <c r="JM39" s="122"/>
      <c r="JN39" s="122"/>
      <c r="JO39" s="122"/>
      <c r="JP39" s="122"/>
      <c r="JR39" s="122"/>
      <c r="JS39" s="122"/>
      <c r="JT39" s="122"/>
      <c r="JU39" s="122"/>
      <c r="JW39" s="122"/>
      <c r="JX39" s="122"/>
      <c r="JY39" s="122"/>
      <c r="JZ39" s="122"/>
      <c r="KB39" s="122"/>
      <c r="KC39" s="122"/>
      <c r="KD39" s="122"/>
      <c r="KE39" s="122"/>
      <c r="KG39" s="122"/>
      <c r="KH39" s="122"/>
      <c r="KI39" s="122"/>
      <c r="KJ39" s="122"/>
      <c r="KL39" s="122"/>
      <c r="KM39" s="122"/>
      <c r="KN39" s="122"/>
      <c r="KO39" s="122"/>
      <c r="KQ39" s="122"/>
      <c r="KR39" s="122"/>
      <c r="KS39" s="122"/>
      <c r="KT39" s="122"/>
      <c r="KV39" s="122"/>
      <c r="KW39" s="122"/>
      <c r="KX39" s="122"/>
      <c r="KY39" s="122"/>
      <c r="LA39" s="122"/>
      <c r="LB39" s="122"/>
      <c r="LC39" s="122"/>
      <c r="LD39" s="122"/>
      <c r="LF39" s="122"/>
      <c r="LG39" s="122"/>
      <c r="LH39" s="122"/>
      <c r="LI39" s="122"/>
      <c r="LK39" s="122"/>
      <c r="LL39" s="122"/>
      <c r="LM39" s="122"/>
      <c r="LN39" s="122"/>
    </row>
    <row r="40" spans="1:326" s="33" customFormat="1">
      <c r="A40" s="280"/>
      <c r="B40" s="122"/>
      <c r="C40" s="122"/>
      <c r="D40" s="449"/>
      <c r="E40" s="450"/>
      <c r="F40" s="122"/>
      <c r="G40" s="122"/>
      <c r="H40" s="122"/>
      <c r="I40" s="121"/>
      <c r="J40" s="121"/>
      <c r="K40" s="121"/>
      <c r="L40" s="120"/>
      <c r="M40" s="121"/>
      <c r="N40" s="121"/>
      <c r="O40" s="121"/>
      <c r="P40" s="121"/>
      <c r="Q40" s="121"/>
      <c r="R40" s="121"/>
      <c r="S40" s="121"/>
      <c r="T40" s="279"/>
      <c r="U40" s="280"/>
      <c r="V40" s="122"/>
      <c r="W40" s="122"/>
      <c r="X40" s="122"/>
      <c r="Y40" s="122"/>
      <c r="Z40" s="121"/>
      <c r="AA40" s="121"/>
      <c r="AB40" s="120"/>
      <c r="AC40" s="121"/>
      <c r="AD40" s="121"/>
      <c r="AE40" s="121"/>
      <c r="AF40" s="121"/>
      <c r="AG40" s="121"/>
      <c r="AH40" s="121"/>
      <c r="AI40" s="121"/>
      <c r="AJ40" s="279"/>
      <c r="AK40" s="280"/>
      <c r="AL40" s="122"/>
      <c r="AM40" s="122"/>
      <c r="AN40" s="122"/>
      <c r="AO40" s="122"/>
      <c r="AP40" s="121"/>
      <c r="AQ40" s="121"/>
      <c r="AR40" s="120"/>
      <c r="AS40" s="121"/>
      <c r="AT40" s="121"/>
      <c r="AU40" s="121"/>
      <c r="AV40" s="121"/>
      <c r="AW40" s="121"/>
      <c r="AX40" s="121"/>
      <c r="AY40" s="121"/>
      <c r="AZ40" s="279"/>
      <c r="BA40" s="280"/>
      <c r="BB40" s="122"/>
      <c r="BC40" s="122"/>
      <c r="BD40" s="122"/>
      <c r="BE40" s="122"/>
      <c r="BF40" s="121"/>
      <c r="BG40" s="121"/>
      <c r="BH40" s="120"/>
      <c r="BI40" s="121"/>
      <c r="BJ40" s="121"/>
      <c r="BK40" s="121"/>
      <c r="BL40" s="121"/>
      <c r="BM40" s="121"/>
      <c r="BN40" s="280"/>
      <c r="BO40" s="122"/>
      <c r="BP40" s="122"/>
      <c r="BQ40" s="122"/>
      <c r="BR40" s="122"/>
      <c r="BS40" s="122"/>
      <c r="BU40" s="122"/>
      <c r="BV40" s="122"/>
      <c r="BW40" s="122"/>
      <c r="BX40" s="122"/>
      <c r="BZ40" s="122"/>
      <c r="CA40" s="122"/>
      <c r="CB40" s="122"/>
      <c r="CC40" s="122"/>
      <c r="CE40" s="122"/>
      <c r="CF40" s="122"/>
      <c r="CG40" s="122"/>
      <c r="CH40" s="122"/>
      <c r="CJ40" s="122"/>
      <c r="CK40" s="122"/>
      <c r="CL40" s="122"/>
      <c r="CM40" s="122"/>
      <c r="CO40" s="122"/>
      <c r="CP40" s="122"/>
      <c r="CQ40" s="122"/>
      <c r="CR40" s="122"/>
      <c r="CT40" s="122"/>
      <c r="CU40" s="122"/>
      <c r="CV40" s="122"/>
      <c r="CW40" s="122"/>
      <c r="CY40" s="122"/>
      <c r="CZ40" s="122"/>
      <c r="DA40" s="122"/>
      <c r="DB40" s="122"/>
      <c r="DD40" s="122"/>
      <c r="DE40" s="122"/>
      <c r="DF40" s="122"/>
      <c r="DG40" s="122"/>
      <c r="DI40" s="122"/>
      <c r="DJ40" s="122"/>
      <c r="DK40" s="122"/>
      <c r="DL40" s="122"/>
      <c r="DM40" s="122"/>
      <c r="DN40" s="122"/>
      <c r="DO40" s="122"/>
      <c r="DP40" s="122"/>
      <c r="DQ40" s="122"/>
      <c r="DS40" s="122"/>
      <c r="DT40" s="122"/>
      <c r="DU40" s="122"/>
      <c r="DV40" s="122"/>
      <c r="DX40" s="122"/>
      <c r="DY40" s="122"/>
      <c r="DZ40" s="122"/>
      <c r="EA40" s="122"/>
      <c r="EB40" s="122"/>
      <c r="EC40" s="122"/>
      <c r="ED40" s="122"/>
      <c r="EE40" s="122"/>
      <c r="EF40" s="122"/>
      <c r="EH40" s="122"/>
      <c r="EI40" s="122"/>
      <c r="EJ40" s="122"/>
      <c r="EK40" s="122"/>
      <c r="EM40" s="122"/>
      <c r="EN40" s="122"/>
      <c r="EO40" s="122"/>
      <c r="EP40" s="122"/>
      <c r="ER40" s="122"/>
      <c r="ES40" s="122"/>
      <c r="ET40" s="122"/>
      <c r="EU40" s="122"/>
      <c r="EW40" s="122"/>
      <c r="EX40" s="122"/>
      <c r="EY40" s="122"/>
      <c r="EZ40" s="122"/>
      <c r="FB40" s="122"/>
      <c r="FC40" s="122"/>
      <c r="FD40" s="122"/>
      <c r="FE40" s="122"/>
      <c r="FG40" s="122"/>
      <c r="FH40" s="122"/>
      <c r="FI40" s="122"/>
      <c r="FJ40" s="122"/>
      <c r="FL40" s="122"/>
      <c r="FM40" s="122"/>
      <c r="FN40" s="122"/>
      <c r="FO40" s="122"/>
      <c r="FQ40" s="122"/>
      <c r="FR40" s="122"/>
      <c r="FS40" s="122"/>
      <c r="FT40" s="122"/>
      <c r="FV40" s="122"/>
      <c r="FW40" s="122"/>
      <c r="FX40" s="122"/>
      <c r="FY40" s="122"/>
      <c r="GA40" s="122"/>
      <c r="GB40" s="122"/>
      <c r="GC40" s="122"/>
      <c r="GD40" s="122"/>
      <c r="GF40" s="122"/>
      <c r="GG40" s="122"/>
      <c r="GH40" s="122"/>
      <c r="GI40" s="122"/>
      <c r="GK40" s="122"/>
      <c r="GL40" s="122"/>
      <c r="GM40" s="122"/>
      <c r="GN40" s="122"/>
      <c r="GP40" s="122"/>
      <c r="GQ40" s="122"/>
      <c r="GR40" s="122"/>
      <c r="GS40" s="122"/>
      <c r="GU40" s="122"/>
      <c r="GV40" s="122"/>
      <c r="GW40" s="122"/>
      <c r="GX40" s="122"/>
      <c r="GZ40" s="122"/>
      <c r="HA40" s="122"/>
      <c r="HB40" s="122"/>
      <c r="HC40" s="122"/>
      <c r="HE40" s="122"/>
      <c r="HF40" s="122"/>
      <c r="HG40" s="122"/>
      <c r="HH40" s="122"/>
      <c r="HJ40" s="122"/>
      <c r="HK40" s="122"/>
      <c r="HL40" s="122"/>
      <c r="HM40" s="122"/>
      <c r="HO40" s="122"/>
      <c r="HP40" s="122"/>
      <c r="HQ40" s="122"/>
      <c r="HR40" s="122"/>
      <c r="HT40" s="122"/>
      <c r="HU40" s="122"/>
      <c r="HV40" s="122"/>
      <c r="HW40" s="122"/>
      <c r="HY40" s="122"/>
      <c r="HZ40" s="122"/>
      <c r="IA40" s="122"/>
      <c r="IB40" s="122"/>
      <c r="ID40" s="122"/>
      <c r="IE40" s="122"/>
      <c r="IF40" s="122"/>
      <c r="IG40" s="122"/>
      <c r="II40" s="122"/>
      <c r="IJ40" s="122"/>
      <c r="IK40" s="122"/>
      <c r="IL40" s="122"/>
      <c r="IN40" s="122"/>
      <c r="IO40" s="122"/>
      <c r="IP40" s="122"/>
      <c r="IQ40" s="122"/>
      <c r="IS40" s="122"/>
      <c r="IT40" s="122"/>
      <c r="IU40" s="122"/>
      <c r="IV40" s="122"/>
      <c r="IX40" s="122"/>
      <c r="IY40" s="122"/>
      <c r="IZ40" s="122"/>
      <c r="JA40" s="122"/>
      <c r="JC40" s="122"/>
      <c r="JD40" s="122"/>
      <c r="JE40" s="122"/>
      <c r="JF40" s="122"/>
      <c r="JH40" s="122"/>
      <c r="JI40" s="122"/>
      <c r="JJ40" s="122"/>
      <c r="JK40" s="122"/>
      <c r="JM40" s="122"/>
      <c r="JN40" s="122"/>
      <c r="JO40" s="122"/>
      <c r="JP40" s="122"/>
      <c r="JR40" s="122"/>
      <c r="JS40" s="122"/>
      <c r="JT40" s="122"/>
      <c r="JU40" s="122"/>
      <c r="JW40" s="122"/>
      <c r="JX40" s="122"/>
      <c r="JY40" s="122"/>
      <c r="JZ40" s="122"/>
      <c r="KB40" s="122"/>
      <c r="KC40" s="122"/>
      <c r="KD40" s="122"/>
      <c r="KE40" s="122"/>
      <c r="KG40" s="122"/>
      <c r="KH40" s="122"/>
      <c r="KI40" s="122"/>
      <c r="KJ40" s="122"/>
      <c r="KL40" s="122"/>
      <c r="KM40" s="122"/>
      <c r="KN40" s="122"/>
      <c r="KO40" s="122"/>
      <c r="KQ40" s="122"/>
      <c r="KR40" s="122"/>
      <c r="KS40" s="122"/>
      <c r="KT40" s="122"/>
      <c r="KV40" s="122"/>
      <c r="KW40" s="122"/>
      <c r="KX40" s="122"/>
      <c r="KY40" s="122"/>
      <c r="LA40" s="122"/>
      <c r="LB40" s="122"/>
      <c r="LC40" s="122"/>
      <c r="LD40" s="122"/>
      <c r="LF40" s="122"/>
      <c r="LG40" s="122"/>
      <c r="LH40" s="122"/>
      <c r="LI40" s="122"/>
      <c r="LK40" s="122"/>
      <c r="LL40" s="122"/>
      <c r="LM40" s="122"/>
      <c r="LN40" s="122"/>
    </row>
    <row r="41" spans="1:326" s="33" customFormat="1">
      <c r="A41" s="280"/>
      <c r="B41" s="122"/>
      <c r="C41" s="122"/>
      <c r="D41" s="449"/>
      <c r="E41" s="450"/>
      <c r="F41" s="122"/>
      <c r="G41" s="122"/>
      <c r="H41" s="122"/>
      <c r="I41" s="121"/>
      <c r="J41" s="121"/>
      <c r="K41" s="121"/>
      <c r="L41" s="120"/>
      <c r="M41" s="121"/>
      <c r="N41" s="121"/>
      <c r="O41" s="121"/>
      <c r="P41" s="121"/>
      <c r="Q41" s="121"/>
      <c r="R41" s="121"/>
      <c r="S41" s="121"/>
      <c r="T41" s="279"/>
      <c r="U41" s="280"/>
      <c r="V41" s="122"/>
      <c r="W41" s="122"/>
      <c r="X41" s="122"/>
      <c r="Y41" s="122"/>
      <c r="Z41" s="121"/>
      <c r="AA41" s="121"/>
      <c r="AB41" s="120"/>
      <c r="AC41" s="121"/>
      <c r="AD41" s="121"/>
      <c r="AE41" s="121"/>
      <c r="AF41" s="121"/>
      <c r="AG41" s="121"/>
      <c r="AH41" s="121"/>
      <c r="AI41" s="121"/>
      <c r="AJ41" s="279"/>
      <c r="AK41" s="280"/>
      <c r="AL41" s="122"/>
      <c r="AM41" s="122"/>
      <c r="AN41" s="122"/>
      <c r="AO41" s="122"/>
      <c r="AP41" s="121"/>
      <c r="AQ41" s="121"/>
      <c r="AR41" s="120"/>
      <c r="AS41" s="121"/>
      <c r="AT41" s="121"/>
      <c r="AU41" s="121"/>
      <c r="AV41" s="121"/>
      <c r="AW41" s="121"/>
      <c r="AX41" s="121"/>
      <c r="AY41" s="121"/>
      <c r="AZ41" s="279"/>
      <c r="BA41" s="280"/>
      <c r="BB41" s="122"/>
      <c r="BC41" s="122"/>
      <c r="BD41" s="122"/>
      <c r="BE41" s="122"/>
      <c r="BF41" s="121"/>
      <c r="BG41" s="121"/>
      <c r="BH41" s="120"/>
      <c r="BI41" s="121"/>
      <c r="BJ41" s="121"/>
      <c r="BK41" s="121"/>
      <c r="BL41" s="121"/>
      <c r="BM41" s="121"/>
      <c r="BN41" s="280"/>
      <c r="BO41" s="122"/>
      <c r="BP41" s="122"/>
      <c r="BQ41" s="122"/>
      <c r="BR41" s="122"/>
      <c r="BS41" s="122"/>
      <c r="BU41" s="122"/>
      <c r="BV41" s="122"/>
      <c r="BW41" s="122"/>
      <c r="BX41" s="122"/>
      <c r="BZ41" s="122"/>
      <c r="CA41" s="122"/>
      <c r="CB41" s="122"/>
      <c r="CC41" s="122"/>
      <c r="CE41" s="122"/>
      <c r="CF41" s="122"/>
      <c r="CG41" s="122"/>
      <c r="CH41" s="122"/>
      <c r="CJ41" s="122"/>
      <c r="CK41" s="122"/>
      <c r="CL41" s="122"/>
      <c r="CM41" s="122"/>
      <c r="CO41" s="122"/>
      <c r="CP41" s="122"/>
      <c r="CQ41" s="122"/>
      <c r="CR41" s="122"/>
      <c r="CT41" s="122"/>
      <c r="CU41" s="122"/>
      <c r="CV41" s="122"/>
      <c r="CW41" s="122"/>
      <c r="CY41" s="122"/>
      <c r="CZ41" s="122"/>
      <c r="DA41" s="122"/>
      <c r="DB41" s="122"/>
      <c r="DD41" s="122"/>
      <c r="DE41" s="122"/>
      <c r="DF41" s="122"/>
      <c r="DG41" s="122"/>
      <c r="DI41" s="122"/>
      <c r="DJ41" s="122"/>
      <c r="DK41" s="122"/>
      <c r="DL41" s="122"/>
      <c r="DM41" s="122"/>
      <c r="DN41" s="122"/>
      <c r="DO41" s="122"/>
      <c r="DP41" s="122"/>
      <c r="DQ41" s="122"/>
      <c r="DS41" s="122"/>
      <c r="DT41" s="122"/>
      <c r="DU41" s="122"/>
      <c r="DV41" s="122"/>
      <c r="DX41" s="122"/>
      <c r="DY41" s="122"/>
      <c r="DZ41" s="122"/>
      <c r="EA41" s="122"/>
      <c r="EB41" s="122"/>
      <c r="EC41" s="122"/>
      <c r="ED41" s="122"/>
      <c r="EE41" s="122"/>
      <c r="EF41" s="122"/>
      <c r="EH41" s="122"/>
      <c r="EI41" s="122"/>
      <c r="EJ41" s="122"/>
      <c r="EK41" s="122"/>
      <c r="EM41" s="122"/>
      <c r="EN41" s="122"/>
      <c r="EO41" s="122"/>
      <c r="EP41" s="122"/>
      <c r="ER41" s="122"/>
      <c r="ES41" s="122"/>
      <c r="ET41" s="122"/>
      <c r="EU41" s="122"/>
      <c r="EW41" s="122"/>
      <c r="EX41" s="122"/>
      <c r="EY41" s="122"/>
      <c r="EZ41" s="122"/>
      <c r="FB41" s="122"/>
      <c r="FC41" s="122"/>
      <c r="FD41" s="122"/>
      <c r="FE41" s="122"/>
      <c r="FG41" s="122"/>
      <c r="FH41" s="122"/>
      <c r="FI41" s="122"/>
      <c r="FJ41" s="122"/>
      <c r="FL41" s="122"/>
      <c r="FM41" s="122"/>
      <c r="FN41" s="122"/>
      <c r="FO41" s="122"/>
      <c r="FQ41" s="122"/>
      <c r="FR41" s="122"/>
      <c r="FS41" s="122"/>
      <c r="FT41" s="122"/>
      <c r="FV41" s="122"/>
      <c r="FW41" s="122"/>
      <c r="FX41" s="122"/>
      <c r="FY41" s="122"/>
      <c r="GA41" s="122"/>
      <c r="GB41" s="122"/>
      <c r="GC41" s="122"/>
      <c r="GD41" s="122"/>
      <c r="GF41" s="122"/>
      <c r="GG41" s="122"/>
      <c r="GH41" s="122"/>
      <c r="GI41" s="122"/>
      <c r="GK41" s="122"/>
      <c r="GL41" s="122"/>
      <c r="GM41" s="122"/>
      <c r="GN41" s="122"/>
      <c r="GP41" s="122"/>
      <c r="GQ41" s="122"/>
      <c r="GR41" s="122"/>
      <c r="GS41" s="122"/>
      <c r="GU41" s="122"/>
      <c r="GV41" s="122"/>
      <c r="GW41" s="122"/>
      <c r="GX41" s="122"/>
      <c r="GZ41" s="122"/>
      <c r="HA41" s="122"/>
      <c r="HB41" s="122"/>
      <c r="HC41" s="122"/>
      <c r="HE41" s="122"/>
      <c r="HF41" s="122"/>
      <c r="HG41" s="122"/>
      <c r="HH41" s="122"/>
      <c r="HJ41" s="122"/>
      <c r="HK41" s="122"/>
      <c r="HL41" s="122"/>
      <c r="HM41" s="122"/>
      <c r="HO41" s="122"/>
      <c r="HP41" s="122"/>
      <c r="HQ41" s="122"/>
      <c r="HR41" s="122"/>
      <c r="HT41" s="122"/>
      <c r="HU41" s="122"/>
      <c r="HV41" s="122"/>
      <c r="HW41" s="122"/>
      <c r="HY41" s="122"/>
      <c r="HZ41" s="122"/>
      <c r="IA41" s="122"/>
      <c r="IB41" s="122"/>
      <c r="ID41" s="122"/>
      <c r="IE41" s="122"/>
      <c r="IF41" s="122"/>
      <c r="IG41" s="122"/>
      <c r="II41" s="122"/>
      <c r="IJ41" s="122"/>
      <c r="IK41" s="122"/>
      <c r="IL41" s="122"/>
      <c r="IN41" s="122"/>
      <c r="IO41" s="122"/>
      <c r="IP41" s="122"/>
      <c r="IQ41" s="122"/>
      <c r="IS41" s="122"/>
      <c r="IT41" s="122"/>
      <c r="IU41" s="122"/>
      <c r="IV41" s="122"/>
      <c r="IX41" s="122"/>
      <c r="IY41" s="122"/>
      <c r="IZ41" s="122"/>
      <c r="JA41" s="122"/>
      <c r="JC41" s="122"/>
      <c r="JD41" s="122"/>
      <c r="JE41" s="122"/>
      <c r="JF41" s="122"/>
      <c r="JH41" s="122"/>
      <c r="JI41" s="122"/>
      <c r="JJ41" s="122"/>
      <c r="JK41" s="122"/>
      <c r="JM41" s="122"/>
      <c r="JN41" s="122"/>
      <c r="JO41" s="122"/>
      <c r="JP41" s="122"/>
      <c r="JR41" s="122"/>
      <c r="JS41" s="122"/>
      <c r="JT41" s="122"/>
      <c r="JU41" s="122"/>
      <c r="JW41" s="122"/>
      <c r="JX41" s="122"/>
      <c r="JY41" s="122"/>
      <c r="JZ41" s="122"/>
      <c r="KB41" s="122"/>
      <c r="KC41" s="122"/>
      <c r="KD41" s="122"/>
      <c r="KE41" s="122"/>
      <c r="KG41" s="122"/>
      <c r="KH41" s="122"/>
      <c r="KI41" s="122"/>
      <c r="KJ41" s="122"/>
      <c r="KL41" s="122"/>
      <c r="KM41" s="122"/>
      <c r="KN41" s="122"/>
      <c r="KO41" s="122"/>
      <c r="KQ41" s="122"/>
      <c r="KR41" s="122"/>
      <c r="KS41" s="122"/>
      <c r="KT41" s="122"/>
      <c r="KV41" s="122"/>
      <c r="KW41" s="122"/>
      <c r="KX41" s="122"/>
      <c r="KY41" s="122"/>
      <c r="LA41" s="122"/>
      <c r="LB41" s="122"/>
      <c r="LC41" s="122"/>
      <c r="LD41" s="122"/>
      <c r="LF41" s="122"/>
      <c r="LG41" s="122"/>
      <c r="LH41" s="122"/>
      <c r="LI41" s="122"/>
      <c r="LK41" s="122"/>
      <c r="LL41" s="122"/>
      <c r="LM41" s="122"/>
      <c r="LN41" s="122"/>
    </row>
    <row r="42" spans="1:326" s="33" customFormat="1">
      <c r="A42" s="280"/>
      <c r="B42" s="122"/>
      <c r="C42" s="122"/>
      <c r="D42" s="449"/>
      <c r="E42" s="450"/>
      <c r="F42" s="122"/>
      <c r="G42" s="122"/>
      <c r="H42" s="122"/>
      <c r="I42" s="121"/>
      <c r="J42" s="121"/>
      <c r="K42" s="121"/>
      <c r="L42" s="120"/>
      <c r="M42" s="121"/>
      <c r="N42" s="121"/>
      <c r="O42" s="121"/>
      <c r="P42" s="121"/>
      <c r="Q42" s="121"/>
      <c r="R42" s="121"/>
      <c r="S42" s="121"/>
      <c r="T42" s="279"/>
      <c r="U42" s="280"/>
      <c r="V42" s="122"/>
      <c r="W42" s="122"/>
      <c r="X42" s="122"/>
      <c r="Y42" s="122"/>
      <c r="Z42" s="121"/>
      <c r="AA42" s="121"/>
      <c r="AB42" s="120"/>
      <c r="AC42" s="121"/>
      <c r="AD42" s="121"/>
      <c r="AE42" s="121"/>
      <c r="AF42" s="121"/>
      <c r="AG42" s="121"/>
      <c r="AH42" s="121"/>
      <c r="AI42" s="121"/>
      <c r="AJ42" s="279"/>
      <c r="AK42" s="280"/>
      <c r="AL42" s="122"/>
      <c r="AM42" s="122"/>
      <c r="AN42" s="122"/>
      <c r="AO42" s="122"/>
      <c r="AP42" s="121"/>
      <c r="AQ42" s="121"/>
      <c r="AR42" s="120"/>
      <c r="AS42" s="121"/>
      <c r="AT42" s="121"/>
      <c r="AU42" s="121"/>
      <c r="AV42" s="121"/>
      <c r="AW42" s="121"/>
      <c r="AX42" s="121"/>
      <c r="AY42" s="121"/>
      <c r="AZ42" s="279"/>
      <c r="BA42" s="280"/>
      <c r="BB42" s="122"/>
      <c r="BC42" s="122"/>
      <c r="BD42" s="122"/>
      <c r="BE42" s="122"/>
      <c r="BF42" s="121"/>
      <c r="BG42" s="121"/>
      <c r="BH42" s="120"/>
      <c r="BI42" s="121"/>
      <c r="BJ42" s="121"/>
      <c r="BK42" s="121"/>
      <c r="BL42" s="121"/>
      <c r="BM42" s="121"/>
      <c r="BN42" s="280"/>
      <c r="BO42" s="122"/>
      <c r="BP42" s="122"/>
      <c r="BQ42" s="122"/>
      <c r="BR42" s="122"/>
      <c r="BS42" s="122"/>
      <c r="BU42" s="122"/>
      <c r="BV42" s="122"/>
      <c r="BW42" s="122"/>
      <c r="BX42" s="122"/>
      <c r="BZ42" s="122"/>
      <c r="CA42" s="122"/>
      <c r="CB42" s="122"/>
      <c r="CC42" s="122"/>
      <c r="CE42" s="122"/>
      <c r="CF42" s="122"/>
      <c r="CG42" s="122"/>
      <c r="CH42" s="122"/>
      <c r="CJ42" s="122"/>
      <c r="CK42" s="122"/>
      <c r="CL42" s="122"/>
      <c r="CM42" s="122"/>
      <c r="CO42" s="122"/>
      <c r="CP42" s="122"/>
      <c r="CQ42" s="122"/>
      <c r="CR42" s="122"/>
      <c r="CT42" s="122"/>
      <c r="CU42" s="122"/>
      <c r="CV42" s="122"/>
      <c r="CW42" s="122"/>
      <c r="CY42" s="122"/>
      <c r="CZ42" s="122"/>
      <c r="DA42" s="122"/>
      <c r="DB42" s="122"/>
      <c r="DD42" s="122"/>
      <c r="DE42" s="122"/>
      <c r="DF42" s="122"/>
      <c r="DG42" s="122"/>
      <c r="DI42" s="122"/>
      <c r="DJ42" s="122"/>
      <c r="DK42" s="122"/>
      <c r="DL42" s="122"/>
      <c r="DM42" s="122"/>
      <c r="DN42" s="122"/>
      <c r="DO42" s="122"/>
      <c r="DP42" s="122"/>
      <c r="DQ42" s="122"/>
      <c r="DS42" s="122"/>
      <c r="DT42" s="122"/>
      <c r="DU42" s="122"/>
      <c r="DV42" s="122"/>
      <c r="DX42" s="122"/>
      <c r="DY42" s="122"/>
      <c r="DZ42" s="122"/>
      <c r="EA42" s="122"/>
      <c r="EB42" s="122"/>
      <c r="EC42" s="122"/>
      <c r="ED42" s="122"/>
      <c r="EE42" s="122"/>
      <c r="EF42" s="122"/>
      <c r="EH42" s="122"/>
      <c r="EI42" s="122"/>
      <c r="EJ42" s="122"/>
      <c r="EK42" s="122"/>
      <c r="EM42" s="122"/>
      <c r="EN42" s="122"/>
      <c r="EO42" s="122"/>
      <c r="EP42" s="122"/>
      <c r="ER42" s="122"/>
      <c r="ES42" s="122"/>
      <c r="ET42" s="122"/>
      <c r="EU42" s="122"/>
      <c r="EW42" s="122"/>
      <c r="EX42" s="122"/>
      <c r="EY42" s="122"/>
      <c r="EZ42" s="122"/>
      <c r="FB42" s="122"/>
      <c r="FC42" s="122"/>
      <c r="FD42" s="122"/>
      <c r="FE42" s="122"/>
      <c r="FG42" s="122"/>
      <c r="FH42" s="122"/>
      <c r="FI42" s="122"/>
      <c r="FJ42" s="122"/>
      <c r="FL42" s="122"/>
      <c r="FM42" s="122"/>
      <c r="FN42" s="122"/>
      <c r="FO42" s="122"/>
      <c r="FQ42" s="122"/>
      <c r="FR42" s="122"/>
      <c r="FS42" s="122"/>
      <c r="FT42" s="122"/>
      <c r="FV42" s="122"/>
      <c r="FW42" s="122"/>
      <c r="FX42" s="122"/>
      <c r="FY42" s="122"/>
      <c r="GA42" s="122"/>
      <c r="GB42" s="122"/>
      <c r="GC42" s="122"/>
      <c r="GD42" s="122"/>
      <c r="GF42" s="122"/>
      <c r="GG42" s="122"/>
      <c r="GH42" s="122"/>
      <c r="GI42" s="122"/>
      <c r="GK42" s="122"/>
      <c r="GL42" s="122"/>
      <c r="GM42" s="122"/>
      <c r="GN42" s="122"/>
      <c r="GP42" s="122"/>
      <c r="GQ42" s="122"/>
      <c r="GR42" s="122"/>
      <c r="GS42" s="122"/>
      <c r="GU42" s="122"/>
      <c r="GV42" s="122"/>
      <c r="GW42" s="122"/>
      <c r="GX42" s="122"/>
      <c r="GZ42" s="122"/>
      <c r="HA42" s="122"/>
      <c r="HB42" s="122"/>
      <c r="HC42" s="122"/>
      <c r="HE42" s="122"/>
      <c r="HF42" s="122"/>
      <c r="HG42" s="122"/>
      <c r="HH42" s="122"/>
      <c r="HJ42" s="122"/>
      <c r="HK42" s="122"/>
      <c r="HL42" s="122"/>
      <c r="HM42" s="122"/>
      <c r="HO42" s="122"/>
      <c r="HP42" s="122"/>
      <c r="HQ42" s="122"/>
      <c r="HR42" s="122"/>
      <c r="HT42" s="122"/>
      <c r="HU42" s="122"/>
      <c r="HV42" s="122"/>
      <c r="HW42" s="122"/>
      <c r="HY42" s="122"/>
      <c r="HZ42" s="122"/>
      <c r="IA42" s="122"/>
      <c r="IB42" s="122"/>
      <c r="ID42" s="122"/>
      <c r="IE42" s="122"/>
      <c r="IF42" s="122"/>
      <c r="IG42" s="122"/>
      <c r="II42" s="122"/>
      <c r="IJ42" s="122"/>
      <c r="IK42" s="122"/>
      <c r="IL42" s="122"/>
      <c r="IN42" s="122"/>
      <c r="IO42" s="122"/>
      <c r="IP42" s="122"/>
      <c r="IQ42" s="122"/>
      <c r="IS42" s="122"/>
      <c r="IT42" s="122"/>
      <c r="IU42" s="122"/>
      <c r="IV42" s="122"/>
      <c r="IX42" s="122"/>
      <c r="IY42" s="122"/>
      <c r="IZ42" s="122"/>
      <c r="JA42" s="122"/>
      <c r="JC42" s="122"/>
      <c r="JD42" s="122"/>
      <c r="JE42" s="122"/>
      <c r="JF42" s="122"/>
      <c r="JH42" s="122"/>
      <c r="JI42" s="122"/>
      <c r="JJ42" s="122"/>
      <c r="JK42" s="122"/>
      <c r="JM42" s="122"/>
      <c r="JN42" s="122"/>
      <c r="JO42" s="122"/>
      <c r="JP42" s="122"/>
      <c r="JR42" s="122"/>
      <c r="JS42" s="122"/>
      <c r="JT42" s="122"/>
      <c r="JU42" s="122"/>
      <c r="JW42" s="122"/>
      <c r="JX42" s="122"/>
      <c r="JY42" s="122"/>
      <c r="JZ42" s="122"/>
      <c r="KB42" s="122"/>
      <c r="KC42" s="122"/>
      <c r="KD42" s="122"/>
      <c r="KE42" s="122"/>
      <c r="KG42" s="122"/>
      <c r="KH42" s="122"/>
      <c r="KI42" s="122"/>
      <c r="KJ42" s="122"/>
      <c r="KL42" s="122"/>
      <c r="KM42" s="122"/>
      <c r="KN42" s="122"/>
      <c r="KO42" s="122"/>
      <c r="KQ42" s="122"/>
      <c r="KR42" s="122"/>
      <c r="KS42" s="122"/>
      <c r="KT42" s="122"/>
      <c r="KV42" s="122"/>
      <c r="KW42" s="122"/>
      <c r="KX42" s="122"/>
      <c r="KY42" s="122"/>
      <c r="LA42" s="122"/>
      <c r="LB42" s="122"/>
      <c r="LC42" s="122"/>
      <c r="LD42" s="122"/>
      <c r="LF42" s="122"/>
      <c r="LG42" s="122"/>
      <c r="LH42" s="122"/>
      <c r="LI42" s="122"/>
      <c r="LK42" s="122"/>
      <c r="LL42" s="122"/>
      <c r="LM42" s="122"/>
      <c r="LN42" s="122"/>
    </row>
    <row r="43" spans="1:326" s="33" customFormat="1">
      <c r="A43" s="280"/>
      <c r="B43" s="122"/>
      <c r="C43" s="122"/>
      <c r="D43" s="449"/>
      <c r="E43" s="450"/>
      <c r="F43" s="122"/>
      <c r="G43" s="122"/>
      <c r="H43" s="122"/>
      <c r="I43" s="121"/>
      <c r="J43" s="121"/>
      <c r="K43" s="121"/>
      <c r="L43" s="120"/>
      <c r="M43" s="121"/>
      <c r="N43" s="121"/>
      <c r="O43" s="121"/>
      <c r="P43" s="121"/>
      <c r="Q43" s="121"/>
      <c r="R43" s="121"/>
      <c r="S43" s="121"/>
      <c r="T43" s="279"/>
      <c r="U43" s="280"/>
      <c r="V43" s="122"/>
      <c r="W43" s="122"/>
      <c r="X43" s="122"/>
      <c r="Y43" s="122"/>
      <c r="Z43" s="121"/>
      <c r="AA43" s="121"/>
      <c r="AB43" s="120"/>
      <c r="AC43" s="121"/>
      <c r="AD43" s="121"/>
      <c r="AE43" s="121"/>
      <c r="AF43" s="121"/>
      <c r="AG43" s="121"/>
      <c r="AH43" s="121"/>
      <c r="AI43" s="121"/>
      <c r="AJ43" s="279"/>
      <c r="AK43" s="280"/>
      <c r="AL43" s="122"/>
      <c r="AM43" s="122"/>
      <c r="AN43" s="122"/>
      <c r="AO43" s="122"/>
      <c r="AP43" s="121"/>
      <c r="AQ43" s="121"/>
      <c r="AR43" s="120"/>
      <c r="AS43" s="121"/>
      <c r="AT43" s="121"/>
      <c r="AU43" s="121"/>
      <c r="AV43" s="121"/>
      <c r="AW43" s="121"/>
      <c r="AX43" s="121"/>
      <c r="AY43" s="121"/>
      <c r="AZ43" s="279"/>
      <c r="BA43" s="280"/>
      <c r="BB43" s="122"/>
      <c r="BC43" s="122"/>
      <c r="BD43" s="122"/>
      <c r="BE43" s="122"/>
      <c r="BF43" s="121"/>
      <c r="BG43" s="121"/>
      <c r="BH43" s="120"/>
      <c r="BI43" s="121"/>
      <c r="BJ43" s="121"/>
      <c r="BK43" s="121"/>
      <c r="BL43" s="121"/>
      <c r="BM43" s="121"/>
      <c r="BN43" s="280"/>
      <c r="BO43" s="122"/>
      <c r="BP43" s="122"/>
      <c r="BQ43" s="122"/>
      <c r="BR43" s="122"/>
      <c r="BS43" s="122"/>
      <c r="BU43" s="122"/>
      <c r="BV43" s="122"/>
      <c r="BW43" s="122"/>
      <c r="BX43" s="122"/>
      <c r="BZ43" s="122"/>
      <c r="CA43" s="122"/>
      <c r="CB43" s="122"/>
      <c r="CC43" s="122"/>
      <c r="CE43" s="122"/>
      <c r="CF43" s="122"/>
      <c r="CG43" s="122"/>
      <c r="CH43" s="122"/>
      <c r="CJ43" s="122"/>
      <c r="CK43" s="122"/>
      <c r="CL43" s="122"/>
      <c r="CM43" s="122"/>
      <c r="CO43" s="122"/>
      <c r="CP43" s="122"/>
      <c r="CQ43" s="122"/>
      <c r="CR43" s="122"/>
      <c r="CT43" s="122"/>
      <c r="CU43" s="122"/>
      <c r="CV43" s="122"/>
      <c r="CW43" s="122"/>
      <c r="CY43" s="122"/>
      <c r="CZ43" s="122"/>
      <c r="DA43" s="122"/>
      <c r="DB43" s="122"/>
      <c r="DD43" s="122"/>
      <c r="DE43" s="122"/>
      <c r="DF43" s="122"/>
      <c r="DG43" s="122"/>
      <c r="DI43" s="122"/>
      <c r="DJ43" s="122"/>
      <c r="DK43" s="122"/>
      <c r="DL43" s="122"/>
      <c r="DM43" s="122"/>
      <c r="DN43" s="122"/>
      <c r="DO43" s="122"/>
      <c r="DP43" s="122"/>
      <c r="DQ43" s="122"/>
      <c r="DS43" s="122"/>
      <c r="DT43" s="122"/>
      <c r="DU43" s="122"/>
      <c r="DV43" s="122"/>
      <c r="DX43" s="122"/>
      <c r="DY43" s="122"/>
      <c r="DZ43" s="122"/>
      <c r="EA43" s="122"/>
      <c r="EB43" s="122"/>
      <c r="EC43" s="122"/>
      <c r="ED43" s="122"/>
      <c r="EE43" s="122"/>
      <c r="EF43" s="122"/>
      <c r="EH43" s="122"/>
      <c r="EI43" s="122"/>
      <c r="EJ43" s="122"/>
      <c r="EK43" s="122"/>
      <c r="EM43" s="122"/>
      <c r="EN43" s="122"/>
      <c r="EO43" s="122"/>
      <c r="EP43" s="122"/>
      <c r="ER43" s="122"/>
      <c r="ES43" s="122"/>
      <c r="ET43" s="122"/>
      <c r="EU43" s="122"/>
      <c r="EW43" s="122"/>
      <c r="EX43" s="122"/>
      <c r="EY43" s="122"/>
      <c r="EZ43" s="122"/>
      <c r="FB43" s="122"/>
      <c r="FC43" s="122"/>
      <c r="FD43" s="122"/>
      <c r="FE43" s="122"/>
      <c r="FG43" s="122"/>
      <c r="FH43" s="122"/>
      <c r="FI43" s="122"/>
      <c r="FJ43" s="122"/>
      <c r="FL43" s="122"/>
      <c r="FM43" s="122"/>
      <c r="FN43" s="122"/>
      <c r="FO43" s="122"/>
      <c r="FQ43" s="122"/>
      <c r="FR43" s="122"/>
      <c r="FS43" s="122"/>
      <c r="FT43" s="122"/>
      <c r="FV43" s="122"/>
      <c r="FW43" s="122"/>
      <c r="FX43" s="122"/>
      <c r="FY43" s="122"/>
      <c r="GA43" s="122"/>
      <c r="GB43" s="122"/>
      <c r="GC43" s="122"/>
      <c r="GD43" s="122"/>
      <c r="GF43" s="122"/>
      <c r="GG43" s="122"/>
      <c r="GH43" s="122"/>
      <c r="GI43" s="122"/>
      <c r="GK43" s="122"/>
      <c r="GL43" s="122"/>
      <c r="GM43" s="122"/>
      <c r="GN43" s="122"/>
      <c r="GP43" s="122"/>
      <c r="GQ43" s="122"/>
      <c r="GR43" s="122"/>
      <c r="GS43" s="122"/>
      <c r="GU43" s="122"/>
      <c r="GV43" s="122"/>
      <c r="GW43" s="122"/>
      <c r="GX43" s="122"/>
      <c r="GZ43" s="122"/>
      <c r="HA43" s="122"/>
      <c r="HB43" s="122"/>
      <c r="HC43" s="122"/>
      <c r="HE43" s="122"/>
      <c r="HF43" s="122"/>
      <c r="HG43" s="122"/>
      <c r="HH43" s="122"/>
      <c r="HJ43" s="122"/>
      <c r="HK43" s="122"/>
      <c r="HL43" s="122"/>
      <c r="HM43" s="122"/>
      <c r="HO43" s="122"/>
      <c r="HP43" s="122"/>
      <c r="HQ43" s="122"/>
      <c r="HR43" s="122"/>
      <c r="HT43" s="122"/>
      <c r="HU43" s="122"/>
      <c r="HV43" s="122"/>
      <c r="HW43" s="122"/>
      <c r="HY43" s="122"/>
      <c r="HZ43" s="122"/>
      <c r="IA43" s="122"/>
      <c r="IB43" s="122"/>
      <c r="ID43" s="122"/>
      <c r="IE43" s="122"/>
      <c r="IF43" s="122"/>
      <c r="IG43" s="122"/>
      <c r="II43" s="122"/>
      <c r="IJ43" s="122"/>
      <c r="IK43" s="122"/>
      <c r="IL43" s="122"/>
      <c r="IN43" s="122"/>
      <c r="IO43" s="122"/>
      <c r="IP43" s="122"/>
      <c r="IQ43" s="122"/>
      <c r="IS43" s="122"/>
      <c r="IT43" s="122"/>
      <c r="IU43" s="122"/>
      <c r="IV43" s="122"/>
      <c r="IX43" s="122"/>
      <c r="IY43" s="122"/>
      <c r="IZ43" s="122"/>
      <c r="JA43" s="122"/>
      <c r="JC43" s="122"/>
      <c r="JD43" s="122"/>
      <c r="JE43" s="122"/>
      <c r="JF43" s="122"/>
      <c r="JH43" s="122"/>
      <c r="JI43" s="122"/>
      <c r="JJ43" s="122"/>
      <c r="JK43" s="122"/>
      <c r="JM43" s="122"/>
      <c r="JN43" s="122"/>
      <c r="JO43" s="122"/>
      <c r="JP43" s="122"/>
      <c r="JR43" s="122"/>
      <c r="JS43" s="122"/>
      <c r="JT43" s="122"/>
      <c r="JU43" s="122"/>
      <c r="JW43" s="122"/>
      <c r="JX43" s="122"/>
      <c r="JY43" s="122"/>
      <c r="JZ43" s="122"/>
      <c r="KB43" s="122"/>
      <c r="KC43" s="122"/>
      <c r="KD43" s="122"/>
      <c r="KE43" s="122"/>
      <c r="KG43" s="122"/>
      <c r="KH43" s="122"/>
      <c r="KI43" s="122"/>
      <c r="KJ43" s="122"/>
      <c r="KL43" s="122"/>
      <c r="KM43" s="122"/>
      <c r="KN43" s="122"/>
      <c r="KO43" s="122"/>
      <c r="KQ43" s="122"/>
      <c r="KR43" s="122"/>
      <c r="KS43" s="122"/>
      <c r="KT43" s="122"/>
      <c r="KV43" s="122"/>
      <c r="KW43" s="122"/>
      <c r="KX43" s="122"/>
      <c r="KY43" s="122"/>
      <c r="LA43" s="122"/>
      <c r="LB43" s="122"/>
      <c r="LC43" s="122"/>
      <c r="LD43" s="122"/>
      <c r="LF43" s="122"/>
      <c r="LG43" s="122"/>
      <c r="LH43" s="122"/>
      <c r="LI43" s="122"/>
      <c r="LK43" s="122"/>
      <c r="LL43" s="122"/>
      <c r="LM43" s="122"/>
      <c r="LN43" s="122"/>
    </row>
    <row r="44" spans="1:326" s="33" customFormat="1">
      <c r="A44" s="280"/>
      <c r="B44" s="122"/>
      <c r="C44" s="122"/>
      <c r="D44" s="449"/>
      <c r="E44" s="450"/>
      <c r="F44" s="122"/>
      <c r="G44" s="122"/>
      <c r="H44" s="122"/>
      <c r="I44" s="121"/>
      <c r="J44" s="121"/>
      <c r="K44" s="121"/>
      <c r="L44" s="120"/>
      <c r="M44" s="121"/>
      <c r="N44" s="121"/>
      <c r="O44" s="121"/>
      <c r="P44" s="121"/>
      <c r="Q44" s="121"/>
      <c r="R44" s="121"/>
      <c r="S44" s="121"/>
      <c r="T44" s="279"/>
      <c r="U44" s="280"/>
      <c r="V44" s="122"/>
      <c r="W44" s="122"/>
      <c r="X44" s="122"/>
      <c r="Y44" s="122"/>
      <c r="Z44" s="121"/>
      <c r="AA44" s="121"/>
      <c r="AB44" s="120"/>
      <c r="AC44" s="121"/>
      <c r="AD44" s="121"/>
      <c r="AE44" s="121"/>
      <c r="AF44" s="121"/>
      <c r="AG44" s="121"/>
      <c r="AH44" s="121"/>
      <c r="AI44" s="121"/>
      <c r="AJ44" s="279"/>
      <c r="AK44" s="280"/>
      <c r="AL44" s="122"/>
      <c r="AM44" s="122"/>
      <c r="AN44" s="122"/>
      <c r="AO44" s="122"/>
      <c r="AP44" s="121"/>
      <c r="AQ44" s="121"/>
      <c r="AR44" s="120"/>
      <c r="AS44" s="121"/>
      <c r="AT44" s="121"/>
      <c r="AU44" s="121"/>
      <c r="AV44" s="121"/>
      <c r="AW44" s="121"/>
      <c r="AX44" s="121"/>
      <c r="AY44" s="121"/>
      <c r="AZ44" s="279"/>
      <c r="BA44" s="280"/>
      <c r="BB44" s="122"/>
      <c r="BC44" s="122"/>
      <c r="BD44" s="122"/>
      <c r="BE44" s="122"/>
      <c r="BF44" s="121"/>
      <c r="BG44" s="121"/>
      <c r="BH44" s="120"/>
      <c r="BI44" s="121"/>
      <c r="BJ44" s="121"/>
      <c r="BK44" s="121"/>
      <c r="BL44" s="121"/>
      <c r="BM44" s="121"/>
      <c r="BN44" s="280"/>
      <c r="BO44" s="122"/>
      <c r="BP44" s="122"/>
      <c r="BQ44" s="122"/>
      <c r="BR44" s="122"/>
      <c r="BS44" s="122"/>
      <c r="BU44" s="122"/>
      <c r="BV44" s="122"/>
      <c r="BW44" s="122"/>
      <c r="BX44" s="122"/>
      <c r="BZ44" s="122"/>
      <c r="CA44" s="122"/>
      <c r="CB44" s="122"/>
      <c r="CC44" s="122"/>
      <c r="CE44" s="122"/>
      <c r="CF44" s="122"/>
      <c r="CG44" s="122"/>
      <c r="CH44" s="122"/>
      <c r="CJ44" s="122"/>
      <c r="CK44" s="122"/>
      <c r="CL44" s="122"/>
      <c r="CM44" s="122"/>
      <c r="CO44" s="122"/>
      <c r="CP44" s="122"/>
      <c r="CQ44" s="122"/>
      <c r="CR44" s="122"/>
      <c r="CT44" s="122"/>
      <c r="CU44" s="122"/>
      <c r="CV44" s="122"/>
      <c r="CW44" s="122"/>
      <c r="CY44" s="122"/>
      <c r="CZ44" s="122"/>
      <c r="DA44" s="122"/>
      <c r="DB44" s="122"/>
      <c r="DD44" s="122"/>
      <c r="DE44" s="122"/>
      <c r="DF44" s="122"/>
      <c r="DG44" s="122"/>
      <c r="DI44" s="122"/>
      <c r="DJ44" s="122"/>
      <c r="DK44" s="122"/>
      <c r="DL44" s="122"/>
      <c r="DM44" s="122"/>
      <c r="DN44" s="122"/>
      <c r="DO44" s="122"/>
      <c r="DP44" s="122"/>
      <c r="DQ44" s="122"/>
      <c r="DS44" s="122"/>
      <c r="DT44" s="122"/>
      <c r="DU44" s="122"/>
      <c r="DV44" s="122"/>
      <c r="DX44" s="122"/>
      <c r="DY44" s="122"/>
      <c r="DZ44" s="122"/>
      <c r="EA44" s="122"/>
      <c r="EB44" s="122"/>
      <c r="EC44" s="122"/>
      <c r="ED44" s="122"/>
      <c r="EE44" s="122"/>
      <c r="EF44" s="122"/>
      <c r="EH44" s="122"/>
      <c r="EI44" s="122"/>
      <c r="EJ44" s="122"/>
      <c r="EK44" s="122"/>
      <c r="EM44" s="122"/>
      <c r="EN44" s="122"/>
      <c r="EO44" s="122"/>
      <c r="EP44" s="122"/>
      <c r="ER44" s="122"/>
      <c r="ES44" s="122"/>
      <c r="ET44" s="122"/>
      <c r="EU44" s="122"/>
      <c r="EW44" s="122"/>
      <c r="EX44" s="122"/>
      <c r="EY44" s="122"/>
      <c r="EZ44" s="122"/>
      <c r="FB44" s="122"/>
      <c r="FC44" s="122"/>
      <c r="FD44" s="122"/>
      <c r="FE44" s="122"/>
      <c r="FG44" s="122"/>
      <c r="FH44" s="122"/>
      <c r="FI44" s="122"/>
      <c r="FJ44" s="122"/>
      <c r="FL44" s="122"/>
      <c r="FM44" s="122"/>
      <c r="FN44" s="122"/>
      <c r="FO44" s="122"/>
      <c r="FQ44" s="122"/>
      <c r="FR44" s="122"/>
      <c r="FS44" s="122"/>
      <c r="FT44" s="122"/>
      <c r="FV44" s="122"/>
      <c r="FW44" s="122"/>
      <c r="FX44" s="122"/>
      <c r="FY44" s="122"/>
      <c r="GA44" s="122"/>
      <c r="GB44" s="122"/>
      <c r="GC44" s="122"/>
      <c r="GD44" s="122"/>
      <c r="GF44" s="122"/>
      <c r="GG44" s="122"/>
      <c r="GH44" s="122"/>
      <c r="GI44" s="122"/>
      <c r="GK44" s="122"/>
      <c r="GL44" s="122"/>
      <c r="GM44" s="122"/>
      <c r="GN44" s="122"/>
      <c r="GP44" s="122"/>
      <c r="GQ44" s="122"/>
      <c r="GR44" s="122"/>
      <c r="GS44" s="122"/>
      <c r="GU44" s="122"/>
      <c r="GV44" s="122"/>
      <c r="GW44" s="122"/>
      <c r="GX44" s="122"/>
      <c r="GZ44" s="122"/>
      <c r="HA44" s="122"/>
      <c r="HB44" s="122"/>
      <c r="HC44" s="122"/>
      <c r="HE44" s="122"/>
      <c r="HF44" s="122"/>
      <c r="HG44" s="122"/>
      <c r="HH44" s="122"/>
      <c r="HJ44" s="122"/>
      <c r="HK44" s="122"/>
      <c r="HL44" s="122"/>
      <c r="HM44" s="122"/>
      <c r="HO44" s="122"/>
      <c r="HP44" s="122"/>
      <c r="HQ44" s="122"/>
      <c r="HR44" s="122"/>
      <c r="HT44" s="122"/>
      <c r="HU44" s="122"/>
      <c r="HV44" s="122"/>
      <c r="HW44" s="122"/>
      <c r="HY44" s="122"/>
      <c r="HZ44" s="122"/>
      <c r="IA44" s="122"/>
      <c r="IB44" s="122"/>
      <c r="ID44" s="122"/>
      <c r="IE44" s="122"/>
      <c r="IF44" s="122"/>
      <c r="IG44" s="122"/>
      <c r="II44" s="122"/>
      <c r="IJ44" s="122"/>
      <c r="IK44" s="122"/>
      <c r="IL44" s="122"/>
      <c r="IN44" s="122"/>
      <c r="IO44" s="122"/>
      <c r="IP44" s="122"/>
      <c r="IQ44" s="122"/>
      <c r="IS44" s="122"/>
      <c r="IT44" s="122"/>
      <c r="IU44" s="122"/>
      <c r="IV44" s="122"/>
      <c r="IX44" s="122"/>
      <c r="IY44" s="122"/>
      <c r="IZ44" s="122"/>
      <c r="JA44" s="122"/>
      <c r="JC44" s="122"/>
      <c r="JD44" s="122"/>
      <c r="JE44" s="122"/>
      <c r="JF44" s="122"/>
      <c r="JH44" s="122"/>
      <c r="JI44" s="122"/>
      <c r="JJ44" s="122"/>
      <c r="JK44" s="122"/>
      <c r="JM44" s="122"/>
      <c r="JN44" s="122"/>
      <c r="JO44" s="122"/>
      <c r="JP44" s="122"/>
      <c r="JR44" s="122"/>
      <c r="JS44" s="122"/>
      <c r="JT44" s="122"/>
      <c r="JU44" s="122"/>
      <c r="JW44" s="122"/>
      <c r="JX44" s="122"/>
      <c r="JY44" s="122"/>
      <c r="JZ44" s="122"/>
      <c r="KB44" s="122"/>
      <c r="KC44" s="122"/>
      <c r="KD44" s="122"/>
      <c r="KE44" s="122"/>
      <c r="KG44" s="122"/>
      <c r="KH44" s="122"/>
      <c r="KI44" s="122"/>
      <c r="KJ44" s="122"/>
      <c r="KL44" s="122"/>
      <c r="KM44" s="122"/>
      <c r="KN44" s="122"/>
      <c r="KO44" s="122"/>
      <c r="KQ44" s="122"/>
      <c r="KR44" s="122"/>
      <c r="KS44" s="122"/>
      <c r="KT44" s="122"/>
      <c r="KV44" s="122"/>
      <c r="KW44" s="122"/>
      <c r="KX44" s="122"/>
      <c r="KY44" s="122"/>
      <c r="LA44" s="122"/>
      <c r="LB44" s="122"/>
      <c r="LC44" s="122"/>
      <c r="LD44" s="122"/>
      <c r="LF44" s="122"/>
      <c r="LG44" s="122"/>
      <c r="LH44" s="122"/>
      <c r="LI44" s="122"/>
      <c r="LK44" s="122"/>
      <c r="LL44" s="122"/>
      <c r="LM44" s="122"/>
      <c r="LN44" s="122"/>
    </row>
    <row r="45" spans="1:326" s="33" customFormat="1">
      <c r="A45" s="280"/>
      <c r="B45" s="122"/>
      <c r="C45" s="122"/>
      <c r="D45" s="449"/>
      <c r="E45" s="450"/>
      <c r="F45" s="122"/>
      <c r="G45" s="122"/>
      <c r="H45" s="122"/>
      <c r="I45" s="121"/>
      <c r="J45" s="121"/>
      <c r="K45" s="121"/>
      <c r="L45" s="120"/>
      <c r="M45" s="121"/>
      <c r="N45" s="121"/>
      <c r="O45" s="121"/>
      <c r="P45" s="121"/>
      <c r="Q45" s="121"/>
      <c r="R45" s="121"/>
      <c r="S45" s="121"/>
      <c r="T45" s="279"/>
      <c r="U45" s="280"/>
      <c r="V45" s="122"/>
      <c r="W45" s="122"/>
      <c r="X45" s="122"/>
      <c r="Y45" s="122"/>
      <c r="Z45" s="121"/>
      <c r="AA45" s="121"/>
      <c r="AB45" s="120"/>
      <c r="AC45" s="121"/>
      <c r="AD45" s="121"/>
      <c r="AE45" s="121"/>
      <c r="AF45" s="121"/>
      <c r="AG45" s="121"/>
      <c r="AH45" s="121"/>
      <c r="AI45" s="121"/>
      <c r="AJ45" s="279"/>
      <c r="AK45" s="280"/>
      <c r="AL45" s="122"/>
      <c r="AM45" s="122"/>
      <c r="AN45" s="122"/>
      <c r="AO45" s="122"/>
      <c r="AP45" s="121"/>
      <c r="AQ45" s="121"/>
      <c r="AR45" s="120"/>
      <c r="AS45" s="121"/>
      <c r="AT45" s="121"/>
      <c r="AU45" s="121"/>
      <c r="AV45" s="121"/>
      <c r="AW45" s="121"/>
      <c r="AX45" s="121"/>
      <c r="AY45" s="121"/>
      <c r="AZ45" s="279"/>
      <c r="BA45" s="280"/>
      <c r="BB45" s="122"/>
      <c r="BC45" s="122"/>
      <c r="BD45" s="122"/>
      <c r="BE45" s="122"/>
      <c r="BF45" s="121"/>
      <c r="BG45" s="121"/>
      <c r="BH45" s="120"/>
      <c r="BI45" s="121"/>
      <c r="BJ45" s="121"/>
      <c r="BK45" s="121"/>
      <c r="BL45" s="121"/>
      <c r="BM45" s="121"/>
      <c r="BN45" s="280"/>
      <c r="BO45" s="122"/>
      <c r="BP45" s="122"/>
      <c r="BQ45" s="122"/>
      <c r="BR45" s="122"/>
      <c r="BS45" s="122"/>
      <c r="BU45" s="122"/>
      <c r="BV45" s="122"/>
      <c r="BW45" s="122"/>
      <c r="BX45" s="122"/>
      <c r="BZ45" s="122"/>
      <c r="CA45" s="122"/>
      <c r="CB45" s="122"/>
      <c r="CC45" s="122"/>
      <c r="CE45" s="122"/>
      <c r="CF45" s="122"/>
      <c r="CG45" s="122"/>
      <c r="CH45" s="122"/>
      <c r="CJ45" s="122"/>
      <c r="CK45" s="122"/>
      <c r="CL45" s="122"/>
      <c r="CM45" s="122"/>
      <c r="CO45" s="122"/>
      <c r="CP45" s="122"/>
      <c r="CQ45" s="122"/>
      <c r="CR45" s="122"/>
      <c r="CT45" s="122"/>
      <c r="CU45" s="122"/>
      <c r="CV45" s="122"/>
      <c r="CW45" s="122"/>
      <c r="CY45" s="122"/>
      <c r="CZ45" s="122"/>
      <c r="DA45" s="122"/>
      <c r="DB45" s="122"/>
      <c r="DD45" s="122"/>
      <c r="DE45" s="122"/>
      <c r="DF45" s="122"/>
      <c r="DG45" s="122"/>
      <c r="DI45" s="122"/>
      <c r="DJ45" s="122"/>
      <c r="DK45" s="122"/>
      <c r="DL45" s="122"/>
      <c r="DM45" s="122"/>
      <c r="DN45" s="122"/>
      <c r="DO45" s="122"/>
      <c r="DP45" s="122"/>
      <c r="DQ45" s="122"/>
      <c r="DS45" s="122"/>
      <c r="DT45" s="122"/>
      <c r="DU45" s="122"/>
      <c r="DV45" s="122"/>
      <c r="DX45" s="122"/>
      <c r="DY45" s="122"/>
      <c r="DZ45" s="122"/>
      <c r="EA45" s="122"/>
      <c r="EB45" s="122"/>
      <c r="EC45" s="122"/>
      <c r="ED45" s="122"/>
      <c r="EE45" s="122"/>
      <c r="EF45" s="122"/>
      <c r="EH45" s="122"/>
      <c r="EI45" s="122"/>
      <c r="EJ45" s="122"/>
      <c r="EK45" s="122"/>
      <c r="EM45" s="122"/>
      <c r="EN45" s="122"/>
      <c r="EO45" s="122"/>
      <c r="EP45" s="122"/>
      <c r="ER45" s="122"/>
      <c r="ES45" s="122"/>
      <c r="ET45" s="122"/>
      <c r="EU45" s="122"/>
      <c r="EW45" s="122"/>
      <c r="EX45" s="122"/>
      <c r="EY45" s="122"/>
      <c r="EZ45" s="122"/>
      <c r="FB45" s="122"/>
      <c r="FC45" s="122"/>
      <c r="FD45" s="122"/>
      <c r="FE45" s="122"/>
      <c r="FG45" s="122"/>
      <c r="FH45" s="122"/>
      <c r="FI45" s="122"/>
      <c r="FJ45" s="122"/>
      <c r="FL45" s="122"/>
      <c r="FM45" s="122"/>
      <c r="FN45" s="122"/>
      <c r="FO45" s="122"/>
      <c r="FQ45" s="122"/>
      <c r="FR45" s="122"/>
      <c r="FS45" s="122"/>
      <c r="FT45" s="122"/>
      <c r="FV45" s="122"/>
      <c r="FW45" s="122"/>
      <c r="FX45" s="122"/>
      <c r="FY45" s="122"/>
      <c r="GA45" s="122"/>
      <c r="GB45" s="122"/>
      <c r="GC45" s="122"/>
      <c r="GD45" s="122"/>
      <c r="GF45" s="122"/>
      <c r="GG45" s="122"/>
      <c r="GH45" s="122"/>
      <c r="GI45" s="122"/>
      <c r="GK45" s="122"/>
      <c r="GL45" s="122"/>
      <c r="GM45" s="122"/>
      <c r="GN45" s="122"/>
      <c r="GP45" s="122"/>
      <c r="GQ45" s="122"/>
      <c r="GR45" s="122"/>
      <c r="GS45" s="122"/>
      <c r="GU45" s="122"/>
      <c r="GV45" s="122"/>
      <c r="GW45" s="122"/>
      <c r="GX45" s="122"/>
      <c r="GZ45" s="122"/>
      <c r="HA45" s="122"/>
      <c r="HB45" s="122"/>
      <c r="HC45" s="122"/>
      <c r="HE45" s="122"/>
      <c r="HF45" s="122"/>
      <c r="HG45" s="122"/>
      <c r="HH45" s="122"/>
      <c r="HJ45" s="122"/>
      <c r="HK45" s="122"/>
      <c r="HL45" s="122"/>
      <c r="HM45" s="122"/>
      <c r="HO45" s="122"/>
      <c r="HP45" s="122"/>
      <c r="HQ45" s="122"/>
      <c r="HR45" s="122"/>
      <c r="HT45" s="122"/>
      <c r="HU45" s="122"/>
      <c r="HV45" s="122"/>
      <c r="HW45" s="122"/>
      <c r="HY45" s="122"/>
      <c r="HZ45" s="122"/>
      <c r="IA45" s="122"/>
      <c r="IB45" s="122"/>
      <c r="ID45" s="122"/>
      <c r="IE45" s="122"/>
      <c r="IF45" s="122"/>
      <c r="IG45" s="122"/>
      <c r="II45" s="122"/>
      <c r="IJ45" s="122"/>
      <c r="IK45" s="122"/>
      <c r="IL45" s="122"/>
      <c r="IN45" s="122"/>
      <c r="IO45" s="122"/>
      <c r="IP45" s="122"/>
      <c r="IQ45" s="122"/>
      <c r="IS45" s="122"/>
      <c r="IT45" s="122"/>
      <c r="IU45" s="122"/>
      <c r="IV45" s="122"/>
      <c r="IX45" s="122"/>
      <c r="IY45" s="122"/>
      <c r="IZ45" s="122"/>
      <c r="JA45" s="122"/>
      <c r="JC45" s="122"/>
      <c r="JD45" s="122"/>
      <c r="JE45" s="122"/>
      <c r="JF45" s="122"/>
      <c r="JH45" s="122"/>
      <c r="JI45" s="122"/>
      <c r="JJ45" s="122"/>
      <c r="JK45" s="122"/>
      <c r="JM45" s="122"/>
      <c r="JN45" s="122"/>
      <c r="JO45" s="122"/>
      <c r="JP45" s="122"/>
      <c r="JR45" s="122"/>
      <c r="JS45" s="122"/>
      <c r="JT45" s="122"/>
      <c r="JU45" s="122"/>
      <c r="JW45" s="122"/>
      <c r="JX45" s="122"/>
      <c r="JY45" s="122"/>
      <c r="JZ45" s="122"/>
      <c r="KB45" s="122"/>
      <c r="KC45" s="122"/>
      <c r="KD45" s="122"/>
      <c r="KE45" s="122"/>
      <c r="KG45" s="122"/>
      <c r="KH45" s="122"/>
      <c r="KI45" s="122"/>
      <c r="KJ45" s="122"/>
      <c r="KL45" s="122"/>
      <c r="KM45" s="122"/>
      <c r="KN45" s="122"/>
      <c r="KO45" s="122"/>
      <c r="KQ45" s="122"/>
      <c r="KR45" s="122"/>
      <c r="KS45" s="122"/>
      <c r="KT45" s="122"/>
      <c r="KV45" s="122"/>
      <c r="KW45" s="122"/>
      <c r="KX45" s="122"/>
      <c r="KY45" s="122"/>
      <c r="LA45" s="122"/>
      <c r="LB45" s="122"/>
      <c r="LC45" s="122"/>
      <c r="LD45" s="122"/>
      <c r="LF45" s="122"/>
      <c r="LG45" s="122"/>
      <c r="LH45" s="122"/>
      <c r="LI45" s="122"/>
      <c r="LK45" s="122"/>
      <c r="LL45" s="122"/>
      <c r="LM45" s="122"/>
      <c r="LN45" s="122"/>
    </row>
    <row r="46" spans="1:326" s="33" customFormat="1">
      <c r="A46" s="280"/>
      <c r="B46" s="122"/>
      <c r="C46" s="122"/>
      <c r="D46" s="449"/>
      <c r="E46" s="450"/>
      <c r="F46" s="122"/>
      <c r="G46" s="122"/>
      <c r="H46" s="122"/>
      <c r="I46" s="121"/>
      <c r="J46" s="121"/>
      <c r="K46" s="121"/>
      <c r="L46" s="120"/>
      <c r="M46" s="121"/>
      <c r="N46" s="121"/>
      <c r="O46" s="121"/>
      <c r="P46" s="121"/>
      <c r="Q46" s="121"/>
      <c r="R46" s="121"/>
      <c r="S46" s="121"/>
      <c r="T46" s="279"/>
      <c r="U46" s="280"/>
      <c r="V46" s="122"/>
      <c r="W46" s="122"/>
      <c r="X46" s="122"/>
      <c r="Y46" s="122"/>
      <c r="Z46" s="121"/>
      <c r="AA46" s="121"/>
      <c r="AB46" s="120"/>
      <c r="AC46" s="121"/>
      <c r="AD46" s="121"/>
      <c r="AE46" s="121"/>
      <c r="AF46" s="121"/>
      <c r="AG46" s="121"/>
      <c r="AH46" s="121"/>
      <c r="AI46" s="121"/>
      <c r="AJ46" s="279"/>
      <c r="AK46" s="280"/>
      <c r="AL46" s="122"/>
      <c r="AM46" s="122"/>
      <c r="AN46" s="122"/>
      <c r="AO46" s="122"/>
      <c r="AP46" s="121"/>
      <c r="AQ46" s="121"/>
      <c r="AR46" s="120"/>
      <c r="AS46" s="121"/>
      <c r="AT46" s="121"/>
      <c r="AU46" s="121"/>
      <c r="AV46" s="121"/>
      <c r="AW46" s="121"/>
      <c r="AX46" s="121"/>
      <c r="AY46" s="121"/>
      <c r="AZ46" s="279"/>
      <c r="BA46" s="280"/>
      <c r="BB46" s="122"/>
      <c r="BC46" s="122"/>
      <c r="BD46" s="122"/>
      <c r="BE46" s="122"/>
      <c r="BF46" s="121"/>
      <c r="BG46" s="121"/>
      <c r="BH46" s="120"/>
      <c r="BI46" s="121"/>
      <c r="BJ46" s="121"/>
      <c r="BK46" s="121"/>
      <c r="BL46" s="121"/>
      <c r="BM46" s="121"/>
      <c r="BN46" s="280"/>
      <c r="BO46" s="122"/>
      <c r="BP46" s="122"/>
      <c r="BQ46" s="122"/>
      <c r="BR46" s="122"/>
      <c r="BS46" s="122"/>
      <c r="BU46" s="122"/>
      <c r="BV46" s="122"/>
      <c r="BW46" s="122"/>
      <c r="BX46" s="122"/>
      <c r="BZ46" s="122"/>
      <c r="CA46" s="122"/>
      <c r="CB46" s="122"/>
      <c r="CC46" s="122"/>
      <c r="CE46" s="122"/>
      <c r="CF46" s="122"/>
      <c r="CG46" s="122"/>
      <c r="CH46" s="122"/>
      <c r="CJ46" s="122"/>
      <c r="CK46" s="122"/>
      <c r="CL46" s="122"/>
      <c r="CM46" s="122"/>
      <c r="CO46" s="122"/>
      <c r="CP46" s="122"/>
      <c r="CQ46" s="122"/>
      <c r="CR46" s="122"/>
      <c r="CT46" s="122"/>
      <c r="CU46" s="122"/>
      <c r="CV46" s="122"/>
      <c r="CW46" s="122"/>
      <c r="CY46" s="122"/>
      <c r="CZ46" s="122"/>
      <c r="DA46" s="122"/>
      <c r="DB46" s="122"/>
      <c r="DD46" s="122"/>
      <c r="DE46" s="122"/>
      <c r="DF46" s="122"/>
      <c r="DG46" s="122"/>
      <c r="DI46" s="122"/>
      <c r="DJ46" s="122"/>
      <c r="DK46" s="122"/>
      <c r="DL46" s="122"/>
      <c r="DM46" s="122"/>
      <c r="DN46" s="122"/>
      <c r="DO46" s="122"/>
      <c r="DP46" s="122"/>
      <c r="DQ46" s="122"/>
      <c r="DS46" s="122"/>
      <c r="DT46" s="122"/>
      <c r="DU46" s="122"/>
      <c r="DV46" s="122"/>
      <c r="DX46" s="122"/>
      <c r="DY46" s="122"/>
      <c r="DZ46" s="122"/>
      <c r="EA46" s="122"/>
      <c r="EB46" s="122"/>
      <c r="EC46" s="122"/>
      <c r="ED46" s="122"/>
      <c r="EE46" s="122"/>
      <c r="EF46" s="122"/>
      <c r="EH46" s="122"/>
      <c r="EI46" s="122"/>
      <c r="EJ46" s="122"/>
      <c r="EK46" s="122"/>
      <c r="EM46" s="122"/>
      <c r="EN46" s="122"/>
      <c r="EO46" s="122"/>
      <c r="EP46" s="122"/>
      <c r="ER46" s="122"/>
      <c r="ES46" s="122"/>
      <c r="ET46" s="122"/>
      <c r="EU46" s="122"/>
      <c r="EW46" s="122"/>
      <c r="EX46" s="122"/>
      <c r="EY46" s="122"/>
      <c r="EZ46" s="122"/>
      <c r="FB46" s="122"/>
      <c r="FC46" s="122"/>
      <c r="FD46" s="122"/>
      <c r="FE46" s="122"/>
      <c r="FG46" s="122"/>
      <c r="FH46" s="122"/>
      <c r="FI46" s="122"/>
      <c r="FJ46" s="122"/>
      <c r="FL46" s="122"/>
      <c r="FM46" s="122"/>
      <c r="FN46" s="122"/>
      <c r="FO46" s="122"/>
      <c r="FQ46" s="122"/>
      <c r="FR46" s="122"/>
      <c r="FS46" s="122"/>
      <c r="FT46" s="122"/>
      <c r="FV46" s="122"/>
      <c r="FW46" s="122"/>
      <c r="FX46" s="122"/>
      <c r="FY46" s="122"/>
      <c r="GA46" s="122"/>
      <c r="GB46" s="122"/>
      <c r="GC46" s="122"/>
      <c r="GD46" s="122"/>
      <c r="GF46" s="122"/>
      <c r="GG46" s="122"/>
      <c r="GH46" s="122"/>
      <c r="GI46" s="122"/>
      <c r="GK46" s="122"/>
      <c r="GL46" s="122"/>
      <c r="GM46" s="122"/>
      <c r="GN46" s="122"/>
      <c r="GP46" s="122"/>
      <c r="GQ46" s="122"/>
      <c r="GR46" s="122"/>
      <c r="GS46" s="122"/>
      <c r="GU46" s="122"/>
      <c r="GV46" s="122"/>
      <c r="GW46" s="122"/>
      <c r="GX46" s="122"/>
      <c r="GZ46" s="122"/>
      <c r="HA46" s="122"/>
      <c r="HB46" s="122"/>
      <c r="HC46" s="122"/>
      <c r="HE46" s="122"/>
      <c r="HF46" s="122"/>
      <c r="HG46" s="122"/>
      <c r="HH46" s="122"/>
      <c r="HJ46" s="122"/>
      <c r="HK46" s="122"/>
      <c r="HL46" s="122"/>
      <c r="HM46" s="122"/>
      <c r="HO46" s="122"/>
      <c r="HP46" s="122"/>
      <c r="HQ46" s="122"/>
      <c r="HR46" s="122"/>
      <c r="HT46" s="122"/>
      <c r="HU46" s="122"/>
      <c r="HV46" s="122"/>
      <c r="HW46" s="122"/>
      <c r="HY46" s="122"/>
      <c r="HZ46" s="122"/>
      <c r="IA46" s="122"/>
      <c r="IB46" s="122"/>
      <c r="ID46" s="122"/>
      <c r="IE46" s="122"/>
      <c r="IF46" s="122"/>
      <c r="IG46" s="122"/>
      <c r="II46" s="122"/>
      <c r="IJ46" s="122"/>
      <c r="IK46" s="122"/>
      <c r="IL46" s="122"/>
      <c r="IN46" s="122"/>
      <c r="IO46" s="122"/>
      <c r="IP46" s="122"/>
      <c r="IQ46" s="122"/>
      <c r="IS46" s="122"/>
      <c r="IT46" s="122"/>
      <c r="IU46" s="122"/>
      <c r="IV46" s="122"/>
      <c r="IX46" s="122"/>
      <c r="IY46" s="122"/>
      <c r="IZ46" s="122"/>
      <c r="JA46" s="122"/>
      <c r="JC46" s="122"/>
      <c r="JD46" s="122"/>
      <c r="JE46" s="122"/>
      <c r="JF46" s="122"/>
      <c r="JH46" s="122"/>
      <c r="JI46" s="122"/>
      <c r="JJ46" s="122"/>
      <c r="JK46" s="122"/>
      <c r="JM46" s="122"/>
      <c r="JN46" s="122"/>
      <c r="JO46" s="122"/>
      <c r="JP46" s="122"/>
      <c r="JR46" s="122"/>
      <c r="JS46" s="122"/>
      <c r="JT46" s="122"/>
      <c r="JU46" s="122"/>
      <c r="JW46" s="122"/>
      <c r="JX46" s="122"/>
      <c r="JY46" s="122"/>
      <c r="JZ46" s="122"/>
      <c r="KB46" s="122"/>
      <c r="KC46" s="122"/>
      <c r="KD46" s="122"/>
      <c r="KE46" s="122"/>
      <c r="KG46" s="122"/>
      <c r="KH46" s="122"/>
      <c r="KI46" s="122"/>
      <c r="KJ46" s="122"/>
      <c r="KL46" s="122"/>
      <c r="KM46" s="122"/>
      <c r="KN46" s="122"/>
      <c r="KO46" s="122"/>
      <c r="KQ46" s="122"/>
      <c r="KR46" s="122"/>
      <c r="KS46" s="122"/>
      <c r="KT46" s="122"/>
      <c r="KV46" s="122"/>
      <c r="KW46" s="122"/>
      <c r="KX46" s="122"/>
      <c r="KY46" s="122"/>
      <c r="LA46" s="122"/>
      <c r="LB46" s="122"/>
      <c r="LC46" s="122"/>
      <c r="LD46" s="122"/>
      <c r="LF46" s="122"/>
      <c r="LG46" s="122"/>
      <c r="LH46" s="122"/>
      <c r="LI46" s="122"/>
      <c r="LK46" s="122"/>
      <c r="LL46" s="122"/>
      <c r="LM46" s="122"/>
      <c r="LN46" s="122"/>
    </row>
    <row r="47" spans="1:326" s="33" customFormat="1">
      <c r="A47" s="280"/>
      <c r="B47" s="122"/>
      <c r="C47" s="122"/>
      <c r="D47" s="449"/>
      <c r="E47" s="450"/>
      <c r="F47" s="122"/>
      <c r="G47" s="122"/>
      <c r="H47" s="122"/>
      <c r="I47" s="121"/>
      <c r="J47" s="121"/>
      <c r="K47" s="121"/>
      <c r="L47" s="120"/>
      <c r="M47" s="121"/>
      <c r="N47" s="121"/>
      <c r="O47" s="121"/>
      <c r="P47" s="121"/>
      <c r="Q47" s="121"/>
      <c r="R47" s="121"/>
      <c r="S47" s="121"/>
      <c r="T47" s="279"/>
      <c r="U47" s="280"/>
      <c r="V47" s="122"/>
      <c r="W47" s="122"/>
      <c r="X47" s="122"/>
      <c r="Y47" s="122"/>
      <c r="Z47" s="121"/>
      <c r="AA47" s="121"/>
      <c r="AB47" s="120"/>
      <c r="AC47" s="121"/>
      <c r="AD47" s="121"/>
      <c r="AE47" s="121"/>
      <c r="AF47" s="121"/>
      <c r="AG47" s="121"/>
      <c r="AH47" s="121"/>
      <c r="AI47" s="121"/>
      <c r="AJ47" s="279"/>
      <c r="AK47" s="280"/>
      <c r="AL47" s="122"/>
      <c r="AM47" s="122"/>
      <c r="AN47" s="122"/>
      <c r="AO47" s="122"/>
      <c r="AP47" s="121"/>
      <c r="AQ47" s="121"/>
      <c r="AR47" s="120"/>
      <c r="AS47" s="121"/>
      <c r="AT47" s="121"/>
      <c r="AU47" s="121"/>
      <c r="AV47" s="121"/>
      <c r="AW47" s="121"/>
      <c r="AX47" s="121"/>
      <c r="AY47" s="121"/>
      <c r="AZ47" s="279"/>
      <c r="BA47" s="280"/>
      <c r="BB47" s="122"/>
      <c r="BC47" s="122"/>
      <c r="BD47" s="122"/>
      <c r="BE47" s="122"/>
      <c r="BF47" s="121"/>
      <c r="BG47" s="121"/>
      <c r="BH47" s="120"/>
      <c r="BI47" s="121"/>
      <c r="BJ47" s="121"/>
      <c r="BK47" s="121"/>
      <c r="BL47" s="121"/>
      <c r="BM47" s="121"/>
      <c r="BN47" s="280"/>
      <c r="BO47" s="122"/>
      <c r="BP47" s="122"/>
      <c r="BQ47" s="122"/>
      <c r="BR47" s="122"/>
      <c r="BS47" s="122"/>
      <c r="BU47" s="122"/>
      <c r="BV47" s="122"/>
      <c r="BW47" s="122"/>
      <c r="BX47" s="122"/>
      <c r="BZ47" s="122"/>
      <c r="CA47" s="122"/>
      <c r="CB47" s="122"/>
      <c r="CC47" s="122"/>
      <c r="CE47" s="122"/>
      <c r="CF47" s="122"/>
      <c r="CG47" s="122"/>
      <c r="CH47" s="122"/>
      <c r="CJ47" s="122"/>
      <c r="CK47" s="122"/>
      <c r="CL47" s="122"/>
      <c r="CM47" s="122"/>
      <c r="CO47" s="122"/>
      <c r="CP47" s="122"/>
      <c r="CQ47" s="122"/>
      <c r="CR47" s="122"/>
      <c r="CT47" s="122"/>
      <c r="CU47" s="122"/>
      <c r="CV47" s="122"/>
      <c r="CW47" s="122"/>
      <c r="CY47" s="122"/>
      <c r="CZ47" s="122"/>
      <c r="DA47" s="122"/>
      <c r="DB47" s="122"/>
      <c r="DD47" s="122"/>
      <c r="DE47" s="122"/>
      <c r="DF47" s="122"/>
      <c r="DG47" s="122"/>
      <c r="DI47" s="122"/>
      <c r="DJ47" s="122"/>
      <c r="DK47" s="122"/>
      <c r="DL47" s="122"/>
      <c r="DM47" s="122"/>
      <c r="DN47" s="122"/>
      <c r="DO47" s="122"/>
      <c r="DP47" s="122"/>
      <c r="DQ47" s="122"/>
      <c r="DS47" s="122"/>
      <c r="DT47" s="122"/>
      <c r="DU47" s="122"/>
      <c r="DV47" s="122"/>
      <c r="DX47" s="122"/>
      <c r="DY47" s="122"/>
      <c r="DZ47" s="122"/>
      <c r="EA47" s="122"/>
      <c r="EB47" s="122"/>
      <c r="EC47" s="122"/>
      <c r="ED47" s="122"/>
      <c r="EE47" s="122"/>
      <c r="EF47" s="122"/>
      <c r="EH47" s="122"/>
      <c r="EI47" s="122"/>
      <c r="EJ47" s="122"/>
      <c r="EK47" s="122"/>
      <c r="EM47" s="122"/>
      <c r="EN47" s="122"/>
      <c r="EO47" s="122"/>
      <c r="EP47" s="122"/>
      <c r="ER47" s="122"/>
      <c r="ES47" s="122"/>
      <c r="ET47" s="122"/>
      <c r="EU47" s="122"/>
      <c r="EW47" s="122"/>
      <c r="EX47" s="122"/>
      <c r="EY47" s="122"/>
      <c r="EZ47" s="122"/>
      <c r="FB47" s="122"/>
      <c r="FC47" s="122"/>
      <c r="FD47" s="122"/>
      <c r="FE47" s="122"/>
      <c r="FG47" s="122"/>
      <c r="FH47" s="122"/>
      <c r="FI47" s="122"/>
      <c r="FJ47" s="122"/>
      <c r="FL47" s="122"/>
      <c r="FM47" s="122"/>
      <c r="FN47" s="122"/>
      <c r="FO47" s="122"/>
      <c r="FQ47" s="122"/>
      <c r="FR47" s="122"/>
      <c r="FS47" s="122"/>
      <c r="FT47" s="122"/>
      <c r="FV47" s="122"/>
      <c r="FW47" s="122"/>
      <c r="FX47" s="122"/>
      <c r="FY47" s="122"/>
      <c r="GA47" s="122"/>
      <c r="GB47" s="122"/>
      <c r="GC47" s="122"/>
      <c r="GD47" s="122"/>
      <c r="GF47" s="122"/>
      <c r="GG47" s="122"/>
      <c r="GH47" s="122"/>
      <c r="GI47" s="122"/>
      <c r="GK47" s="122"/>
      <c r="GL47" s="122"/>
      <c r="GM47" s="122"/>
      <c r="GN47" s="122"/>
      <c r="GP47" s="122"/>
      <c r="GQ47" s="122"/>
      <c r="GR47" s="122"/>
      <c r="GS47" s="122"/>
      <c r="GU47" s="122"/>
      <c r="GV47" s="122"/>
      <c r="GW47" s="122"/>
      <c r="GX47" s="122"/>
      <c r="GZ47" s="122"/>
      <c r="HA47" s="122"/>
      <c r="HB47" s="122"/>
      <c r="HC47" s="122"/>
      <c r="HE47" s="122"/>
      <c r="HF47" s="122"/>
      <c r="HG47" s="122"/>
      <c r="HH47" s="122"/>
      <c r="HJ47" s="122"/>
      <c r="HK47" s="122"/>
      <c r="HL47" s="122"/>
      <c r="HM47" s="122"/>
      <c r="HO47" s="122"/>
      <c r="HP47" s="122"/>
      <c r="HQ47" s="122"/>
      <c r="HR47" s="122"/>
      <c r="HT47" s="122"/>
      <c r="HU47" s="122"/>
      <c r="HV47" s="122"/>
      <c r="HW47" s="122"/>
      <c r="HY47" s="122"/>
      <c r="HZ47" s="122"/>
      <c r="IA47" s="122"/>
      <c r="IB47" s="122"/>
      <c r="ID47" s="122"/>
      <c r="IE47" s="122"/>
      <c r="IF47" s="122"/>
      <c r="IG47" s="122"/>
      <c r="II47" s="122"/>
      <c r="IJ47" s="122"/>
      <c r="IK47" s="122"/>
      <c r="IL47" s="122"/>
      <c r="IN47" s="122"/>
      <c r="IO47" s="122"/>
      <c r="IP47" s="122"/>
      <c r="IQ47" s="122"/>
      <c r="IS47" s="122"/>
      <c r="IT47" s="122"/>
      <c r="IU47" s="122"/>
      <c r="IV47" s="122"/>
      <c r="IX47" s="122"/>
      <c r="IY47" s="122"/>
      <c r="IZ47" s="122"/>
      <c r="JA47" s="122"/>
      <c r="JC47" s="122"/>
      <c r="JD47" s="122"/>
      <c r="JE47" s="122"/>
      <c r="JF47" s="122"/>
      <c r="JH47" s="122"/>
      <c r="JI47" s="122"/>
      <c r="JJ47" s="122"/>
      <c r="JK47" s="122"/>
      <c r="JM47" s="122"/>
      <c r="JN47" s="122"/>
      <c r="JO47" s="122"/>
      <c r="JP47" s="122"/>
      <c r="JR47" s="122"/>
      <c r="JS47" s="122"/>
      <c r="JT47" s="122"/>
      <c r="JU47" s="122"/>
      <c r="JW47" s="122"/>
      <c r="JX47" s="122"/>
      <c r="JY47" s="122"/>
      <c r="JZ47" s="122"/>
      <c r="KB47" s="122"/>
      <c r="KC47" s="122"/>
      <c r="KD47" s="122"/>
      <c r="KE47" s="122"/>
      <c r="KG47" s="122"/>
      <c r="KH47" s="122"/>
      <c r="KI47" s="122"/>
      <c r="KJ47" s="122"/>
      <c r="KL47" s="122"/>
      <c r="KM47" s="122"/>
      <c r="KN47" s="122"/>
      <c r="KO47" s="122"/>
      <c r="KQ47" s="122"/>
      <c r="KR47" s="122"/>
      <c r="KS47" s="122"/>
      <c r="KT47" s="122"/>
      <c r="KV47" s="122"/>
      <c r="KW47" s="122"/>
      <c r="KX47" s="122"/>
      <c r="KY47" s="122"/>
      <c r="LA47" s="122"/>
      <c r="LB47" s="122"/>
      <c r="LC47" s="122"/>
      <c r="LD47" s="122"/>
      <c r="LF47" s="122"/>
      <c r="LG47" s="122"/>
      <c r="LH47" s="122"/>
      <c r="LI47" s="122"/>
      <c r="LK47" s="122"/>
      <c r="LL47" s="122"/>
      <c r="LM47" s="122"/>
      <c r="LN47" s="122"/>
    </row>
    <row r="48" spans="1:326" s="33" customFormat="1">
      <c r="A48" s="280"/>
      <c r="B48" s="122"/>
      <c r="C48" s="122"/>
      <c r="D48" s="449"/>
      <c r="E48" s="450"/>
      <c r="F48" s="122"/>
      <c r="G48" s="122"/>
      <c r="H48" s="122"/>
      <c r="I48" s="121"/>
      <c r="J48" s="121"/>
      <c r="K48" s="121"/>
      <c r="L48" s="120"/>
      <c r="M48" s="121"/>
      <c r="N48" s="121"/>
      <c r="O48" s="121"/>
      <c r="P48" s="121"/>
      <c r="Q48" s="121"/>
      <c r="R48" s="121"/>
      <c r="S48" s="121"/>
      <c r="T48" s="279"/>
      <c r="U48" s="280"/>
      <c r="V48" s="122"/>
      <c r="W48" s="122"/>
      <c r="X48" s="122"/>
      <c r="Y48" s="122"/>
      <c r="Z48" s="121"/>
      <c r="AA48" s="121"/>
      <c r="AB48" s="120"/>
      <c r="AC48" s="121"/>
      <c r="AD48" s="121"/>
      <c r="AE48" s="121"/>
      <c r="AF48" s="121"/>
      <c r="AG48" s="121"/>
      <c r="AH48" s="121"/>
      <c r="AI48" s="121"/>
      <c r="AJ48" s="279"/>
      <c r="AK48" s="280"/>
      <c r="AL48" s="122"/>
      <c r="AM48" s="122"/>
      <c r="AN48" s="122"/>
      <c r="AO48" s="122"/>
      <c r="AP48" s="121"/>
      <c r="AQ48" s="121"/>
      <c r="AR48" s="120"/>
      <c r="AS48" s="121"/>
      <c r="AT48" s="121"/>
      <c r="AU48" s="121"/>
      <c r="AV48" s="121"/>
      <c r="AW48" s="121"/>
      <c r="AX48" s="121"/>
      <c r="AY48" s="121"/>
      <c r="AZ48" s="279"/>
      <c r="BA48" s="280"/>
      <c r="BB48" s="122"/>
      <c r="BC48" s="122"/>
      <c r="BD48" s="122"/>
      <c r="BE48" s="122"/>
      <c r="BF48" s="121"/>
      <c r="BG48" s="121"/>
      <c r="BH48" s="120"/>
      <c r="BI48" s="121"/>
      <c r="BJ48" s="121"/>
      <c r="BK48" s="121"/>
      <c r="BL48" s="121"/>
      <c r="BM48" s="121"/>
      <c r="BN48" s="280"/>
      <c r="BO48" s="122"/>
      <c r="BP48" s="122"/>
      <c r="BQ48" s="122"/>
      <c r="BR48" s="122"/>
      <c r="BS48" s="122"/>
      <c r="BU48" s="122"/>
      <c r="BV48" s="122"/>
      <c r="BW48" s="122"/>
      <c r="BX48" s="122"/>
      <c r="BZ48" s="122"/>
      <c r="CA48" s="122"/>
      <c r="CB48" s="122"/>
      <c r="CC48" s="122"/>
      <c r="CE48" s="122"/>
      <c r="CF48" s="122"/>
      <c r="CG48" s="122"/>
      <c r="CH48" s="122"/>
      <c r="CJ48" s="122"/>
      <c r="CK48" s="122"/>
      <c r="CL48" s="122"/>
      <c r="CM48" s="122"/>
      <c r="CO48" s="122"/>
      <c r="CP48" s="122"/>
      <c r="CQ48" s="122"/>
      <c r="CR48" s="122"/>
      <c r="CT48" s="122"/>
      <c r="CU48" s="122"/>
      <c r="CV48" s="122"/>
      <c r="CW48" s="122"/>
      <c r="CY48" s="122"/>
      <c r="CZ48" s="122"/>
      <c r="DA48" s="122"/>
      <c r="DB48" s="122"/>
      <c r="DD48" s="122"/>
      <c r="DE48" s="122"/>
      <c r="DF48" s="122"/>
      <c r="DG48" s="122"/>
      <c r="DI48" s="122"/>
      <c r="DJ48" s="122"/>
      <c r="DK48" s="122"/>
      <c r="DL48" s="122"/>
      <c r="DM48" s="122"/>
      <c r="DN48" s="122"/>
      <c r="DO48" s="122"/>
      <c r="DP48" s="122"/>
      <c r="DQ48" s="122"/>
      <c r="DS48" s="122"/>
      <c r="DT48" s="122"/>
      <c r="DU48" s="122"/>
      <c r="DV48" s="122"/>
      <c r="DX48" s="122"/>
      <c r="DY48" s="122"/>
      <c r="DZ48" s="122"/>
      <c r="EA48" s="122"/>
      <c r="EB48" s="122"/>
      <c r="EC48" s="122"/>
      <c r="ED48" s="122"/>
      <c r="EE48" s="122"/>
      <c r="EF48" s="122"/>
      <c r="EH48" s="122"/>
      <c r="EI48" s="122"/>
      <c r="EJ48" s="122"/>
      <c r="EK48" s="122"/>
      <c r="EM48" s="122"/>
      <c r="EN48" s="122"/>
      <c r="EO48" s="122"/>
      <c r="EP48" s="122"/>
      <c r="ER48" s="122"/>
      <c r="ES48" s="122"/>
      <c r="ET48" s="122"/>
      <c r="EU48" s="122"/>
      <c r="EW48" s="122"/>
      <c r="EX48" s="122"/>
      <c r="EY48" s="122"/>
      <c r="EZ48" s="122"/>
      <c r="FB48" s="122"/>
      <c r="FC48" s="122"/>
      <c r="FD48" s="122"/>
      <c r="FE48" s="122"/>
      <c r="FG48" s="122"/>
      <c r="FH48" s="122"/>
      <c r="FI48" s="122"/>
      <c r="FJ48" s="122"/>
      <c r="FL48" s="122"/>
      <c r="FM48" s="122"/>
      <c r="FN48" s="122"/>
      <c r="FO48" s="122"/>
      <c r="FQ48" s="122"/>
      <c r="FR48" s="122"/>
      <c r="FS48" s="122"/>
      <c r="FT48" s="122"/>
      <c r="FV48" s="122"/>
      <c r="FW48" s="122"/>
      <c r="FX48" s="122"/>
      <c r="FY48" s="122"/>
      <c r="GA48" s="122"/>
      <c r="GB48" s="122"/>
      <c r="GC48" s="122"/>
      <c r="GD48" s="122"/>
      <c r="GF48" s="122"/>
      <c r="GG48" s="122"/>
      <c r="GH48" s="122"/>
      <c r="GI48" s="122"/>
      <c r="GK48" s="122"/>
      <c r="GL48" s="122"/>
      <c r="GM48" s="122"/>
      <c r="GN48" s="122"/>
      <c r="GP48" s="122"/>
      <c r="GQ48" s="122"/>
      <c r="GR48" s="122"/>
      <c r="GS48" s="122"/>
      <c r="GU48" s="122"/>
      <c r="GV48" s="122"/>
      <c r="GW48" s="122"/>
      <c r="GX48" s="122"/>
      <c r="GZ48" s="122"/>
      <c r="HA48" s="122"/>
      <c r="HB48" s="122"/>
      <c r="HC48" s="122"/>
      <c r="HE48" s="122"/>
      <c r="HF48" s="122"/>
      <c r="HG48" s="122"/>
      <c r="HH48" s="122"/>
      <c r="HJ48" s="122"/>
      <c r="HK48" s="122"/>
      <c r="HL48" s="122"/>
      <c r="HM48" s="122"/>
      <c r="HO48" s="122"/>
      <c r="HP48" s="122"/>
      <c r="HQ48" s="122"/>
      <c r="HR48" s="122"/>
      <c r="HT48" s="122"/>
      <c r="HU48" s="122"/>
      <c r="HV48" s="122"/>
      <c r="HW48" s="122"/>
      <c r="HY48" s="122"/>
      <c r="HZ48" s="122"/>
      <c r="IA48" s="122"/>
      <c r="IB48" s="122"/>
      <c r="ID48" s="122"/>
      <c r="IE48" s="122"/>
      <c r="IF48" s="122"/>
      <c r="IG48" s="122"/>
      <c r="II48" s="122"/>
      <c r="IJ48" s="122"/>
      <c r="IK48" s="122"/>
      <c r="IL48" s="122"/>
      <c r="IN48" s="122"/>
      <c r="IO48" s="122"/>
      <c r="IP48" s="122"/>
      <c r="IQ48" s="122"/>
      <c r="IS48" s="122"/>
      <c r="IT48" s="122"/>
      <c r="IU48" s="122"/>
      <c r="IV48" s="122"/>
      <c r="IX48" s="122"/>
      <c r="IY48" s="122"/>
      <c r="IZ48" s="122"/>
      <c r="JA48" s="122"/>
      <c r="JC48" s="122"/>
      <c r="JD48" s="122"/>
      <c r="JE48" s="122"/>
      <c r="JF48" s="122"/>
      <c r="JH48" s="122"/>
      <c r="JI48" s="122"/>
      <c r="JJ48" s="122"/>
      <c r="JK48" s="122"/>
      <c r="JM48" s="122"/>
      <c r="JN48" s="122"/>
      <c r="JO48" s="122"/>
      <c r="JP48" s="122"/>
      <c r="JR48" s="122"/>
      <c r="JS48" s="122"/>
      <c r="JT48" s="122"/>
      <c r="JU48" s="122"/>
      <c r="JW48" s="122"/>
      <c r="JX48" s="122"/>
      <c r="JY48" s="122"/>
      <c r="JZ48" s="122"/>
      <c r="KB48" s="122"/>
      <c r="KC48" s="122"/>
      <c r="KD48" s="122"/>
      <c r="KE48" s="122"/>
      <c r="KG48" s="122"/>
      <c r="KH48" s="122"/>
      <c r="KI48" s="122"/>
      <c r="KJ48" s="122"/>
      <c r="KL48" s="122"/>
      <c r="KM48" s="122"/>
      <c r="KN48" s="122"/>
      <c r="KO48" s="122"/>
      <c r="KQ48" s="122"/>
      <c r="KR48" s="122"/>
      <c r="KS48" s="122"/>
      <c r="KT48" s="122"/>
      <c r="KV48" s="122"/>
      <c r="KW48" s="122"/>
      <c r="KX48" s="122"/>
      <c r="KY48" s="122"/>
      <c r="LA48" s="122"/>
      <c r="LB48" s="122"/>
      <c r="LC48" s="122"/>
      <c r="LD48" s="122"/>
      <c r="LF48" s="122"/>
      <c r="LG48" s="122"/>
      <c r="LH48" s="122"/>
      <c r="LI48" s="122"/>
      <c r="LK48" s="122"/>
      <c r="LL48" s="122"/>
      <c r="LM48" s="122"/>
      <c r="LN48" s="122"/>
    </row>
    <row r="49" spans="1:326" s="33" customFormat="1">
      <c r="A49" s="280"/>
      <c r="B49" s="122"/>
      <c r="C49" s="122"/>
      <c r="D49" s="449"/>
      <c r="E49" s="450"/>
      <c r="F49" s="122"/>
      <c r="G49" s="122"/>
      <c r="H49" s="122"/>
      <c r="I49" s="121"/>
      <c r="J49" s="121"/>
      <c r="K49" s="121"/>
      <c r="L49" s="120"/>
      <c r="M49" s="121"/>
      <c r="N49" s="121"/>
      <c r="O49" s="121"/>
      <c r="P49" s="121"/>
      <c r="Q49" s="121"/>
      <c r="R49" s="121"/>
      <c r="S49" s="121"/>
      <c r="T49" s="279"/>
      <c r="U49" s="280"/>
      <c r="V49" s="122"/>
      <c r="W49" s="122"/>
      <c r="X49" s="122"/>
      <c r="Y49" s="122"/>
      <c r="Z49" s="121"/>
      <c r="AA49" s="121"/>
      <c r="AB49" s="120"/>
      <c r="AC49" s="121"/>
      <c r="AD49" s="121"/>
      <c r="AE49" s="121"/>
      <c r="AF49" s="121"/>
      <c r="AG49" s="121"/>
      <c r="AH49" s="121"/>
      <c r="AI49" s="121"/>
      <c r="AJ49" s="279"/>
      <c r="AK49" s="280"/>
      <c r="AL49" s="122"/>
      <c r="AM49" s="122"/>
      <c r="AN49" s="122"/>
      <c r="AO49" s="122"/>
      <c r="AP49" s="121"/>
      <c r="AQ49" s="121"/>
      <c r="AR49" s="120"/>
      <c r="AS49" s="121"/>
      <c r="AT49" s="121"/>
      <c r="AU49" s="121"/>
      <c r="AV49" s="121"/>
      <c r="AW49" s="121"/>
      <c r="AX49" s="121"/>
      <c r="AY49" s="121"/>
      <c r="AZ49" s="279"/>
      <c r="BA49" s="280"/>
      <c r="BB49" s="122"/>
      <c r="BC49" s="122"/>
      <c r="BD49" s="122"/>
      <c r="BE49" s="122"/>
      <c r="BF49" s="121"/>
      <c r="BG49" s="121"/>
      <c r="BH49" s="120"/>
      <c r="BI49" s="121"/>
      <c r="BJ49" s="121"/>
      <c r="BK49" s="121"/>
      <c r="BL49" s="121"/>
      <c r="BM49" s="121"/>
      <c r="BN49" s="280"/>
      <c r="BO49" s="122"/>
      <c r="BP49" s="122"/>
      <c r="BQ49" s="122"/>
      <c r="BR49" s="122"/>
      <c r="BS49" s="122"/>
      <c r="BU49" s="122"/>
      <c r="BV49" s="122"/>
      <c r="BW49" s="122"/>
      <c r="BX49" s="122"/>
      <c r="BZ49" s="122"/>
      <c r="CA49" s="122"/>
      <c r="CB49" s="122"/>
      <c r="CC49" s="122"/>
      <c r="CE49" s="122"/>
      <c r="CF49" s="122"/>
      <c r="CG49" s="122"/>
      <c r="CH49" s="122"/>
      <c r="CJ49" s="122"/>
      <c r="CK49" s="122"/>
      <c r="CL49" s="122"/>
      <c r="CM49" s="122"/>
      <c r="CO49" s="122"/>
      <c r="CP49" s="122"/>
      <c r="CQ49" s="122"/>
      <c r="CR49" s="122"/>
      <c r="CT49" s="122"/>
      <c r="CU49" s="122"/>
      <c r="CV49" s="122"/>
      <c r="CW49" s="122"/>
      <c r="CY49" s="122"/>
      <c r="CZ49" s="122"/>
      <c r="DA49" s="122"/>
      <c r="DB49" s="122"/>
      <c r="DD49" s="122"/>
      <c r="DE49" s="122"/>
      <c r="DF49" s="122"/>
      <c r="DG49" s="122"/>
      <c r="DI49" s="122"/>
      <c r="DJ49" s="122"/>
      <c r="DK49" s="122"/>
      <c r="DL49" s="122"/>
      <c r="DM49" s="122"/>
      <c r="DN49" s="122"/>
      <c r="DO49" s="122"/>
      <c r="DP49" s="122"/>
      <c r="DQ49" s="122"/>
      <c r="DS49" s="122"/>
      <c r="DT49" s="122"/>
      <c r="DU49" s="122"/>
      <c r="DV49" s="122"/>
      <c r="DX49" s="122"/>
      <c r="DY49" s="122"/>
      <c r="DZ49" s="122"/>
      <c r="EA49" s="122"/>
      <c r="EB49" s="122"/>
      <c r="EC49" s="122"/>
      <c r="ED49" s="122"/>
      <c r="EE49" s="122"/>
      <c r="EF49" s="122"/>
      <c r="EH49" s="122"/>
      <c r="EI49" s="122"/>
      <c r="EJ49" s="122"/>
      <c r="EK49" s="122"/>
      <c r="EM49" s="122"/>
      <c r="EN49" s="122"/>
      <c r="EO49" s="122"/>
      <c r="EP49" s="122"/>
      <c r="ER49" s="122"/>
      <c r="ES49" s="122"/>
      <c r="ET49" s="122"/>
      <c r="EU49" s="122"/>
      <c r="EW49" s="122"/>
      <c r="EX49" s="122"/>
      <c r="EY49" s="122"/>
      <c r="EZ49" s="122"/>
      <c r="FB49" s="122"/>
      <c r="FC49" s="122"/>
      <c r="FD49" s="122"/>
      <c r="FE49" s="122"/>
      <c r="FG49" s="122"/>
      <c r="FH49" s="122"/>
      <c r="FI49" s="122"/>
      <c r="FJ49" s="122"/>
      <c r="FL49" s="122"/>
      <c r="FM49" s="122"/>
      <c r="FN49" s="122"/>
      <c r="FO49" s="122"/>
      <c r="FQ49" s="122"/>
      <c r="FR49" s="122"/>
      <c r="FS49" s="122"/>
      <c r="FT49" s="122"/>
      <c r="FV49" s="122"/>
      <c r="FW49" s="122"/>
      <c r="FX49" s="122"/>
      <c r="FY49" s="122"/>
      <c r="GA49" s="122"/>
      <c r="GB49" s="122"/>
      <c r="GC49" s="122"/>
      <c r="GD49" s="122"/>
      <c r="GF49" s="122"/>
      <c r="GG49" s="122"/>
      <c r="GH49" s="122"/>
      <c r="GI49" s="122"/>
      <c r="GK49" s="122"/>
      <c r="GL49" s="122"/>
      <c r="GM49" s="122"/>
      <c r="GN49" s="122"/>
      <c r="GP49" s="122"/>
      <c r="GQ49" s="122"/>
      <c r="GR49" s="122"/>
      <c r="GS49" s="122"/>
      <c r="GU49" s="122"/>
      <c r="GV49" s="122"/>
      <c r="GW49" s="122"/>
      <c r="GX49" s="122"/>
      <c r="GZ49" s="122"/>
      <c r="HA49" s="122"/>
      <c r="HB49" s="122"/>
      <c r="HC49" s="122"/>
      <c r="HE49" s="122"/>
      <c r="HF49" s="122"/>
      <c r="HG49" s="122"/>
      <c r="HH49" s="122"/>
      <c r="HJ49" s="122"/>
      <c r="HK49" s="122"/>
      <c r="HL49" s="122"/>
      <c r="HM49" s="122"/>
      <c r="HO49" s="122"/>
      <c r="HP49" s="122"/>
      <c r="HQ49" s="122"/>
      <c r="HR49" s="122"/>
      <c r="HT49" s="122"/>
      <c r="HU49" s="122"/>
      <c r="HV49" s="122"/>
      <c r="HW49" s="122"/>
      <c r="HY49" s="122"/>
      <c r="HZ49" s="122"/>
      <c r="IA49" s="122"/>
      <c r="IB49" s="122"/>
      <c r="ID49" s="122"/>
      <c r="IE49" s="122"/>
      <c r="IF49" s="122"/>
      <c r="IG49" s="122"/>
      <c r="II49" s="122"/>
      <c r="IJ49" s="122"/>
      <c r="IK49" s="122"/>
      <c r="IL49" s="122"/>
      <c r="IN49" s="122"/>
      <c r="IO49" s="122"/>
      <c r="IP49" s="122"/>
      <c r="IQ49" s="122"/>
      <c r="IS49" s="122"/>
      <c r="IT49" s="122"/>
      <c r="IU49" s="122"/>
      <c r="IV49" s="122"/>
      <c r="IX49" s="122"/>
      <c r="IY49" s="122"/>
      <c r="IZ49" s="122"/>
      <c r="JA49" s="122"/>
      <c r="JC49" s="122"/>
      <c r="JD49" s="122"/>
      <c r="JE49" s="122"/>
      <c r="JF49" s="122"/>
      <c r="JH49" s="122"/>
      <c r="JI49" s="122"/>
      <c r="JJ49" s="122"/>
      <c r="JK49" s="122"/>
      <c r="JM49" s="122"/>
      <c r="JN49" s="122"/>
      <c r="JO49" s="122"/>
      <c r="JP49" s="122"/>
      <c r="JR49" s="122"/>
      <c r="JS49" s="122"/>
      <c r="JT49" s="122"/>
      <c r="JU49" s="122"/>
      <c r="JW49" s="122"/>
      <c r="JX49" s="122"/>
      <c r="JY49" s="122"/>
      <c r="JZ49" s="122"/>
      <c r="KB49" s="122"/>
      <c r="KC49" s="122"/>
      <c r="KD49" s="122"/>
      <c r="KE49" s="122"/>
      <c r="KG49" s="122"/>
      <c r="KH49" s="122"/>
      <c r="KI49" s="122"/>
      <c r="KJ49" s="122"/>
      <c r="KL49" s="122"/>
      <c r="KM49" s="122"/>
      <c r="KN49" s="122"/>
      <c r="KO49" s="122"/>
      <c r="KQ49" s="122"/>
      <c r="KR49" s="122"/>
      <c r="KS49" s="122"/>
      <c r="KT49" s="122"/>
      <c r="KV49" s="122"/>
      <c r="KW49" s="122"/>
      <c r="KX49" s="122"/>
      <c r="KY49" s="122"/>
      <c r="LA49" s="122"/>
      <c r="LB49" s="122"/>
      <c r="LC49" s="122"/>
      <c r="LD49" s="122"/>
      <c r="LF49" s="122"/>
      <c r="LG49" s="122"/>
      <c r="LH49" s="122"/>
      <c r="LI49" s="122"/>
      <c r="LK49" s="122"/>
      <c r="LL49" s="122"/>
      <c r="LM49" s="122"/>
      <c r="LN49" s="122"/>
    </row>
    <row r="50" spans="1:326" s="33" customFormat="1">
      <c r="A50" s="280"/>
      <c r="B50" s="122"/>
      <c r="C50" s="122"/>
      <c r="D50" s="449"/>
      <c r="E50" s="450"/>
      <c r="F50" s="122"/>
      <c r="G50" s="122"/>
      <c r="H50" s="122"/>
      <c r="I50" s="121"/>
      <c r="J50" s="121"/>
      <c r="K50" s="121"/>
      <c r="L50" s="120"/>
      <c r="M50" s="121"/>
      <c r="N50" s="121"/>
      <c r="O50" s="121"/>
      <c r="P50" s="121"/>
      <c r="Q50" s="121"/>
      <c r="R50" s="121"/>
      <c r="S50" s="121"/>
      <c r="T50" s="279"/>
      <c r="U50" s="280"/>
      <c r="V50" s="122"/>
      <c r="W50" s="122"/>
      <c r="X50" s="122"/>
      <c r="Y50" s="122"/>
      <c r="Z50" s="121"/>
      <c r="AA50" s="121"/>
      <c r="AB50" s="120"/>
      <c r="AC50" s="121"/>
      <c r="AD50" s="121"/>
      <c r="AE50" s="121"/>
      <c r="AF50" s="121"/>
      <c r="AG50" s="121"/>
      <c r="AH50" s="121"/>
      <c r="AI50" s="121"/>
      <c r="AJ50" s="279"/>
      <c r="AK50" s="280"/>
      <c r="AL50" s="122"/>
      <c r="AM50" s="122"/>
      <c r="AN50" s="122"/>
      <c r="AO50" s="122"/>
      <c r="AP50" s="121"/>
      <c r="AQ50" s="121"/>
      <c r="AR50" s="120"/>
      <c r="AS50" s="121"/>
      <c r="AT50" s="121"/>
      <c r="AU50" s="121"/>
      <c r="AV50" s="121"/>
      <c r="AW50" s="121"/>
      <c r="AX50" s="121"/>
      <c r="AY50" s="121"/>
      <c r="AZ50" s="279"/>
      <c r="BA50" s="280"/>
      <c r="BB50" s="122"/>
      <c r="BC50" s="122"/>
      <c r="BD50" s="122"/>
      <c r="BE50" s="122"/>
      <c r="BF50" s="121"/>
      <c r="BG50" s="121"/>
      <c r="BH50" s="120"/>
      <c r="BI50" s="121"/>
      <c r="BJ50" s="121"/>
      <c r="BK50" s="121"/>
      <c r="BL50" s="121"/>
      <c r="BM50" s="121"/>
      <c r="BN50" s="280"/>
      <c r="BO50" s="122"/>
      <c r="BP50" s="122"/>
      <c r="BQ50" s="122"/>
      <c r="BR50" s="122"/>
      <c r="BS50" s="122"/>
      <c r="BU50" s="122"/>
      <c r="BV50" s="122"/>
      <c r="BW50" s="122"/>
      <c r="BX50" s="122"/>
      <c r="BZ50" s="122"/>
      <c r="CA50" s="122"/>
      <c r="CB50" s="122"/>
      <c r="CC50" s="122"/>
      <c r="CE50" s="122"/>
      <c r="CF50" s="122"/>
      <c r="CG50" s="122"/>
      <c r="CH50" s="122"/>
      <c r="CJ50" s="122"/>
      <c r="CK50" s="122"/>
      <c r="CL50" s="122"/>
      <c r="CM50" s="122"/>
      <c r="CO50" s="122"/>
      <c r="CP50" s="122"/>
      <c r="CQ50" s="122"/>
      <c r="CR50" s="122"/>
      <c r="CT50" s="122"/>
      <c r="CU50" s="122"/>
      <c r="CV50" s="122"/>
      <c r="CW50" s="122"/>
      <c r="CY50" s="122"/>
      <c r="CZ50" s="122"/>
      <c r="DA50" s="122"/>
      <c r="DB50" s="122"/>
      <c r="DD50" s="122"/>
      <c r="DE50" s="122"/>
      <c r="DF50" s="122"/>
      <c r="DG50" s="122"/>
      <c r="DI50" s="122"/>
      <c r="DJ50" s="122"/>
      <c r="DK50" s="122"/>
      <c r="DL50" s="122"/>
      <c r="DM50" s="122"/>
      <c r="DN50" s="122"/>
      <c r="DO50" s="122"/>
      <c r="DP50" s="122"/>
      <c r="DQ50" s="122"/>
      <c r="DS50" s="122"/>
      <c r="DT50" s="122"/>
      <c r="DU50" s="122"/>
      <c r="DV50" s="122"/>
      <c r="DX50" s="122"/>
      <c r="DY50" s="122"/>
      <c r="DZ50" s="122"/>
      <c r="EA50" s="122"/>
      <c r="EB50" s="122"/>
      <c r="EC50" s="122"/>
      <c r="ED50" s="122"/>
      <c r="EE50" s="122"/>
      <c r="EF50" s="122"/>
      <c r="EH50" s="122"/>
      <c r="EI50" s="122"/>
      <c r="EJ50" s="122"/>
      <c r="EK50" s="122"/>
      <c r="EM50" s="122"/>
      <c r="EN50" s="122"/>
      <c r="EO50" s="122"/>
      <c r="EP50" s="122"/>
      <c r="ER50" s="122"/>
      <c r="ES50" s="122"/>
      <c r="ET50" s="122"/>
      <c r="EU50" s="122"/>
      <c r="EW50" s="122"/>
      <c r="EX50" s="122"/>
      <c r="EY50" s="122"/>
      <c r="EZ50" s="122"/>
      <c r="FB50" s="122"/>
      <c r="FC50" s="122"/>
      <c r="FD50" s="122"/>
      <c r="FE50" s="122"/>
      <c r="FG50" s="122"/>
      <c r="FH50" s="122"/>
      <c r="FI50" s="122"/>
      <c r="FJ50" s="122"/>
      <c r="FL50" s="122"/>
      <c r="FM50" s="122"/>
      <c r="FN50" s="122"/>
      <c r="FO50" s="122"/>
      <c r="FQ50" s="122"/>
      <c r="FR50" s="122"/>
      <c r="FS50" s="122"/>
      <c r="FT50" s="122"/>
      <c r="FV50" s="122"/>
      <c r="FW50" s="122"/>
      <c r="FX50" s="122"/>
      <c r="FY50" s="122"/>
      <c r="GA50" s="122"/>
      <c r="GB50" s="122"/>
      <c r="GC50" s="122"/>
      <c r="GD50" s="122"/>
      <c r="GF50" s="122"/>
      <c r="GG50" s="122"/>
      <c r="GH50" s="122"/>
      <c r="GI50" s="122"/>
      <c r="GK50" s="122"/>
      <c r="GL50" s="122"/>
      <c r="GM50" s="122"/>
      <c r="GN50" s="122"/>
      <c r="GP50" s="122"/>
      <c r="GQ50" s="122"/>
      <c r="GR50" s="122"/>
      <c r="GS50" s="122"/>
      <c r="GU50" s="122"/>
      <c r="GV50" s="122"/>
      <c r="GW50" s="122"/>
      <c r="GX50" s="122"/>
      <c r="GZ50" s="122"/>
      <c r="HA50" s="122"/>
      <c r="HB50" s="122"/>
      <c r="HC50" s="122"/>
      <c r="HE50" s="122"/>
      <c r="HF50" s="122"/>
      <c r="HG50" s="122"/>
      <c r="HH50" s="122"/>
      <c r="HJ50" s="122"/>
      <c r="HK50" s="122"/>
      <c r="HL50" s="122"/>
      <c r="HM50" s="122"/>
      <c r="HO50" s="122"/>
      <c r="HP50" s="122"/>
      <c r="HQ50" s="122"/>
      <c r="HR50" s="122"/>
      <c r="HT50" s="122"/>
      <c r="HU50" s="122"/>
      <c r="HV50" s="122"/>
      <c r="HW50" s="122"/>
      <c r="HY50" s="122"/>
      <c r="HZ50" s="122"/>
      <c r="IA50" s="122"/>
      <c r="IB50" s="122"/>
      <c r="ID50" s="122"/>
      <c r="IE50" s="122"/>
      <c r="IF50" s="122"/>
      <c r="IG50" s="122"/>
      <c r="II50" s="122"/>
      <c r="IJ50" s="122"/>
      <c r="IK50" s="122"/>
      <c r="IL50" s="122"/>
      <c r="IN50" s="122"/>
      <c r="IO50" s="122"/>
      <c r="IP50" s="122"/>
      <c r="IQ50" s="122"/>
      <c r="IS50" s="122"/>
      <c r="IT50" s="122"/>
      <c r="IU50" s="122"/>
      <c r="IV50" s="122"/>
      <c r="IX50" s="122"/>
      <c r="IY50" s="122"/>
      <c r="IZ50" s="122"/>
      <c r="JA50" s="122"/>
      <c r="JC50" s="122"/>
      <c r="JD50" s="122"/>
      <c r="JE50" s="122"/>
      <c r="JF50" s="122"/>
      <c r="JH50" s="122"/>
      <c r="JI50" s="122"/>
      <c r="JJ50" s="122"/>
      <c r="JK50" s="122"/>
      <c r="JM50" s="122"/>
      <c r="JN50" s="122"/>
      <c r="JO50" s="122"/>
      <c r="JP50" s="122"/>
      <c r="JR50" s="122"/>
      <c r="JS50" s="122"/>
      <c r="JT50" s="122"/>
      <c r="JU50" s="122"/>
      <c r="JW50" s="122"/>
      <c r="JX50" s="122"/>
      <c r="JY50" s="122"/>
      <c r="JZ50" s="122"/>
      <c r="KB50" s="122"/>
      <c r="KC50" s="122"/>
      <c r="KD50" s="122"/>
      <c r="KE50" s="122"/>
      <c r="KG50" s="122"/>
      <c r="KH50" s="122"/>
      <c r="KI50" s="122"/>
      <c r="KJ50" s="122"/>
      <c r="KL50" s="122"/>
      <c r="KM50" s="122"/>
      <c r="KN50" s="122"/>
      <c r="KO50" s="122"/>
      <c r="KQ50" s="122"/>
      <c r="KR50" s="122"/>
      <c r="KS50" s="122"/>
      <c r="KT50" s="122"/>
      <c r="KV50" s="122"/>
      <c r="KW50" s="122"/>
      <c r="KX50" s="122"/>
      <c r="KY50" s="122"/>
      <c r="LA50" s="122"/>
      <c r="LB50" s="122"/>
      <c r="LC50" s="122"/>
      <c r="LD50" s="122"/>
      <c r="LF50" s="122"/>
      <c r="LG50" s="122"/>
      <c r="LH50" s="122"/>
      <c r="LI50" s="122"/>
      <c r="LK50" s="122"/>
      <c r="LL50" s="122"/>
      <c r="LM50" s="122"/>
      <c r="LN50" s="122"/>
    </row>
    <row r="51" spans="1:326" s="33" customFormat="1">
      <c r="A51" s="280"/>
      <c r="B51" s="122"/>
      <c r="C51" s="122"/>
      <c r="D51" s="449"/>
      <c r="E51" s="450"/>
      <c r="F51" s="122"/>
      <c r="G51" s="122"/>
      <c r="H51" s="122"/>
      <c r="I51" s="121"/>
      <c r="J51" s="121"/>
      <c r="K51" s="121"/>
      <c r="L51" s="120"/>
      <c r="M51" s="121"/>
      <c r="N51" s="121"/>
      <c r="O51" s="121"/>
      <c r="P51" s="121"/>
      <c r="Q51" s="121"/>
      <c r="R51" s="121"/>
      <c r="S51" s="121"/>
      <c r="T51" s="279"/>
      <c r="U51" s="280"/>
      <c r="V51" s="122"/>
      <c r="W51" s="122"/>
      <c r="X51" s="122"/>
      <c r="Y51" s="122"/>
      <c r="Z51" s="121"/>
      <c r="AA51" s="121"/>
      <c r="AB51" s="120"/>
      <c r="AC51" s="121"/>
      <c r="AD51" s="121"/>
      <c r="AE51" s="121"/>
      <c r="AF51" s="121"/>
      <c r="AG51" s="121"/>
      <c r="AH51" s="121"/>
      <c r="AI51" s="121"/>
      <c r="AJ51" s="279"/>
      <c r="AK51" s="280"/>
      <c r="AL51" s="122"/>
      <c r="AM51" s="122"/>
      <c r="AN51" s="122"/>
      <c r="AO51" s="122"/>
      <c r="AP51" s="121"/>
      <c r="AQ51" s="121"/>
      <c r="AR51" s="120"/>
      <c r="AS51" s="121"/>
      <c r="AT51" s="121"/>
      <c r="AU51" s="121"/>
      <c r="AV51" s="121"/>
      <c r="AW51" s="121"/>
      <c r="AX51" s="121"/>
      <c r="AY51" s="121"/>
      <c r="AZ51" s="279"/>
      <c r="BA51" s="280"/>
      <c r="BB51" s="122"/>
      <c r="BC51" s="122"/>
      <c r="BD51" s="122"/>
      <c r="BE51" s="122"/>
      <c r="BF51" s="121"/>
      <c r="BG51" s="121"/>
      <c r="BH51" s="120"/>
      <c r="BI51" s="121"/>
      <c r="BJ51" s="121"/>
      <c r="BK51" s="121"/>
      <c r="BL51" s="121"/>
      <c r="BM51" s="121"/>
      <c r="BN51" s="280"/>
      <c r="BO51" s="122"/>
      <c r="BP51" s="122"/>
      <c r="BQ51" s="122"/>
      <c r="BR51" s="122"/>
      <c r="BS51" s="122"/>
      <c r="BU51" s="122"/>
      <c r="BV51" s="122"/>
      <c r="BW51" s="122"/>
      <c r="BX51" s="122"/>
      <c r="BZ51" s="122"/>
      <c r="CA51" s="122"/>
      <c r="CB51" s="122"/>
      <c r="CC51" s="122"/>
      <c r="CE51" s="122"/>
      <c r="CF51" s="122"/>
      <c r="CG51" s="122"/>
      <c r="CH51" s="122"/>
      <c r="CJ51" s="122"/>
      <c r="CK51" s="122"/>
      <c r="CL51" s="122"/>
      <c r="CM51" s="122"/>
      <c r="CO51" s="122"/>
      <c r="CP51" s="122"/>
      <c r="CQ51" s="122"/>
      <c r="CR51" s="122"/>
      <c r="CT51" s="122"/>
      <c r="CU51" s="122"/>
      <c r="CV51" s="122"/>
      <c r="CW51" s="122"/>
      <c r="CY51" s="122"/>
      <c r="CZ51" s="122"/>
      <c r="DA51" s="122"/>
      <c r="DB51" s="122"/>
      <c r="DD51" s="122"/>
      <c r="DE51" s="122"/>
      <c r="DF51" s="122"/>
      <c r="DG51" s="122"/>
      <c r="DI51" s="122"/>
      <c r="DJ51" s="122"/>
      <c r="DK51" s="122"/>
      <c r="DL51" s="122"/>
      <c r="DM51" s="122"/>
      <c r="DN51" s="122"/>
      <c r="DO51" s="122"/>
      <c r="DP51" s="122"/>
      <c r="DQ51" s="122"/>
      <c r="DS51" s="122"/>
      <c r="DT51" s="122"/>
      <c r="DU51" s="122"/>
      <c r="DV51" s="122"/>
      <c r="DX51" s="122"/>
      <c r="DY51" s="122"/>
      <c r="DZ51" s="122"/>
      <c r="EA51" s="122"/>
      <c r="EB51" s="122"/>
      <c r="EC51" s="122"/>
      <c r="ED51" s="122"/>
      <c r="EE51" s="122"/>
      <c r="EF51" s="122"/>
      <c r="EH51" s="122"/>
      <c r="EI51" s="122"/>
      <c r="EJ51" s="122"/>
      <c r="EK51" s="122"/>
      <c r="EM51" s="122"/>
      <c r="EN51" s="122"/>
      <c r="EO51" s="122"/>
      <c r="EP51" s="122"/>
      <c r="ER51" s="122"/>
      <c r="ES51" s="122"/>
      <c r="ET51" s="122"/>
      <c r="EU51" s="122"/>
      <c r="EW51" s="122"/>
      <c r="EX51" s="122"/>
      <c r="EY51" s="122"/>
      <c r="EZ51" s="122"/>
      <c r="FB51" s="122"/>
      <c r="FC51" s="122"/>
      <c r="FD51" s="122"/>
      <c r="FE51" s="122"/>
      <c r="FG51" s="122"/>
      <c r="FH51" s="122"/>
      <c r="FI51" s="122"/>
      <c r="FJ51" s="122"/>
      <c r="FL51" s="122"/>
      <c r="FM51" s="122"/>
      <c r="FN51" s="122"/>
      <c r="FO51" s="122"/>
      <c r="FQ51" s="122"/>
      <c r="FR51" s="122"/>
      <c r="FS51" s="122"/>
      <c r="FT51" s="122"/>
      <c r="FV51" s="122"/>
      <c r="FW51" s="122"/>
      <c r="FX51" s="122"/>
      <c r="FY51" s="122"/>
      <c r="GA51" s="122"/>
      <c r="GB51" s="122"/>
      <c r="GC51" s="122"/>
      <c r="GD51" s="122"/>
      <c r="GF51" s="122"/>
      <c r="GG51" s="122"/>
      <c r="GH51" s="122"/>
      <c r="GI51" s="122"/>
      <c r="GK51" s="122"/>
      <c r="GL51" s="122"/>
      <c r="GM51" s="122"/>
      <c r="GN51" s="122"/>
      <c r="GP51" s="122"/>
      <c r="GQ51" s="122"/>
      <c r="GR51" s="122"/>
      <c r="GS51" s="122"/>
      <c r="GU51" s="122"/>
      <c r="GV51" s="122"/>
      <c r="GW51" s="122"/>
      <c r="GX51" s="122"/>
      <c r="GZ51" s="122"/>
      <c r="HA51" s="122"/>
      <c r="HB51" s="122"/>
      <c r="HC51" s="122"/>
      <c r="HE51" s="122"/>
      <c r="HF51" s="122"/>
      <c r="HG51" s="122"/>
      <c r="HH51" s="122"/>
      <c r="HJ51" s="122"/>
      <c r="HK51" s="122"/>
      <c r="HL51" s="122"/>
      <c r="HM51" s="122"/>
      <c r="HO51" s="122"/>
      <c r="HP51" s="122"/>
      <c r="HQ51" s="122"/>
      <c r="HR51" s="122"/>
      <c r="HT51" s="122"/>
      <c r="HU51" s="122"/>
      <c r="HV51" s="122"/>
      <c r="HW51" s="122"/>
      <c r="HY51" s="122"/>
      <c r="HZ51" s="122"/>
      <c r="IA51" s="122"/>
      <c r="IB51" s="122"/>
      <c r="ID51" s="122"/>
      <c r="IE51" s="122"/>
      <c r="IF51" s="122"/>
      <c r="IG51" s="122"/>
      <c r="II51" s="122"/>
      <c r="IJ51" s="122"/>
      <c r="IK51" s="122"/>
      <c r="IL51" s="122"/>
      <c r="IN51" s="122"/>
      <c r="IO51" s="122"/>
      <c r="IP51" s="122"/>
      <c r="IQ51" s="122"/>
      <c r="IS51" s="122"/>
      <c r="IT51" s="122"/>
      <c r="IU51" s="122"/>
      <c r="IV51" s="122"/>
      <c r="IX51" s="122"/>
      <c r="IY51" s="122"/>
      <c r="IZ51" s="122"/>
      <c r="JA51" s="122"/>
      <c r="JC51" s="122"/>
      <c r="JD51" s="122"/>
      <c r="JE51" s="122"/>
      <c r="JF51" s="122"/>
      <c r="JH51" s="122"/>
      <c r="JI51" s="122"/>
      <c r="JJ51" s="122"/>
      <c r="JK51" s="122"/>
      <c r="JM51" s="122"/>
      <c r="JN51" s="122"/>
      <c r="JO51" s="122"/>
      <c r="JP51" s="122"/>
      <c r="JR51" s="122"/>
      <c r="JS51" s="122"/>
      <c r="JT51" s="122"/>
      <c r="JU51" s="122"/>
      <c r="JW51" s="122"/>
      <c r="JX51" s="122"/>
      <c r="JY51" s="122"/>
      <c r="JZ51" s="122"/>
      <c r="KB51" s="122"/>
      <c r="KC51" s="122"/>
      <c r="KD51" s="122"/>
      <c r="KE51" s="122"/>
      <c r="KG51" s="122"/>
      <c r="KH51" s="122"/>
      <c r="KI51" s="122"/>
      <c r="KJ51" s="122"/>
      <c r="KL51" s="122"/>
      <c r="KM51" s="122"/>
      <c r="KN51" s="122"/>
      <c r="KO51" s="122"/>
      <c r="KQ51" s="122"/>
      <c r="KR51" s="122"/>
      <c r="KS51" s="122"/>
      <c r="KT51" s="122"/>
      <c r="KV51" s="122"/>
      <c r="KW51" s="122"/>
      <c r="KX51" s="122"/>
      <c r="KY51" s="122"/>
      <c r="LA51" s="122"/>
      <c r="LB51" s="122"/>
      <c r="LC51" s="122"/>
      <c r="LD51" s="122"/>
      <c r="LF51" s="122"/>
      <c r="LG51" s="122"/>
      <c r="LH51" s="122"/>
      <c r="LI51" s="122"/>
      <c r="LK51" s="122"/>
      <c r="LL51" s="122"/>
      <c r="LM51" s="122"/>
      <c r="LN51" s="122"/>
    </row>
    <row r="52" spans="1:326" s="33" customFormat="1">
      <c r="A52" s="280"/>
      <c r="B52" s="122"/>
      <c r="C52" s="122"/>
      <c r="D52" s="449"/>
      <c r="E52" s="450"/>
      <c r="F52" s="122"/>
      <c r="G52" s="122"/>
      <c r="H52" s="122"/>
      <c r="I52" s="121"/>
      <c r="J52" s="121"/>
      <c r="K52" s="121"/>
      <c r="L52" s="120"/>
      <c r="M52" s="121"/>
      <c r="N52" s="121"/>
      <c r="O52" s="121"/>
      <c r="P52" s="121"/>
      <c r="Q52" s="121"/>
      <c r="R52" s="121"/>
      <c r="S52" s="121"/>
      <c r="T52" s="279"/>
      <c r="U52" s="280"/>
      <c r="V52" s="122"/>
      <c r="W52" s="122"/>
      <c r="X52" s="122"/>
      <c r="Y52" s="122"/>
      <c r="Z52" s="121"/>
      <c r="AA52" s="121"/>
      <c r="AB52" s="120"/>
      <c r="AC52" s="121"/>
      <c r="AD52" s="121"/>
      <c r="AE52" s="121"/>
      <c r="AF52" s="121"/>
      <c r="AG52" s="121"/>
      <c r="AH52" s="121"/>
      <c r="AI52" s="121"/>
      <c r="AJ52" s="279"/>
      <c r="AK52" s="280"/>
      <c r="AL52" s="122"/>
      <c r="AM52" s="122"/>
      <c r="AN52" s="122"/>
      <c r="AO52" s="122"/>
      <c r="AP52" s="121"/>
      <c r="AQ52" s="121"/>
      <c r="AR52" s="120"/>
      <c r="AS52" s="121"/>
      <c r="AT52" s="121"/>
      <c r="AU52" s="121"/>
      <c r="AV52" s="121"/>
      <c r="AW52" s="121"/>
      <c r="AX52" s="121"/>
      <c r="AY52" s="121"/>
      <c r="AZ52" s="279"/>
      <c r="BA52" s="280"/>
      <c r="BB52" s="122"/>
      <c r="BC52" s="122"/>
      <c r="BD52" s="122"/>
      <c r="BE52" s="122"/>
      <c r="BF52" s="121"/>
      <c r="BG52" s="121"/>
      <c r="BH52" s="120"/>
      <c r="BI52" s="121"/>
      <c r="BJ52" s="121"/>
      <c r="BK52" s="121"/>
      <c r="BL52" s="121"/>
      <c r="BM52" s="121"/>
      <c r="BN52" s="280"/>
      <c r="BO52" s="122"/>
      <c r="BP52" s="122"/>
      <c r="BQ52" s="122"/>
      <c r="BR52" s="122"/>
      <c r="BS52" s="122"/>
      <c r="BU52" s="122"/>
      <c r="BV52" s="122"/>
      <c r="BW52" s="122"/>
      <c r="BX52" s="122"/>
      <c r="BZ52" s="122"/>
      <c r="CA52" s="122"/>
      <c r="CB52" s="122"/>
      <c r="CC52" s="122"/>
      <c r="CE52" s="122"/>
      <c r="CF52" s="122"/>
      <c r="CG52" s="122"/>
      <c r="CH52" s="122"/>
      <c r="CJ52" s="122"/>
      <c r="CK52" s="122"/>
      <c r="CL52" s="122"/>
      <c r="CM52" s="122"/>
      <c r="CO52" s="122"/>
      <c r="CP52" s="122"/>
      <c r="CQ52" s="122"/>
      <c r="CR52" s="122"/>
      <c r="CT52" s="122"/>
      <c r="CU52" s="122"/>
      <c r="CV52" s="122"/>
      <c r="CW52" s="122"/>
      <c r="CY52" s="122"/>
      <c r="CZ52" s="122"/>
      <c r="DA52" s="122"/>
      <c r="DB52" s="122"/>
      <c r="DD52" s="122"/>
      <c r="DE52" s="122"/>
      <c r="DF52" s="122"/>
      <c r="DG52" s="122"/>
      <c r="DI52" s="122"/>
      <c r="DJ52" s="122"/>
      <c r="DK52" s="122"/>
      <c r="DL52" s="122"/>
      <c r="DM52" s="122"/>
      <c r="DN52" s="122"/>
      <c r="DO52" s="122"/>
      <c r="DP52" s="122"/>
      <c r="DQ52" s="122"/>
      <c r="DS52" s="122"/>
      <c r="DT52" s="122"/>
      <c r="DU52" s="122"/>
      <c r="DV52" s="122"/>
      <c r="DX52" s="122"/>
      <c r="DY52" s="122"/>
      <c r="DZ52" s="122"/>
      <c r="EA52" s="122"/>
      <c r="EB52" s="122"/>
      <c r="EC52" s="122"/>
      <c r="ED52" s="122"/>
      <c r="EE52" s="122"/>
      <c r="EF52" s="122"/>
      <c r="EH52" s="122"/>
      <c r="EI52" s="122"/>
      <c r="EJ52" s="122"/>
      <c r="EK52" s="122"/>
      <c r="EM52" s="122"/>
      <c r="EN52" s="122"/>
      <c r="EO52" s="122"/>
      <c r="EP52" s="122"/>
      <c r="ER52" s="122"/>
      <c r="ES52" s="122"/>
      <c r="ET52" s="122"/>
      <c r="EU52" s="122"/>
      <c r="EW52" s="122"/>
      <c r="EX52" s="122"/>
      <c r="EY52" s="122"/>
      <c r="EZ52" s="122"/>
      <c r="FB52" s="122"/>
      <c r="FC52" s="122"/>
      <c r="FD52" s="122"/>
      <c r="FE52" s="122"/>
      <c r="FG52" s="122"/>
      <c r="FH52" s="122"/>
      <c r="FI52" s="122"/>
      <c r="FJ52" s="122"/>
      <c r="FL52" s="122"/>
      <c r="FM52" s="122"/>
      <c r="FN52" s="122"/>
      <c r="FO52" s="122"/>
      <c r="FQ52" s="122"/>
      <c r="FR52" s="122"/>
      <c r="FS52" s="122"/>
      <c r="FT52" s="122"/>
      <c r="FV52" s="122"/>
      <c r="FW52" s="122"/>
      <c r="FX52" s="122"/>
      <c r="FY52" s="122"/>
      <c r="GA52" s="122"/>
      <c r="GB52" s="122"/>
      <c r="GC52" s="122"/>
      <c r="GD52" s="122"/>
      <c r="GF52" s="122"/>
      <c r="GG52" s="122"/>
      <c r="GH52" s="122"/>
      <c r="GI52" s="122"/>
      <c r="GK52" s="122"/>
      <c r="GL52" s="122"/>
      <c r="GM52" s="122"/>
      <c r="GN52" s="122"/>
      <c r="GP52" s="122"/>
      <c r="GQ52" s="122"/>
      <c r="GR52" s="122"/>
      <c r="GS52" s="122"/>
      <c r="GU52" s="122"/>
      <c r="GV52" s="122"/>
      <c r="GW52" s="122"/>
      <c r="GX52" s="122"/>
      <c r="GZ52" s="122"/>
      <c r="HA52" s="122"/>
      <c r="HB52" s="122"/>
      <c r="HC52" s="122"/>
      <c r="HE52" s="122"/>
      <c r="HF52" s="122"/>
      <c r="HG52" s="122"/>
      <c r="HH52" s="122"/>
      <c r="HJ52" s="122"/>
      <c r="HK52" s="122"/>
      <c r="HL52" s="122"/>
      <c r="HM52" s="122"/>
      <c r="HO52" s="122"/>
      <c r="HP52" s="122"/>
      <c r="HQ52" s="122"/>
      <c r="HR52" s="122"/>
      <c r="HT52" s="122"/>
      <c r="HU52" s="122"/>
      <c r="HV52" s="122"/>
      <c r="HW52" s="122"/>
      <c r="HY52" s="122"/>
      <c r="HZ52" s="122"/>
      <c r="IA52" s="122"/>
      <c r="IB52" s="122"/>
      <c r="ID52" s="122"/>
      <c r="IE52" s="122"/>
      <c r="IF52" s="122"/>
      <c r="IG52" s="122"/>
      <c r="II52" s="122"/>
      <c r="IJ52" s="122"/>
      <c r="IK52" s="122"/>
      <c r="IL52" s="122"/>
      <c r="IN52" s="122"/>
      <c r="IO52" s="122"/>
      <c r="IP52" s="122"/>
      <c r="IQ52" s="122"/>
      <c r="IS52" s="122"/>
      <c r="IT52" s="122"/>
      <c r="IU52" s="122"/>
      <c r="IV52" s="122"/>
      <c r="IX52" s="122"/>
      <c r="IY52" s="122"/>
      <c r="IZ52" s="122"/>
      <c r="JA52" s="122"/>
      <c r="JC52" s="122"/>
      <c r="JD52" s="122"/>
      <c r="JE52" s="122"/>
      <c r="JF52" s="122"/>
      <c r="JH52" s="122"/>
      <c r="JI52" s="122"/>
      <c r="JJ52" s="122"/>
      <c r="JK52" s="122"/>
      <c r="JM52" s="122"/>
      <c r="JN52" s="122"/>
      <c r="JO52" s="122"/>
      <c r="JP52" s="122"/>
      <c r="JR52" s="122"/>
      <c r="JS52" s="122"/>
      <c r="JT52" s="122"/>
      <c r="JU52" s="122"/>
      <c r="JW52" s="122"/>
      <c r="JX52" s="122"/>
      <c r="JY52" s="122"/>
      <c r="JZ52" s="122"/>
      <c r="KB52" s="122"/>
      <c r="KC52" s="122"/>
      <c r="KD52" s="122"/>
      <c r="KE52" s="122"/>
      <c r="KG52" s="122"/>
      <c r="KH52" s="122"/>
      <c r="KI52" s="122"/>
      <c r="KJ52" s="122"/>
      <c r="KL52" s="122"/>
      <c r="KM52" s="122"/>
      <c r="KN52" s="122"/>
      <c r="KO52" s="122"/>
      <c r="KQ52" s="122"/>
      <c r="KR52" s="122"/>
      <c r="KS52" s="122"/>
      <c r="KT52" s="122"/>
      <c r="KV52" s="122"/>
      <c r="KW52" s="122"/>
      <c r="KX52" s="122"/>
      <c r="KY52" s="122"/>
      <c r="LA52" s="122"/>
      <c r="LB52" s="122"/>
      <c r="LC52" s="122"/>
      <c r="LD52" s="122"/>
      <c r="LF52" s="122"/>
      <c r="LG52" s="122"/>
      <c r="LH52" s="122"/>
      <c r="LI52" s="122"/>
      <c r="LK52" s="122"/>
      <c r="LL52" s="122"/>
      <c r="LM52" s="122"/>
      <c r="LN52" s="122"/>
    </row>
    <row r="53" spans="1:326" s="33" customFormat="1">
      <c r="A53" s="280"/>
      <c r="B53" s="122"/>
      <c r="C53" s="122"/>
      <c r="D53" s="449"/>
      <c r="E53" s="450"/>
      <c r="F53" s="122"/>
      <c r="G53" s="122"/>
      <c r="H53" s="122"/>
      <c r="I53" s="121"/>
      <c r="J53" s="121"/>
      <c r="K53" s="121"/>
      <c r="L53" s="120"/>
      <c r="M53" s="121"/>
      <c r="N53" s="121"/>
      <c r="O53" s="121"/>
      <c r="P53" s="121"/>
      <c r="Q53" s="121"/>
      <c r="R53" s="121"/>
      <c r="S53" s="121"/>
      <c r="T53" s="279"/>
      <c r="U53" s="280"/>
      <c r="V53" s="122"/>
      <c r="W53" s="122"/>
      <c r="X53" s="122"/>
      <c r="Y53" s="122"/>
      <c r="Z53" s="121"/>
      <c r="AA53" s="121"/>
      <c r="AB53" s="120"/>
      <c r="AC53" s="121"/>
      <c r="AD53" s="121"/>
      <c r="AE53" s="121"/>
      <c r="AF53" s="121"/>
      <c r="AG53" s="121"/>
      <c r="AH53" s="121"/>
      <c r="AI53" s="121"/>
      <c r="AJ53" s="279"/>
      <c r="AK53" s="280"/>
      <c r="AL53" s="122"/>
      <c r="AM53" s="122"/>
      <c r="AN53" s="122"/>
      <c r="AO53" s="122"/>
      <c r="AP53" s="121"/>
      <c r="AQ53" s="121"/>
      <c r="AR53" s="120"/>
      <c r="AS53" s="121"/>
      <c r="AT53" s="121"/>
      <c r="AU53" s="121"/>
      <c r="AV53" s="121"/>
      <c r="AW53" s="121"/>
      <c r="AX53" s="121"/>
      <c r="AY53" s="121"/>
      <c r="AZ53" s="279"/>
      <c r="BA53" s="280"/>
      <c r="BB53" s="122"/>
      <c r="BC53" s="122"/>
      <c r="BD53" s="122"/>
      <c r="BE53" s="122"/>
      <c r="BF53" s="121"/>
      <c r="BG53" s="121"/>
      <c r="BH53" s="120"/>
      <c r="BI53" s="121"/>
      <c r="BJ53" s="121"/>
      <c r="BK53" s="121"/>
      <c r="BL53" s="121"/>
      <c r="BM53" s="121"/>
      <c r="BN53" s="280"/>
      <c r="BO53" s="122"/>
      <c r="BP53" s="122"/>
      <c r="BQ53" s="122"/>
      <c r="BR53" s="122"/>
      <c r="BS53" s="122"/>
      <c r="BU53" s="122"/>
      <c r="BV53" s="122"/>
      <c r="BW53" s="122"/>
      <c r="BX53" s="122"/>
      <c r="BZ53" s="122"/>
      <c r="CA53" s="122"/>
      <c r="CB53" s="122"/>
      <c r="CC53" s="122"/>
      <c r="CE53" s="122"/>
      <c r="CF53" s="122"/>
      <c r="CG53" s="122"/>
      <c r="CH53" s="122"/>
      <c r="CJ53" s="122"/>
      <c r="CK53" s="122"/>
      <c r="CL53" s="122"/>
      <c r="CM53" s="122"/>
      <c r="CO53" s="122"/>
      <c r="CP53" s="122"/>
      <c r="CQ53" s="122"/>
      <c r="CR53" s="122"/>
      <c r="CT53" s="122"/>
      <c r="CU53" s="122"/>
      <c r="CV53" s="122"/>
      <c r="CW53" s="122"/>
      <c r="CY53" s="122"/>
      <c r="CZ53" s="122"/>
      <c r="DA53" s="122"/>
      <c r="DB53" s="122"/>
      <c r="DD53" s="122"/>
      <c r="DE53" s="122"/>
      <c r="DF53" s="122"/>
      <c r="DG53" s="122"/>
      <c r="DI53" s="122"/>
      <c r="DJ53" s="122"/>
      <c r="DK53" s="122"/>
      <c r="DL53" s="122"/>
      <c r="DM53" s="122"/>
      <c r="DN53" s="122"/>
      <c r="DO53" s="122"/>
      <c r="DP53" s="122"/>
      <c r="DQ53" s="122"/>
      <c r="DS53" s="122"/>
      <c r="DT53" s="122"/>
      <c r="DU53" s="122"/>
      <c r="DV53" s="122"/>
      <c r="DX53" s="122"/>
      <c r="DY53" s="122"/>
      <c r="DZ53" s="122"/>
      <c r="EA53" s="122"/>
      <c r="EB53" s="122"/>
      <c r="EC53" s="122"/>
      <c r="ED53" s="122"/>
      <c r="EE53" s="122"/>
      <c r="EF53" s="122"/>
      <c r="EH53" s="122"/>
      <c r="EI53" s="122"/>
      <c r="EJ53" s="122"/>
      <c r="EK53" s="122"/>
      <c r="EM53" s="122"/>
      <c r="EN53" s="122"/>
      <c r="EO53" s="122"/>
      <c r="EP53" s="122"/>
      <c r="ER53" s="122"/>
      <c r="ES53" s="122"/>
      <c r="ET53" s="122"/>
      <c r="EU53" s="122"/>
      <c r="EW53" s="122"/>
      <c r="EX53" s="122"/>
      <c r="EY53" s="122"/>
      <c r="EZ53" s="122"/>
      <c r="FB53" s="122"/>
      <c r="FC53" s="122"/>
      <c r="FD53" s="122"/>
      <c r="FE53" s="122"/>
      <c r="FG53" s="122"/>
      <c r="FH53" s="122"/>
      <c r="FI53" s="122"/>
      <c r="FJ53" s="122"/>
      <c r="FL53" s="122"/>
      <c r="FM53" s="122"/>
      <c r="FN53" s="122"/>
      <c r="FO53" s="122"/>
      <c r="FQ53" s="122"/>
      <c r="FR53" s="122"/>
      <c r="FS53" s="122"/>
      <c r="FT53" s="122"/>
      <c r="FV53" s="122"/>
      <c r="FW53" s="122"/>
      <c r="FX53" s="122"/>
      <c r="FY53" s="122"/>
      <c r="GA53" s="122"/>
      <c r="GB53" s="122"/>
      <c r="GC53" s="122"/>
      <c r="GD53" s="122"/>
      <c r="GF53" s="122"/>
      <c r="GG53" s="122"/>
      <c r="GH53" s="122"/>
      <c r="GI53" s="122"/>
      <c r="GK53" s="122"/>
      <c r="GL53" s="122"/>
      <c r="GM53" s="122"/>
      <c r="GN53" s="122"/>
      <c r="GP53" s="122"/>
      <c r="GQ53" s="122"/>
      <c r="GR53" s="122"/>
      <c r="GS53" s="122"/>
      <c r="GU53" s="122"/>
      <c r="GV53" s="122"/>
      <c r="GW53" s="122"/>
      <c r="GX53" s="122"/>
      <c r="GZ53" s="122"/>
      <c r="HA53" s="122"/>
      <c r="HB53" s="122"/>
      <c r="HC53" s="122"/>
      <c r="HE53" s="122"/>
      <c r="HF53" s="122"/>
      <c r="HG53" s="122"/>
      <c r="HH53" s="122"/>
      <c r="HJ53" s="122"/>
      <c r="HK53" s="122"/>
      <c r="HL53" s="122"/>
      <c r="HM53" s="122"/>
      <c r="HO53" s="122"/>
      <c r="HP53" s="122"/>
      <c r="HQ53" s="122"/>
      <c r="HR53" s="122"/>
      <c r="HT53" s="122"/>
      <c r="HU53" s="122"/>
      <c r="HV53" s="122"/>
      <c r="HW53" s="122"/>
      <c r="HY53" s="122"/>
      <c r="HZ53" s="122"/>
      <c r="IA53" s="122"/>
      <c r="IB53" s="122"/>
      <c r="ID53" s="122"/>
      <c r="IE53" s="122"/>
      <c r="IF53" s="122"/>
      <c r="IG53" s="122"/>
      <c r="II53" s="122"/>
      <c r="IJ53" s="122"/>
      <c r="IK53" s="122"/>
      <c r="IL53" s="122"/>
      <c r="IN53" s="122"/>
      <c r="IO53" s="122"/>
      <c r="IP53" s="122"/>
      <c r="IQ53" s="122"/>
      <c r="IS53" s="122"/>
      <c r="IT53" s="122"/>
      <c r="IU53" s="122"/>
      <c r="IV53" s="122"/>
      <c r="IX53" s="122"/>
      <c r="IY53" s="122"/>
      <c r="IZ53" s="122"/>
      <c r="JA53" s="122"/>
      <c r="JC53" s="122"/>
      <c r="JD53" s="122"/>
      <c r="JE53" s="122"/>
      <c r="JF53" s="122"/>
      <c r="JH53" s="122"/>
      <c r="JI53" s="122"/>
      <c r="JJ53" s="122"/>
      <c r="JK53" s="122"/>
      <c r="JM53" s="122"/>
      <c r="JN53" s="122"/>
      <c r="JO53" s="122"/>
      <c r="JP53" s="122"/>
      <c r="JR53" s="122"/>
      <c r="JS53" s="122"/>
      <c r="JT53" s="122"/>
      <c r="JU53" s="122"/>
      <c r="JW53" s="122"/>
      <c r="JX53" s="122"/>
      <c r="JY53" s="122"/>
      <c r="JZ53" s="122"/>
      <c r="KB53" s="122"/>
      <c r="KC53" s="122"/>
      <c r="KD53" s="122"/>
      <c r="KE53" s="122"/>
      <c r="KG53" s="122"/>
      <c r="KH53" s="122"/>
      <c r="KI53" s="122"/>
      <c r="KJ53" s="122"/>
      <c r="KL53" s="122"/>
      <c r="KM53" s="122"/>
      <c r="KN53" s="122"/>
      <c r="KO53" s="122"/>
      <c r="KQ53" s="122"/>
      <c r="KR53" s="122"/>
      <c r="KS53" s="122"/>
      <c r="KT53" s="122"/>
      <c r="KV53" s="122"/>
      <c r="KW53" s="122"/>
      <c r="KX53" s="122"/>
      <c r="KY53" s="122"/>
      <c r="LA53" s="122"/>
      <c r="LB53" s="122"/>
      <c r="LC53" s="122"/>
      <c r="LD53" s="122"/>
      <c r="LF53" s="122"/>
      <c r="LG53" s="122"/>
      <c r="LH53" s="122"/>
      <c r="LI53" s="122"/>
      <c r="LK53" s="122"/>
      <c r="LL53" s="122"/>
      <c r="LM53" s="122"/>
      <c r="LN53" s="122"/>
    </row>
    <row r="54" spans="1:326" s="33" customFormat="1">
      <c r="A54" s="280"/>
      <c r="B54" s="122"/>
      <c r="C54" s="122"/>
      <c r="D54" s="449"/>
      <c r="E54" s="450"/>
      <c r="F54" s="122"/>
      <c r="G54" s="122"/>
      <c r="H54" s="122"/>
      <c r="I54" s="121"/>
      <c r="J54" s="121"/>
      <c r="K54" s="121"/>
      <c r="L54" s="120"/>
      <c r="M54" s="121"/>
      <c r="N54" s="121"/>
      <c r="O54" s="121"/>
      <c r="P54" s="121"/>
      <c r="Q54" s="121"/>
      <c r="R54" s="121"/>
      <c r="S54" s="121"/>
      <c r="T54" s="279"/>
      <c r="U54" s="280"/>
      <c r="V54" s="122"/>
      <c r="W54" s="122"/>
      <c r="X54" s="122"/>
      <c r="Y54" s="122"/>
      <c r="Z54" s="121"/>
      <c r="AA54" s="121"/>
      <c r="AB54" s="120"/>
      <c r="AC54" s="121"/>
      <c r="AD54" s="121"/>
      <c r="AE54" s="121"/>
      <c r="AF54" s="121"/>
      <c r="AG54" s="121"/>
      <c r="AH54" s="121"/>
      <c r="AI54" s="121"/>
      <c r="AJ54" s="279"/>
      <c r="AK54" s="280"/>
      <c r="AL54" s="122"/>
      <c r="AM54" s="122"/>
      <c r="AN54" s="122"/>
      <c r="AO54" s="122"/>
      <c r="AP54" s="121"/>
      <c r="AQ54" s="121"/>
      <c r="AR54" s="120"/>
      <c r="AS54" s="121"/>
      <c r="AT54" s="121"/>
      <c r="AU54" s="121"/>
      <c r="AV54" s="121"/>
      <c r="AW54" s="121"/>
      <c r="AX54" s="121"/>
      <c r="AY54" s="121"/>
      <c r="AZ54" s="279"/>
      <c r="BA54" s="280"/>
      <c r="BB54" s="122"/>
      <c r="BC54" s="122"/>
      <c r="BD54" s="122"/>
      <c r="BE54" s="122"/>
      <c r="BF54" s="121"/>
      <c r="BG54" s="121"/>
      <c r="BH54" s="120"/>
      <c r="BI54" s="121"/>
      <c r="BJ54" s="121"/>
      <c r="BK54" s="121"/>
      <c r="BL54" s="121"/>
      <c r="BM54" s="121"/>
      <c r="BN54" s="280"/>
      <c r="BO54" s="122"/>
      <c r="BP54" s="122"/>
      <c r="BQ54" s="122"/>
      <c r="BR54" s="122"/>
      <c r="BS54" s="122"/>
      <c r="BU54" s="122"/>
      <c r="BV54" s="122"/>
      <c r="BW54" s="122"/>
      <c r="BX54" s="122"/>
      <c r="BZ54" s="122"/>
      <c r="CA54" s="122"/>
      <c r="CB54" s="122"/>
      <c r="CC54" s="122"/>
      <c r="CE54" s="122"/>
      <c r="CF54" s="122"/>
      <c r="CG54" s="122"/>
      <c r="CH54" s="122"/>
      <c r="CJ54" s="122"/>
      <c r="CK54" s="122"/>
      <c r="CL54" s="122"/>
      <c r="CM54" s="122"/>
      <c r="CO54" s="122"/>
      <c r="CP54" s="122"/>
      <c r="CQ54" s="122"/>
      <c r="CR54" s="122"/>
      <c r="CT54" s="122"/>
      <c r="CU54" s="122"/>
      <c r="CV54" s="122"/>
      <c r="CW54" s="122"/>
      <c r="CY54" s="122"/>
      <c r="CZ54" s="122"/>
      <c r="DA54" s="122"/>
      <c r="DB54" s="122"/>
      <c r="DD54" s="122"/>
      <c r="DE54" s="122"/>
      <c r="DF54" s="122"/>
      <c r="DG54" s="122"/>
      <c r="DI54" s="122"/>
      <c r="DJ54" s="122"/>
      <c r="DK54" s="122"/>
      <c r="DL54" s="122"/>
      <c r="DM54" s="122"/>
      <c r="DN54" s="122"/>
      <c r="DO54" s="122"/>
      <c r="DP54" s="122"/>
      <c r="DQ54" s="122"/>
      <c r="DS54" s="122"/>
      <c r="DT54" s="122"/>
      <c r="DU54" s="122"/>
      <c r="DV54" s="122"/>
      <c r="DX54" s="122"/>
      <c r="DY54" s="122"/>
      <c r="DZ54" s="122"/>
      <c r="EA54" s="122"/>
      <c r="EB54" s="122"/>
      <c r="EC54" s="122"/>
      <c r="ED54" s="122"/>
      <c r="EE54" s="122"/>
      <c r="EF54" s="122"/>
      <c r="EH54" s="122"/>
      <c r="EI54" s="122"/>
      <c r="EJ54" s="122"/>
      <c r="EK54" s="122"/>
      <c r="EM54" s="122"/>
      <c r="EN54" s="122"/>
      <c r="EO54" s="122"/>
      <c r="EP54" s="122"/>
      <c r="ER54" s="122"/>
      <c r="ES54" s="122"/>
      <c r="ET54" s="122"/>
      <c r="EU54" s="122"/>
      <c r="EW54" s="122"/>
      <c r="EX54" s="122"/>
      <c r="EY54" s="122"/>
      <c r="EZ54" s="122"/>
      <c r="FB54" s="122"/>
      <c r="FC54" s="122"/>
      <c r="FD54" s="122"/>
      <c r="FE54" s="122"/>
      <c r="FG54" s="122"/>
      <c r="FH54" s="122"/>
      <c r="FI54" s="122"/>
      <c r="FJ54" s="122"/>
      <c r="FL54" s="122"/>
      <c r="FM54" s="122"/>
      <c r="FN54" s="122"/>
      <c r="FO54" s="122"/>
      <c r="FQ54" s="122"/>
      <c r="FR54" s="122"/>
      <c r="FS54" s="122"/>
      <c r="FT54" s="122"/>
      <c r="FV54" s="122"/>
      <c r="FW54" s="122"/>
      <c r="FX54" s="122"/>
      <c r="FY54" s="122"/>
      <c r="GA54" s="122"/>
      <c r="GB54" s="122"/>
      <c r="GC54" s="122"/>
      <c r="GD54" s="122"/>
      <c r="GF54" s="122"/>
      <c r="GG54" s="122"/>
      <c r="GH54" s="122"/>
      <c r="GI54" s="122"/>
      <c r="GK54" s="122"/>
      <c r="GL54" s="122"/>
      <c r="GM54" s="122"/>
      <c r="GN54" s="122"/>
      <c r="GP54" s="122"/>
      <c r="GQ54" s="122"/>
      <c r="GR54" s="122"/>
      <c r="GS54" s="122"/>
      <c r="GU54" s="122"/>
      <c r="GV54" s="122"/>
      <c r="GW54" s="122"/>
      <c r="GX54" s="122"/>
      <c r="GZ54" s="122"/>
      <c r="HA54" s="122"/>
      <c r="HB54" s="122"/>
      <c r="HC54" s="122"/>
      <c r="HE54" s="122"/>
      <c r="HF54" s="122"/>
      <c r="HG54" s="122"/>
      <c r="HH54" s="122"/>
      <c r="HJ54" s="122"/>
      <c r="HK54" s="122"/>
      <c r="HL54" s="122"/>
      <c r="HM54" s="122"/>
      <c r="HO54" s="122"/>
      <c r="HP54" s="122"/>
      <c r="HQ54" s="122"/>
      <c r="HR54" s="122"/>
      <c r="HT54" s="122"/>
      <c r="HU54" s="122"/>
      <c r="HV54" s="122"/>
      <c r="HW54" s="122"/>
      <c r="HY54" s="122"/>
      <c r="HZ54" s="122"/>
      <c r="IA54" s="122"/>
      <c r="IB54" s="122"/>
      <c r="ID54" s="122"/>
      <c r="IE54" s="122"/>
      <c r="IF54" s="122"/>
      <c r="IG54" s="122"/>
      <c r="II54" s="122"/>
      <c r="IJ54" s="122"/>
      <c r="IK54" s="122"/>
      <c r="IL54" s="122"/>
      <c r="IN54" s="122"/>
      <c r="IO54" s="122"/>
      <c r="IP54" s="122"/>
      <c r="IQ54" s="122"/>
      <c r="IS54" s="122"/>
      <c r="IT54" s="122"/>
      <c r="IU54" s="122"/>
      <c r="IV54" s="122"/>
      <c r="IX54" s="122"/>
      <c r="IY54" s="122"/>
      <c r="IZ54" s="122"/>
      <c r="JA54" s="122"/>
      <c r="JC54" s="122"/>
      <c r="JD54" s="122"/>
      <c r="JE54" s="122"/>
      <c r="JF54" s="122"/>
      <c r="JH54" s="122"/>
      <c r="JI54" s="122"/>
      <c r="JJ54" s="122"/>
      <c r="JK54" s="122"/>
      <c r="JM54" s="122"/>
      <c r="JN54" s="122"/>
      <c r="JO54" s="122"/>
      <c r="JP54" s="122"/>
      <c r="JR54" s="122"/>
      <c r="JS54" s="122"/>
      <c r="JT54" s="122"/>
      <c r="JU54" s="122"/>
      <c r="JW54" s="122"/>
      <c r="JX54" s="122"/>
      <c r="JY54" s="122"/>
      <c r="JZ54" s="122"/>
      <c r="KB54" s="122"/>
      <c r="KC54" s="122"/>
      <c r="KD54" s="122"/>
      <c r="KE54" s="122"/>
      <c r="KG54" s="122"/>
      <c r="KH54" s="122"/>
      <c r="KI54" s="122"/>
      <c r="KJ54" s="122"/>
      <c r="KL54" s="122"/>
      <c r="KM54" s="122"/>
      <c r="KN54" s="122"/>
      <c r="KO54" s="122"/>
      <c r="KQ54" s="122"/>
      <c r="KR54" s="122"/>
      <c r="KS54" s="122"/>
      <c r="KT54" s="122"/>
      <c r="KV54" s="122"/>
      <c r="KW54" s="122"/>
      <c r="KX54" s="122"/>
      <c r="KY54" s="122"/>
      <c r="LA54" s="122"/>
      <c r="LB54" s="122"/>
      <c r="LC54" s="122"/>
      <c r="LD54" s="122"/>
      <c r="LF54" s="122"/>
      <c r="LG54" s="122"/>
      <c r="LH54" s="122"/>
      <c r="LI54" s="122"/>
      <c r="LK54" s="122"/>
      <c r="LL54" s="122"/>
      <c r="LM54" s="122"/>
      <c r="LN54" s="122"/>
    </row>
    <row r="55" spans="1:326" s="33" customFormat="1">
      <c r="A55" s="280"/>
      <c r="B55" s="122"/>
      <c r="C55" s="122"/>
      <c r="D55" s="449"/>
      <c r="E55" s="450"/>
      <c r="F55" s="122"/>
      <c r="G55" s="122"/>
      <c r="H55" s="122"/>
      <c r="I55" s="121"/>
      <c r="J55" s="121"/>
      <c r="K55" s="121"/>
      <c r="L55" s="120"/>
      <c r="M55" s="121"/>
      <c r="N55" s="121"/>
      <c r="O55" s="121"/>
      <c r="P55" s="121"/>
      <c r="Q55" s="121"/>
      <c r="R55" s="121"/>
      <c r="S55" s="121"/>
      <c r="T55" s="279"/>
      <c r="U55" s="280"/>
      <c r="V55" s="122"/>
      <c r="W55" s="122"/>
      <c r="X55" s="122"/>
      <c r="Y55" s="122"/>
      <c r="Z55" s="121"/>
      <c r="AA55" s="121"/>
      <c r="AB55" s="120"/>
      <c r="AC55" s="121"/>
      <c r="AD55" s="121"/>
      <c r="AE55" s="121"/>
      <c r="AF55" s="121"/>
      <c r="AG55" s="121"/>
      <c r="AH55" s="121"/>
      <c r="AI55" s="121"/>
      <c r="AJ55" s="279"/>
      <c r="AK55" s="280"/>
      <c r="AL55" s="122"/>
      <c r="AM55" s="122"/>
      <c r="AN55" s="122"/>
      <c r="AO55" s="122"/>
      <c r="AP55" s="121"/>
      <c r="AQ55" s="121"/>
      <c r="AR55" s="120"/>
      <c r="AS55" s="121"/>
      <c r="AT55" s="121"/>
      <c r="AU55" s="121"/>
      <c r="AV55" s="121"/>
      <c r="AW55" s="121"/>
      <c r="AX55" s="121"/>
      <c r="AY55" s="121"/>
      <c r="AZ55" s="279"/>
      <c r="BA55" s="280"/>
      <c r="BB55" s="122"/>
      <c r="BC55" s="122"/>
      <c r="BD55" s="122"/>
      <c r="BE55" s="122"/>
      <c r="BF55" s="121"/>
      <c r="BG55" s="121"/>
      <c r="BH55" s="120"/>
      <c r="BI55" s="121"/>
      <c r="BJ55" s="121"/>
      <c r="BK55" s="121"/>
      <c r="BL55" s="121"/>
      <c r="BM55" s="121"/>
      <c r="BN55" s="280"/>
      <c r="BO55" s="122"/>
      <c r="BP55" s="122"/>
      <c r="BQ55" s="122"/>
      <c r="BR55" s="122"/>
      <c r="BS55" s="122"/>
      <c r="BU55" s="122"/>
      <c r="BV55" s="122"/>
      <c r="BW55" s="122"/>
      <c r="BX55" s="122"/>
      <c r="BZ55" s="122"/>
      <c r="CA55" s="122"/>
      <c r="CB55" s="122"/>
      <c r="CC55" s="122"/>
      <c r="CE55" s="122"/>
      <c r="CF55" s="122"/>
      <c r="CG55" s="122"/>
      <c r="CH55" s="122"/>
      <c r="CJ55" s="122"/>
      <c r="CK55" s="122"/>
      <c r="CL55" s="122"/>
      <c r="CM55" s="122"/>
      <c r="CO55" s="122"/>
      <c r="CP55" s="122"/>
      <c r="CQ55" s="122"/>
      <c r="CR55" s="122"/>
      <c r="CT55" s="122"/>
      <c r="CU55" s="122"/>
      <c r="CV55" s="122"/>
      <c r="CW55" s="122"/>
      <c r="CY55" s="122"/>
      <c r="CZ55" s="122"/>
      <c r="DA55" s="122"/>
      <c r="DB55" s="122"/>
      <c r="DD55" s="122"/>
      <c r="DE55" s="122"/>
      <c r="DF55" s="122"/>
      <c r="DG55" s="122"/>
      <c r="DI55" s="122"/>
      <c r="DJ55" s="122"/>
      <c r="DK55" s="122"/>
      <c r="DL55" s="122"/>
      <c r="DM55" s="122"/>
      <c r="DN55" s="122"/>
      <c r="DO55" s="122"/>
      <c r="DP55" s="122"/>
      <c r="DQ55" s="122"/>
      <c r="DS55" s="122"/>
      <c r="DT55" s="122"/>
      <c r="DU55" s="122"/>
      <c r="DV55" s="122"/>
      <c r="DX55" s="122"/>
      <c r="DY55" s="122"/>
      <c r="DZ55" s="122"/>
      <c r="EA55" s="122"/>
      <c r="EB55" s="122"/>
      <c r="EC55" s="122"/>
      <c r="ED55" s="122"/>
      <c r="EE55" s="122"/>
      <c r="EF55" s="122"/>
      <c r="EH55" s="122"/>
      <c r="EI55" s="122"/>
      <c r="EJ55" s="122"/>
      <c r="EK55" s="122"/>
      <c r="EM55" s="122"/>
      <c r="EN55" s="122"/>
      <c r="EO55" s="122"/>
      <c r="EP55" s="122"/>
      <c r="ER55" s="122"/>
      <c r="ES55" s="122"/>
      <c r="ET55" s="122"/>
      <c r="EU55" s="122"/>
      <c r="EW55" s="122"/>
      <c r="EX55" s="122"/>
      <c r="EY55" s="122"/>
      <c r="EZ55" s="122"/>
      <c r="FB55" s="122"/>
      <c r="FC55" s="122"/>
      <c r="FD55" s="122"/>
      <c r="FE55" s="122"/>
      <c r="FG55" s="122"/>
      <c r="FH55" s="122"/>
      <c r="FI55" s="122"/>
      <c r="FJ55" s="122"/>
      <c r="FL55" s="122"/>
      <c r="FM55" s="122"/>
      <c r="FN55" s="122"/>
      <c r="FO55" s="122"/>
      <c r="FQ55" s="122"/>
      <c r="FR55" s="122"/>
      <c r="FS55" s="122"/>
      <c r="FT55" s="122"/>
      <c r="FV55" s="122"/>
      <c r="FW55" s="122"/>
      <c r="FX55" s="122"/>
      <c r="FY55" s="122"/>
      <c r="GA55" s="122"/>
      <c r="GB55" s="122"/>
      <c r="GC55" s="122"/>
      <c r="GD55" s="122"/>
      <c r="GF55" s="122"/>
      <c r="GG55" s="122"/>
      <c r="GH55" s="122"/>
      <c r="GI55" s="122"/>
      <c r="GK55" s="122"/>
      <c r="GL55" s="122"/>
      <c r="GM55" s="122"/>
      <c r="GN55" s="122"/>
      <c r="GP55" s="122"/>
      <c r="GQ55" s="122"/>
      <c r="GR55" s="122"/>
      <c r="GS55" s="122"/>
      <c r="GU55" s="122"/>
      <c r="GV55" s="122"/>
      <c r="GW55" s="122"/>
      <c r="GX55" s="122"/>
      <c r="GZ55" s="122"/>
      <c r="HA55" s="122"/>
      <c r="HB55" s="122"/>
      <c r="HC55" s="122"/>
      <c r="HE55" s="122"/>
      <c r="HF55" s="122"/>
      <c r="HG55" s="122"/>
      <c r="HH55" s="122"/>
      <c r="HJ55" s="122"/>
      <c r="HK55" s="122"/>
      <c r="HL55" s="122"/>
      <c r="HM55" s="122"/>
      <c r="HO55" s="122"/>
      <c r="HP55" s="122"/>
      <c r="HQ55" s="122"/>
      <c r="HR55" s="122"/>
      <c r="HT55" s="122"/>
      <c r="HU55" s="122"/>
      <c r="HV55" s="122"/>
      <c r="HW55" s="122"/>
      <c r="HY55" s="122"/>
      <c r="HZ55" s="122"/>
      <c r="IA55" s="122"/>
      <c r="IB55" s="122"/>
      <c r="ID55" s="122"/>
      <c r="IE55" s="122"/>
      <c r="IF55" s="122"/>
      <c r="IG55" s="122"/>
      <c r="II55" s="122"/>
      <c r="IJ55" s="122"/>
      <c r="IK55" s="122"/>
      <c r="IL55" s="122"/>
      <c r="IN55" s="122"/>
      <c r="IO55" s="122"/>
      <c r="IP55" s="122"/>
      <c r="IQ55" s="122"/>
      <c r="IS55" s="122"/>
      <c r="IT55" s="122"/>
      <c r="IU55" s="122"/>
      <c r="IV55" s="122"/>
      <c r="IX55" s="122"/>
      <c r="IY55" s="122"/>
      <c r="IZ55" s="122"/>
      <c r="JA55" s="122"/>
      <c r="JC55" s="122"/>
      <c r="JD55" s="122"/>
      <c r="JE55" s="122"/>
      <c r="JF55" s="122"/>
      <c r="JH55" s="122"/>
      <c r="JI55" s="122"/>
      <c r="JJ55" s="122"/>
      <c r="JK55" s="122"/>
      <c r="JM55" s="122"/>
      <c r="JN55" s="122"/>
      <c r="JO55" s="122"/>
      <c r="JP55" s="122"/>
      <c r="JR55" s="122"/>
      <c r="JS55" s="122"/>
      <c r="JT55" s="122"/>
      <c r="JU55" s="122"/>
      <c r="JW55" s="122"/>
      <c r="JX55" s="122"/>
      <c r="JY55" s="122"/>
      <c r="JZ55" s="122"/>
      <c r="KB55" s="122"/>
      <c r="KC55" s="122"/>
      <c r="KD55" s="122"/>
      <c r="KE55" s="122"/>
      <c r="KG55" s="122"/>
      <c r="KH55" s="122"/>
      <c r="KI55" s="122"/>
      <c r="KJ55" s="122"/>
      <c r="KL55" s="122"/>
      <c r="KM55" s="122"/>
      <c r="KN55" s="122"/>
      <c r="KO55" s="122"/>
      <c r="KQ55" s="122"/>
      <c r="KR55" s="122"/>
      <c r="KS55" s="122"/>
      <c r="KT55" s="122"/>
      <c r="KV55" s="122"/>
      <c r="KW55" s="122"/>
      <c r="KX55" s="122"/>
      <c r="KY55" s="122"/>
      <c r="LA55" s="122"/>
      <c r="LB55" s="122"/>
      <c r="LC55" s="122"/>
      <c r="LD55" s="122"/>
      <c r="LF55" s="122"/>
      <c r="LG55" s="122"/>
      <c r="LH55" s="122"/>
      <c r="LI55" s="122"/>
      <c r="LK55" s="122"/>
      <c r="LL55" s="122"/>
      <c r="LM55" s="122"/>
      <c r="LN55" s="122"/>
    </row>
    <row r="56" spans="1:326" s="33" customFormat="1">
      <c r="A56" s="280"/>
      <c r="B56" s="122"/>
      <c r="C56" s="122"/>
      <c r="D56" s="449"/>
      <c r="E56" s="450"/>
      <c r="F56" s="122"/>
      <c r="G56" s="122"/>
      <c r="H56" s="122"/>
      <c r="I56" s="121"/>
      <c r="J56" s="121"/>
      <c r="K56" s="121"/>
      <c r="L56" s="120"/>
      <c r="M56" s="121"/>
      <c r="N56" s="121"/>
      <c r="O56" s="121"/>
      <c r="P56" s="121"/>
      <c r="Q56" s="121"/>
      <c r="R56" s="121"/>
      <c r="S56" s="121"/>
      <c r="T56" s="279"/>
      <c r="U56" s="280"/>
      <c r="V56" s="122"/>
      <c r="W56" s="122"/>
      <c r="X56" s="122"/>
      <c r="Y56" s="122"/>
      <c r="Z56" s="121"/>
      <c r="AA56" s="121"/>
      <c r="AB56" s="120"/>
      <c r="AC56" s="121"/>
      <c r="AD56" s="121"/>
      <c r="AE56" s="121"/>
      <c r="AF56" s="121"/>
      <c r="AG56" s="121"/>
      <c r="AH56" s="121"/>
      <c r="AI56" s="121"/>
      <c r="AJ56" s="279"/>
      <c r="AK56" s="280"/>
      <c r="AL56" s="122"/>
      <c r="AM56" s="122"/>
      <c r="AN56" s="122"/>
      <c r="AO56" s="122"/>
      <c r="AP56" s="121"/>
      <c r="AQ56" s="121"/>
      <c r="AR56" s="120"/>
      <c r="AS56" s="121"/>
      <c r="AT56" s="121"/>
      <c r="AU56" s="121"/>
      <c r="AV56" s="121"/>
      <c r="AW56" s="121"/>
      <c r="AX56" s="121"/>
      <c r="AY56" s="121"/>
      <c r="AZ56" s="279"/>
      <c r="BA56" s="280"/>
      <c r="BB56" s="122"/>
      <c r="BC56" s="122"/>
      <c r="BD56" s="122"/>
      <c r="BE56" s="122"/>
      <c r="BF56" s="121"/>
      <c r="BG56" s="121"/>
      <c r="BH56" s="120"/>
      <c r="BI56" s="121"/>
      <c r="BJ56" s="121"/>
      <c r="BK56" s="121"/>
      <c r="BL56" s="121"/>
      <c r="BM56" s="121"/>
      <c r="BN56" s="280"/>
      <c r="BO56" s="122"/>
      <c r="BP56" s="122"/>
      <c r="BQ56" s="122"/>
      <c r="BR56" s="122"/>
      <c r="BS56" s="122"/>
      <c r="BU56" s="279"/>
      <c r="BV56" s="279"/>
      <c r="BW56" s="279"/>
      <c r="BX56" s="279"/>
      <c r="BZ56" s="122"/>
      <c r="CA56" s="122"/>
      <c r="CB56" s="122"/>
      <c r="CC56" s="122"/>
      <c r="CE56" s="279"/>
      <c r="CF56" s="279"/>
      <c r="CG56" s="279"/>
      <c r="CH56" s="279"/>
      <c r="CJ56" s="122"/>
      <c r="CK56" s="122"/>
      <c r="CL56" s="122"/>
      <c r="CM56" s="122"/>
      <c r="CO56" s="279"/>
      <c r="CP56" s="279"/>
      <c r="CQ56" s="279"/>
      <c r="CR56" s="279"/>
      <c r="CT56" s="122"/>
      <c r="CU56" s="122"/>
      <c r="CV56" s="122"/>
      <c r="CW56" s="122"/>
      <c r="CY56" s="279"/>
      <c r="CZ56" s="279"/>
      <c r="DA56" s="279"/>
      <c r="DB56" s="279"/>
      <c r="DD56" s="122"/>
      <c r="DE56" s="122"/>
      <c r="DF56" s="122"/>
      <c r="DG56" s="122"/>
      <c r="DI56" s="279"/>
      <c r="DJ56" s="279"/>
      <c r="DK56" s="279"/>
      <c r="DL56" s="279"/>
      <c r="DM56" s="122"/>
      <c r="DN56" s="122"/>
      <c r="DO56" s="122"/>
      <c r="DP56" s="122"/>
      <c r="DQ56" s="122"/>
      <c r="DS56" s="279"/>
      <c r="DT56" s="279"/>
      <c r="DU56" s="279"/>
      <c r="DV56" s="279"/>
      <c r="DX56" s="122"/>
      <c r="DY56" s="122"/>
      <c r="DZ56" s="122"/>
      <c r="EA56" s="122"/>
      <c r="EB56" s="122"/>
      <c r="EC56" s="279"/>
      <c r="ED56" s="279"/>
      <c r="EE56" s="279"/>
      <c r="EF56" s="279"/>
      <c r="EH56" s="122"/>
      <c r="EI56" s="122"/>
      <c r="EJ56" s="122"/>
      <c r="EK56" s="122"/>
      <c r="EM56" s="279"/>
      <c r="EN56" s="279"/>
      <c r="EO56" s="279"/>
      <c r="EP56" s="279"/>
      <c r="ER56" s="122"/>
      <c r="ES56" s="122"/>
      <c r="ET56" s="122"/>
      <c r="EU56" s="122"/>
      <c r="EW56" s="279"/>
      <c r="EX56" s="279"/>
      <c r="EY56" s="279"/>
      <c r="EZ56" s="279"/>
      <c r="FB56" s="122"/>
      <c r="FC56" s="122"/>
      <c r="FD56" s="122"/>
      <c r="FE56" s="122"/>
      <c r="FG56" s="279"/>
      <c r="FH56" s="279"/>
      <c r="FI56" s="279"/>
      <c r="FJ56" s="279"/>
      <c r="FL56" s="122"/>
      <c r="FM56" s="122"/>
      <c r="FN56" s="122"/>
      <c r="FO56" s="122"/>
      <c r="FQ56" s="279"/>
      <c r="FR56" s="279"/>
      <c r="FS56" s="279"/>
      <c r="FT56" s="279"/>
      <c r="FV56" s="122"/>
      <c r="FW56" s="122"/>
      <c r="FX56" s="122"/>
      <c r="FY56" s="122"/>
      <c r="GA56" s="279"/>
      <c r="GB56" s="279"/>
      <c r="GC56" s="279"/>
      <c r="GD56" s="279"/>
      <c r="GF56" s="122"/>
      <c r="GG56" s="122"/>
      <c r="GH56" s="122"/>
      <c r="GI56" s="122"/>
      <c r="GK56" s="279"/>
      <c r="GL56" s="279"/>
      <c r="GM56" s="279"/>
      <c r="GN56" s="279"/>
      <c r="GP56" s="122"/>
      <c r="GQ56" s="122"/>
      <c r="GR56" s="122"/>
      <c r="GS56" s="122"/>
      <c r="GU56" s="279"/>
      <c r="GV56" s="279"/>
      <c r="GW56" s="279"/>
      <c r="GX56" s="279"/>
      <c r="GZ56" s="122"/>
      <c r="HA56" s="122"/>
      <c r="HB56" s="122"/>
      <c r="HC56" s="122"/>
      <c r="HE56" s="279"/>
      <c r="HF56" s="279"/>
      <c r="HG56" s="279"/>
      <c r="HH56" s="279"/>
      <c r="HJ56" s="122"/>
      <c r="HK56" s="122"/>
      <c r="HL56" s="122"/>
      <c r="HM56" s="122"/>
      <c r="HO56" s="279"/>
      <c r="HP56" s="279"/>
      <c r="HQ56" s="279"/>
      <c r="HR56" s="279"/>
      <c r="HT56" s="122"/>
      <c r="HU56" s="122"/>
      <c r="HV56" s="122"/>
      <c r="HW56" s="122"/>
      <c r="HY56" s="279"/>
      <c r="HZ56" s="279"/>
      <c r="IA56" s="279"/>
      <c r="IB56" s="279"/>
      <c r="ID56" s="122"/>
      <c r="IE56" s="122"/>
      <c r="IF56" s="122"/>
      <c r="IG56" s="122"/>
      <c r="II56" s="279"/>
      <c r="IJ56" s="279"/>
      <c r="IK56" s="279"/>
      <c r="IL56" s="279"/>
      <c r="IN56" s="122"/>
      <c r="IO56" s="122"/>
      <c r="IP56" s="122"/>
      <c r="IQ56" s="122"/>
      <c r="IS56" s="279"/>
      <c r="IT56" s="279"/>
      <c r="IU56" s="279"/>
      <c r="IV56" s="279"/>
      <c r="IX56" s="122"/>
      <c r="IY56" s="122"/>
      <c r="IZ56" s="122"/>
      <c r="JA56" s="122"/>
      <c r="JC56" s="279"/>
      <c r="JD56" s="279"/>
      <c r="JE56" s="279"/>
      <c r="JF56" s="279"/>
      <c r="JH56" s="122"/>
      <c r="JI56" s="122"/>
      <c r="JJ56" s="122"/>
      <c r="JK56" s="122"/>
      <c r="JM56" s="279"/>
      <c r="JN56" s="279"/>
      <c r="JO56" s="279"/>
      <c r="JP56" s="279"/>
      <c r="JR56" s="122"/>
      <c r="JS56" s="122"/>
      <c r="JT56" s="122"/>
      <c r="JU56" s="122"/>
      <c r="JW56" s="279"/>
      <c r="JX56" s="279"/>
      <c r="JY56" s="279"/>
      <c r="JZ56" s="279"/>
      <c r="KB56" s="122"/>
      <c r="KC56" s="122"/>
      <c r="KD56" s="122"/>
      <c r="KE56" s="122"/>
      <c r="KG56" s="279"/>
      <c r="KH56" s="279"/>
      <c r="KI56" s="279"/>
      <c r="KJ56" s="279"/>
      <c r="KL56" s="122"/>
      <c r="KM56" s="122"/>
      <c r="KN56" s="122"/>
      <c r="KO56" s="122"/>
      <c r="KQ56" s="279"/>
      <c r="KR56" s="279"/>
      <c r="KS56" s="279"/>
      <c r="KT56" s="279"/>
      <c r="KV56" s="122"/>
      <c r="KW56" s="122"/>
      <c r="KX56" s="122"/>
      <c r="KY56" s="122"/>
      <c r="LA56" s="279"/>
      <c r="LB56" s="279"/>
      <c r="LC56" s="279"/>
      <c r="LD56" s="279"/>
      <c r="LF56" s="122"/>
      <c r="LG56" s="122"/>
      <c r="LH56" s="122"/>
      <c r="LI56" s="122"/>
      <c r="LK56" s="279"/>
      <c r="LL56" s="279"/>
      <c r="LM56" s="279"/>
      <c r="LN56" s="279"/>
    </row>
    <row r="57" spans="1:326" s="33" customFormat="1">
      <c r="A57" s="280"/>
      <c r="B57" s="122"/>
      <c r="C57" s="122"/>
      <c r="D57" s="449"/>
      <c r="E57" s="317"/>
      <c r="F57" s="318"/>
      <c r="G57" s="319"/>
      <c r="H57" s="320"/>
      <c r="X57" s="122"/>
      <c r="Y57" s="122"/>
      <c r="Z57" s="122"/>
      <c r="AA57" s="122"/>
      <c r="AB57" s="122"/>
      <c r="AQ57" s="279"/>
      <c r="AR57" s="279"/>
      <c r="AS57" s="279"/>
      <c r="AT57" s="279"/>
    </row>
    <row r="58" spans="1:326" s="33" customFormat="1">
      <c r="A58" s="280"/>
      <c r="B58" s="445"/>
      <c r="D58" s="443"/>
      <c r="E58" s="317"/>
      <c r="F58" s="318"/>
      <c r="G58" s="319"/>
      <c r="H58" s="320"/>
      <c r="X58" s="122"/>
      <c r="Y58" s="122"/>
      <c r="Z58" s="122"/>
      <c r="AA58" s="122"/>
      <c r="AB58" s="122"/>
      <c r="CA58" s="122"/>
      <c r="CB58" s="122"/>
      <c r="CC58" s="122"/>
      <c r="CD58" s="122"/>
    </row>
    <row r="59" spans="1:326" s="33" customFormat="1">
      <c r="D59" s="443"/>
      <c r="E59" s="317"/>
      <c r="F59" s="318"/>
      <c r="G59" s="319"/>
      <c r="H59" s="320"/>
      <c r="X59" s="122"/>
      <c r="Y59" s="122"/>
      <c r="Z59" s="122"/>
      <c r="AA59" s="122"/>
      <c r="AB59" s="122"/>
      <c r="CA59" s="122"/>
      <c r="CB59" s="122"/>
      <c r="CC59" s="122"/>
      <c r="CD59" s="122"/>
    </row>
    <row r="60" spans="1:326" s="33" customFormat="1">
      <c r="A60" s="611"/>
      <c r="B60" s="613"/>
      <c r="C60" s="613"/>
      <c r="D60" s="613"/>
      <c r="E60" s="613"/>
      <c r="F60" s="451"/>
      <c r="G60" s="452"/>
      <c r="H60" s="320"/>
      <c r="X60" s="122"/>
      <c r="Y60" s="122"/>
      <c r="Z60" s="122"/>
      <c r="AA60" s="122"/>
      <c r="AB60" s="122"/>
      <c r="CA60" s="122"/>
      <c r="CB60" s="122"/>
      <c r="CC60" s="122"/>
      <c r="CD60" s="122"/>
    </row>
    <row r="61" spans="1:326" s="33" customFormat="1">
      <c r="A61" s="280"/>
      <c r="B61" s="280"/>
      <c r="C61" s="280"/>
      <c r="D61" s="280"/>
      <c r="E61" s="280"/>
      <c r="F61" s="451"/>
      <c r="G61" s="452"/>
      <c r="H61" s="320"/>
      <c r="X61" s="122"/>
      <c r="Y61" s="122"/>
      <c r="Z61" s="122"/>
      <c r="AA61" s="122"/>
      <c r="AB61" s="122"/>
      <c r="CA61" s="122"/>
      <c r="CB61" s="122"/>
      <c r="CC61" s="122"/>
      <c r="CD61" s="122"/>
    </row>
    <row r="62" spans="1:326" s="33" customFormat="1">
      <c r="A62" s="280"/>
      <c r="B62" s="122"/>
      <c r="C62" s="122"/>
      <c r="D62" s="122"/>
      <c r="E62" s="122"/>
      <c r="F62" s="318"/>
      <c r="G62" s="319"/>
      <c r="H62" s="320"/>
      <c r="X62" s="122"/>
      <c r="Y62" s="122"/>
      <c r="Z62" s="122"/>
      <c r="AA62" s="122"/>
      <c r="AB62" s="122"/>
      <c r="CA62" s="122"/>
      <c r="CB62" s="122"/>
      <c r="CC62" s="122"/>
      <c r="CD62" s="122"/>
    </row>
    <row r="63" spans="1:326" s="33" customFormat="1">
      <c r="A63" s="280"/>
      <c r="B63" s="122"/>
      <c r="C63" s="122"/>
      <c r="D63" s="122"/>
      <c r="E63" s="122"/>
      <c r="F63" s="318"/>
      <c r="G63" s="319"/>
      <c r="H63" s="320"/>
      <c r="X63" s="122"/>
      <c r="Y63" s="122"/>
      <c r="Z63" s="122"/>
      <c r="AA63" s="122"/>
      <c r="AB63" s="122"/>
      <c r="CA63" s="122"/>
      <c r="CB63" s="122"/>
      <c r="CC63" s="122"/>
      <c r="CD63" s="122"/>
    </row>
    <row r="64" spans="1:326" s="33" customFormat="1">
      <c r="A64" s="280"/>
      <c r="B64" s="122"/>
      <c r="C64" s="122"/>
      <c r="D64" s="122"/>
      <c r="E64" s="122"/>
      <c r="F64" s="318"/>
      <c r="G64" s="319"/>
      <c r="H64" s="320"/>
      <c r="X64" s="122"/>
      <c r="Y64" s="122"/>
      <c r="Z64" s="122"/>
      <c r="AA64" s="122"/>
      <c r="AB64" s="122"/>
      <c r="CA64" s="122"/>
      <c r="CB64" s="122"/>
      <c r="CC64" s="122"/>
      <c r="CD64" s="122"/>
    </row>
    <row r="65" spans="1:82" s="33" customFormat="1">
      <c r="A65" s="280"/>
      <c r="B65" s="122"/>
      <c r="C65" s="122"/>
      <c r="D65" s="122"/>
      <c r="E65" s="122"/>
      <c r="F65" s="318"/>
      <c r="G65" s="319"/>
      <c r="H65" s="320"/>
      <c r="X65" s="122"/>
      <c r="Y65" s="122"/>
      <c r="Z65" s="122"/>
      <c r="AA65" s="122"/>
      <c r="AB65" s="122"/>
      <c r="CA65" s="122"/>
      <c r="CB65" s="122"/>
      <c r="CC65" s="122"/>
      <c r="CD65" s="122"/>
    </row>
    <row r="66" spans="1:82" s="33" customFormat="1">
      <c r="A66" s="280"/>
      <c r="B66" s="122"/>
      <c r="C66" s="122"/>
      <c r="D66" s="122"/>
      <c r="E66" s="122"/>
      <c r="F66" s="318"/>
      <c r="G66" s="319"/>
      <c r="H66" s="320"/>
      <c r="X66" s="122"/>
      <c r="Y66" s="122"/>
      <c r="Z66" s="122"/>
      <c r="AA66" s="122"/>
      <c r="AB66" s="122"/>
      <c r="CA66" s="122"/>
      <c r="CB66" s="122"/>
      <c r="CC66" s="122"/>
      <c r="CD66" s="122"/>
    </row>
    <row r="67" spans="1:82" s="33" customFormat="1">
      <c r="A67" s="280"/>
      <c r="B67" s="122"/>
      <c r="C67" s="122"/>
      <c r="D67" s="122"/>
      <c r="E67" s="122"/>
      <c r="F67" s="318"/>
      <c r="G67" s="319"/>
      <c r="H67" s="320"/>
      <c r="X67" s="122"/>
      <c r="Y67" s="122"/>
      <c r="Z67" s="122"/>
      <c r="AA67" s="122"/>
      <c r="AB67" s="122"/>
      <c r="CA67" s="122"/>
      <c r="CB67" s="122"/>
      <c r="CC67" s="122"/>
      <c r="CD67" s="122"/>
    </row>
    <row r="68" spans="1:82" s="33" customFormat="1">
      <c r="A68" s="280"/>
      <c r="B68" s="122"/>
      <c r="C68" s="122"/>
      <c r="D68" s="122"/>
      <c r="E68" s="122"/>
      <c r="F68" s="318"/>
      <c r="G68" s="319"/>
      <c r="H68" s="320"/>
      <c r="X68" s="122"/>
      <c r="Y68" s="122"/>
      <c r="Z68" s="122"/>
      <c r="AA68" s="122"/>
      <c r="AB68" s="122"/>
      <c r="CA68" s="122"/>
      <c r="CB68" s="122"/>
      <c r="CC68" s="122"/>
      <c r="CD68" s="122"/>
    </row>
    <row r="69" spans="1:82" s="33" customFormat="1">
      <c r="A69" s="280"/>
      <c r="B69" s="122"/>
      <c r="C69" s="122"/>
      <c r="D69" s="122"/>
      <c r="E69" s="122"/>
      <c r="F69" s="318"/>
      <c r="G69" s="319"/>
      <c r="H69" s="320"/>
      <c r="X69" s="122"/>
      <c r="Y69" s="122"/>
      <c r="Z69" s="122"/>
      <c r="AA69" s="122"/>
      <c r="AB69" s="122"/>
      <c r="CA69" s="122"/>
      <c r="CB69" s="122"/>
      <c r="CC69" s="122"/>
      <c r="CD69" s="122"/>
    </row>
    <row r="70" spans="1:82" s="33" customFormat="1">
      <c r="A70" s="280"/>
      <c r="B70" s="122"/>
      <c r="C70" s="122"/>
      <c r="D70" s="122"/>
      <c r="E70" s="122"/>
      <c r="F70" s="318"/>
      <c r="G70" s="319"/>
      <c r="H70" s="320"/>
      <c r="X70" s="122"/>
      <c r="Y70" s="122"/>
      <c r="Z70" s="122"/>
      <c r="AA70" s="122"/>
      <c r="AB70" s="122"/>
      <c r="CA70" s="122"/>
      <c r="CB70" s="122"/>
      <c r="CC70" s="122"/>
      <c r="CD70" s="122"/>
    </row>
    <row r="71" spans="1:82" s="33" customFormat="1">
      <c r="A71" s="280"/>
      <c r="B71" s="122"/>
      <c r="C71" s="122"/>
      <c r="D71" s="122"/>
      <c r="E71" s="122"/>
      <c r="F71" s="318"/>
      <c r="G71" s="319"/>
      <c r="H71" s="320"/>
      <c r="X71" s="122"/>
      <c r="Y71" s="122"/>
      <c r="Z71" s="122"/>
      <c r="AA71" s="122"/>
      <c r="AB71" s="122"/>
      <c r="CA71" s="122"/>
      <c r="CB71" s="122"/>
      <c r="CC71" s="122"/>
      <c r="CD71" s="122"/>
    </row>
    <row r="72" spans="1:82" s="33" customFormat="1">
      <c r="A72" s="280"/>
      <c r="B72" s="122"/>
      <c r="C72" s="122"/>
      <c r="D72" s="122"/>
      <c r="E72" s="122"/>
      <c r="F72" s="318"/>
      <c r="G72" s="319"/>
      <c r="H72" s="320"/>
      <c r="X72" s="122"/>
      <c r="Y72" s="122"/>
      <c r="Z72" s="122"/>
      <c r="AA72" s="122"/>
      <c r="AB72" s="122"/>
      <c r="CA72" s="122"/>
      <c r="CB72" s="122"/>
      <c r="CC72" s="122"/>
      <c r="CD72" s="122"/>
    </row>
    <row r="73" spans="1:82" s="33" customFormat="1">
      <c r="A73" s="280"/>
      <c r="B73" s="122"/>
      <c r="C73" s="122"/>
      <c r="D73" s="122"/>
      <c r="E73" s="122"/>
      <c r="F73" s="318"/>
      <c r="G73" s="319"/>
      <c r="H73" s="320"/>
      <c r="X73" s="122"/>
      <c r="Y73" s="122"/>
      <c r="Z73" s="122"/>
      <c r="AA73" s="122"/>
      <c r="AB73" s="122"/>
      <c r="CA73" s="122"/>
      <c r="CB73" s="122"/>
      <c r="CC73" s="122"/>
      <c r="CD73" s="122"/>
    </row>
    <row r="74" spans="1:82" s="33" customFormat="1">
      <c r="A74" s="280"/>
      <c r="B74" s="122"/>
      <c r="C74" s="122"/>
      <c r="D74" s="122"/>
      <c r="E74" s="122"/>
      <c r="F74" s="318"/>
      <c r="G74" s="319"/>
      <c r="H74" s="320"/>
      <c r="X74" s="122"/>
      <c r="Y74" s="122"/>
      <c r="Z74" s="122"/>
      <c r="AA74" s="122"/>
      <c r="AB74" s="122"/>
    </row>
    <row r="75" spans="1:82" s="33" customFormat="1">
      <c r="A75" s="280"/>
      <c r="B75" s="122"/>
      <c r="C75" s="122"/>
      <c r="D75" s="122"/>
      <c r="E75" s="122"/>
      <c r="F75" s="318"/>
      <c r="G75" s="319"/>
      <c r="H75" s="320"/>
      <c r="X75" s="122"/>
      <c r="Y75" s="122"/>
      <c r="Z75" s="122"/>
      <c r="AA75" s="122"/>
      <c r="AB75" s="122"/>
    </row>
    <row r="76" spans="1:82" s="33" customFormat="1">
      <c r="A76" s="280"/>
      <c r="B76" s="122"/>
      <c r="C76" s="122"/>
      <c r="D76" s="122"/>
      <c r="E76" s="122"/>
      <c r="F76" s="318"/>
      <c r="G76" s="319"/>
      <c r="H76" s="320"/>
      <c r="X76" s="122"/>
      <c r="Y76" s="122"/>
      <c r="Z76" s="122"/>
      <c r="AA76" s="122"/>
      <c r="AB76" s="122"/>
    </row>
    <row r="77" spans="1:82" s="33" customFormat="1">
      <c r="A77" s="280"/>
      <c r="B77" s="122"/>
      <c r="C77" s="122"/>
      <c r="D77" s="122"/>
      <c r="E77" s="122"/>
      <c r="F77" s="318"/>
      <c r="G77" s="319"/>
      <c r="H77" s="320"/>
      <c r="X77" s="122"/>
      <c r="Y77" s="122"/>
      <c r="Z77" s="122"/>
      <c r="AA77" s="122"/>
      <c r="AB77" s="122"/>
    </row>
    <row r="78" spans="1:82" s="33" customFormat="1">
      <c r="A78" s="280"/>
      <c r="B78" s="122"/>
      <c r="C78" s="122"/>
      <c r="D78" s="122"/>
      <c r="E78" s="122"/>
      <c r="F78" s="318"/>
      <c r="G78" s="319"/>
      <c r="H78" s="453"/>
      <c r="L78" s="454"/>
      <c r="X78" s="122"/>
      <c r="Y78" s="122"/>
      <c r="Z78" s="122"/>
      <c r="AA78" s="122"/>
      <c r="AB78" s="122"/>
    </row>
    <row r="79" spans="1:82" s="33" customFormat="1">
      <c r="A79" s="280"/>
      <c r="B79" s="122"/>
      <c r="C79" s="122"/>
      <c r="D79" s="122"/>
      <c r="E79" s="122"/>
      <c r="F79" s="318"/>
      <c r="G79" s="319"/>
      <c r="H79" s="453"/>
      <c r="X79" s="122"/>
      <c r="Y79" s="122"/>
      <c r="Z79" s="122"/>
      <c r="AA79" s="122"/>
      <c r="AB79" s="122"/>
    </row>
    <row r="80" spans="1:82" s="33" customFormat="1">
      <c r="A80" s="280"/>
      <c r="B80" s="122"/>
      <c r="C80" s="122"/>
      <c r="D80" s="122"/>
      <c r="E80" s="122"/>
      <c r="F80" s="318"/>
      <c r="G80" s="319"/>
      <c r="H80" s="320"/>
      <c r="X80" s="122"/>
      <c r="Y80" s="122"/>
      <c r="Z80" s="122"/>
      <c r="AA80" s="122"/>
      <c r="AB80" s="122"/>
    </row>
    <row r="81" spans="1:28" s="33" customFormat="1">
      <c r="A81" s="280"/>
      <c r="B81" s="122"/>
      <c r="C81" s="122"/>
      <c r="D81" s="122"/>
      <c r="E81" s="122"/>
      <c r="F81" s="318"/>
      <c r="G81" s="319"/>
      <c r="H81" s="320"/>
      <c r="X81" s="122"/>
      <c r="Y81" s="122"/>
      <c r="Z81" s="122"/>
      <c r="AA81" s="122"/>
      <c r="AB81" s="122"/>
    </row>
    <row r="85" spans="1:28">
      <c r="C85" s="45"/>
      <c r="E85" s="245"/>
      <c r="F85" s="134"/>
      <c r="G85" s="134"/>
      <c r="H85" s="134"/>
      <c r="I85" s="134"/>
      <c r="K85" s="134"/>
      <c r="L85" s="134"/>
      <c r="M85" s="134"/>
    </row>
    <row r="86" spans="1:28">
      <c r="C86" s="45"/>
      <c r="E86" s="305"/>
      <c r="F86" s="287"/>
      <c r="G86" s="122"/>
      <c r="H86" s="287"/>
      <c r="I86" s="243"/>
      <c r="K86" s="287"/>
      <c r="L86" s="287"/>
      <c r="M86" s="287"/>
    </row>
    <row r="87" spans="1:28">
      <c r="C87" s="45"/>
      <c r="E87" s="305"/>
      <c r="F87" s="287"/>
      <c r="G87" s="122"/>
      <c r="H87" s="287"/>
      <c r="I87" s="243"/>
      <c r="K87" s="287"/>
      <c r="L87" s="287"/>
      <c r="M87" s="287"/>
    </row>
    <row r="88" spans="1:28">
      <c r="C88" s="45"/>
      <c r="E88" s="305"/>
      <c r="F88" s="287"/>
      <c r="G88" s="122"/>
      <c r="H88" s="287"/>
      <c r="I88" s="243"/>
      <c r="K88" s="287"/>
      <c r="L88" s="287"/>
      <c r="M88" s="287"/>
    </row>
    <row r="89" spans="1:28">
      <c r="C89" s="45"/>
      <c r="E89" s="305"/>
      <c r="F89" s="287"/>
      <c r="G89" s="122"/>
      <c r="H89" s="287"/>
      <c r="I89" s="243"/>
      <c r="K89" s="287"/>
      <c r="L89" s="287"/>
      <c r="M89" s="287"/>
    </row>
    <row r="90" spans="1:28">
      <c r="C90" s="45"/>
      <c r="E90" s="305"/>
      <c r="F90" s="287"/>
      <c r="G90" s="122"/>
      <c r="H90" s="287"/>
      <c r="I90" s="243"/>
      <c r="K90" s="287"/>
      <c r="L90" s="287"/>
      <c r="M90" s="287"/>
    </row>
    <row r="91" spans="1:28">
      <c r="C91" s="45"/>
      <c r="E91" s="305"/>
      <c r="F91" s="287"/>
      <c r="G91" s="122"/>
      <c r="H91" s="287"/>
      <c r="I91" s="243"/>
      <c r="K91" s="287"/>
      <c r="L91" s="287"/>
      <c r="M91" s="287"/>
    </row>
    <row r="92" spans="1:28">
      <c r="C92" s="45"/>
      <c r="E92" s="305"/>
      <c r="F92" s="287"/>
      <c r="G92" s="122"/>
      <c r="H92" s="287"/>
      <c r="I92" s="243"/>
      <c r="K92" s="287"/>
      <c r="L92" s="287"/>
      <c r="M92" s="287"/>
    </row>
    <row r="93" spans="1:28">
      <c r="C93" s="45"/>
      <c r="E93" s="305"/>
      <c r="F93" s="287"/>
      <c r="G93" s="122"/>
      <c r="H93" s="287"/>
      <c r="I93" s="243"/>
      <c r="K93" s="287"/>
      <c r="L93" s="287"/>
      <c r="M93" s="287"/>
    </row>
    <row r="94" spans="1:28">
      <c r="C94" s="45"/>
      <c r="E94" s="305"/>
      <c r="F94" s="287"/>
      <c r="G94" s="122"/>
      <c r="H94" s="287"/>
      <c r="I94" s="243"/>
      <c r="K94" s="287"/>
      <c r="L94" s="287"/>
      <c r="M94" s="287"/>
    </row>
    <row r="95" spans="1:28">
      <c r="C95" s="45"/>
      <c r="E95" s="305"/>
      <c r="F95" s="287"/>
      <c r="G95" s="122"/>
      <c r="H95" s="287"/>
      <c r="I95" s="243"/>
      <c r="K95" s="287"/>
      <c r="L95" s="287"/>
      <c r="M95" s="287"/>
    </row>
    <row r="96" spans="1:28">
      <c r="C96" s="45"/>
      <c r="E96" s="305"/>
      <c r="F96" s="287"/>
      <c r="G96" s="122"/>
      <c r="H96" s="287"/>
      <c r="I96" s="243"/>
      <c r="K96" s="287"/>
      <c r="L96" s="287"/>
      <c r="M96" s="287"/>
    </row>
    <row r="97" spans="3:38">
      <c r="C97" s="45"/>
      <c r="E97" s="305"/>
      <c r="F97" s="287"/>
      <c r="G97" s="122"/>
      <c r="H97" s="287"/>
      <c r="I97" s="243"/>
      <c r="K97" s="287"/>
      <c r="L97" s="287"/>
      <c r="M97" s="287"/>
    </row>
    <row r="98" spans="3:38">
      <c r="C98" s="45"/>
      <c r="E98" s="305"/>
      <c r="F98" s="287"/>
      <c r="G98" s="122"/>
      <c r="H98" s="287"/>
      <c r="I98" s="243"/>
      <c r="K98" s="287"/>
      <c r="L98" s="287"/>
      <c r="M98" s="287"/>
    </row>
    <row r="99" spans="3:38">
      <c r="C99" s="45"/>
      <c r="E99" s="305"/>
      <c r="F99" s="287"/>
      <c r="G99" s="122"/>
      <c r="H99" s="287"/>
      <c r="I99" s="243"/>
      <c r="K99" s="287"/>
      <c r="L99" s="287"/>
      <c r="M99" s="287"/>
    </row>
    <row r="100" spans="3:38">
      <c r="C100" s="45"/>
      <c r="E100" s="305"/>
      <c r="F100" s="287"/>
      <c r="G100" s="122"/>
      <c r="H100" s="287"/>
      <c r="I100" s="243"/>
      <c r="K100" s="287"/>
      <c r="L100" s="287"/>
      <c r="M100" s="287"/>
    </row>
    <row r="101" spans="3:38">
      <c r="C101" s="45"/>
      <c r="E101" s="305"/>
      <c r="F101" s="287"/>
      <c r="G101" s="122"/>
      <c r="H101" s="287"/>
      <c r="I101" s="243"/>
      <c r="K101" s="287"/>
      <c r="L101" s="287"/>
      <c r="M101" s="287"/>
    </row>
    <row r="102" spans="3:38">
      <c r="C102" s="45"/>
      <c r="E102" s="305"/>
      <c r="F102" s="287"/>
      <c r="G102" s="122"/>
      <c r="H102" s="287"/>
      <c r="I102" s="243"/>
      <c r="K102" s="287"/>
      <c r="L102" s="287"/>
      <c r="M102" s="287"/>
    </row>
    <row r="103" spans="3:38">
      <c r="C103" s="45"/>
      <c r="E103" s="305"/>
      <c r="F103" s="287"/>
      <c r="G103" s="122"/>
      <c r="H103" s="287"/>
      <c r="I103" s="243"/>
      <c r="K103" s="287"/>
      <c r="L103" s="287"/>
      <c r="M103" s="287"/>
    </row>
    <row r="104" spans="3:38">
      <c r="C104" s="45"/>
      <c r="E104" s="305"/>
      <c r="F104" s="287"/>
      <c r="G104" s="122"/>
      <c r="H104" s="287"/>
      <c r="I104" s="243"/>
      <c r="K104" s="287"/>
      <c r="L104" s="287"/>
      <c r="M104" s="287"/>
    </row>
    <row r="105" spans="3:38">
      <c r="C105" s="45"/>
      <c r="E105" s="305"/>
      <c r="F105" s="287"/>
      <c r="G105" s="122"/>
      <c r="H105" s="287"/>
      <c r="I105" s="243"/>
      <c r="K105" s="287"/>
      <c r="L105" s="287"/>
      <c r="M105" s="287"/>
    </row>
    <row r="111" spans="3:38" ht="19.5" thickBot="1"/>
    <row r="112" spans="3:38" ht="19.5" thickBot="1">
      <c r="E112" s="245"/>
      <c r="G112" s="134" t="s">
        <v>20</v>
      </c>
      <c r="H112" s="134" t="s">
        <v>35</v>
      </c>
      <c r="I112" s="134" t="s">
        <v>22</v>
      </c>
      <c r="J112" s="244" t="s">
        <v>133</v>
      </c>
      <c r="K112" s="134"/>
      <c r="L112" s="134"/>
      <c r="M112" s="111" t="s">
        <v>32</v>
      </c>
      <c r="N112" s="111" t="s">
        <v>132</v>
      </c>
      <c r="O112" s="111" t="s">
        <v>33</v>
      </c>
      <c r="P112" s="111" t="s">
        <v>20</v>
      </c>
      <c r="Q112" s="111" t="s">
        <v>23</v>
      </c>
      <c r="R112" s="111"/>
      <c r="S112" s="111"/>
      <c r="T112" s="111"/>
      <c r="U112" s="111" t="s">
        <v>22</v>
      </c>
      <c r="V112" s="111" t="s">
        <v>38</v>
      </c>
      <c r="W112" s="111" t="s">
        <v>37</v>
      </c>
      <c r="X112" s="111" t="s">
        <v>34</v>
      </c>
      <c r="Y112" s="244" t="s">
        <v>132</v>
      </c>
      <c r="AA112" s="118"/>
      <c r="AB112" s="118"/>
      <c r="AC112" s="118"/>
      <c r="AD112" s="118"/>
      <c r="AE112" s="118"/>
      <c r="AF112" s="118"/>
      <c r="AG112" s="118"/>
      <c r="AH112" s="118"/>
      <c r="AL112" s="118"/>
    </row>
    <row r="113" spans="3:326">
      <c r="C113" s="168" t="s">
        <v>131</v>
      </c>
      <c r="D113" s="282">
        <f>$G$60</f>
        <v>0</v>
      </c>
      <c r="E113" s="305">
        <v>1</v>
      </c>
      <c r="F113" s="287" t="e">
        <f>VLOOKUP($E113,$E$86:F$105,COLUMNS($E$86:F$105))</f>
        <v>#N/A</v>
      </c>
      <c r="G113" s="287" t="e">
        <f>VLOOKUP($E113,$E$86:G$105,COLUMNS($E$86:G$105))</f>
        <v>#N/A</v>
      </c>
      <c r="H113" s="287" t="e">
        <f>VLOOKUP($E113,$E$86:H$105,COLUMNS($E$86:H$105))</f>
        <v>#N/A</v>
      </c>
      <c r="I113" s="287" t="e">
        <f>VLOOKUP($E113,$E$86:I$105,COLUMNS($E$86:I$105))</f>
        <v>#N/A</v>
      </c>
      <c r="J113" s="243" t="e">
        <f>#REF!</f>
        <v>#REF!</v>
      </c>
      <c r="K113" s="243"/>
      <c r="L113" s="243"/>
      <c r="M113" s="109" t="e">
        <f>RANK(H113,$H$113:$H$117,0)</f>
        <v>#N/A</v>
      </c>
      <c r="N113" s="109" t="e">
        <f>F113</f>
        <v>#N/A</v>
      </c>
      <c r="O113" s="109">
        <f>COUNTIF($M$113:$M$117,$M113)</f>
        <v>5</v>
      </c>
      <c r="P113" s="106" t="e">
        <f>G113</f>
        <v>#N/A</v>
      </c>
      <c r="Q113" s="109" t="e">
        <f>H113</f>
        <v>#N/A</v>
      </c>
      <c r="R113" s="109"/>
      <c r="S113" s="109"/>
      <c r="T113" s="109"/>
      <c r="U113" s="109" t="e">
        <f>I113</f>
        <v>#N/A</v>
      </c>
      <c r="V113" s="106" t="e">
        <f>IF(O113&gt;1,P113," ")</f>
        <v>#N/A</v>
      </c>
      <c r="W113" s="106" t="e">
        <f>IF(O113&gt;1,U113," ")</f>
        <v>#N/A</v>
      </c>
      <c r="X113" s="117" t="e">
        <f>IF(COUNT($W$113:$W$117)=4,0,1)*(IF(MAX($W$113:$W$117)&lt;&gt;MIN($W$113:$W$117),1,0)*IF(AND(O113=2,U113=MIN($W$113:$W$117)),M113+1,IF(AND(O113=2,U113=MAX($W$113:$W$117)),M113,M113))+IF(MAX($W$113:$W$117)=MIN($W$113:$W$117),1,0)*IF(W113=" ",M113,IF(AND(W113=MAX($W$113:$W$117),P113=MIN($V$113:$V$117)),M113+1,M113))) +IF(COUNT($W$113:$W$117)=4,RANK(W113,$W$113:$W$117))</f>
        <v>#N/A</v>
      </c>
      <c r="Y113" s="253" t="e">
        <f>N113</f>
        <v>#N/A</v>
      </c>
      <c r="AA113" s="119"/>
      <c r="AB113" s="119"/>
      <c r="AC113" s="119"/>
      <c r="AD113" s="119"/>
      <c r="AE113" s="119"/>
      <c r="AF113" s="119"/>
      <c r="AG113" s="337"/>
      <c r="AH113" s="119"/>
      <c r="AL113" s="280"/>
    </row>
    <row r="114" spans="3:326">
      <c r="E114" s="305">
        <f>E113+1</f>
        <v>2</v>
      </c>
      <c r="F114" s="287" t="e">
        <f>VLOOKUP($E114,$E$86:F$105,COLUMNS($E$86:F$105))</f>
        <v>#N/A</v>
      </c>
      <c r="G114" s="287" t="e">
        <f>VLOOKUP($E114,$E$86:G$105,COLUMNS($E$86:G$105))</f>
        <v>#N/A</v>
      </c>
      <c r="H114" s="287" t="e">
        <f>VLOOKUP($E114,$E$86:H$105,COLUMNS($E$86:H$105))</f>
        <v>#N/A</v>
      </c>
      <c r="I114" s="287" t="e">
        <f>VLOOKUP($E114,$E$86:I$105,COLUMNS($E$86:I$105))</f>
        <v>#N/A</v>
      </c>
      <c r="J114" s="243" t="e">
        <f>#REF!</f>
        <v>#REF!</v>
      </c>
      <c r="K114" s="243"/>
      <c r="L114" s="243"/>
      <c r="M114" s="109" t="e">
        <f t="shared" ref="M114:M117" si="1">RANK(H114,$H$113:$H$117,0)</f>
        <v>#N/A</v>
      </c>
      <c r="N114" s="109" t="e">
        <f t="shared" ref="N114:N117" si="2">F114</f>
        <v>#N/A</v>
      </c>
      <c r="O114" s="109">
        <f t="shared" ref="O114:O117" si="3">COUNTIF($M$113:$M$117,$M114)</f>
        <v>5</v>
      </c>
      <c r="P114" s="106" t="e">
        <f t="shared" ref="P114:P117" si="4">G114</f>
        <v>#N/A</v>
      </c>
      <c r="Q114" s="109" t="e">
        <f t="shared" ref="Q114:Q117" si="5">H114</f>
        <v>#N/A</v>
      </c>
      <c r="R114" s="109"/>
      <c r="S114" s="109"/>
      <c r="T114" s="109"/>
      <c r="U114" s="109" t="e">
        <f t="shared" ref="U114:U117" si="6">I114</f>
        <v>#N/A</v>
      </c>
      <c r="V114" s="106" t="e">
        <f>IF(O114&gt;1,P114," ")</f>
        <v>#N/A</v>
      </c>
      <c r="W114" s="106" t="e">
        <f>IF(O114&gt;1,U114," ")</f>
        <v>#N/A</v>
      </c>
      <c r="X114" s="117" t="e">
        <f>IF(COUNT($W$113:$W$117)=4,0,1)*(IF(MAX($W$113:$W$117)&lt;&gt;MIN($W$113:$W$117),1,0)*IF(AND(O114=2,U114=MIN($W$113:$W$117)),M114+1,IF(AND(O114=2,U114=MAX($W$113:$W$117)),M114,M114))+IF(MAX($W$113:$W$117)=MIN($W$113:$W$117),1,0)*IF(W114=" ",M114,IF(AND(W114=MAX($W$113:$W$117),P114=MIN($V$113:$V$117)),M114+1,M114))) +IF(COUNT($W$113:$W$117)=4,RANK(W114,$W$113:$AN$117))</f>
        <v>#N/A</v>
      </c>
      <c r="Y114" s="253" t="e">
        <f t="shared" ref="Y114:Y117" si="7">N114</f>
        <v>#N/A</v>
      </c>
      <c r="AA114" s="121"/>
      <c r="AB114" s="121"/>
      <c r="AC114" s="121"/>
      <c r="AD114" s="121"/>
      <c r="AE114" s="121"/>
      <c r="AF114" s="121"/>
      <c r="AG114" s="122"/>
      <c r="AH114" s="121"/>
      <c r="AL114" s="280"/>
    </row>
    <row r="115" spans="3:326">
      <c r="E115" s="305">
        <f t="shared" ref="E115:E117" si="8">E114+1</f>
        <v>3</v>
      </c>
      <c r="F115" s="287" t="e">
        <f>VLOOKUP($E115,$E$86:F$105,COLUMNS($E$86:F$105))</f>
        <v>#N/A</v>
      </c>
      <c r="G115" s="287" t="e">
        <f>VLOOKUP($E115,$E$86:G$105,COLUMNS($E$86:G$105))</f>
        <v>#N/A</v>
      </c>
      <c r="H115" s="287" t="e">
        <f>VLOOKUP($E115,$E$86:H$105,COLUMNS($E$86:H$105))</f>
        <v>#N/A</v>
      </c>
      <c r="I115" s="287" t="e">
        <f>VLOOKUP($E115,$E$86:I$105,COLUMNS($E$86:I$105))</f>
        <v>#N/A</v>
      </c>
      <c r="J115" s="243" t="e">
        <f>#REF!</f>
        <v>#REF!</v>
      </c>
      <c r="K115" s="243"/>
      <c r="L115" s="243"/>
      <c r="M115" s="109" t="e">
        <f t="shared" si="1"/>
        <v>#N/A</v>
      </c>
      <c r="N115" s="109" t="e">
        <f t="shared" si="2"/>
        <v>#N/A</v>
      </c>
      <c r="O115" s="109">
        <f t="shared" si="3"/>
        <v>5</v>
      </c>
      <c r="P115" s="106" t="e">
        <f t="shared" si="4"/>
        <v>#N/A</v>
      </c>
      <c r="Q115" s="109" t="e">
        <f t="shared" si="5"/>
        <v>#N/A</v>
      </c>
      <c r="R115" s="109"/>
      <c r="S115" s="109"/>
      <c r="T115" s="109"/>
      <c r="U115" s="109" t="e">
        <f t="shared" si="6"/>
        <v>#N/A</v>
      </c>
      <c r="V115" s="106" t="e">
        <f t="shared" ref="V115:V117" si="9">IF(O115&gt;1,P115," ")</f>
        <v>#N/A</v>
      </c>
      <c r="W115" s="106" t="e">
        <f t="shared" ref="W115:W117" si="10">IF(O115&gt;1,U115," ")</f>
        <v>#N/A</v>
      </c>
      <c r="X115" s="117" t="e">
        <f>IF(COUNT($W$113:$W$117)=4,0,1)*(IF(MAX($W$113:$W$117)&lt;&gt;MIN($W$113:$W$117),1,0)*IF(AND(O115=2,U115=MIN($W$113:$W$117)),M115+1,IF(AND(O115=2,U115=MAX($W$113:$W$117)),M115,M115))+IF(MAX($W$113:$W$117)=MIN($W$113:$W$117),1,0)*IF(W115=" ",M115,IF(AND(W115=MAX($W$113:$W$117),P115=MIN($V$113:$V$117)),M115+1,M115))) +IF(COUNT($W$113:$W$117)=4,RANK(W115,$W$113:$AN$117))</f>
        <v>#N/A</v>
      </c>
      <c r="Y115" s="253" t="e">
        <f t="shared" si="7"/>
        <v>#N/A</v>
      </c>
      <c r="AA115" s="121"/>
      <c r="AB115" s="121"/>
      <c r="AC115" s="121"/>
      <c r="AD115" s="121"/>
      <c r="AE115" s="121"/>
      <c r="AF115" s="121"/>
      <c r="AG115" s="297"/>
      <c r="AH115" s="121"/>
      <c r="AL115" s="280"/>
    </row>
    <row r="116" spans="3:326">
      <c r="E116" s="305">
        <f t="shared" si="8"/>
        <v>4</v>
      </c>
      <c r="F116" s="287" t="e">
        <f>VLOOKUP($E116,$E$86:F$105,COLUMNS($E$86:F$105))</f>
        <v>#N/A</v>
      </c>
      <c r="G116" s="287" t="e">
        <f>VLOOKUP($E116,$E$86:G$105,COLUMNS($E$86:G$105))</f>
        <v>#N/A</v>
      </c>
      <c r="H116" s="287" t="e">
        <f>VLOOKUP($E116,$E$86:H$105,COLUMNS($E$86:H$105))</f>
        <v>#N/A</v>
      </c>
      <c r="I116" s="287" t="e">
        <f>VLOOKUP($E116,$E$86:I$105,COLUMNS($E$86:I$105))</f>
        <v>#N/A</v>
      </c>
      <c r="J116" s="243" t="e">
        <f>#REF!</f>
        <v>#REF!</v>
      </c>
      <c r="K116" s="243"/>
      <c r="L116" s="243"/>
      <c r="M116" s="109" t="e">
        <f t="shared" si="1"/>
        <v>#N/A</v>
      </c>
      <c r="N116" s="109" t="e">
        <f t="shared" si="2"/>
        <v>#N/A</v>
      </c>
      <c r="O116" s="109">
        <f t="shared" si="3"/>
        <v>5</v>
      </c>
      <c r="P116" s="106" t="e">
        <f t="shared" si="4"/>
        <v>#N/A</v>
      </c>
      <c r="Q116" s="109" t="e">
        <f t="shared" si="5"/>
        <v>#N/A</v>
      </c>
      <c r="R116" s="109"/>
      <c r="S116" s="109"/>
      <c r="T116" s="109"/>
      <c r="U116" s="109" t="e">
        <f t="shared" si="6"/>
        <v>#N/A</v>
      </c>
      <c r="V116" s="106" t="e">
        <f t="shared" si="9"/>
        <v>#N/A</v>
      </c>
      <c r="W116" s="106" t="e">
        <f t="shared" si="10"/>
        <v>#N/A</v>
      </c>
      <c r="X116" s="117" t="e">
        <f>IF(COUNT($W$113:$W$117)=4,0,1)*(IF(MAX($W$113:$W$117)&lt;&gt;MIN($W$113:$W$117),1,0)*IF(AND(O116=2,U116=MIN($W$113:$W$117)),M116+1,IF(AND(O116=2,U116=MAX($W$113:$W$117)),M116,M116))+IF(MAX($W$113:$W$117)=MIN($W$113:$W$117),1,0)*IF(W116=" ",M116,IF(AND(W116=MAX($W$113:$W$117),P116=MIN($V$113:$V$117)),M116+1,M116))) +IF(COUNT($W$113:$W$117)=4,RANK(W116,$W$113:$AN$117))</f>
        <v>#N/A</v>
      </c>
      <c r="Y116" s="253" t="e">
        <f t="shared" si="7"/>
        <v>#N/A</v>
      </c>
      <c r="AA116" s="121"/>
      <c r="AB116" s="121"/>
      <c r="AC116" s="121"/>
      <c r="AD116" s="121"/>
      <c r="AE116" s="121"/>
      <c r="AF116" s="121"/>
      <c r="AG116" s="122"/>
      <c r="AH116" s="121"/>
      <c r="AL116" s="280"/>
    </row>
    <row r="117" spans="3:326">
      <c r="E117" s="305">
        <f t="shared" si="8"/>
        <v>5</v>
      </c>
      <c r="F117" s="287" t="e">
        <f>VLOOKUP($E117,$E$86:F$105,COLUMNS($E$86:F$105))</f>
        <v>#N/A</v>
      </c>
      <c r="G117" s="287" t="e">
        <f>VLOOKUP($E117,$E$86:G$105,COLUMNS($E$86:G$105))</f>
        <v>#N/A</v>
      </c>
      <c r="H117" s="287" t="e">
        <f>VLOOKUP($E117,$E$86:H$105,COLUMNS($E$86:H$105))</f>
        <v>#N/A</v>
      </c>
      <c r="I117" s="287" t="e">
        <f>VLOOKUP($E117,$E$86:I$105,COLUMNS($E$86:I$105))</f>
        <v>#N/A</v>
      </c>
      <c r="J117" s="243" t="e">
        <f>#REF!</f>
        <v>#REF!</v>
      </c>
      <c r="K117" s="243"/>
      <c r="L117" s="243"/>
      <c r="M117" s="109" t="e">
        <f t="shared" si="1"/>
        <v>#N/A</v>
      </c>
      <c r="N117" s="109" t="e">
        <f t="shared" si="2"/>
        <v>#N/A</v>
      </c>
      <c r="O117" s="109">
        <f t="shared" si="3"/>
        <v>5</v>
      </c>
      <c r="P117" s="106" t="e">
        <f t="shared" si="4"/>
        <v>#N/A</v>
      </c>
      <c r="Q117" s="109" t="e">
        <f t="shared" si="5"/>
        <v>#N/A</v>
      </c>
      <c r="R117" s="109"/>
      <c r="S117" s="109"/>
      <c r="T117" s="109"/>
      <c r="U117" s="109" t="e">
        <f t="shared" si="6"/>
        <v>#N/A</v>
      </c>
      <c r="V117" s="106" t="e">
        <f t="shared" si="9"/>
        <v>#N/A</v>
      </c>
      <c r="W117" s="106" t="e">
        <f t="shared" si="10"/>
        <v>#N/A</v>
      </c>
      <c r="X117" s="117" t="e">
        <f>IF(COUNT($W$113:$W$117)=4,0,1)*(IF(MAX($W$113:$W$117)&lt;&gt;MIN($W$113:$W$117),1,0)*IF(AND(O117=2,U117=MIN($W$113:$W$117)),M117+1,IF(AND(O117=2,U117=MAX($W$113:$W$117)),M117,M117))+IF(MAX($W$113:$W$117)=MIN($W$113:$W$117),1,0)*IF(W117=" ",M117,IF(AND(W117=MAX($W$113:$W$117),P117=MIN($V$113:$V$117)),M117+1,M117))) +IF(COUNT($W$113:$W$117)=4,RANK(W117,$W$113:$AN$117))</f>
        <v>#N/A</v>
      </c>
      <c r="Y117" s="253" t="e">
        <f t="shared" si="7"/>
        <v>#N/A</v>
      </c>
      <c r="AA117" s="297"/>
      <c r="AB117" s="297"/>
      <c r="AC117" s="297"/>
      <c r="AD117" s="297"/>
      <c r="AE117" s="297"/>
      <c r="AF117" s="297"/>
      <c r="AG117" s="297"/>
      <c r="AH117" s="297"/>
      <c r="AL117" s="280"/>
    </row>
    <row r="119" spans="3:326" s="338" customFormat="1">
      <c r="D119" s="339"/>
      <c r="E119" s="340"/>
      <c r="F119" s="341"/>
      <c r="G119" s="342"/>
      <c r="H119" s="343"/>
      <c r="I119" s="344"/>
      <c r="J119" s="344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5"/>
      <c r="Y119" s="345"/>
      <c r="Z119" s="122"/>
      <c r="AA119" s="122"/>
      <c r="AB119" s="122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</row>
    <row r="120" spans="3:326" ht="19.5" thickBot="1"/>
    <row r="121" spans="3:326" ht="19.5" thickBot="1">
      <c r="E121" s="245"/>
      <c r="G121" s="134" t="s">
        <v>20</v>
      </c>
      <c r="H121" s="134" t="s">
        <v>35</v>
      </c>
      <c r="I121" s="134" t="s">
        <v>22</v>
      </c>
      <c r="J121" s="244" t="s">
        <v>133</v>
      </c>
      <c r="K121" s="134"/>
      <c r="L121" s="134"/>
      <c r="M121" s="111" t="s">
        <v>32</v>
      </c>
      <c r="N121" s="111" t="s">
        <v>132</v>
      </c>
      <c r="O121" s="111" t="s">
        <v>33</v>
      </c>
      <c r="P121" s="111" t="s">
        <v>20</v>
      </c>
      <c r="Q121" s="111" t="s">
        <v>23</v>
      </c>
      <c r="R121" s="111"/>
      <c r="S121" s="111"/>
      <c r="T121" s="111"/>
      <c r="U121" s="111" t="s">
        <v>22</v>
      </c>
      <c r="V121" s="111" t="s">
        <v>38</v>
      </c>
      <c r="W121" s="111" t="s">
        <v>37</v>
      </c>
      <c r="X121" s="111" t="s">
        <v>34</v>
      </c>
      <c r="Y121" s="244" t="s">
        <v>132</v>
      </c>
      <c r="AA121" s="118"/>
      <c r="AB121" s="118"/>
      <c r="AC121" s="118"/>
      <c r="AD121" s="118"/>
      <c r="AE121" s="118"/>
      <c r="AF121" s="118"/>
      <c r="AG121" s="118"/>
      <c r="AH121" s="118"/>
    </row>
    <row r="122" spans="3:326">
      <c r="E122" s="305">
        <f>E117+1</f>
        <v>6</v>
      </c>
      <c r="F122" s="287" t="e">
        <f>VLOOKUP($E122,$E$86:F$105,COLUMNS($E$86:F$105))</f>
        <v>#N/A</v>
      </c>
      <c r="G122" s="287" t="e">
        <f>VLOOKUP($E122,$E$86:G$105,COLUMNS($E$86:G$105))</f>
        <v>#N/A</v>
      </c>
      <c r="H122" s="287" t="e">
        <f>VLOOKUP($E122,$E$86:H$105,COLUMNS($E$86:H$105))</f>
        <v>#N/A</v>
      </c>
      <c r="I122" s="287" t="e">
        <f>VLOOKUP($E122,$E$86:I$105,COLUMNS($E$86:I$105))</f>
        <v>#N/A</v>
      </c>
      <c r="J122" s="243" t="e">
        <f>#REF!</f>
        <v>#REF!</v>
      </c>
      <c r="K122" s="243"/>
      <c r="L122" s="243"/>
      <c r="M122" s="109" t="e">
        <f>RANK(H122,H122:H126,0)</f>
        <v>#N/A</v>
      </c>
      <c r="N122" s="109" t="e">
        <f>F122</f>
        <v>#N/A</v>
      </c>
      <c r="O122" s="109">
        <f>COUNTIF($M$122:$M$126,$M122)</f>
        <v>5</v>
      </c>
      <c r="P122" s="106" t="e">
        <f>G122</f>
        <v>#N/A</v>
      </c>
      <c r="Q122" s="109" t="e">
        <f>H122</f>
        <v>#N/A</v>
      </c>
      <c r="R122" s="109"/>
      <c r="S122" s="109"/>
      <c r="T122" s="109"/>
      <c r="U122" s="109" t="e">
        <f>I122</f>
        <v>#N/A</v>
      </c>
      <c r="V122" s="106" t="e">
        <f>IF(O122&gt;1,P122," ")</f>
        <v>#N/A</v>
      </c>
      <c r="W122" s="106" t="e">
        <f>IF(O122&gt;1,U122," ")</f>
        <v>#N/A</v>
      </c>
      <c r="X122" s="117" t="e">
        <f>IF(AND(M122=1,O122=1),M122,IF(AND(P122=P123,U122&gt;U123),M122,M122+1))</f>
        <v>#N/A</v>
      </c>
      <c r="Y122" s="253" t="e">
        <f>N122</f>
        <v>#N/A</v>
      </c>
      <c r="AA122" s="119"/>
      <c r="AB122" s="119"/>
      <c r="AC122" s="119"/>
      <c r="AD122" s="119"/>
      <c r="AE122" s="119"/>
      <c r="AF122" s="119"/>
      <c r="AG122" s="337"/>
      <c r="AH122" s="119"/>
      <c r="AL122" s="280"/>
    </row>
    <row r="123" spans="3:326">
      <c r="E123" s="305">
        <f>E122+1</f>
        <v>7</v>
      </c>
      <c r="F123" s="287" t="e">
        <f>VLOOKUP($E123,$E$86:F$105,COLUMNS($E$86:F$105))</f>
        <v>#N/A</v>
      </c>
      <c r="G123" s="287" t="e">
        <f>VLOOKUP($E123,$E$86:G$105,COLUMNS($E$86:G$105))</f>
        <v>#N/A</v>
      </c>
      <c r="H123" s="287" t="e">
        <f>VLOOKUP($E123,$E$86:H$105,COLUMNS($E$86:H$105))</f>
        <v>#N/A</v>
      </c>
      <c r="I123" s="287" t="e">
        <f>VLOOKUP($E123,$E$86:I$105,COLUMNS($E$86:I$105))</f>
        <v>#N/A</v>
      </c>
      <c r="J123" s="243" t="e">
        <f>#REF!</f>
        <v>#REF!</v>
      </c>
      <c r="K123" s="243"/>
      <c r="L123" s="243"/>
      <c r="M123" s="109" t="e">
        <f>RANK(H123,H122:H126,0)</f>
        <v>#N/A</v>
      </c>
      <c r="N123" s="109" t="e">
        <f t="shared" ref="N123:N126" si="11">F123</f>
        <v>#N/A</v>
      </c>
      <c r="O123" s="109">
        <f>COUNTIF($M$122:$M$126,$M123)</f>
        <v>5</v>
      </c>
      <c r="P123" s="106" t="e">
        <f t="shared" ref="P123:P126" si="12">G123</f>
        <v>#N/A</v>
      </c>
      <c r="Q123" s="109" t="e">
        <f t="shared" ref="Q123:Q126" si="13">H123</f>
        <v>#N/A</v>
      </c>
      <c r="R123" s="109"/>
      <c r="S123" s="109"/>
      <c r="T123" s="109"/>
      <c r="U123" s="109" t="e">
        <f t="shared" ref="U123:U126" si="14">I123</f>
        <v>#N/A</v>
      </c>
      <c r="V123" s="106" t="e">
        <f>IF(O123&gt;1,P123," ")</f>
        <v>#N/A</v>
      </c>
      <c r="W123" s="106" t="e">
        <f>IF(O123&gt;1,U123," ")</f>
        <v>#N/A</v>
      </c>
      <c r="X123" s="117" t="e">
        <f>IF(AND(M123=1,O123=1),M123,IF(AND(P123=P124,U123&gt;U124),M123,M123+1))</f>
        <v>#N/A</v>
      </c>
      <c r="Y123" s="253" t="e">
        <f t="shared" ref="Y123:Y126" si="15">N123</f>
        <v>#N/A</v>
      </c>
      <c r="AA123" s="121"/>
      <c r="AB123" s="121"/>
      <c r="AC123" s="121"/>
      <c r="AD123" s="121"/>
      <c r="AE123" s="121"/>
      <c r="AF123" s="121"/>
      <c r="AG123" s="297"/>
      <c r="AH123" s="121"/>
      <c r="AL123" s="280"/>
    </row>
    <row r="124" spans="3:326">
      <c r="E124" s="305">
        <f t="shared" ref="E124:E126" si="16">E123+1</f>
        <v>8</v>
      </c>
      <c r="F124" s="287" t="e">
        <f>VLOOKUP($E124,$E$86:F$105,COLUMNS($E$86:F$105))</f>
        <v>#N/A</v>
      </c>
      <c r="G124" s="287" t="e">
        <f>VLOOKUP($E124,$E$86:G$105,COLUMNS($E$86:G$105))</f>
        <v>#N/A</v>
      </c>
      <c r="H124" s="287" t="e">
        <f>VLOOKUP($E124,$E$86:H$105,COLUMNS($E$86:H$105))</f>
        <v>#N/A</v>
      </c>
      <c r="I124" s="287" t="e">
        <f>VLOOKUP($E124,$E$86:I$105,COLUMNS($E$86:I$105))</f>
        <v>#N/A</v>
      </c>
      <c r="J124" s="243" t="e">
        <f>#REF!</f>
        <v>#REF!</v>
      </c>
      <c r="K124" s="243"/>
      <c r="L124" s="243"/>
      <c r="M124" s="109" t="e">
        <f>RANK(H124,H122:H126,0)</f>
        <v>#N/A</v>
      </c>
      <c r="N124" s="109" t="e">
        <f t="shared" si="11"/>
        <v>#N/A</v>
      </c>
      <c r="O124" s="109">
        <f t="shared" ref="O124:O126" si="17">COUNTIF($M$122:$M$126,$M124)</f>
        <v>5</v>
      </c>
      <c r="P124" s="106" t="e">
        <f t="shared" si="12"/>
        <v>#N/A</v>
      </c>
      <c r="Q124" s="109" t="e">
        <f t="shared" si="13"/>
        <v>#N/A</v>
      </c>
      <c r="R124" s="109"/>
      <c r="S124" s="109"/>
      <c r="T124" s="109"/>
      <c r="U124" s="109" t="e">
        <f t="shared" si="14"/>
        <v>#N/A</v>
      </c>
      <c r="V124" s="106" t="e">
        <f t="shared" ref="V124:V126" si="18">IF(O124&gt;1,P124," ")</f>
        <v>#N/A</v>
      </c>
      <c r="W124" s="106" t="e">
        <f t="shared" ref="W124:W126" si="19">IF(O124&gt;1,U124," ")</f>
        <v>#N/A</v>
      </c>
      <c r="X124" s="117" t="e">
        <f>IF(AND(M124=1,O124=1),M124,IF(AND(P124=P125,U124&gt;U125),M124,M124+1))</f>
        <v>#N/A</v>
      </c>
      <c r="Y124" s="253" t="e">
        <f t="shared" si="15"/>
        <v>#N/A</v>
      </c>
      <c r="AA124" s="121"/>
      <c r="AB124" s="121"/>
      <c r="AC124" s="121"/>
      <c r="AD124" s="121"/>
      <c r="AE124" s="121"/>
      <c r="AF124" s="121"/>
      <c r="AG124" s="297"/>
      <c r="AH124" s="121"/>
      <c r="AL124" s="280"/>
    </row>
    <row r="125" spans="3:326">
      <c r="E125" s="305">
        <f t="shared" si="16"/>
        <v>9</v>
      </c>
      <c r="F125" s="287" t="e">
        <f>VLOOKUP($E125,$E$86:F$105,COLUMNS($E$86:F$105))</f>
        <v>#N/A</v>
      </c>
      <c r="G125" s="287" t="e">
        <f>VLOOKUP($E125,$E$86:G$105,COLUMNS($E$86:G$105))</f>
        <v>#N/A</v>
      </c>
      <c r="H125" s="287" t="e">
        <f>VLOOKUP($E125,$E$86:H$105,COLUMNS($E$86:H$105))</f>
        <v>#N/A</v>
      </c>
      <c r="I125" s="287" t="e">
        <f>VLOOKUP($E125,$E$86:I$105,COLUMNS($E$86:I$105))</f>
        <v>#N/A</v>
      </c>
      <c r="J125" s="243" t="e">
        <f>#REF!</f>
        <v>#REF!</v>
      </c>
      <c r="K125" s="243"/>
      <c r="L125" s="243"/>
      <c r="M125" s="109" t="e">
        <f>RANK(H125,H122:H126,0)</f>
        <v>#N/A</v>
      </c>
      <c r="N125" s="109" t="e">
        <f t="shared" si="11"/>
        <v>#N/A</v>
      </c>
      <c r="O125" s="109">
        <f t="shared" si="17"/>
        <v>5</v>
      </c>
      <c r="P125" s="106" t="e">
        <f t="shared" si="12"/>
        <v>#N/A</v>
      </c>
      <c r="Q125" s="109" t="e">
        <f t="shared" si="13"/>
        <v>#N/A</v>
      </c>
      <c r="R125" s="109"/>
      <c r="S125" s="109"/>
      <c r="T125" s="109"/>
      <c r="U125" s="109" t="e">
        <f t="shared" si="14"/>
        <v>#N/A</v>
      </c>
      <c r="V125" s="106" t="e">
        <f t="shared" si="18"/>
        <v>#N/A</v>
      </c>
      <c r="W125" s="106" t="e">
        <f t="shared" si="19"/>
        <v>#N/A</v>
      </c>
      <c r="X125" s="117" t="e">
        <f>IF(AND(M125=1,O125=1),M125,IF(AND(P125=P126,U125&gt;U126),M125,M125+1))</f>
        <v>#N/A</v>
      </c>
      <c r="Y125" s="253" t="e">
        <f t="shared" si="15"/>
        <v>#N/A</v>
      </c>
      <c r="AA125" s="121"/>
      <c r="AB125" s="121"/>
      <c r="AC125" s="121"/>
      <c r="AD125" s="121"/>
      <c r="AE125" s="121"/>
      <c r="AF125" s="121"/>
      <c r="AG125" s="297"/>
      <c r="AH125" s="121"/>
      <c r="AL125" s="280"/>
    </row>
    <row r="126" spans="3:326">
      <c r="E126" s="305">
        <f t="shared" si="16"/>
        <v>10</v>
      </c>
      <c r="F126" s="287" t="e">
        <f>VLOOKUP($E126,$E$86:F$105,COLUMNS($E$86:F$105))</f>
        <v>#N/A</v>
      </c>
      <c r="G126" s="287" t="e">
        <f>VLOOKUP($E126,$E$86:G$105,COLUMNS($E$86:G$105))</f>
        <v>#N/A</v>
      </c>
      <c r="H126" s="287" t="e">
        <f>VLOOKUP($E126,$E$86:H$105,COLUMNS($E$86:H$105))</f>
        <v>#N/A</v>
      </c>
      <c r="I126" s="287" t="e">
        <f>VLOOKUP($E126,$E$86:I$105,COLUMNS($E$86:I$105))</f>
        <v>#N/A</v>
      </c>
      <c r="J126" s="243" t="e">
        <f>#REF!</f>
        <v>#REF!</v>
      </c>
      <c r="K126" s="243"/>
      <c r="L126" s="243"/>
      <c r="M126" s="109" t="e">
        <f>RANK(H126,H122:H126,0)</f>
        <v>#N/A</v>
      </c>
      <c r="N126" s="109" t="e">
        <f t="shared" si="11"/>
        <v>#N/A</v>
      </c>
      <c r="O126" s="109">
        <f t="shared" si="17"/>
        <v>5</v>
      </c>
      <c r="P126" s="106" t="e">
        <f t="shared" si="12"/>
        <v>#N/A</v>
      </c>
      <c r="Q126" s="109" t="e">
        <f t="shared" si="13"/>
        <v>#N/A</v>
      </c>
      <c r="R126" s="109"/>
      <c r="S126" s="109"/>
      <c r="T126" s="109"/>
      <c r="U126" s="109" t="e">
        <f t="shared" si="14"/>
        <v>#N/A</v>
      </c>
      <c r="V126" s="106" t="e">
        <f t="shared" si="18"/>
        <v>#N/A</v>
      </c>
      <c r="W126" s="106" t="e">
        <f t="shared" si="19"/>
        <v>#N/A</v>
      </c>
      <c r="X126" s="117" t="e">
        <f>IF(AND(M126=1,O126=1),M126,IF(AND(P126=P127,U126&gt;U127),M126,M126+1))</f>
        <v>#N/A</v>
      </c>
      <c r="Y126" s="253" t="e">
        <f t="shared" si="15"/>
        <v>#N/A</v>
      </c>
      <c r="AA126" s="297"/>
      <c r="AB126" s="297"/>
      <c r="AC126" s="297"/>
      <c r="AD126" s="297"/>
      <c r="AE126" s="297"/>
      <c r="AF126" s="297"/>
      <c r="AG126" s="297"/>
      <c r="AH126" s="297"/>
      <c r="AL126" s="280"/>
    </row>
    <row r="128" spans="3:326" s="338" customFormat="1">
      <c r="D128" s="339"/>
      <c r="E128" s="340"/>
      <c r="F128" s="341"/>
      <c r="G128" s="342"/>
      <c r="H128" s="343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5"/>
      <c r="Y128" s="345"/>
      <c r="Z128" s="122"/>
      <c r="AA128" s="122"/>
      <c r="AB128" s="122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HN128" s="33"/>
      <c r="HO128" s="33"/>
      <c r="HP128" s="33"/>
      <c r="HQ128" s="33"/>
      <c r="HR128" s="33"/>
      <c r="HS128" s="33"/>
      <c r="HT128" s="33"/>
      <c r="HU128" s="33"/>
      <c r="HV128" s="33"/>
      <c r="HW128" s="33"/>
      <c r="HX128" s="33"/>
      <c r="HY128" s="33"/>
      <c r="HZ128" s="33"/>
      <c r="IA128" s="33"/>
      <c r="IB128" s="33"/>
      <c r="IC128" s="33"/>
      <c r="ID128" s="33"/>
      <c r="IE128" s="33"/>
      <c r="IF128" s="33"/>
      <c r="IG128" s="33"/>
      <c r="IH128" s="33"/>
      <c r="II128" s="33"/>
      <c r="IJ128" s="33"/>
      <c r="IK128" s="33"/>
      <c r="IL128" s="33"/>
      <c r="IM128" s="33"/>
      <c r="IN128" s="33"/>
      <c r="IO128" s="33"/>
      <c r="IP128" s="33"/>
      <c r="IQ128" s="33"/>
      <c r="IR128" s="33"/>
      <c r="IS128" s="33"/>
      <c r="IT128" s="33"/>
      <c r="IU128" s="33"/>
      <c r="IV128" s="33"/>
      <c r="IW128" s="33"/>
      <c r="IX128" s="33"/>
      <c r="IY128" s="33"/>
      <c r="IZ128" s="33"/>
      <c r="JA128" s="33"/>
      <c r="JB128" s="33"/>
      <c r="JC128" s="33"/>
      <c r="JD128" s="33"/>
      <c r="JE128" s="33"/>
      <c r="JF128" s="33"/>
      <c r="JG128" s="33"/>
      <c r="JH128" s="33"/>
      <c r="JI128" s="33"/>
      <c r="JJ128" s="33"/>
      <c r="JK128" s="33"/>
      <c r="JL128" s="33"/>
      <c r="JM128" s="33"/>
      <c r="JN128" s="33"/>
      <c r="JO128" s="33"/>
      <c r="JP128" s="33"/>
      <c r="JQ128" s="33"/>
      <c r="JR128" s="33"/>
      <c r="JS128" s="33"/>
      <c r="JT128" s="33"/>
      <c r="JU128" s="33"/>
      <c r="JV128" s="33"/>
      <c r="JW128" s="33"/>
      <c r="JX128" s="33"/>
      <c r="JY128" s="33"/>
      <c r="JZ128" s="33"/>
      <c r="KA128" s="33"/>
      <c r="KB128" s="33"/>
      <c r="KC128" s="33"/>
      <c r="KD128" s="33"/>
      <c r="KE128" s="33"/>
      <c r="KF128" s="33"/>
      <c r="KG128" s="33"/>
      <c r="KH128" s="33"/>
      <c r="KI128" s="33"/>
      <c r="KJ128" s="33"/>
      <c r="KK128" s="33"/>
      <c r="KL128" s="33"/>
      <c r="KM128" s="33"/>
      <c r="KN128" s="33"/>
      <c r="KO128" s="33"/>
      <c r="KP128" s="33"/>
      <c r="KQ128" s="33"/>
      <c r="KR128" s="33"/>
      <c r="KS128" s="33"/>
      <c r="KT128" s="33"/>
      <c r="KU128" s="33"/>
      <c r="KV128" s="33"/>
      <c r="KW128" s="33"/>
      <c r="KX128" s="33"/>
      <c r="KY128" s="33"/>
      <c r="KZ128" s="33"/>
      <c r="LA128" s="33"/>
      <c r="LB128" s="33"/>
      <c r="LC128" s="33"/>
      <c r="LD128" s="33"/>
      <c r="LE128" s="33"/>
      <c r="LF128" s="33"/>
      <c r="LG128" s="33"/>
      <c r="LH128" s="33"/>
      <c r="LI128" s="33"/>
      <c r="LJ128" s="33"/>
      <c r="LK128" s="33"/>
      <c r="LL128" s="33"/>
      <c r="LM128" s="33"/>
      <c r="LN128" s="33"/>
    </row>
    <row r="129" spans="4:326" ht="19.5" thickBot="1">
      <c r="F129" s="287"/>
      <c r="G129" s="122"/>
      <c r="H129" s="122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87"/>
    </row>
    <row r="130" spans="4:326" ht="19.5" thickBot="1">
      <c r="G130" s="134" t="s">
        <v>20</v>
      </c>
      <c r="H130" s="134" t="s">
        <v>35</v>
      </c>
      <c r="I130" s="134" t="s">
        <v>22</v>
      </c>
      <c r="J130" s="244" t="s">
        <v>133</v>
      </c>
      <c r="K130" s="134"/>
      <c r="L130" s="134"/>
      <c r="M130" s="111" t="s">
        <v>32</v>
      </c>
      <c r="N130" s="111" t="s">
        <v>132</v>
      </c>
      <c r="O130" s="111" t="s">
        <v>33</v>
      </c>
      <c r="P130" s="111" t="s">
        <v>20</v>
      </c>
      <c r="Q130" s="111" t="s">
        <v>23</v>
      </c>
      <c r="R130" s="111"/>
      <c r="S130" s="111"/>
      <c r="T130" s="111"/>
      <c r="U130" s="111" t="s">
        <v>22</v>
      </c>
      <c r="V130" s="111" t="s">
        <v>38</v>
      </c>
      <c r="W130" s="111" t="s">
        <v>37</v>
      </c>
      <c r="X130" s="111" t="s">
        <v>34</v>
      </c>
      <c r="Y130" s="244" t="s">
        <v>132</v>
      </c>
      <c r="AA130" s="118"/>
      <c r="AB130" s="118"/>
      <c r="AC130" s="118"/>
      <c r="AD130" s="118"/>
      <c r="AE130" s="118"/>
      <c r="AF130" s="118"/>
      <c r="AG130" s="118"/>
      <c r="AH130" s="118"/>
    </row>
    <row r="131" spans="4:326">
      <c r="E131" s="305">
        <f>E126+1</f>
        <v>11</v>
      </c>
      <c r="F131" s="287" t="e">
        <f>VLOOKUP($E131,$E$86:F$105,COLUMNS($E$86:F$105))</f>
        <v>#N/A</v>
      </c>
      <c r="G131" s="287" t="e">
        <f>VLOOKUP($E131,$E$86:G$105,COLUMNS($E$86:G$105))</f>
        <v>#N/A</v>
      </c>
      <c r="H131" s="287" t="e">
        <f>VLOOKUP($E131,$E$86:H$105,COLUMNS($E$86:H$105))</f>
        <v>#N/A</v>
      </c>
      <c r="I131" s="287" t="e">
        <f>VLOOKUP($E131,$E$86:I$105,COLUMNS($E$86:I$105))</f>
        <v>#N/A</v>
      </c>
      <c r="J131" s="243" t="e">
        <f>#REF!</f>
        <v>#REF!</v>
      </c>
      <c r="K131" s="243"/>
      <c r="L131" s="243"/>
      <c r="M131" s="109" t="e">
        <f>RANK(H131,H131:H135,0)</f>
        <v>#N/A</v>
      </c>
      <c r="N131" s="109" t="e">
        <f>F131</f>
        <v>#N/A</v>
      </c>
      <c r="O131" s="109">
        <f>COUNTIF(M131:M135,M131)</f>
        <v>5</v>
      </c>
      <c r="P131" s="106" t="e">
        <f>G131</f>
        <v>#N/A</v>
      </c>
      <c r="Q131" s="109" t="e">
        <f>H131</f>
        <v>#N/A</v>
      </c>
      <c r="R131" s="109"/>
      <c r="S131" s="109"/>
      <c r="T131" s="109"/>
      <c r="U131" s="109" t="e">
        <f>I131</f>
        <v>#N/A</v>
      </c>
      <c r="V131" s="106" t="e">
        <f>IF(O131&gt;1,P131," ")</f>
        <v>#N/A</v>
      </c>
      <c r="W131" s="106" t="e">
        <f>IF(O131&gt;1,U131," ")</f>
        <v>#N/A</v>
      </c>
      <c r="X131" s="117" t="e">
        <f>IF(AND(V131=" ",W131=" "),M131,IF(AND(P131=P132,U131&gt;U132),M131,M131+1))</f>
        <v>#N/A</v>
      </c>
      <c r="Y131" s="253" t="e">
        <f>N131</f>
        <v>#N/A</v>
      </c>
      <c r="AA131" s="119"/>
      <c r="AB131" s="119"/>
      <c r="AC131" s="119"/>
      <c r="AD131" s="119"/>
      <c r="AE131" s="119"/>
      <c r="AF131" s="119"/>
      <c r="AG131" s="297"/>
      <c r="AH131" s="119"/>
      <c r="AL131" s="280"/>
    </row>
    <row r="132" spans="4:326">
      <c r="E132" s="305">
        <f>E131+1</f>
        <v>12</v>
      </c>
      <c r="F132" s="287" t="e">
        <f>VLOOKUP($E132,$E$86:F$105,COLUMNS($E$86:F$105))</f>
        <v>#N/A</v>
      </c>
      <c r="G132" s="287" t="e">
        <f>VLOOKUP($E132,$E$86:G$105,COLUMNS($E$86:G$105))</f>
        <v>#N/A</v>
      </c>
      <c r="H132" s="287" t="e">
        <f>VLOOKUP($E132,$E$86:H$105,COLUMNS($E$86:H$105))</f>
        <v>#N/A</v>
      </c>
      <c r="I132" s="287" t="e">
        <f>VLOOKUP($E132,$E$86:I$105,COLUMNS($E$86:I$105))</f>
        <v>#N/A</v>
      </c>
      <c r="J132" s="243" t="e">
        <f>#REF!</f>
        <v>#REF!</v>
      </c>
      <c r="K132" s="243"/>
      <c r="L132" s="243"/>
      <c r="M132" s="109" t="e">
        <f>RANK(H132,H131:H135,0)</f>
        <v>#N/A</v>
      </c>
      <c r="N132" s="109" t="e">
        <f t="shared" ref="N132:N135" si="20">F132</f>
        <v>#N/A</v>
      </c>
      <c r="O132" s="109">
        <f>COUNTIF(M131:M135,M132)</f>
        <v>5</v>
      </c>
      <c r="P132" s="106" t="e">
        <f t="shared" ref="P132:P135" si="21">G132</f>
        <v>#N/A</v>
      </c>
      <c r="Q132" s="109" t="e">
        <f t="shared" ref="Q132:Q135" si="22">H132</f>
        <v>#N/A</v>
      </c>
      <c r="R132" s="109"/>
      <c r="S132" s="109"/>
      <c r="T132" s="109"/>
      <c r="U132" s="109" t="e">
        <f t="shared" ref="U132:U135" si="23">I132</f>
        <v>#N/A</v>
      </c>
      <c r="V132" s="106" t="e">
        <f>IF(O132&gt;1,P132," ")</f>
        <v>#N/A</v>
      </c>
      <c r="W132" s="106" t="e">
        <f>IF(O132&gt;1,U132," ")</f>
        <v>#N/A</v>
      </c>
      <c r="X132" s="117" t="e">
        <f t="shared" ref="X132:X135" si="24">IF(AND(V132=" ",W132=" "),M132,IF(AND(P132=P133,U132&gt;U133),M132,M132+1))</f>
        <v>#N/A</v>
      </c>
      <c r="Y132" s="253" t="e">
        <f t="shared" ref="Y132:Y135" si="25">N132</f>
        <v>#N/A</v>
      </c>
      <c r="AA132" s="121"/>
      <c r="AB132" s="121"/>
      <c r="AC132" s="121"/>
      <c r="AD132" s="121"/>
      <c r="AE132" s="121"/>
      <c r="AF132" s="121"/>
      <c r="AG132" s="122"/>
      <c r="AH132" s="121"/>
      <c r="AL132" s="280"/>
    </row>
    <row r="133" spans="4:326">
      <c r="E133" s="305">
        <f t="shared" ref="E133:E135" si="26">E132+1</f>
        <v>13</v>
      </c>
      <c r="F133" s="287" t="e">
        <f>VLOOKUP($E133,$E$86:F$105,COLUMNS($E$86:F$105))</f>
        <v>#N/A</v>
      </c>
      <c r="G133" s="287" t="e">
        <f>VLOOKUP($E133,$E$86:G$105,COLUMNS($E$86:G$105))</f>
        <v>#N/A</v>
      </c>
      <c r="H133" s="287" t="e">
        <f>VLOOKUP($E133,$E$86:H$105,COLUMNS($E$86:H$105))</f>
        <v>#N/A</v>
      </c>
      <c r="I133" s="287" t="e">
        <f>VLOOKUP($E133,$E$86:I$105,COLUMNS($E$86:I$105))</f>
        <v>#N/A</v>
      </c>
      <c r="J133" s="245" t="e">
        <f>#REF!</f>
        <v>#REF!</v>
      </c>
      <c r="K133" s="243"/>
      <c r="L133" s="243"/>
      <c r="M133" s="109" t="e">
        <f>RANK(H133,H131:H135,0)</f>
        <v>#N/A</v>
      </c>
      <c r="N133" s="109" t="e">
        <f t="shared" si="20"/>
        <v>#N/A</v>
      </c>
      <c r="O133" s="109">
        <f>COUNTIF(M131:M135,M133)</f>
        <v>5</v>
      </c>
      <c r="P133" s="106" t="e">
        <f t="shared" si="21"/>
        <v>#N/A</v>
      </c>
      <c r="Q133" s="109" t="e">
        <f t="shared" si="22"/>
        <v>#N/A</v>
      </c>
      <c r="R133" s="109"/>
      <c r="S133" s="109"/>
      <c r="T133" s="109"/>
      <c r="U133" s="109" t="e">
        <f t="shared" si="23"/>
        <v>#N/A</v>
      </c>
      <c r="V133" s="106" t="e">
        <f t="shared" ref="V133:V135" si="27">IF(O133&gt;1,P133," ")</f>
        <v>#N/A</v>
      </c>
      <c r="W133" s="106" t="e">
        <f t="shared" ref="W133:W135" si="28">IF(O133&gt;1,U133," ")</f>
        <v>#N/A</v>
      </c>
      <c r="X133" s="117" t="e">
        <f t="shared" si="24"/>
        <v>#N/A</v>
      </c>
      <c r="Y133" s="253" t="e">
        <f t="shared" si="25"/>
        <v>#N/A</v>
      </c>
      <c r="AA133" s="121"/>
      <c r="AB133" s="121"/>
      <c r="AC133" s="121"/>
      <c r="AD133" s="121"/>
      <c r="AE133" s="121"/>
      <c r="AF133" s="121"/>
      <c r="AG133" s="297"/>
      <c r="AH133" s="121"/>
      <c r="AL133" s="280"/>
    </row>
    <row r="134" spans="4:326">
      <c r="E134" s="305">
        <f t="shared" si="26"/>
        <v>14</v>
      </c>
      <c r="F134" s="287" t="e">
        <f>VLOOKUP($E134,$E$86:F$105,COLUMNS($E$86:F$105))</f>
        <v>#N/A</v>
      </c>
      <c r="G134" s="287" t="e">
        <f>VLOOKUP($E134,$E$86:G$105,COLUMNS($E$86:G$105))</f>
        <v>#N/A</v>
      </c>
      <c r="H134" s="287" t="e">
        <f>VLOOKUP($E134,$E$86:H$105,COLUMNS($E$86:H$105))</f>
        <v>#N/A</v>
      </c>
      <c r="I134" s="287" t="e">
        <f>VLOOKUP($E134,$E$86:I$105,COLUMNS($E$86:I$105))</f>
        <v>#N/A</v>
      </c>
      <c r="J134" s="245" t="e">
        <f>#REF!</f>
        <v>#REF!</v>
      </c>
      <c r="K134" s="243"/>
      <c r="L134" s="243"/>
      <c r="M134" s="109" t="e">
        <f>RANK(H134,H131:H135,0)</f>
        <v>#N/A</v>
      </c>
      <c r="N134" s="109" t="e">
        <f t="shared" si="20"/>
        <v>#N/A</v>
      </c>
      <c r="O134" s="109">
        <f>COUNTIF(M131:M135,M134)</f>
        <v>5</v>
      </c>
      <c r="P134" s="106" t="e">
        <f t="shared" si="21"/>
        <v>#N/A</v>
      </c>
      <c r="Q134" s="109" t="e">
        <f t="shared" si="22"/>
        <v>#N/A</v>
      </c>
      <c r="R134" s="109"/>
      <c r="S134" s="109"/>
      <c r="T134" s="109"/>
      <c r="U134" s="109" t="e">
        <f t="shared" si="23"/>
        <v>#N/A</v>
      </c>
      <c r="V134" s="106" t="e">
        <f t="shared" si="27"/>
        <v>#N/A</v>
      </c>
      <c r="W134" s="106" t="e">
        <f t="shared" si="28"/>
        <v>#N/A</v>
      </c>
      <c r="X134" s="117" t="e">
        <f>IF(AND(V134=" ",W134=" "),M134,IF(AND(P134=P135,U134&gt;U135),M134,M134+1))</f>
        <v>#N/A</v>
      </c>
      <c r="Y134" s="253" t="e">
        <f t="shared" si="25"/>
        <v>#N/A</v>
      </c>
      <c r="AA134" s="121"/>
      <c r="AB134" s="121"/>
      <c r="AC134" s="121"/>
      <c r="AD134" s="121"/>
      <c r="AE134" s="121"/>
      <c r="AF134" s="121"/>
      <c r="AG134" s="122"/>
      <c r="AH134" s="121"/>
      <c r="AL134" s="280"/>
    </row>
    <row r="135" spans="4:326">
      <c r="E135" s="305">
        <f t="shared" si="26"/>
        <v>15</v>
      </c>
      <c r="F135" s="287" t="e">
        <f>VLOOKUP($E135,$E$86:F$105,COLUMNS($E$86:F$105))</f>
        <v>#N/A</v>
      </c>
      <c r="G135" s="287" t="e">
        <f>VLOOKUP($E135,$E$86:G$105,COLUMNS($E$86:G$105))</f>
        <v>#N/A</v>
      </c>
      <c r="H135" s="287" t="e">
        <f>VLOOKUP($E135,$E$86:H$105,COLUMNS($E$86:H$105))</f>
        <v>#N/A</v>
      </c>
      <c r="I135" s="287" t="e">
        <f>VLOOKUP($E135,$E$86:I$105,COLUMNS($E$86:I$105))</f>
        <v>#N/A</v>
      </c>
      <c r="J135" s="245" t="e">
        <f>#REF!</f>
        <v>#REF!</v>
      </c>
      <c r="K135" s="243"/>
      <c r="L135" s="243"/>
      <c r="M135" s="109" t="e">
        <f>RANK(H135,H131:H135,0)</f>
        <v>#N/A</v>
      </c>
      <c r="N135" s="109" t="e">
        <f t="shared" si="20"/>
        <v>#N/A</v>
      </c>
      <c r="O135" s="109">
        <f>COUNTIF(M131:M135,M135)</f>
        <v>5</v>
      </c>
      <c r="P135" s="106" t="e">
        <f t="shared" si="21"/>
        <v>#N/A</v>
      </c>
      <c r="Q135" s="109" t="e">
        <f t="shared" si="22"/>
        <v>#N/A</v>
      </c>
      <c r="R135" s="109"/>
      <c r="S135" s="109"/>
      <c r="T135" s="109"/>
      <c r="U135" s="109" t="e">
        <f t="shared" si="23"/>
        <v>#N/A</v>
      </c>
      <c r="V135" s="106" t="e">
        <f t="shared" si="27"/>
        <v>#N/A</v>
      </c>
      <c r="W135" s="106" t="e">
        <f t="shared" si="28"/>
        <v>#N/A</v>
      </c>
      <c r="X135" s="117" t="e">
        <f t="shared" si="24"/>
        <v>#N/A</v>
      </c>
      <c r="Y135" s="253" t="e">
        <f t="shared" si="25"/>
        <v>#N/A</v>
      </c>
      <c r="AA135" s="297"/>
      <c r="AB135" s="297"/>
      <c r="AC135" s="297"/>
      <c r="AD135" s="297"/>
      <c r="AE135" s="297"/>
      <c r="AF135" s="297"/>
      <c r="AG135" s="297"/>
      <c r="AH135" s="297"/>
      <c r="AL135" s="280"/>
    </row>
    <row r="137" spans="4:326" s="338" customFormat="1">
      <c r="D137" s="339"/>
      <c r="E137" s="340"/>
      <c r="F137" s="341"/>
      <c r="G137" s="342"/>
      <c r="H137" s="343"/>
      <c r="I137" s="344"/>
      <c r="J137" s="344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5"/>
      <c r="Y137" s="345"/>
      <c r="Z137" s="122"/>
      <c r="AA137" s="122"/>
      <c r="AB137" s="122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  <c r="FZ137" s="33"/>
      <c r="GA137" s="33"/>
      <c r="GB137" s="33"/>
      <c r="GC137" s="33"/>
      <c r="GD137" s="33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U137" s="33"/>
      <c r="GV137" s="33"/>
      <c r="GW137" s="33"/>
      <c r="GX137" s="33"/>
      <c r="GY137" s="33"/>
      <c r="GZ137" s="33"/>
      <c r="HA137" s="33"/>
      <c r="HB137" s="33"/>
      <c r="HC137" s="33"/>
      <c r="HD137" s="33"/>
      <c r="HE137" s="33"/>
      <c r="HF137" s="33"/>
      <c r="HG137" s="33"/>
      <c r="HH137" s="33"/>
      <c r="HI137" s="33"/>
      <c r="HJ137" s="33"/>
      <c r="HK137" s="33"/>
      <c r="HL137" s="33"/>
      <c r="HM137" s="33"/>
      <c r="HN137" s="33"/>
      <c r="HO137" s="33"/>
      <c r="HP137" s="33"/>
      <c r="HQ137" s="33"/>
      <c r="HR137" s="33"/>
      <c r="HS137" s="33"/>
      <c r="HT137" s="33"/>
      <c r="HU137" s="33"/>
      <c r="HV137" s="33"/>
      <c r="HW137" s="33"/>
      <c r="HX137" s="33"/>
      <c r="HY137" s="33"/>
      <c r="HZ137" s="33"/>
      <c r="IA137" s="33"/>
      <c r="IB137" s="33"/>
      <c r="IC137" s="33"/>
      <c r="ID137" s="33"/>
      <c r="IE137" s="33"/>
      <c r="IF137" s="33"/>
      <c r="IG137" s="33"/>
      <c r="IH137" s="33"/>
      <c r="II137" s="33"/>
      <c r="IJ137" s="33"/>
      <c r="IK137" s="33"/>
      <c r="IL137" s="33"/>
      <c r="IM137" s="33"/>
      <c r="IN137" s="33"/>
      <c r="IO137" s="33"/>
      <c r="IP137" s="33"/>
      <c r="IQ137" s="33"/>
      <c r="IR137" s="33"/>
      <c r="IS137" s="33"/>
      <c r="IT137" s="33"/>
      <c r="IU137" s="33"/>
      <c r="IV137" s="33"/>
      <c r="IW137" s="33"/>
      <c r="IX137" s="33"/>
      <c r="IY137" s="33"/>
      <c r="IZ137" s="33"/>
      <c r="JA137" s="33"/>
      <c r="JB137" s="33"/>
      <c r="JC137" s="33"/>
      <c r="JD137" s="33"/>
      <c r="JE137" s="33"/>
      <c r="JF137" s="33"/>
      <c r="JG137" s="33"/>
      <c r="JH137" s="33"/>
      <c r="JI137" s="33"/>
      <c r="JJ137" s="33"/>
      <c r="JK137" s="33"/>
      <c r="JL137" s="33"/>
      <c r="JM137" s="33"/>
      <c r="JN137" s="33"/>
      <c r="JO137" s="33"/>
      <c r="JP137" s="33"/>
      <c r="JQ137" s="33"/>
      <c r="JR137" s="33"/>
      <c r="JS137" s="33"/>
      <c r="JT137" s="33"/>
      <c r="JU137" s="33"/>
      <c r="JV137" s="33"/>
      <c r="JW137" s="33"/>
      <c r="JX137" s="33"/>
      <c r="JY137" s="33"/>
      <c r="JZ137" s="33"/>
      <c r="KA137" s="33"/>
      <c r="KB137" s="33"/>
      <c r="KC137" s="33"/>
      <c r="KD137" s="33"/>
      <c r="KE137" s="33"/>
      <c r="KF137" s="33"/>
      <c r="KG137" s="33"/>
      <c r="KH137" s="33"/>
      <c r="KI137" s="33"/>
      <c r="KJ137" s="33"/>
      <c r="KK137" s="33"/>
      <c r="KL137" s="33"/>
      <c r="KM137" s="33"/>
      <c r="KN137" s="33"/>
      <c r="KO137" s="33"/>
      <c r="KP137" s="33"/>
      <c r="KQ137" s="33"/>
      <c r="KR137" s="33"/>
      <c r="KS137" s="33"/>
      <c r="KT137" s="33"/>
      <c r="KU137" s="33"/>
      <c r="KV137" s="33"/>
      <c r="KW137" s="33"/>
      <c r="KX137" s="33"/>
      <c r="KY137" s="33"/>
      <c r="KZ137" s="33"/>
      <c r="LA137" s="33"/>
      <c r="LB137" s="33"/>
      <c r="LC137" s="33"/>
      <c r="LD137" s="33"/>
      <c r="LE137" s="33"/>
      <c r="LF137" s="33"/>
      <c r="LG137" s="33"/>
      <c r="LH137" s="33"/>
      <c r="LI137" s="33"/>
      <c r="LJ137" s="33"/>
      <c r="LK137" s="33"/>
      <c r="LL137" s="33"/>
      <c r="LM137" s="33"/>
      <c r="LN137" s="33"/>
    </row>
    <row r="138" spans="4:326" ht="19.5" thickBot="1"/>
    <row r="139" spans="4:326" ht="19.5" thickBot="1">
      <c r="G139" s="134" t="s">
        <v>20</v>
      </c>
      <c r="H139" s="134" t="s">
        <v>35</v>
      </c>
      <c r="I139" s="134" t="s">
        <v>22</v>
      </c>
      <c r="J139" s="244" t="s">
        <v>133</v>
      </c>
      <c r="K139" s="134"/>
      <c r="L139" s="134"/>
      <c r="M139" s="111" t="s">
        <v>32</v>
      </c>
      <c r="N139" s="111" t="s">
        <v>132</v>
      </c>
      <c r="O139" s="111" t="s">
        <v>33</v>
      </c>
      <c r="P139" s="111" t="s">
        <v>20</v>
      </c>
      <c r="Q139" s="111" t="s">
        <v>23</v>
      </c>
      <c r="R139" s="111"/>
      <c r="S139" s="111"/>
      <c r="T139" s="111"/>
      <c r="U139" s="111" t="s">
        <v>22</v>
      </c>
      <c r="V139" s="111" t="s">
        <v>38</v>
      </c>
      <c r="W139" s="111" t="s">
        <v>37</v>
      </c>
      <c r="X139" s="111" t="s">
        <v>34</v>
      </c>
      <c r="Y139" s="244" t="s">
        <v>132</v>
      </c>
      <c r="AA139" s="118"/>
      <c r="AB139" s="118"/>
      <c r="AC139" s="118"/>
      <c r="AD139" s="118"/>
      <c r="AE139" s="118"/>
      <c r="AF139" s="118"/>
      <c r="AG139" s="118"/>
      <c r="AH139" s="118"/>
    </row>
    <row r="140" spans="4:326">
      <c r="E140" s="305">
        <f>E135+1</f>
        <v>16</v>
      </c>
      <c r="F140" s="287" t="e">
        <f>VLOOKUP($E140,$E$86:F$105,COLUMNS($E$86:F$105))</f>
        <v>#N/A</v>
      </c>
      <c r="G140" s="287" t="e">
        <f>VLOOKUP($E140,$E$86:G$105,COLUMNS($E$86:G$105))</f>
        <v>#N/A</v>
      </c>
      <c r="H140" s="287" t="e">
        <f>VLOOKUP($E140,$E$86:H$105,COLUMNS($E$86:H$105))</f>
        <v>#N/A</v>
      </c>
      <c r="I140" s="287" t="e">
        <f>VLOOKUP($E140,$E$86:I$105,COLUMNS($E$86:I$105))</f>
        <v>#N/A</v>
      </c>
      <c r="J140" s="243" t="e">
        <f>#REF!</f>
        <v>#REF!</v>
      </c>
      <c r="K140" s="243"/>
      <c r="L140" s="243"/>
      <c r="M140" s="109" t="e">
        <f>RANK(H140,H140:H144,0)</f>
        <v>#N/A</v>
      </c>
      <c r="N140" s="109" t="e">
        <f>F140</f>
        <v>#N/A</v>
      </c>
      <c r="O140" s="109">
        <f>COUNTIF(M140:M144,M140)</f>
        <v>5</v>
      </c>
      <c r="P140" s="106" t="e">
        <f>G140</f>
        <v>#N/A</v>
      </c>
      <c r="Q140" s="109" t="e">
        <f>H140</f>
        <v>#N/A</v>
      </c>
      <c r="R140" s="109"/>
      <c r="S140" s="109"/>
      <c r="T140" s="109"/>
      <c r="U140" s="109" t="e">
        <f>I140</f>
        <v>#N/A</v>
      </c>
      <c r="V140" s="106" t="e">
        <f>IF(O140&gt;1,P140," ")</f>
        <v>#N/A</v>
      </c>
      <c r="W140" s="106" t="e">
        <f>IF(O140&gt;1,U140," ")</f>
        <v>#N/A</v>
      </c>
      <c r="X140" s="117" t="e">
        <f>IF(AND(V140=" ",W140=" "),M140,IF(AND(P140=P141,U140&gt;U141),M140,M140+1))</f>
        <v>#N/A</v>
      </c>
      <c r="Y140" s="253" t="e">
        <f>N140</f>
        <v>#N/A</v>
      </c>
      <c r="AA140" s="119"/>
      <c r="AB140" s="119"/>
      <c r="AC140" s="119"/>
      <c r="AD140" s="119"/>
      <c r="AE140" s="119"/>
      <c r="AF140" s="119"/>
      <c r="AG140" s="119"/>
      <c r="AH140" s="119"/>
      <c r="AL140" s="280"/>
    </row>
    <row r="141" spans="4:326">
      <c r="E141" s="305">
        <f>E140+1</f>
        <v>17</v>
      </c>
      <c r="F141" s="287" t="e">
        <f>VLOOKUP($E141,$E$86:F$105,COLUMNS($E$86:F$105))</f>
        <v>#N/A</v>
      </c>
      <c r="G141" s="287" t="e">
        <f>VLOOKUP($E141,$E$86:G$105,COLUMNS($E$86:G$105))</f>
        <v>#N/A</v>
      </c>
      <c r="H141" s="287" t="e">
        <f>VLOOKUP($E141,$E$86:H$105,COLUMNS($E$86:H$105))</f>
        <v>#N/A</v>
      </c>
      <c r="I141" s="287" t="e">
        <f>VLOOKUP($E141,$E$86:I$105,COLUMNS($E$86:I$105))</f>
        <v>#N/A</v>
      </c>
      <c r="J141" s="243" t="e">
        <f>#REF!</f>
        <v>#REF!</v>
      </c>
      <c r="K141" s="243"/>
      <c r="L141" s="243"/>
      <c r="M141" s="109" t="e">
        <f>RANK(H141,H140:H144,0)</f>
        <v>#N/A</v>
      </c>
      <c r="N141" s="109" t="e">
        <f t="shared" ref="N141:N144" si="29">F141</f>
        <v>#N/A</v>
      </c>
      <c r="O141" s="109">
        <f>COUNTIF(M140:M144,M141)</f>
        <v>5</v>
      </c>
      <c r="P141" s="106" t="e">
        <f t="shared" ref="P141:P144" si="30">G141</f>
        <v>#N/A</v>
      </c>
      <c r="Q141" s="109" t="e">
        <f t="shared" ref="Q141:Q144" si="31">H141</f>
        <v>#N/A</v>
      </c>
      <c r="R141" s="109"/>
      <c r="S141" s="109"/>
      <c r="T141" s="109"/>
      <c r="U141" s="109" t="e">
        <f t="shared" ref="U141:U144" si="32">I141</f>
        <v>#N/A</v>
      </c>
      <c r="V141" s="106" t="e">
        <f>IF(O141&gt;1,P141," ")</f>
        <v>#N/A</v>
      </c>
      <c r="W141" s="106" t="e">
        <f>IF(O141&gt;1,U141," ")</f>
        <v>#N/A</v>
      </c>
      <c r="X141" s="117" t="e">
        <f t="shared" ref="X141:X144" si="33">IF(AND(V141=" ",W141=" "),M141,IF(AND(P141=P142,U141&gt;U142),M141,M141+1))</f>
        <v>#N/A</v>
      </c>
      <c r="Y141" s="253" t="e">
        <f t="shared" ref="Y141:Y144" si="34">N141</f>
        <v>#N/A</v>
      </c>
      <c r="AA141" s="121"/>
      <c r="AB141" s="121"/>
      <c r="AC141" s="121"/>
      <c r="AD141" s="121"/>
      <c r="AE141" s="121"/>
      <c r="AF141" s="121"/>
      <c r="AG141" s="122"/>
      <c r="AH141" s="121"/>
      <c r="AL141" s="280"/>
    </row>
    <row r="142" spans="4:326">
      <c r="E142" s="305">
        <f t="shared" ref="E142:E144" si="35">E141+1</f>
        <v>18</v>
      </c>
      <c r="F142" s="287" t="e">
        <f>VLOOKUP($E142,$E$86:F$105,COLUMNS($E$86:F$105))</f>
        <v>#N/A</v>
      </c>
      <c r="G142" s="287" t="e">
        <f>VLOOKUP($E142,$E$86:G$105,COLUMNS($E$86:G$105))</f>
        <v>#N/A</v>
      </c>
      <c r="H142" s="287" t="e">
        <f>VLOOKUP($E142,$E$86:H$105,COLUMNS($E$86:H$105))</f>
        <v>#N/A</v>
      </c>
      <c r="I142" s="287" t="e">
        <f>VLOOKUP($E142,$E$86:I$105,COLUMNS($E$86:I$105))</f>
        <v>#N/A</v>
      </c>
      <c r="J142" s="243" t="e">
        <f>#REF!</f>
        <v>#REF!</v>
      </c>
      <c r="K142" s="243"/>
      <c r="L142" s="243"/>
      <c r="M142" s="109" t="e">
        <f>RANK(H142,H140:H144,0)</f>
        <v>#N/A</v>
      </c>
      <c r="N142" s="109" t="e">
        <f t="shared" si="29"/>
        <v>#N/A</v>
      </c>
      <c r="O142" s="109">
        <f>COUNTIF(M140:M144,M142)</f>
        <v>5</v>
      </c>
      <c r="P142" s="106" t="e">
        <f t="shared" si="30"/>
        <v>#N/A</v>
      </c>
      <c r="Q142" s="109" t="e">
        <f t="shared" si="31"/>
        <v>#N/A</v>
      </c>
      <c r="R142" s="109"/>
      <c r="S142" s="109"/>
      <c r="T142" s="109"/>
      <c r="U142" s="109" t="e">
        <f t="shared" si="32"/>
        <v>#N/A</v>
      </c>
      <c r="V142" s="106" t="e">
        <f t="shared" ref="V142:V144" si="36">IF(O142&gt;1,P142," ")</f>
        <v>#N/A</v>
      </c>
      <c r="W142" s="106" t="e">
        <f t="shared" ref="W142:W144" si="37">IF(O142&gt;1,U142," ")</f>
        <v>#N/A</v>
      </c>
      <c r="X142" s="117" t="e">
        <f t="shared" si="33"/>
        <v>#N/A</v>
      </c>
      <c r="Y142" s="253" t="e">
        <f t="shared" si="34"/>
        <v>#N/A</v>
      </c>
      <c r="AA142" s="121"/>
      <c r="AB142" s="121"/>
      <c r="AC142" s="121"/>
      <c r="AD142" s="121"/>
      <c r="AE142" s="121"/>
      <c r="AF142" s="121"/>
      <c r="AG142" s="297"/>
      <c r="AH142" s="121"/>
      <c r="AL142" s="280"/>
    </row>
    <row r="143" spans="4:326">
      <c r="E143" s="305">
        <f t="shared" si="35"/>
        <v>19</v>
      </c>
      <c r="F143" s="287" t="e">
        <f>VLOOKUP($E143,$E$86:F$105,COLUMNS($E$86:F$105))</f>
        <v>#N/A</v>
      </c>
      <c r="G143" s="287" t="e">
        <f>VLOOKUP($E143,$E$86:G$105,COLUMNS($E$86:G$105))</f>
        <v>#N/A</v>
      </c>
      <c r="H143" s="287" t="e">
        <f>VLOOKUP($E143,$E$86:H$105,COLUMNS($E$86:H$105))</f>
        <v>#N/A</v>
      </c>
      <c r="I143" s="287" t="e">
        <f>VLOOKUP($E143,$E$86:I$105,COLUMNS($E$86:I$105))</f>
        <v>#N/A</v>
      </c>
      <c r="J143" s="243" t="e">
        <f>#REF!</f>
        <v>#REF!</v>
      </c>
      <c r="K143" s="243"/>
      <c r="L143" s="243"/>
      <c r="M143" s="109" t="e">
        <f>RANK(H143,H140:H144,0)</f>
        <v>#N/A</v>
      </c>
      <c r="N143" s="109" t="e">
        <f t="shared" si="29"/>
        <v>#N/A</v>
      </c>
      <c r="O143" s="109">
        <f>COUNTIF(M140:M144,M143)</f>
        <v>5</v>
      </c>
      <c r="P143" s="106" t="e">
        <f t="shared" si="30"/>
        <v>#N/A</v>
      </c>
      <c r="Q143" s="109" t="e">
        <f t="shared" si="31"/>
        <v>#N/A</v>
      </c>
      <c r="R143" s="109"/>
      <c r="S143" s="109"/>
      <c r="T143" s="109"/>
      <c r="U143" s="109" t="e">
        <f t="shared" si="32"/>
        <v>#N/A</v>
      </c>
      <c r="V143" s="106" t="e">
        <f t="shared" si="36"/>
        <v>#N/A</v>
      </c>
      <c r="W143" s="106" t="e">
        <f t="shared" si="37"/>
        <v>#N/A</v>
      </c>
      <c r="X143" s="117" t="e">
        <f>IF(AND(V143=" ",W143=" "),M143,IF(AND(P143=P144,U143&gt;U144),M143,M143+1))</f>
        <v>#N/A</v>
      </c>
      <c r="Y143" s="253" t="e">
        <f t="shared" si="34"/>
        <v>#N/A</v>
      </c>
      <c r="AA143" s="121"/>
      <c r="AB143" s="121"/>
      <c r="AC143" s="121"/>
      <c r="AD143" s="121"/>
      <c r="AE143" s="121"/>
      <c r="AF143" s="121"/>
      <c r="AG143" s="297"/>
      <c r="AH143" s="121"/>
      <c r="AL143" s="280"/>
    </row>
    <row r="144" spans="4:326">
      <c r="E144" s="305">
        <f t="shared" si="35"/>
        <v>20</v>
      </c>
      <c r="F144" s="287" t="e">
        <f>VLOOKUP($E144,$E$86:F$105,COLUMNS($E$86:F$105))</f>
        <v>#N/A</v>
      </c>
      <c r="G144" s="287" t="e">
        <f>VLOOKUP($E144,$E$86:G$105,COLUMNS($E$86:G$105))</f>
        <v>#N/A</v>
      </c>
      <c r="H144" s="287" t="e">
        <f>VLOOKUP($E144,$E$86:H$105,COLUMNS($E$86:H$105))</f>
        <v>#N/A</v>
      </c>
      <c r="I144" s="287" t="e">
        <f>VLOOKUP($E144,$E$86:I$105,COLUMNS($E$86:I$105))</f>
        <v>#N/A</v>
      </c>
      <c r="J144" s="243" t="e">
        <f>#REF!</f>
        <v>#REF!</v>
      </c>
      <c r="K144" s="243"/>
      <c r="L144" s="243"/>
      <c r="M144" s="109" t="e">
        <f>RANK(H144,H140:H144,0)</f>
        <v>#N/A</v>
      </c>
      <c r="N144" s="109" t="e">
        <f t="shared" si="29"/>
        <v>#N/A</v>
      </c>
      <c r="O144" s="109">
        <f>COUNTIF(M140:M144,M144)</f>
        <v>5</v>
      </c>
      <c r="P144" s="106" t="e">
        <f t="shared" si="30"/>
        <v>#N/A</v>
      </c>
      <c r="Q144" s="109" t="e">
        <f t="shared" si="31"/>
        <v>#N/A</v>
      </c>
      <c r="R144" s="109"/>
      <c r="S144" s="109"/>
      <c r="T144" s="109"/>
      <c r="U144" s="109" t="e">
        <f t="shared" si="32"/>
        <v>#N/A</v>
      </c>
      <c r="V144" s="106" t="e">
        <f t="shared" si="36"/>
        <v>#N/A</v>
      </c>
      <c r="W144" s="106" t="e">
        <f t="shared" si="37"/>
        <v>#N/A</v>
      </c>
      <c r="X144" s="117" t="e">
        <f t="shared" si="33"/>
        <v>#N/A</v>
      </c>
      <c r="Y144" s="253" t="e">
        <f t="shared" si="34"/>
        <v>#N/A</v>
      </c>
      <c r="AA144" s="297"/>
      <c r="AB144" s="297"/>
      <c r="AC144" s="297"/>
      <c r="AD144" s="297"/>
      <c r="AE144" s="297"/>
      <c r="AF144" s="297"/>
      <c r="AG144" s="297"/>
      <c r="AH144" s="297"/>
      <c r="AL144" s="280"/>
    </row>
    <row r="146" spans="1:7" ht="19.5" thickBot="1"/>
    <row r="147" spans="1:7" ht="19.5" thickBot="1">
      <c r="A147" s="346" t="s">
        <v>6</v>
      </c>
      <c r="B147" s="212" t="s">
        <v>41</v>
      </c>
      <c r="C147" s="299" t="s">
        <v>20</v>
      </c>
      <c r="D147" s="187" t="s">
        <v>35</v>
      </c>
      <c r="E147" s="187" t="s">
        <v>22</v>
      </c>
      <c r="F147" s="187" t="s">
        <v>32</v>
      </c>
      <c r="G147" s="126" t="s">
        <v>33</v>
      </c>
    </row>
    <row r="148" spans="1:7">
      <c r="A148" s="38">
        <v>1</v>
      </c>
      <c r="B148" s="347" t="e">
        <f>VLOOKUP($A148,$E$113:F$144,COLUMNS($E$113:F$144))</f>
        <v>#N/A</v>
      </c>
      <c r="C148" s="348" t="e">
        <f>VLOOKUP($A148,$E$113:G$144,COLUMNS($E$113:G$144))</f>
        <v>#N/A</v>
      </c>
      <c r="D148" s="32" t="e">
        <f>VLOOKUP($A148,$E$113:H$144,COLUMNS($E$113:H$144))</f>
        <v>#N/A</v>
      </c>
      <c r="E148" s="32" t="e">
        <f>VLOOKUP($A148,$E$113:I$144,COLUMNS($E$113:I$144))</f>
        <v>#N/A</v>
      </c>
      <c r="F148" s="349">
        <f>VLOOKUP($A148,$E$113:AL$144,COLUMNS($E$113:AL$144))</f>
        <v>0</v>
      </c>
      <c r="G148" s="132">
        <f t="shared" ref="G148:G167" si="38">COUNTIF($F$148:$F$167,F148)</f>
        <v>20</v>
      </c>
    </row>
    <row r="149" spans="1:7">
      <c r="A149" s="38">
        <f>A148+1</f>
        <v>2</v>
      </c>
      <c r="B149" s="350" t="e">
        <f>VLOOKUP($A149,$E$113:F$144,COLUMNS($E$113:F$144))</f>
        <v>#N/A</v>
      </c>
      <c r="C149" s="307" t="e">
        <f>VLOOKUP($A149,$E$113:G$144,COLUMNS($E$113:G$144))</f>
        <v>#N/A</v>
      </c>
      <c r="D149" s="26" t="e">
        <f>VLOOKUP($A149,$E$113:H$144,COLUMNS($E$113:H$144))</f>
        <v>#N/A</v>
      </c>
      <c r="E149" s="26" t="e">
        <f>VLOOKUP($A149,$E$113:I$144,COLUMNS($E$113:I$144))</f>
        <v>#N/A</v>
      </c>
      <c r="F149" s="172">
        <f>VLOOKUP($A149,$E$113:AL$144,COLUMNS($E$113:AL$144))</f>
        <v>0</v>
      </c>
      <c r="G149" s="128">
        <f t="shared" si="38"/>
        <v>20</v>
      </c>
    </row>
    <row r="150" spans="1:7">
      <c r="A150" s="38">
        <f>A149+1</f>
        <v>3</v>
      </c>
      <c r="B150" s="350" t="e">
        <f>VLOOKUP($A150,$E$113:F$144,COLUMNS($E$113:F$144))</f>
        <v>#N/A</v>
      </c>
      <c r="C150" s="307" t="e">
        <f>VLOOKUP($A150,$E$113:G$144,COLUMNS($E$113:G$144))</f>
        <v>#N/A</v>
      </c>
      <c r="D150" s="26" t="e">
        <f>VLOOKUP($A150,$E$113:H$144,COLUMNS($E$113:H$144))</f>
        <v>#N/A</v>
      </c>
      <c r="E150" s="26" t="e">
        <f>VLOOKUP($A150,$E$113:I$144,COLUMNS($E$113:I$144))</f>
        <v>#N/A</v>
      </c>
      <c r="F150" s="172">
        <f>VLOOKUP($A150,$E$113:AL$144,COLUMNS($E$113:AL$144))</f>
        <v>0</v>
      </c>
      <c r="G150" s="128">
        <f t="shared" si="38"/>
        <v>20</v>
      </c>
    </row>
    <row r="151" spans="1:7">
      <c r="A151" s="38">
        <f t="shared" ref="A151:A166" si="39">A150+1</f>
        <v>4</v>
      </c>
      <c r="B151" s="350" t="e">
        <f>VLOOKUP($A151,$E$113:F$144,COLUMNS($E$113:F$144))</f>
        <v>#N/A</v>
      </c>
      <c r="C151" s="307" t="e">
        <f>VLOOKUP($A151,$E$113:G$144,COLUMNS($E$113:G$144))</f>
        <v>#N/A</v>
      </c>
      <c r="D151" s="26" t="e">
        <f>VLOOKUP($A151,$E$113:H$144,COLUMNS($E$113:H$144))</f>
        <v>#N/A</v>
      </c>
      <c r="E151" s="26" t="e">
        <f>VLOOKUP($A151,$E$113:I$144,COLUMNS($E$113:I$144))</f>
        <v>#N/A</v>
      </c>
      <c r="F151" s="172">
        <f>VLOOKUP($A151,$E$113:AL$144,COLUMNS($E$113:AL$144))</f>
        <v>0</v>
      </c>
      <c r="G151" s="128">
        <f t="shared" si="38"/>
        <v>20</v>
      </c>
    </row>
    <row r="152" spans="1:7">
      <c r="A152" s="38">
        <f t="shared" si="39"/>
        <v>5</v>
      </c>
      <c r="B152" s="350" t="e">
        <f>VLOOKUP($A152,$E$113:F$144,COLUMNS($E$113:F$144))</f>
        <v>#N/A</v>
      </c>
      <c r="C152" s="307" t="e">
        <f>VLOOKUP($A152,$E$113:G$144,COLUMNS($E$113:G$144))</f>
        <v>#N/A</v>
      </c>
      <c r="D152" s="26" t="e">
        <f>VLOOKUP($A152,$E$113:H$144,COLUMNS($E$113:H$144))</f>
        <v>#N/A</v>
      </c>
      <c r="E152" s="26" t="e">
        <f>VLOOKUP($A152,$E$113:I$144,COLUMNS($E$113:I$144))</f>
        <v>#N/A</v>
      </c>
      <c r="F152" s="172">
        <f>VLOOKUP($A152,$E$113:AL$144,COLUMNS($E$113:AL$144))</f>
        <v>0</v>
      </c>
      <c r="G152" s="128">
        <f t="shared" si="38"/>
        <v>20</v>
      </c>
    </row>
    <row r="153" spans="1:7">
      <c r="A153" s="38">
        <f t="shared" si="39"/>
        <v>6</v>
      </c>
      <c r="B153" s="350" t="e">
        <f>VLOOKUP($A153,$E$113:F$144,COLUMNS($E$113:F$144))</f>
        <v>#N/A</v>
      </c>
      <c r="C153" s="307" t="e">
        <f>VLOOKUP($A153,$E$113:G$144,COLUMNS($E$113:G$144))</f>
        <v>#N/A</v>
      </c>
      <c r="D153" s="26" t="e">
        <f>VLOOKUP($A153,$E$113:H$144,COLUMNS($E$113:H$144))</f>
        <v>#N/A</v>
      </c>
      <c r="E153" s="26" t="e">
        <f>VLOOKUP($A153,$E$113:I$144,COLUMNS($E$113:I$144))</f>
        <v>#N/A</v>
      </c>
      <c r="F153" s="172">
        <f>VLOOKUP($A153,$E$113:AL$144,COLUMNS($E$113:AL$144))</f>
        <v>0</v>
      </c>
      <c r="G153" s="128">
        <f t="shared" si="38"/>
        <v>20</v>
      </c>
    </row>
    <row r="154" spans="1:7">
      <c r="A154" s="38">
        <f t="shared" si="39"/>
        <v>7</v>
      </c>
      <c r="B154" s="350" t="e">
        <f>VLOOKUP($A154,$E$113:F$144,COLUMNS($E$113:F$144))</f>
        <v>#N/A</v>
      </c>
      <c r="C154" s="307" t="e">
        <f>VLOOKUP($A154,$E$113:G$144,COLUMNS($E$113:G$144))</f>
        <v>#N/A</v>
      </c>
      <c r="D154" s="26" t="e">
        <f>VLOOKUP($A154,$E$113:H$144,COLUMNS($E$113:H$144))</f>
        <v>#N/A</v>
      </c>
      <c r="E154" s="26" t="e">
        <f>VLOOKUP($A154,$E$113:I$144,COLUMNS($E$113:I$144))</f>
        <v>#N/A</v>
      </c>
      <c r="F154" s="172">
        <f>VLOOKUP($A154,$E$113:AL$144,COLUMNS($E$113:AL$144))</f>
        <v>0</v>
      </c>
      <c r="G154" s="128">
        <f t="shared" si="38"/>
        <v>20</v>
      </c>
    </row>
    <row r="155" spans="1:7">
      <c r="A155" s="38">
        <f t="shared" si="39"/>
        <v>8</v>
      </c>
      <c r="B155" s="350" t="e">
        <f>VLOOKUP($A155,$E$113:F$144,COLUMNS($E$113:F$144))</f>
        <v>#N/A</v>
      </c>
      <c r="C155" s="307" t="e">
        <f>VLOOKUP($A155,$E$113:G$144,COLUMNS($E$113:G$144))</f>
        <v>#N/A</v>
      </c>
      <c r="D155" s="26" t="e">
        <f>VLOOKUP($A155,$E$113:H$144,COLUMNS($E$113:H$144))</f>
        <v>#N/A</v>
      </c>
      <c r="E155" s="26" t="e">
        <f>VLOOKUP($A155,$E$113:I$144,COLUMNS($E$113:I$144))</f>
        <v>#N/A</v>
      </c>
      <c r="F155" s="172">
        <f>VLOOKUP($A155,$E$113:AL$144,COLUMNS($E$113:AL$144))</f>
        <v>0</v>
      </c>
      <c r="G155" s="128">
        <f t="shared" si="38"/>
        <v>20</v>
      </c>
    </row>
    <row r="156" spans="1:7">
      <c r="A156" s="38">
        <f t="shared" si="39"/>
        <v>9</v>
      </c>
      <c r="B156" s="350" t="e">
        <f>VLOOKUP($A156,$E$113:F$144,COLUMNS($E$113:F$144))</f>
        <v>#N/A</v>
      </c>
      <c r="C156" s="307" t="e">
        <f>VLOOKUP($A156,$E$113:G$144,COLUMNS($E$113:G$144))</f>
        <v>#N/A</v>
      </c>
      <c r="D156" s="26" t="e">
        <f>VLOOKUP($A156,$E$113:H$144,COLUMNS($E$113:H$144))</f>
        <v>#N/A</v>
      </c>
      <c r="E156" s="26" t="e">
        <f>VLOOKUP($A156,$E$113:I$144,COLUMNS($E$113:I$144))</f>
        <v>#N/A</v>
      </c>
      <c r="F156" s="172">
        <f>VLOOKUP($A156,$E$113:AL$144,COLUMNS($E$113:AL$144))</f>
        <v>0</v>
      </c>
      <c r="G156" s="128">
        <f t="shared" si="38"/>
        <v>20</v>
      </c>
    </row>
    <row r="157" spans="1:7">
      <c r="A157" s="38">
        <f t="shared" si="39"/>
        <v>10</v>
      </c>
      <c r="B157" s="350" t="e">
        <f>VLOOKUP($A157,$E$113:F$144,COLUMNS($E$113:F$144))</f>
        <v>#N/A</v>
      </c>
      <c r="C157" s="307" t="e">
        <f>VLOOKUP($A157,$E$113:G$144,COLUMNS($E$113:G$144))</f>
        <v>#N/A</v>
      </c>
      <c r="D157" s="26" t="e">
        <f>VLOOKUP($A157,$E$113:H$144,COLUMNS($E$113:H$144))</f>
        <v>#N/A</v>
      </c>
      <c r="E157" s="26" t="e">
        <f>VLOOKUP($A157,$E$113:I$144,COLUMNS($E$113:I$144))</f>
        <v>#N/A</v>
      </c>
      <c r="F157" s="172">
        <f>VLOOKUP($A157,$E$113:AL$144,COLUMNS($E$113:AL$144))</f>
        <v>0</v>
      </c>
      <c r="G157" s="128">
        <f t="shared" si="38"/>
        <v>20</v>
      </c>
    </row>
    <row r="158" spans="1:7">
      <c r="A158" s="38">
        <f t="shared" si="39"/>
        <v>11</v>
      </c>
      <c r="B158" s="350" t="e">
        <f>VLOOKUP($A158,$E$113:F$144,COLUMNS($E$113:F$144))</f>
        <v>#N/A</v>
      </c>
      <c r="C158" s="307" t="e">
        <f>VLOOKUP($A158,$E$113:G$144,COLUMNS($E$113:G$144))</f>
        <v>#N/A</v>
      </c>
      <c r="D158" s="26" t="e">
        <f>VLOOKUP($A158,$E$113:H$144,COLUMNS($E$113:H$144))</f>
        <v>#N/A</v>
      </c>
      <c r="E158" s="26" t="e">
        <f>VLOOKUP($A158,$E$113:I$144,COLUMNS($E$113:I$144))</f>
        <v>#N/A</v>
      </c>
      <c r="F158" s="172">
        <f>VLOOKUP($A158,$E$113:AL$144,COLUMNS($E$113:AL$144))</f>
        <v>0</v>
      </c>
      <c r="G158" s="128">
        <f t="shared" si="38"/>
        <v>20</v>
      </c>
    </row>
    <row r="159" spans="1:7">
      <c r="A159" s="38">
        <f t="shared" si="39"/>
        <v>12</v>
      </c>
      <c r="B159" s="350" t="e">
        <f>VLOOKUP($A159,$E$113:F$144,COLUMNS($E$113:F$144))</f>
        <v>#N/A</v>
      </c>
      <c r="C159" s="307" t="e">
        <f>VLOOKUP($A159,$E$113:G$144,COLUMNS($E$113:G$144))</f>
        <v>#N/A</v>
      </c>
      <c r="D159" s="26" t="e">
        <f>VLOOKUP($A159,$E$113:H$144,COLUMNS($E$113:H$144))</f>
        <v>#N/A</v>
      </c>
      <c r="E159" s="26" t="e">
        <f>VLOOKUP($A159,$E$113:I$144,COLUMNS($E$113:I$144))</f>
        <v>#N/A</v>
      </c>
      <c r="F159" s="172">
        <f>VLOOKUP($A159,$E$113:AL$144,COLUMNS($E$113:AL$144))</f>
        <v>0</v>
      </c>
      <c r="G159" s="128">
        <f t="shared" si="38"/>
        <v>20</v>
      </c>
    </row>
    <row r="160" spans="1:7">
      <c r="A160" s="38">
        <f t="shared" si="39"/>
        <v>13</v>
      </c>
      <c r="B160" s="350" t="e">
        <f>VLOOKUP($A160,$E$113:F$144,COLUMNS($E$113:F$144))</f>
        <v>#N/A</v>
      </c>
      <c r="C160" s="307" t="e">
        <f>VLOOKUP($A160,$E$113:G$144,COLUMNS($E$113:G$144))</f>
        <v>#N/A</v>
      </c>
      <c r="D160" s="26" t="e">
        <f>VLOOKUP($A160,$E$113:H$144,COLUMNS($E$113:H$144))</f>
        <v>#N/A</v>
      </c>
      <c r="E160" s="26" t="e">
        <f>VLOOKUP($A160,$E$113:I$144,COLUMNS($E$113:I$144))</f>
        <v>#N/A</v>
      </c>
      <c r="F160" s="172">
        <f>VLOOKUP($A160,$E$113:AL$144,COLUMNS($E$113:AL$144))</f>
        <v>0</v>
      </c>
      <c r="G160" s="128">
        <f t="shared" si="38"/>
        <v>20</v>
      </c>
    </row>
    <row r="161" spans="1:7">
      <c r="A161" s="38">
        <f t="shared" si="39"/>
        <v>14</v>
      </c>
      <c r="B161" s="350" t="e">
        <f>VLOOKUP($A161,$E$113:F$144,COLUMNS($E$113:F$144))</f>
        <v>#N/A</v>
      </c>
      <c r="C161" s="307" t="e">
        <f>VLOOKUP($A161,$E$113:G$144,COLUMNS($E$113:G$144))</f>
        <v>#N/A</v>
      </c>
      <c r="D161" s="26" t="e">
        <f>VLOOKUP($A161,$E$113:H$144,COLUMNS($E$113:H$144))</f>
        <v>#N/A</v>
      </c>
      <c r="E161" s="26" t="e">
        <f>VLOOKUP($A161,$E$113:I$144,COLUMNS($E$113:I$144))</f>
        <v>#N/A</v>
      </c>
      <c r="F161" s="172">
        <f>VLOOKUP($A161,$E$113:AL$144,COLUMNS($E$113:AL$144))</f>
        <v>0</v>
      </c>
      <c r="G161" s="128">
        <f t="shared" si="38"/>
        <v>20</v>
      </c>
    </row>
    <row r="162" spans="1:7">
      <c r="A162" s="38">
        <f t="shared" si="39"/>
        <v>15</v>
      </c>
      <c r="B162" s="350" t="e">
        <f>VLOOKUP($A162,$E$113:F$144,COLUMNS($E$113:F$144))</f>
        <v>#N/A</v>
      </c>
      <c r="C162" s="307" t="e">
        <f>VLOOKUP($A162,$E$113:G$144,COLUMNS($E$113:G$144))</f>
        <v>#N/A</v>
      </c>
      <c r="D162" s="26" t="e">
        <f>VLOOKUP($A162,$E$113:H$144,COLUMNS($E$113:H$144))</f>
        <v>#N/A</v>
      </c>
      <c r="E162" s="26" t="e">
        <f>VLOOKUP($A162,$E$113:I$144,COLUMNS($E$113:I$144))</f>
        <v>#N/A</v>
      </c>
      <c r="F162" s="172">
        <f>VLOOKUP($A162,$E$113:AL$144,COLUMNS($E$113:AL$144))</f>
        <v>0</v>
      </c>
      <c r="G162" s="128">
        <f t="shared" si="38"/>
        <v>20</v>
      </c>
    </row>
    <row r="163" spans="1:7">
      <c r="A163" s="38">
        <f t="shared" si="39"/>
        <v>16</v>
      </c>
      <c r="B163" s="350" t="e">
        <f>VLOOKUP($A163,$E$113:F$144,COLUMNS($E$113:F$144))</f>
        <v>#N/A</v>
      </c>
      <c r="C163" s="307" t="e">
        <f>VLOOKUP($A163,$E$113:G$144,COLUMNS($E$113:G$144))</f>
        <v>#N/A</v>
      </c>
      <c r="D163" s="26" t="e">
        <f>VLOOKUP($A163,$E$113:H$144,COLUMNS($E$113:H$144))</f>
        <v>#N/A</v>
      </c>
      <c r="E163" s="26" t="e">
        <f>VLOOKUP($A163,$E$113:I$144,COLUMNS($E$113:I$144))</f>
        <v>#N/A</v>
      </c>
      <c r="F163" s="172">
        <f>VLOOKUP($A163,$E$113:AL$144,COLUMNS($E$113:AL$144))</f>
        <v>0</v>
      </c>
      <c r="G163" s="128">
        <f t="shared" si="38"/>
        <v>20</v>
      </c>
    </row>
    <row r="164" spans="1:7">
      <c r="A164" s="38">
        <f t="shared" si="39"/>
        <v>17</v>
      </c>
      <c r="B164" s="350" t="e">
        <f>VLOOKUP($A164,$E$113:F$144,COLUMNS($E$113:F$144))</f>
        <v>#N/A</v>
      </c>
      <c r="C164" s="307" t="e">
        <f>VLOOKUP($A164,$E$113:G$144,COLUMNS($E$113:G$144))</f>
        <v>#N/A</v>
      </c>
      <c r="D164" s="26" t="e">
        <f>VLOOKUP($A164,$E$113:H$144,COLUMNS($E$113:H$144))</f>
        <v>#N/A</v>
      </c>
      <c r="E164" s="26" t="e">
        <f>VLOOKUP($A164,$E$113:I$144,COLUMNS($E$113:I$144))</f>
        <v>#N/A</v>
      </c>
      <c r="F164" s="172">
        <f>VLOOKUP($A164,$E$113:AL$144,COLUMNS($E$113:AL$144))</f>
        <v>0</v>
      </c>
      <c r="G164" s="128">
        <f t="shared" si="38"/>
        <v>20</v>
      </c>
    </row>
    <row r="165" spans="1:7">
      <c r="A165" s="38">
        <f t="shared" si="39"/>
        <v>18</v>
      </c>
      <c r="B165" s="350" t="e">
        <f>VLOOKUP($A165,$E$113:F$144,COLUMNS($E$113:F$144))</f>
        <v>#N/A</v>
      </c>
      <c r="C165" s="307" t="e">
        <f>VLOOKUP($A165,$E$113:G$144,COLUMNS($E$113:G$144))</f>
        <v>#N/A</v>
      </c>
      <c r="D165" s="26" t="e">
        <f>VLOOKUP($A165,$E$113:H$144,COLUMNS($E$113:H$144))</f>
        <v>#N/A</v>
      </c>
      <c r="E165" s="26" t="e">
        <f>VLOOKUP($A165,$E$113:I$144,COLUMNS($E$113:I$144))</f>
        <v>#N/A</v>
      </c>
      <c r="F165" s="172">
        <f>VLOOKUP($A165,$E$113:AL$144,COLUMNS($E$113:AL$144))</f>
        <v>0</v>
      </c>
      <c r="G165" s="128">
        <f t="shared" si="38"/>
        <v>20</v>
      </c>
    </row>
    <row r="166" spans="1:7">
      <c r="A166" s="38">
        <f t="shared" si="39"/>
        <v>19</v>
      </c>
      <c r="B166" s="350" t="e">
        <f>VLOOKUP($A166,$E$113:F$144,COLUMNS($E$113:F$144))</f>
        <v>#N/A</v>
      </c>
      <c r="C166" s="307" t="e">
        <f>VLOOKUP($A166,$E$113:G$144,COLUMNS($E$113:G$144))</f>
        <v>#N/A</v>
      </c>
      <c r="D166" s="26" t="e">
        <f>VLOOKUP($A166,$E$113:H$144,COLUMNS($E$113:H$144))</f>
        <v>#N/A</v>
      </c>
      <c r="E166" s="26" t="e">
        <f>VLOOKUP($A166,$E$113:I$144,COLUMNS($E$113:I$144))</f>
        <v>#N/A</v>
      </c>
      <c r="F166" s="172">
        <f>VLOOKUP($A166,$E$113:AL$144,COLUMNS($E$113:AL$144))</f>
        <v>0</v>
      </c>
      <c r="G166" s="128">
        <f t="shared" si="38"/>
        <v>20</v>
      </c>
    </row>
    <row r="167" spans="1:7" ht="19.5" thickBot="1">
      <c r="A167" s="113">
        <f>A166+1</f>
        <v>20</v>
      </c>
      <c r="B167" s="316" t="e">
        <f>VLOOKUP($A167,$E$113:F$144,COLUMNS($E$113:F$144))</f>
        <v>#N/A</v>
      </c>
      <c r="C167" s="351" t="e">
        <f>VLOOKUP($A167,$E$113:G$144,COLUMNS($E$113:G$144))</f>
        <v>#N/A</v>
      </c>
      <c r="D167" s="164" t="e">
        <f>VLOOKUP($A167,$E$113:H$144,COLUMNS($E$113:H$144))</f>
        <v>#N/A</v>
      </c>
      <c r="E167" s="164" t="e">
        <f>VLOOKUP($A167,$E$113:I$144,COLUMNS($E$113:I$144))</f>
        <v>#N/A</v>
      </c>
      <c r="F167" s="165">
        <f>VLOOKUP($A167,$E$113:AL$144,COLUMNS($E$113:AL$144))</f>
        <v>0</v>
      </c>
      <c r="G167" s="352">
        <f t="shared" si="38"/>
        <v>20</v>
      </c>
    </row>
    <row r="169" spans="1:7" ht="19.5" thickBot="1"/>
    <row r="170" spans="1:7" ht="19.5" thickBot="1">
      <c r="A170" s="336" t="s">
        <v>6</v>
      </c>
      <c r="B170" s="116" t="s">
        <v>41</v>
      </c>
      <c r="C170" s="353" t="s">
        <v>20</v>
      </c>
      <c r="D170" s="354" t="s">
        <v>35</v>
      </c>
      <c r="E170" s="133" t="s">
        <v>22</v>
      </c>
      <c r="F170" s="134"/>
      <c r="G170" s="134"/>
    </row>
    <row r="171" spans="1:7">
      <c r="A171" s="355">
        <v>1</v>
      </c>
      <c r="B171" s="250" t="e">
        <f>INDEX($B$148:$B$167,MATCH($A171,$F$148:$F$167,0))</f>
        <v>#N/A</v>
      </c>
      <c r="C171" s="246" t="e">
        <f t="shared" ref="C171:E174" si="40">INDEX(C$148:C$167,MATCH($A171,$F$148:$F$167,0))</f>
        <v>#N/A</v>
      </c>
      <c r="D171" s="246" t="e">
        <f t="shared" si="40"/>
        <v>#N/A</v>
      </c>
      <c r="E171" s="247" t="e">
        <f t="shared" si="40"/>
        <v>#N/A</v>
      </c>
      <c r="F171" s="43"/>
      <c r="G171" s="136"/>
    </row>
    <row r="172" spans="1:7">
      <c r="A172" s="112">
        <f>A171+1</f>
        <v>2</v>
      </c>
      <c r="B172" s="250" t="e">
        <f>INDEX($B$148:$B$167,MATCH(A172,$F$148:$F$167,0))</f>
        <v>#N/A</v>
      </c>
      <c r="C172" s="246" t="e">
        <f t="shared" si="40"/>
        <v>#N/A</v>
      </c>
      <c r="D172" s="246" t="e">
        <f t="shared" si="40"/>
        <v>#N/A</v>
      </c>
      <c r="E172" s="247" t="e">
        <f t="shared" si="40"/>
        <v>#N/A</v>
      </c>
      <c r="F172" s="43"/>
      <c r="G172" s="136"/>
    </row>
    <row r="173" spans="1:7">
      <c r="A173" s="112">
        <f>A172+1</f>
        <v>3</v>
      </c>
      <c r="B173" s="250" t="e">
        <f>INDEX($B$148:$B$167,MATCH(A173,$F$148:$F$167,0))</f>
        <v>#N/A</v>
      </c>
      <c r="C173" s="246" t="e">
        <f t="shared" si="40"/>
        <v>#N/A</v>
      </c>
      <c r="D173" s="246" t="e">
        <f t="shared" si="40"/>
        <v>#N/A</v>
      </c>
      <c r="E173" s="247" t="e">
        <f t="shared" si="40"/>
        <v>#N/A</v>
      </c>
      <c r="F173" s="43"/>
      <c r="G173" s="136"/>
    </row>
    <row r="174" spans="1:7">
      <c r="A174" s="112">
        <f t="shared" ref="A174:A189" si="41">A173+1</f>
        <v>4</v>
      </c>
      <c r="B174" s="250" t="e">
        <f>INDEX($B$148:$B$167,MATCH(A174,$F$148:$F$167,0))</f>
        <v>#N/A</v>
      </c>
      <c r="C174" s="246" t="e">
        <f t="shared" si="40"/>
        <v>#N/A</v>
      </c>
      <c r="D174" s="246" t="e">
        <f t="shared" si="40"/>
        <v>#N/A</v>
      </c>
      <c r="E174" s="247" t="e">
        <f t="shared" si="40"/>
        <v>#N/A</v>
      </c>
      <c r="F174" s="43"/>
      <c r="G174" s="136"/>
    </row>
    <row r="175" spans="1:7">
      <c r="A175" s="112">
        <f t="shared" si="41"/>
        <v>5</v>
      </c>
      <c r="B175" s="250" t="e">
        <f>INDEX($B$148:$B$167,MATCH(A175,$F$148:$F$167,0))</f>
        <v>#N/A</v>
      </c>
      <c r="C175" s="246" t="e">
        <f t="shared" ref="C175:E190" si="42">INDEX(C$148:C$167,MATCH($A175,$F$148:$F$167,0))</f>
        <v>#N/A</v>
      </c>
      <c r="D175" s="246" t="e">
        <f t="shared" si="42"/>
        <v>#N/A</v>
      </c>
      <c r="E175" s="247" t="e">
        <f t="shared" si="42"/>
        <v>#N/A</v>
      </c>
      <c r="F175" s="43"/>
      <c r="G175" s="136"/>
    </row>
    <row r="176" spans="1:7">
      <c r="A176" s="112">
        <f t="shared" si="41"/>
        <v>6</v>
      </c>
      <c r="B176" s="250" t="e">
        <f>INDEX($B$148:$B$167,MATCH(A176,$F$148:$F$167,0))</f>
        <v>#N/A</v>
      </c>
      <c r="C176" s="246" t="e">
        <f t="shared" si="42"/>
        <v>#N/A</v>
      </c>
      <c r="D176" s="246" t="e">
        <f t="shared" si="42"/>
        <v>#N/A</v>
      </c>
      <c r="E176" s="247" t="e">
        <f t="shared" si="42"/>
        <v>#N/A</v>
      </c>
      <c r="F176" s="43"/>
      <c r="G176" s="136"/>
    </row>
    <row r="177" spans="1:7">
      <c r="A177" s="112">
        <f t="shared" si="41"/>
        <v>7</v>
      </c>
      <c r="B177" s="250" t="e">
        <f t="shared" ref="B177:B190" si="43">INDEX($B$148:$B$167,MATCH(A177,$F$148:$F$167,0))</f>
        <v>#N/A</v>
      </c>
      <c r="C177" s="246" t="e">
        <f t="shared" si="42"/>
        <v>#N/A</v>
      </c>
      <c r="D177" s="246" t="e">
        <f t="shared" si="42"/>
        <v>#N/A</v>
      </c>
      <c r="E177" s="247" t="e">
        <f t="shared" si="42"/>
        <v>#N/A</v>
      </c>
      <c r="F177" s="43"/>
      <c r="G177" s="136"/>
    </row>
    <row r="178" spans="1:7">
      <c r="A178" s="112">
        <f t="shared" si="41"/>
        <v>8</v>
      </c>
      <c r="B178" s="250" t="e">
        <f t="shared" si="43"/>
        <v>#N/A</v>
      </c>
      <c r="C178" s="246" t="e">
        <f t="shared" si="42"/>
        <v>#N/A</v>
      </c>
      <c r="D178" s="246" t="e">
        <f t="shared" si="42"/>
        <v>#N/A</v>
      </c>
      <c r="E178" s="247" t="e">
        <f t="shared" si="42"/>
        <v>#N/A</v>
      </c>
      <c r="F178" s="43"/>
      <c r="G178" s="136"/>
    </row>
    <row r="179" spans="1:7">
      <c r="A179" s="112">
        <f t="shared" si="41"/>
        <v>9</v>
      </c>
      <c r="B179" s="250" t="e">
        <f t="shared" si="43"/>
        <v>#N/A</v>
      </c>
      <c r="C179" s="246" t="e">
        <f t="shared" si="42"/>
        <v>#N/A</v>
      </c>
      <c r="D179" s="246" t="e">
        <f t="shared" si="42"/>
        <v>#N/A</v>
      </c>
      <c r="E179" s="247" t="e">
        <f t="shared" si="42"/>
        <v>#N/A</v>
      </c>
      <c r="F179" s="43"/>
      <c r="G179" s="136"/>
    </row>
    <row r="180" spans="1:7">
      <c r="A180" s="112">
        <f t="shared" si="41"/>
        <v>10</v>
      </c>
      <c r="B180" s="250" t="e">
        <f t="shared" si="43"/>
        <v>#N/A</v>
      </c>
      <c r="C180" s="246" t="e">
        <f t="shared" si="42"/>
        <v>#N/A</v>
      </c>
      <c r="D180" s="246" t="e">
        <f t="shared" si="42"/>
        <v>#N/A</v>
      </c>
      <c r="E180" s="247" t="e">
        <f t="shared" si="42"/>
        <v>#N/A</v>
      </c>
      <c r="F180" s="43"/>
      <c r="G180" s="136"/>
    </row>
    <row r="181" spans="1:7">
      <c r="A181" s="112">
        <f t="shared" si="41"/>
        <v>11</v>
      </c>
      <c r="B181" s="250" t="e">
        <f t="shared" si="43"/>
        <v>#N/A</v>
      </c>
      <c r="C181" s="246" t="e">
        <f t="shared" si="42"/>
        <v>#N/A</v>
      </c>
      <c r="D181" s="246" t="e">
        <f t="shared" si="42"/>
        <v>#N/A</v>
      </c>
      <c r="E181" s="247" t="e">
        <f t="shared" si="42"/>
        <v>#N/A</v>
      </c>
      <c r="F181" s="43"/>
      <c r="G181" s="136"/>
    </row>
    <row r="182" spans="1:7">
      <c r="A182" s="112">
        <f t="shared" si="41"/>
        <v>12</v>
      </c>
      <c r="B182" s="250" t="e">
        <f t="shared" si="43"/>
        <v>#N/A</v>
      </c>
      <c r="C182" s="246" t="e">
        <f t="shared" si="42"/>
        <v>#N/A</v>
      </c>
      <c r="D182" s="246" t="e">
        <f t="shared" si="42"/>
        <v>#N/A</v>
      </c>
      <c r="E182" s="247" t="e">
        <f t="shared" si="42"/>
        <v>#N/A</v>
      </c>
      <c r="F182" s="43"/>
      <c r="G182" s="136"/>
    </row>
    <row r="183" spans="1:7">
      <c r="A183" s="112">
        <f t="shared" si="41"/>
        <v>13</v>
      </c>
      <c r="B183" s="250" t="e">
        <f t="shared" si="43"/>
        <v>#N/A</v>
      </c>
      <c r="C183" s="246" t="e">
        <f t="shared" si="42"/>
        <v>#N/A</v>
      </c>
      <c r="D183" s="246" t="e">
        <f t="shared" si="42"/>
        <v>#N/A</v>
      </c>
      <c r="E183" s="247" t="e">
        <f t="shared" si="42"/>
        <v>#N/A</v>
      </c>
      <c r="F183" s="43"/>
      <c r="G183" s="136"/>
    </row>
    <row r="184" spans="1:7">
      <c r="A184" s="112">
        <f t="shared" si="41"/>
        <v>14</v>
      </c>
      <c r="B184" s="250" t="e">
        <f t="shared" si="43"/>
        <v>#N/A</v>
      </c>
      <c r="C184" s="246" t="e">
        <f t="shared" si="42"/>
        <v>#N/A</v>
      </c>
      <c r="D184" s="246" t="e">
        <f t="shared" si="42"/>
        <v>#N/A</v>
      </c>
      <c r="E184" s="247" t="e">
        <f t="shared" si="42"/>
        <v>#N/A</v>
      </c>
      <c r="F184" s="43"/>
      <c r="G184" s="136"/>
    </row>
    <row r="185" spans="1:7">
      <c r="A185" s="112">
        <f t="shared" si="41"/>
        <v>15</v>
      </c>
      <c r="B185" s="250" t="e">
        <f t="shared" si="43"/>
        <v>#N/A</v>
      </c>
      <c r="C185" s="246" t="e">
        <f t="shared" si="42"/>
        <v>#N/A</v>
      </c>
      <c r="D185" s="246" t="e">
        <f t="shared" si="42"/>
        <v>#N/A</v>
      </c>
      <c r="E185" s="247" t="e">
        <f t="shared" si="42"/>
        <v>#N/A</v>
      </c>
      <c r="F185" s="43"/>
      <c r="G185" s="136"/>
    </row>
    <row r="186" spans="1:7">
      <c r="A186" s="112">
        <f t="shared" si="41"/>
        <v>16</v>
      </c>
      <c r="B186" s="250" t="e">
        <f t="shared" si="43"/>
        <v>#N/A</v>
      </c>
      <c r="C186" s="246" t="e">
        <f t="shared" si="42"/>
        <v>#N/A</v>
      </c>
      <c r="D186" s="246" t="e">
        <f t="shared" si="42"/>
        <v>#N/A</v>
      </c>
      <c r="E186" s="247" t="e">
        <f t="shared" si="42"/>
        <v>#N/A</v>
      </c>
      <c r="F186" s="43"/>
      <c r="G186" s="136"/>
    </row>
    <row r="187" spans="1:7">
      <c r="A187" s="112">
        <f t="shared" si="41"/>
        <v>17</v>
      </c>
      <c r="B187" s="250" t="e">
        <f t="shared" si="43"/>
        <v>#N/A</v>
      </c>
      <c r="C187" s="246" t="e">
        <f t="shared" si="42"/>
        <v>#N/A</v>
      </c>
      <c r="D187" s="246" t="e">
        <f t="shared" si="42"/>
        <v>#N/A</v>
      </c>
      <c r="E187" s="247" t="e">
        <f t="shared" si="42"/>
        <v>#N/A</v>
      </c>
      <c r="F187" s="43"/>
      <c r="G187" s="136"/>
    </row>
    <row r="188" spans="1:7">
      <c r="A188" s="112">
        <f t="shared" si="41"/>
        <v>18</v>
      </c>
      <c r="B188" s="250" t="e">
        <f t="shared" si="43"/>
        <v>#N/A</v>
      </c>
      <c r="C188" s="246" t="e">
        <f t="shared" si="42"/>
        <v>#N/A</v>
      </c>
      <c r="D188" s="246" t="e">
        <f t="shared" si="42"/>
        <v>#N/A</v>
      </c>
      <c r="E188" s="247" t="e">
        <f t="shared" si="42"/>
        <v>#N/A</v>
      </c>
      <c r="F188" s="43"/>
      <c r="G188" s="136"/>
    </row>
    <row r="189" spans="1:7">
      <c r="A189" s="112">
        <f t="shared" si="41"/>
        <v>19</v>
      </c>
      <c r="B189" s="250" t="e">
        <f t="shared" si="43"/>
        <v>#N/A</v>
      </c>
      <c r="C189" s="246" t="e">
        <f t="shared" si="42"/>
        <v>#N/A</v>
      </c>
      <c r="D189" s="246" t="e">
        <f t="shared" si="42"/>
        <v>#N/A</v>
      </c>
      <c r="E189" s="247" t="e">
        <f t="shared" si="42"/>
        <v>#N/A</v>
      </c>
      <c r="F189" s="43"/>
      <c r="G189" s="136"/>
    </row>
    <row r="190" spans="1:7" ht="19.5" thickBot="1">
      <c r="A190" s="356">
        <f>A189+1</f>
        <v>20</v>
      </c>
      <c r="B190" s="251" t="e">
        <f t="shared" si="43"/>
        <v>#N/A</v>
      </c>
      <c r="C190" s="248" t="e">
        <f t="shared" si="42"/>
        <v>#N/A</v>
      </c>
      <c r="D190" s="248" t="e">
        <f t="shared" si="42"/>
        <v>#N/A</v>
      </c>
      <c r="E190" s="249" t="e">
        <f t="shared" si="42"/>
        <v>#N/A</v>
      </c>
      <c r="F190" s="43"/>
      <c r="G190" s="136"/>
    </row>
  </sheetData>
  <sheetProtection password="B12F" sheet="1" objects="1" scenarios="1"/>
  <mergeCells count="61">
    <mergeCell ref="G6:J6"/>
    <mergeCell ref="G7:J7"/>
    <mergeCell ref="ID35:IG35"/>
    <mergeCell ref="II35:IL35"/>
    <mergeCell ref="IN35:IQ35"/>
    <mergeCell ref="GF35:GI35"/>
    <mergeCell ref="GK35:GN35"/>
    <mergeCell ref="GP35:GS35"/>
    <mergeCell ref="GU35:GX35"/>
    <mergeCell ref="GZ35:HC35"/>
    <mergeCell ref="FG35:FJ35"/>
    <mergeCell ref="FL35:FO35"/>
    <mergeCell ref="FQ35:FT35"/>
    <mergeCell ref="FV35:FY35"/>
    <mergeCell ref="GA35:GD35"/>
    <mergeCell ref="EH35:EK35"/>
    <mergeCell ref="IS35:IV35"/>
    <mergeCell ref="HE35:HH35"/>
    <mergeCell ref="HJ35:HM35"/>
    <mergeCell ref="HO35:HR35"/>
    <mergeCell ref="HT35:HW35"/>
    <mergeCell ref="HY35:IB35"/>
    <mergeCell ref="ER35:EU35"/>
    <mergeCell ref="EW35:EZ35"/>
    <mergeCell ref="FB35:FE35"/>
    <mergeCell ref="BB35:BE35"/>
    <mergeCell ref="DI35:DL35"/>
    <mergeCell ref="DS35:DV35"/>
    <mergeCell ref="BO35:BR35"/>
    <mergeCell ref="A6:E6"/>
    <mergeCell ref="IX35:JA35"/>
    <mergeCell ref="JC35:JF35"/>
    <mergeCell ref="CE35:CH35"/>
    <mergeCell ref="CJ35:CM35"/>
    <mergeCell ref="CO35:CR35"/>
    <mergeCell ref="CT35:CW35"/>
    <mergeCell ref="CY35:DB35"/>
    <mergeCell ref="DX35:EA35"/>
    <mergeCell ref="EC35:EF35"/>
    <mergeCell ref="BZ35:CC35"/>
    <mergeCell ref="V35:Y35"/>
    <mergeCell ref="AA35:AD35"/>
    <mergeCell ref="AL35:AO35"/>
    <mergeCell ref="BF35:BI35"/>
    <mergeCell ref="EM35:EP35"/>
    <mergeCell ref="LF35:LI35"/>
    <mergeCell ref="LK35:LN35"/>
    <mergeCell ref="A60:E60"/>
    <mergeCell ref="KG35:KJ35"/>
    <mergeCell ref="KL35:KO35"/>
    <mergeCell ref="KQ35:KT35"/>
    <mergeCell ref="KV35:KY35"/>
    <mergeCell ref="LA35:LD35"/>
    <mergeCell ref="JH35:JK35"/>
    <mergeCell ref="JM35:JP35"/>
    <mergeCell ref="JR35:JU35"/>
    <mergeCell ref="JW35:JZ35"/>
    <mergeCell ref="KB35:KE35"/>
    <mergeCell ref="DD35:DG35"/>
    <mergeCell ref="DN35:DQ35"/>
    <mergeCell ref="AQ35:AT35"/>
  </mergeCells>
  <conditionalFormatting sqref="I9:I29">
    <cfRule type="cellIs" dxfId="15" priority="5" operator="equal">
      <formula>0</formula>
    </cfRule>
  </conditionalFormatting>
  <conditionalFormatting sqref="G9:G29">
    <cfRule type="cellIs" dxfId="14" priority="4" operator="equal">
      <formula>0</formula>
    </cfRule>
  </conditionalFormatting>
  <conditionalFormatting sqref="F9:F29">
    <cfRule type="cellIs" dxfId="13" priority="3" operator="equal">
      <formula>0</formula>
    </cfRule>
  </conditionalFormatting>
  <conditionalFormatting sqref="C9:C29">
    <cfRule type="cellIs" dxfId="12" priority="2" operator="equal">
      <formula>0</formula>
    </cfRule>
  </conditionalFormatting>
  <conditionalFormatting sqref="J9:J29">
    <cfRule type="cellIs" dxfId="11" priority="1" operator="equal">
      <formula>0</formula>
    </cfRule>
  </conditionalFormatting>
  <hyperlinks>
    <hyperlink ref="B32" r:id="rId1"/>
  </hyperlinks>
  <pageMargins left="0.7" right="0.7" top="0.75" bottom="0.75" header="0.3" footer="0.3"/>
  <pageSetup paperSize="9" scale="69" orientation="landscape" horizontalDpi="4294967293" verticalDpi="0" r:id="rId2"/>
  <headerFooter>
    <oddHeader>&amp;L&amp;D&amp;C&amp;"-,Bold"&amp;14English Premier League Football Fan Spreadsheet&amp;R&amp;T</oddHeader>
    <oddFooter>&amp;L&amp;"-,Bold"&amp;14Developed By:&amp;"-,Regular" 1st Analyst Information Services&amp;C&amp;"-,Bold"&amp;14PAGE &amp;P&amp;R&amp;"-,Bold"&amp;14WorldCupFootballFan.blogspot.com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U190"/>
  <sheetViews>
    <sheetView showGridLines="0" zoomScaleNormal="100" workbookViewId="0">
      <selection activeCell="A3" sqref="A3"/>
    </sheetView>
  </sheetViews>
  <sheetFormatPr defaultRowHeight="18.75"/>
  <cols>
    <col min="1" max="1" width="9.140625" style="11"/>
    <col min="2" max="2" width="32.85546875" style="11" bestFit="1" customWidth="1"/>
    <col min="3" max="3" width="29.28515625" style="11" bestFit="1" customWidth="1"/>
    <col min="4" max="4" width="19.42578125" style="282" bestFit="1" customWidth="1"/>
    <col min="5" max="5" width="20.28515625" style="283" bestFit="1" customWidth="1"/>
    <col min="6" max="6" width="22.7109375" style="284" customWidth="1"/>
    <col min="7" max="7" width="15.7109375" style="285" customWidth="1"/>
    <col min="8" max="8" width="13.7109375" style="286" customWidth="1"/>
    <col min="9" max="9" width="13.5703125" style="45" bestFit="1" customWidth="1"/>
    <col min="10" max="10" width="13.5703125" style="45" customWidth="1"/>
    <col min="11" max="11" width="18.28515625" style="45" customWidth="1"/>
    <col min="12" max="12" width="16" style="45" bestFit="1" customWidth="1"/>
    <col min="13" max="13" width="16" style="45" customWidth="1"/>
    <col min="14" max="14" width="16" style="286" customWidth="1"/>
    <col min="15" max="15" width="13.5703125" style="45" customWidth="1"/>
    <col min="16" max="17" width="16.5703125" style="45" bestFit="1" customWidth="1"/>
    <col min="18" max="19" width="16.5703125" style="45" customWidth="1"/>
    <col min="20" max="20" width="16.5703125" style="536" customWidth="1"/>
    <col min="21" max="21" width="17.140625" style="45" bestFit="1" customWidth="1"/>
    <col min="22" max="22" width="19.7109375" style="45" bestFit="1" customWidth="1"/>
    <col min="23" max="25" width="13.5703125" style="45" customWidth="1"/>
    <col min="26" max="26" width="16.5703125" style="45" bestFit="1" customWidth="1"/>
    <col min="27" max="27" width="13.5703125" style="45" customWidth="1"/>
    <col min="28" max="28" width="9.140625" style="45"/>
    <col min="29" max="29" width="22.7109375" style="45" customWidth="1"/>
    <col min="30" max="30" width="15.7109375" style="45" customWidth="1"/>
    <col min="31" max="31" width="16.5703125" style="287" bestFit="1" customWidth="1"/>
    <col min="32" max="32" width="17.140625" style="287" bestFit="1" customWidth="1"/>
    <col min="33" max="33" width="13.42578125" style="122" customWidth="1"/>
    <col min="34" max="34" width="22.7109375" style="122" bestFit="1" customWidth="1"/>
    <col min="35" max="35" width="17.7109375" style="122" customWidth="1"/>
    <col min="36" max="36" width="16.5703125" style="33" bestFit="1" customWidth="1"/>
    <col min="37" max="37" width="12.7109375" style="33" bestFit="1" customWidth="1"/>
    <col min="38" max="38" width="19.7109375" style="33" bestFit="1" customWidth="1"/>
    <col min="39" max="39" width="24.85546875" style="33" bestFit="1" customWidth="1"/>
    <col min="40" max="40" width="15.7109375" style="33" customWidth="1"/>
    <col min="41" max="41" width="17.140625" style="33" bestFit="1" customWidth="1"/>
    <col min="42" max="42" width="11.28515625" style="33" customWidth="1"/>
    <col min="43" max="43" width="10.7109375" style="33" customWidth="1"/>
    <col min="44" max="44" width="9.140625" style="33"/>
    <col min="45" max="45" width="24.85546875" style="33" bestFit="1" customWidth="1"/>
    <col min="46" max="46" width="17.7109375" style="33" customWidth="1"/>
    <col min="47" max="49" width="9.140625" style="33"/>
    <col min="50" max="50" width="24.85546875" style="33" bestFit="1" customWidth="1"/>
    <col min="51" max="51" width="17.7109375" style="33" customWidth="1"/>
    <col min="52" max="52" width="12.5703125" style="33" bestFit="1" customWidth="1"/>
    <col min="53" max="53" width="12.7109375" style="33" bestFit="1" customWidth="1"/>
    <col min="54" max="54" width="19.7109375" style="33" bestFit="1" customWidth="1"/>
    <col min="55" max="55" width="24.85546875" style="33" bestFit="1" customWidth="1"/>
    <col min="56" max="56" width="17.7109375" style="33" customWidth="1"/>
    <col min="57" max="58" width="9.140625" style="33"/>
    <col min="59" max="59" width="11.140625" style="33" bestFit="1" customWidth="1"/>
    <col min="60" max="60" width="10.42578125" style="33" customWidth="1"/>
    <col min="61" max="61" width="19.140625" style="33" customWidth="1"/>
    <col min="62" max="62" width="10.28515625" style="33" customWidth="1"/>
    <col min="63" max="63" width="12.42578125" style="33" customWidth="1"/>
    <col min="64" max="64" width="11" style="33" customWidth="1"/>
    <col min="65" max="65" width="24.85546875" style="33" bestFit="1" customWidth="1"/>
    <col min="66" max="66" width="17.7109375" style="33" customWidth="1"/>
    <col min="67" max="67" width="9.140625" style="33"/>
    <col min="68" max="68" width="12.5703125" style="33" bestFit="1" customWidth="1"/>
    <col min="69" max="69" width="12.7109375" style="33" bestFit="1" customWidth="1"/>
    <col min="70" max="70" width="24.85546875" style="33" bestFit="1" customWidth="1"/>
    <col min="71" max="71" width="15.7109375" style="33" customWidth="1"/>
    <col min="72" max="72" width="14.42578125" style="33" customWidth="1"/>
    <col min="73" max="73" width="9.140625" style="33"/>
    <col min="74" max="74" width="16.7109375" style="33" bestFit="1" customWidth="1"/>
    <col min="75" max="75" width="24.85546875" style="33" bestFit="1" customWidth="1"/>
    <col min="76" max="76" width="17.7109375" style="33" customWidth="1"/>
    <col min="77" max="77" width="16.7109375" style="33" bestFit="1" customWidth="1"/>
    <col min="78" max="79" width="9.140625" style="33"/>
    <col min="80" max="80" width="24.85546875" style="33" bestFit="1" customWidth="1"/>
    <col min="81" max="81" width="15.7109375" style="33" customWidth="1"/>
    <col min="82" max="84" width="9.140625" style="33"/>
    <col min="85" max="85" width="24.85546875" style="33" bestFit="1" customWidth="1"/>
    <col min="86" max="86" width="24.85546875" style="33" customWidth="1"/>
    <col min="87" max="89" width="9.140625" style="33"/>
    <col min="90" max="90" width="24.85546875" style="33" bestFit="1" customWidth="1"/>
    <col min="91" max="91" width="24.85546875" style="33" customWidth="1"/>
    <col min="92" max="94" width="9.140625" style="33"/>
    <col min="95" max="95" width="24.85546875" style="33" bestFit="1" customWidth="1"/>
    <col min="96" max="96" width="17.7109375" style="33" customWidth="1"/>
    <col min="97" max="99" width="9.140625" style="33"/>
    <col min="100" max="100" width="24.85546875" style="33" bestFit="1" customWidth="1"/>
    <col min="101" max="101" width="15.7109375" style="33" customWidth="1"/>
    <col min="102" max="104" width="9.140625" style="33"/>
    <col min="105" max="105" width="24.85546875" style="33" bestFit="1" customWidth="1"/>
    <col min="106" max="106" width="15.7109375" style="33" customWidth="1"/>
    <col min="107" max="109" width="9.140625" style="33"/>
    <col min="110" max="110" width="24.85546875" style="33" bestFit="1" customWidth="1"/>
    <col min="111" max="111" width="15.7109375" style="33" customWidth="1"/>
    <col min="112" max="114" width="9.140625" style="33"/>
    <col min="115" max="115" width="24.85546875" style="33" bestFit="1" customWidth="1"/>
    <col min="116" max="116" width="15.7109375" style="33" customWidth="1"/>
    <col min="117" max="119" width="9.140625" style="33"/>
    <col min="120" max="120" width="24.85546875" style="33" bestFit="1" customWidth="1"/>
    <col min="121" max="121" width="24.85546875" style="33" customWidth="1"/>
    <col min="122" max="124" width="9.140625" style="33"/>
    <col min="125" max="125" width="24.85546875" style="33" bestFit="1" customWidth="1"/>
    <col min="126" max="126" width="15.7109375" style="33" customWidth="1"/>
    <col min="127" max="129" width="9.140625" style="33"/>
    <col min="130" max="130" width="24.85546875" style="33" bestFit="1" customWidth="1"/>
    <col min="131" max="131" width="15.7109375" style="33" customWidth="1"/>
    <col min="132" max="134" width="9.140625" style="33"/>
    <col min="135" max="135" width="24.85546875" style="33" bestFit="1" customWidth="1"/>
    <col min="136" max="136" width="16.5703125" style="33" bestFit="1" customWidth="1"/>
    <col min="137" max="137" width="9.7109375" style="33" bestFit="1" customWidth="1"/>
    <col min="138" max="139" width="9.140625" style="33"/>
    <col min="140" max="140" width="24.85546875" style="33" bestFit="1" customWidth="1"/>
    <col min="141" max="141" width="16.5703125" style="33" bestFit="1" customWidth="1"/>
    <col min="142" max="144" width="9.140625" style="33"/>
    <col min="145" max="145" width="24.85546875" style="33" bestFit="1" customWidth="1"/>
    <col min="146" max="146" width="16.5703125" style="33" bestFit="1" customWidth="1"/>
    <col min="147" max="147" width="11.140625" style="33" customWidth="1"/>
    <col min="148" max="149" width="9.140625" style="33"/>
    <col min="150" max="150" width="24.85546875" style="33" bestFit="1" customWidth="1"/>
    <col min="151" max="151" width="16.5703125" style="33" bestFit="1" customWidth="1"/>
    <col min="152" max="152" width="10.42578125" style="33" customWidth="1"/>
    <col min="153" max="153" width="10.28515625" style="33" customWidth="1"/>
    <col min="154" max="154" width="9.140625" style="33"/>
    <col min="155" max="155" width="24.85546875" style="33" bestFit="1" customWidth="1"/>
    <col min="156" max="156" width="16.5703125" style="33" bestFit="1" customWidth="1"/>
    <col min="157" max="157" width="11" style="33" customWidth="1"/>
    <col min="158" max="159" width="9.140625" style="33"/>
    <col min="160" max="160" width="24.85546875" style="33" bestFit="1" customWidth="1"/>
    <col min="161" max="161" width="16.5703125" style="33" bestFit="1" customWidth="1"/>
    <col min="162" max="162" width="11.5703125" style="33" customWidth="1"/>
    <col min="163" max="163" width="11" style="33" customWidth="1"/>
    <col min="164" max="164" width="9.140625" style="33"/>
    <col min="165" max="165" width="24.85546875" style="33" bestFit="1" customWidth="1"/>
    <col min="166" max="166" width="16.5703125" style="33" bestFit="1" customWidth="1"/>
    <col min="167" max="169" width="9.140625" style="33"/>
    <col min="170" max="170" width="24.85546875" style="33" bestFit="1" customWidth="1"/>
    <col min="171" max="171" width="16.5703125" style="33" bestFit="1" customWidth="1"/>
    <col min="172" max="174" width="9.140625" style="33"/>
    <col min="175" max="175" width="24.85546875" style="33" bestFit="1" customWidth="1"/>
    <col min="176" max="176" width="16.5703125" style="33" bestFit="1" customWidth="1"/>
    <col min="177" max="179" width="9.140625" style="33"/>
    <col min="180" max="180" width="24.85546875" style="33" bestFit="1" customWidth="1"/>
    <col min="181" max="181" width="16.5703125" style="33" bestFit="1" customWidth="1"/>
    <col min="182" max="184" width="9.140625" style="33"/>
    <col min="185" max="185" width="24.85546875" style="33" bestFit="1" customWidth="1"/>
    <col min="186" max="186" width="16.5703125" style="33" bestFit="1" customWidth="1"/>
    <col min="187" max="189" width="9.140625" style="33"/>
    <col min="190" max="190" width="24.85546875" style="33" bestFit="1" customWidth="1"/>
    <col min="191" max="191" width="16.5703125" style="33" bestFit="1" customWidth="1"/>
    <col min="192" max="194" width="9.140625" style="33"/>
    <col min="195" max="195" width="24.85546875" style="33" bestFit="1" customWidth="1"/>
    <col min="196" max="196" width="16.5703125" style="33" bestFit="1" customWidth="1"/>
    <col min="197" max="199" width="9.140625" style="33"/>
    <col min="200" max="200" width="24.85546875" style="33" bestFit="1" customWidth="1"/>
    <col min="201" max="201" width="16.5703125" style="33" bestFit="1" customWidth="1"/>
    <col min="202" max="204" width="9.140625" style="33"/>
    <col min="205" max="205" width="24.85546875" style="33" bestFit="1" customWidth="1"/>
    <col min="206" max="206" width="16.5703125" style="33" bestFit="1" customWidth="1"/>
    <col min="207" max="209" width="9.140625" style="33"/>
    <col min="210" max="210" width="24.85546875" style="33" bestFit="1" customWidth="1"/>
    <col min="211" max="211" width="16.5703125" style="33" bestFit="1" customWidth="1"/>
    <col min="212" max="214" width="9.140625" style="33"/>
    <col min="215" max="215" width="24.85546875" style="33" bestFit="1" customWidth="1"/>
    <col min="216" max="216" width="16.5703125" style="33" bestFit="1" customWidth="1"/>
    <col min="217" max="219" width="9.140625" style="33"/>
    <col min="220" max="220" width="24.85546875" style="33" bestFit="1" customWidth="1"/>
    <col min="221" max="221" width="16.5703125" style="33" bestFit="1" customWidth="1"/>
    <col min="222" max="224" width="9.140625" style="33"/>
    <col min="225" max="225" width="24.85546875" style="33" bestFit="1" customWidth="1"/>
    <col min="226" max="226" width="16.5703125" style="33" bestFit="1" customWidth="1"/>
    <col min="227" max="229" width="9.140625" style="33"/>
    <col min="230" max="230" width="24.85546875" style="33" bestFit="1" customWidth="1"/>
    <col min="231" max="231" width="16.5703125" style="33" bestFit="1" customWidth="1"/>
    <col min="232" max="234" width="9.140625" style="33"/>
    <col min="235" max="235" width="24.85546875" style="33" bestFit="1" customWidth="1"/>
    <col min="236" max="236" width="16.5703125" style="33" bestFit="1" customWidth="1"/>
    <col min="237" max="239" width="9.140625" style="33"/>
    <col min="240" max="240" width="24.85546875" style="33" bestFit="1" customWidth="1"/>
    <col min="241" max="241" width="16.5703125" style="33" bestFit="1" customWidth="1"/>
    <col min="242" max="244" width="9.140625" style="33"/>
    <col min="245" max="245" width="24.85546875" style="33" bestFit="1" customWidth="1"/>
    <col min="246" max="246" width="16.5703125" style="33" bestFit="1" customWidth="1"/>
    <col min="247" max="249" width="9.140625" style="33"/>
    <col min="250" max="250" width="24.85546875" style="33" bestFit="1" customWidth="1"/>
    <col min="251" max="251" width="16.5703125" style="33" bestFit="1" customWidth="1"/>
    <col min="252" max="254" width="9.140625" style="33"/>
    <col min="255" max="255" width="24.85546875" style="33" bestFit="1" customWidth="1"/>
    <col min="256" max="256" width="16.5703125" style="33" bestFit="1" customWidth="1"/>
    <col min="257" max="259" width="9.140625" style="33"/>
    <col min="260" max="260" width="24.85546875" style="33" bestFit="1" customWidth="1"/>
    <col min="261" max="261" width="16.5703125" style="33" bestFit="1" customWidth="1"/>
    <col min="262" max="264" width="9.140625" style="33"/>
    <col min="265" max="265" width="24.85546875" style="33" bestFit="1" customWidth="1"/>
    <col min="266" max="266" width="16.5703125" style="33" bestFit="1" customWidth="1"/>
    <col min="267" max="269" width="9.140625" style="33"/>
    <col min="270" max="270" width="24.85546875" style="33" bestFit="1" customWidth="1"/>
    <col min="271" max="271" width="16.5703125" style="33" bestFit="1" customWidth="1"/>
    <col min="272" max="274" width="9.140625" style="33"/>
    <col min="275" max="275" width="24.85546875" style="33" bestFit="1" customWidth="1"/>
    <col min="276" max="276" width="16.5703125" style="33" bestFit="1" customWidth="1"/>
    <col min="277" max="279" width="9.140625" style="33"/>
    <col min="280" max="280" width="24.85546875" style="33" bestFit="1" customWidth="1"/>
    <col min="281" max="281" width="16.5703125" style="33" bestFit="1" customWidth="1"/>
    <col min="282" max="284" width="9.140625" style="33"/>
    <col min="285" max="285" width="24.85546875" style="33" bestFit="1" customWidth="1"/>
    <col min="286" max="286" width="16.5703125" style="33" bestFit="1" customWidth="1"/>
    <col min="287" max="289" width="9.140625" style="33"/>
    <col min="290" max="290" width="24.85546875" style="33" bestFit="1" customWidth="1"/>
    <col min="291" max="291" width="16.5703125" style="33" bestFit="1" customWidth="1"/>
    <col min="292" max="294" width="9.140625" style="33"/>
    <col min="295" max="295" width="24.85546875" style="33" bestFit="1" customWidth="1"/>
    <col min="296" max="296" width="16.5703125" style="33" bestFit="1" customWidth="1"/>
    <col min="297" max="299" width="9.140625" style="33"/>
    <col min="300" max="300" width="24.85546875" style="33" bestFit="1" customWidth="1"/>
    <col min="301" max="301" width="16.5703125" style="33" bestFit="1" customWidth="1"/>
    <col min="302" max="304" width="9.140625" style="33"/>
    <col min="305" max="305" width="24.85546875" style="33" bestFit="1" customWidth="1"/>
    <col min="306" max="306" width="16.5703125" style="33" bestFit="1" customWidth="1"/>
    <col min="307" max="309" width="9.140625" style="33"/>
    <col min="310" max="310" width="24.85546875" style="33" bestFit="1" customWidth="1"/>
    <col min="311" max="311" width="16.5703125" style="33" bestFit="1" customWidth="1"/>
    <col min="312" max="314" width="9.140625" style="33"/>
    <col min="315" max="315" width="24.85546875" style="33" bestFit="1" customWidth="1"/>
    <col min="316" max="316" width="16.7109375" style="33" bestFit="1" customWidth="1"/>
    <col min="317" max="319" width="9.140625" style="33"/>
    <col min="320" max="320" width="24.85546875" style="33" bestFit="1" customWidth="1"/>
    <col min="321" max="324" width="9.140625" style="33"/>
    <col min="325" max="325" width="24.85546875" style="33" bestFit="1" customWidth="1"/>
    <col min="326" max="329" width="9.140625" style="33"/>
    <col min="330" max="330" width="24.85546875" style="33" bestFit="1" customWidth="1"/>
    <col min="331" max="333" width="9.140625" style="33"/>
    <col min="334" max="16384" width="9.140625" style="11"/>
  </cols>
  <sheetData>
    <row r="1" spans="1:43">
      <c r="A1" s="10" t="str">
        <f>Admin!$A$1</f>
        <v>ENGLISH PREMIER LEAGUE  FOOTBALL FAN SPREADSHEET - 2023-2024 SEASON - ALL INFORMATION</v>
      </c>
      <c r="AG1" s="287"/>
      <c r="AH1" s="287"/>
      <c r="AI1" s="287"/>
      <c r="AK1" s="45"/>
      <c r="AL1" s="45"/>
      <c r="AM1" s="45"/>
      <c r="AN1" s="45"/>
      <c r="AO1" s="45"/>
      <c r="AP1" s="45"/>
      <c r="AQ1" s="45"/>
    </row>
    <row r="2" spans="1:43">
      <c r="A2" s="19" t="s">
        <v>65</v>
      </c>
      <c r="C2" s="182" t="s">
        <v>196</v>
      </c>
      <c r="AG2" s="287"/>
      <c r="AH2" s="287"/>
      <c r="AI2" s="287"/>
      <c r="AK2" s="45"/>
      <c r="AL2" s="45"/>
      <c r="AM2" s="45"/>
      <c r="AN2" s="45"/>
      <c r="AO2" s="45"/>
      <c r="AP2" s="45"/>
      <c r="AQ2" s="45"/>
    </row>
    <row r="4" spans="1:43" ht="23.25" hidden="1">
      <c r="B4" s="288" t="s">
        <v>246</v>
      </c>
      <c r="C4" s="289">
        <f ca="1">DATE(YEAR(NOW()),MONTH(NOW()),DAY(NOW()))</f>
        <v>45214</v>
      </c>
      <c r="E4" s="512"/>
    </row>
    <row r="5" spans="1:43" hidden="1"/>
    <row r="6" spans="1:43" ht="24" hidden="1" thickBot="1">
      <c r="A6" s="616" t="str">
        <f>" LOG - "&amp;Admin!$K$7</f>
        <v xml:space="preserve"> LOG - ENGLISH PREMIER LEAGUE  2023 - 2024</v>
      </c>
      <c r="B6" s="617"/>
      <c r="C6" s="617"/>
      <c r="D6" s="617"/>
      <c r="E6" s="618"/>
      <c r="F6" s="439" t="s">
        <v>171</v>
      </c>
      <c r="G6" s="621" t="str">
        <f>'Teams-Premier-League'!$M$9&amp;" MATCHES PER SEASON"</f>
        <v>38 MATCHES PER SEASON</v>
      </c>
      <c r="H6" s="622"/>
      <c r="I6" s="622"/>
      <c r="J6" s="623"/>
    </row>
    <row r="7" spans="1:43" ht="24" hidden="1" thickBot="1">
      <c r="A7" s="440"/>
      <c r="B7" s="425" t="s">
        <v>134</v>
      </c>
      <c r="C7" s="426">
        <f>VLOOKUP(COUNT('Matches-Data-Inputs'!$G$7:$G$867),'Matches-Data-Inputs'!$B$7:$C$867,COLUMNS('Matches-Data-Inputs'!$B$7:$C$867))</f>
        <v>45207</v>
      </c>
      <c r="D7" s="427" t="str">
        <f>"SEASON: "&amp;Admin!$B$12&amp;" - "&amp;Admin!$C$12</f>
        <v>SEASON: 2023 - 2024</v>
      </c>
      <c r="E7" s="428"/>
      <c r="F7" s="429" t="s">
        <v>172</v>
      </c>
      <c r="G7" s="624" t="str">
        <f>'Teams-Premier-League'!$M$11&amp;" MATCHES PER SEASON"&amp;" "&amp;"("&amp;'Matches-Data-Inputs'!$C$4&amp;")"</f>
        <v>760 MATCHES PER SEASON (80 Matches Played)</v>
      </c>
      <c r="H7" s="625"/>
      <c r="I7" s="625"/>
      <c r="J7" s="626"/>
    </row>
    <row r="8" spans="1:43" ht="19.5" hidden="1" thickBot="1">
      <c r="A8" s="500" t="s">
        <v>6</v>
      </c>
      <c r="B8" s="499" t="s">
        <v>41</v>
      </c>
      <c r="C8" s="499" t="s">
        <v>35</v>
      </c>
      <c r="D8" s="499" t="s">
        <v>22</v>
      </c>
      <c r="E8" s="499" t="s">
        <v>20</v>
      </c>
      <c r="F8" s="499" t="s">
        <v>21</v>
      </c>
      <c r="G8" s="499" t="s">
        <v>168</v>
      </c>
      <c r="H8" s="499" t="s">
        <v>195</v>
      </c>
      <c r="I8" s="499" t="s">
        <v>169</v>
      </c>
      <c r="J8" s="499" t="s">
        <v>24</v>
      </c>
    </row>
    <row r="9" spans="1:43" ht="19.5" hidden="1" thickBot="1">
      <c r="A9" s="431">
        <v>1</v>
      </c>
      <c r="B9" s="432" t="str">
        <f>IF('Legit-Fans'!$H$65636=1,B62," ")</f>
        <v xml:space="preserve"> </v>
      </c>
      <c r="C9" s="432" t="str">
        <f>IF('Legit-Fans'!$H$65636=1,D62," ")</f>
        <v xml:space="preserve"> </v>
      </c>
      <c r="D9" s="433" t="str">
        <f>IF('Legit-Fans'!$H$65636=1,E62," ")</f>
        <v xml:space="preserve"> </v>
      </c>
      <c r="E9" s="434" t="str">
        <f>IF('Legit-Fans'!$H$65636=1,C62," ")</f>
        <v xml:space="preserve"> </v>
      </c>
      <c r="F9" s="435" t="str">
        <f>IF('Legit-Fans'!$H$65636=1,LOOKUP($B9,'Match-Points'!$B$7:$H$26,'Match-Points'!$H$7:$H$26)," ")</f>
        <v xml:space="preserve"> </v>
      </c>
      <c r="G9" s="434" t="str">
        <f>IF('Legit-Fans'!$H$65636=1,LOOKUP($B9,'Match-Points'!$B$7:$D$26,'Match-Points'!$D$7:$D$26)," ")</f>
        <v xml:space="preserve"> </v>
      </c>
      <c r="H9" s="436" t="str">
        <f>IF('Legit-Fans'!$H$65636=1,LOOKUP($B9,'Match-Points'!$B$7:$F$26,'Match-Points'!$F$7:$F$26)," ")</f>
        <v xml:space="preserve"> </v>
      </c>
      <c r="I9" s="435" t="str">
        <f>IF('Legit-Fans'!$H$65636=1,LOOKUP($B9,'Match-Points'!$B$7:$E$26,'Match-Points'!$E$7:$E$26)," ")</f>
        <v xml:space="preserve"> </v>
      </c>
      <c r="J9" s="434" t="str">
        <f>IF('Legit-Fans'!$H$65636=1,LOOKUP($B9,'Match-Points'!$B$7:$C$26,'Match-Points'!$C$7:$C$26)," ")</f>
        <v xml:space="preserve"> </v>
      </c>
    </row>
    <row r="10" spans="1:43" ht="19.5" hidden="1" thickBot="1">
      <c r="A10" s="431">
        <f>A9+1</f>
        <v>2</v>
      </c>
      <c r="B10" s="432" t="str">
        <f>IF('Legit-Fans'!$H$65636=1,B63," ")</f>
        <v xml:space="preserve"> </v>
      </c>
      <c r="C10" s="432" t="str">
        <f>IF('Legit-Fans'!$H$65636=1,D63," ")</f>
        <v xml:space="preserve"> </v>
      </c>
      <c r="D10" s="433" t="str">
        <f>IF('Legit-Fans'!$H$65636=1,E63," ")</f>
        <v xml:space="preserve"> </v>
      </c>
      <c r="E10" s="434" t="str">
        <f>IF('Legit-Fans'!$H$65636=1,C63," ")</f>
        <v xml:space="preserve"> </v>
      </c>
      <c r="F10" s="435" t="str">
        <f>IF('Legit-Fans'!$H$65636=1,LOOKUP($B10,'Match-Points'!$B$7:$H$26,'Match-Points'!$H$7:$H$26)," ")</f>
        <v xml:space="preserve"> </v>
      </c>
      <c r="G10" s="434" t="str">
        <f>IF('Legit-Fans'!$H$65636=1,LOOKUP($B10,'Match-Points'!$B$7:$D$26,'Match-Points'!$D$7:$D$26)," ")</f>
        <v xml:space="preserve"> </v>
      </c>
      <c r="H10" s="436" t="str">
        <f>IF('Legit-Fans'!$H$65636=1,LOOKUP($B10,'Match-Points'!$B$7:$F$26,'Match-Points'!$F$7:$F$26)," ")</f>
        <v xml:space="preserve"> </v>
      </c>
      <c r="I10" s="435" t="str">
        <f>IF('Legit-Fans'!$H$65636=1,LOOKUP($B10,'Match-Points'!$B$7:$E$26,'Match-Points'!$E$7:$E$26)," ")</f>
        <v xml:space="preserve"> </v>
      </c>
      <c r="J10" s="434" t="str">
        <f>IF('Legit-Fans'!$H$65636=1,LOOKUP($B10,'Match-Points'!$B$7:$C$26,'Match-Points'!$C$7:$C$26)," ")</f>
        <v xml:space="preserve"> </v>
      </c>
    </row>
    <row r="11" spans="1:43" ht="19.5" hidden="1" thickBot="1">
      <c r="A11" s="431">
        <f t="shared" ref="A11:A28" si="0">A10+1</f>
        <v>3</v>
      </c>
      <c r="B11" s="432" t="str">
        <f>IF('Legit-Fans'!$H$65636=1,B64," ")</f>
        <v xml:space="preserve"> </v>
      </c>
      <c r="C11" s="432" t="str">
        <f>IF('Legit-Fans'!$H$65636=1,D64," ")</f>
        <v xml:space="preserve"> </v>
      </c>
      <c r="D11" s="433" t="str">
        <f>IF('Legit-Fans'!$H$65636=1,E64," ")</f>
        <v xml:space="preserve"> </v>
      </c>
      <c r="E11" s="434" t="str">
        <f>IF('Legit-Fans'!$H$65636=1,C64," ")</f>
        <v xml:space="preserve"> </v>
      </c>
      <c r="F11" s="435" t="str">
        <f>IF('Legit-Fans'!$H$65636=1,LOOKUP($B11,'Match-Points'!$B$7:$H$26,'Match-Points'!$H$7:$H$26)," ")</f>
        <v xml:space="preserve"> </v>
      </c>
      <c r="G11" s="434" t="str">
        <f>IF('Legit-Fans'!$H$65636=1,LOOKUP($B11,'Match-Points'!$B$7:$D$26,'Match-Points'!$D$7:$D$26)," ")</f>
        <v xml:space="preserve"> </v>
      </c>
      <c r="H11" s="436" t="str">
        <f>IF('Legit-Fans'!$H$65636=1,LOOKUP($B11,'Match-Points'!$B$7:$F$26,'Match-Points'!$F$7:$F$26)," ")</f>
        <v xml:space="preserve"> </v>
      </c>
      <c r="I11" s="435" t="str">
        <f>IF('Legit-Fans'!$H$65636=1,LOOKUP($B11,'Match-Points'!$B$7:$E$26,'Match-Points'!$E$7:$E$26)," ")</f>
        <v xml:space="preserve"> </v>
      </c>
      <c r="J11" s="434" t="str">
        <f>IF('Legit-Fans'!$H$65636=1,LOOKUP($B11,'Match-Points'!$B$7:$C$26,'Match-Points'!$C$7:$C$26)," ")</f>
        <v xml:space="preserve"> </v>
      </c>
    </row>
    <row r="12" spans="1:43" ht="19.5" hidden="1" thickBot="1">
      <c r="A12" s="431">
        <f t="shared" si="0"/>
        <v>4</v>
      </c>
      <c r="B12" s="432" t="str">
        <f>IF('Legit-Fans'!$H$65636=1,B65," ")</f>
        <v xml:space="preserve"> </v>
      </c>
      <c r="C12" s="432" t="str">
        <f>IF('Legit-Fans'!$H$65636=1,D65," ")</f>
        <v xml:space="preserve"> </v>
      </c>
      <c r="D12" s="433" t="str">
        <f>IF('Legit-Fans'!$H$65636=1,E65," ")</f>
        <v xml:space="preserve"> </v>
      </c>
      <c r="E12" s="434" t="str">
        <f>IF('Legit-Fans'!$H$65636=1,C65," ")</f>
        <v xml:space="preserve"> </v>
      </c>
      <c r="F12" s="435" t="str">
        <f>IF('Legit-Fans'!$H$65636=1,LOOKUP($B12,'Match-Points'!$B$7:$H$26,'Match-Points'!$H$7:$H$26)," ")</f>
        <v xml:space="preserve"> </v>
      </c>
      <c r="G12" s="434" t="str">
        <f>IF('Legit-Fans'!$H$65636=1,LOOKUP($B12,'Match-Points'!$B$7:$D$26,'Match-Points'!$D$7:$D$26)," ")</f>
        <v xml:space="preserve"> </v>
      </c>
      <c r="H12" s="436" t="str">
        <f>IF('Legit-Fans'!$H$65636=1,LOOKUP($B12,'Match-Points'!$B$7:$F$26,'Match-Points'!$F$7:$F$26)," ")</f>
        <v xml:space="preserve"> </v>
      </c>
      <c r="I12" s="435" t="str">
        <f>IF('Legit-Fans'!$H$65636=1,LOOKUP($B12,'Match-Points'!$B$7:$E$26,'Match-Points'!$E$7:$E$26)," ")</f>
        <v xml:space="preserve"> </v>
      </c>
      <c r="J12" s="434" t="str">
        <f>IF('Legit-Fans'!$H$65636=1,LOOKUP($B12,'Match-Points'!$B$7:$C$26,'Match-Points'!$C$7:$C$26)," ")</f>
        <v xml:space="preserve"> </v>
      </c>
    </row>
    <row r="13" spans="1:43" ht="19.5" hidden="1" thickBot="1">
      <c r="A13" s="431">
        <f t="shared" si="0"/>
        <v>5</v>
      </c>
      <c r="B13" s="432" t="str">
        <f>IF('Legit-Fans'!$H$65636=1,B66," ")</f>
        <v xml:space="preserve"> </v>
      </c>
      <c r="C13" s="432" t="str">
        <f>IF('Legit-Fans'!$H$65636=1,D66," ")</f>
        <v xml:space="preserve"> </v>
      </c>
      <c r="D13" s="433" t="str">
        <f>IF('Legit-Fans'!$H$65636=1,E66," ")</f>
        <v xml:space="preserve"> </v>
      </c>
      <c r="E13" s="434" t="str">
        <f>IF('Legit-Fans'!$H$65636=1,C66," ")</f>
        <v xml:space="preserve"> </v>
      </c>
      <c r="F13" s="435" t="str">
        <f>IF('Legit-Fans'!$H$65636=1,LOOKUP($B13,'Match-Points'!$B$7:$H$26,'Match-Points'!$H$7:$H$26)," ")</f>
        <v xml:space="preserve"> </v>
      </c>
      <c r="G13" s="434" t="str">
        <f>IF('Legit-Fans'!$H$65636=1,LOOKUP($B13,'Match-Points'!$B$7:$D$26,'Match-Points'!$D$7:$D$26)," ")</f>
        <v xml:space="preserve"> </v>
      </c>
      <c r="H13" s="436" t="str">
        <f>IF('Legit-Fans'!$H$65636=1,LOOKUP($B13,'Match-Points'!$B$7:$F$26,'Match-Points'!$F$7:$F$26)," ")</f>
        <v xml:space="preserve"> </v>
      </c>
      <c r="I13" s="435" t="str">
        <f>IF('Legit-Fans'!$H$65636=1,LOOKUP($B13,'Match-Points'!$B$7:$E$26,'Match-Points'!$E$7:$E$26)," ")</f>
        <v xml:space="preserve"> </v>
      </c>
      <c r="J13" s="434" t="str">
        <f>IF('Legit-Fans'!$H$65636=1,LOOKUP($B13,'Match-Points'!$B$7:$C$26,'Match-Points'!$C$7:$C$26)," ")</f>
        <v xml:space="preserve"> </v>
      </c>
    </row>
    <row r="14" spans="1:43" ht="19.5" hidden="1" thickBot="1">
      <c r="A14" s="431">
        <f t="shared" si="0"/>
        <v>6</v>
      </c>
      <c r="B14" s="432" t="str">
        <f>IF('Legit-Fans'!$H$65636=1,B67," ")</f>
        <v xml:space="preserve"> </v>
      </c>
      <c r="C14" s="432" t="str">
        <f>IF('Legit-Fans'!$H$65636=1,D67," ")</f>
        <v xml:space="preserve"> </v>
      </c>
      <c r="D14" s="433" t="str">
        <f>IF('Legit-Fans'!$H$65636=1,E67," ")</f>
        <v xml:space="preserve"> </v>
      </c>
      <c r="E14" s="434" t="str">
        <f>IF('Legit-Fans'!$H$65636=1,C67," ")</f>
        <v xml:space="preserve"> </v>
      </c>
      <c r="F14" s="435" t="str">
        <f>IF('Legit-Fans'!$H$65636=1,LOOKUP($B14,'Match-Points'!$B$7:$H$26,'Match-Points'!$H$7:$H$26)," ")</f>
        <v xml:space="preserve"> </v>
      </c>
      <c r="G14" s="434" t="str">
        <f>IF('Legit-Fans'!$H$65636=1,LOOKUP($B14,'Match-Points'!$B$7:$D$26,'Match-Points'!$D$7:$D$26)," ")</f>
        <v xml:space="preserve"> </v>
      </c>
      <c r="H14" s="436" t="str">
        <f>IF('Legit-Fans'!$H$65636=1,LOOKUP($B14,'Match-Points'!$B$7:$F$26,'Match-Points'!$F$7:$F$26)," ")</f>
        <v xml:space="preserve"> </v>
      </c>
      <c r="I14" s="435" t="str">
        <f>IF('Legit-Fans'!$H$65636=1,LOOKUP($B14,'Match-Points'!$B$7:$E$26,'Match-Points'!$E$7:$E$26)," ")</f>
        <v xml:space="preserve"> </v>
      </c>
      <c r="J14" s="434" t="str">
        <f>IF('Legit-Fans'!$H$65636=1,LOOKUP($B14,'Match-Points'!$B$7:$C$26,'Match-Points'!$C$7:$C$26)," ")</f>
        <v xml:space="preserve"> </v>
      </c>
    </row>
    <row r="15" spans="1:43" ht="19.5" hidden="1" thickBot="1">
      <c r="A15" s="431">
        <f t="shared" si="0"/>
        <v>7</v>
      </c>
      <c r="B15" s="432" t="str">
        <f>IF('Legit-Fans'!$H$65636=1,B68," ")</f>
        <v xml:space="preserve"> </v>
      </c>
      <c r="C15" s="432" t="str">
        <f>IF('Legit-Fans'!$H$65636=1,D68," ")</f>
        <v xml:space="preserve"> </v>
      </c>
      <c r="D15" s="433" t="str">
        <f>IF('Legit-Fans'!$H$65636=1,E68," ")</f>
        <v xml:space="preserve"> </v>
      </c>
      <c r="E15" s="434" t="str">
        <f>IF('Legit-Fans'!$H$65636=1,C68," ")</f>
        <v xml:space="preserve"> </v>
      </c>
      <c r="F15" s="435" t="str">
        <f>IF('Legit-Fans'!$H$65636=1,LOOKUP($B15,'Match-Points'!$B$7:$H$26,'Match-Points'!$H$7:$H$26)," ")</f>
        <v xml:space="preserve"> </v>
      </c>
      <c r="G15" s="434" t="str">
        <f>IF('Legit-Fans'!$H$65636=1,LOOKUP($B15,'Match-Points'!$B$7:$D$26,'Match-Points'!$D$7:$D$26)," ")</f>
        <v xml:space="preserve"> </v>
      </c>
      <c r="H15" s="436" t="str">
        <f>IF('Legit-Fans'!$H$65636=1,LOOKUP($B15,'Match-Points'!$B$7:$F$26,'Match-Points'!$F$7:$F$26)," ")</f>
        <v xml:space="preserve"> </v>
      </c>
      <c r="I15" s="435" t="str">
        <f>IF('Legit-Fans'!$H$65636=1,LOOKUP($B15,'Match-Points'!$B$7:$E$26,'Match-Points'!$E$7:$E$26)," ")</f>
        <v xml:space="preserve"> </v>
      </c>
      <c r="J15" s="434" t="str">
        <f>IF('Legit-Fans'!$H$65636=1,LOOKUP($B15,'Match-Points'!$B$7:$C$26,'Match-Points'!$C$7:$C$26)," ")</f>
        <v xml:space="preserve"> </v>
      </c>
    </row>
    <row r="16" spans="1:43" ht="19.5" hidden="1" thickBot="1">
      <c r="A16" s="431">
        <f t="shared" si="0"/>
        <v>8</v>
      </c>
      <c r="B16" s="432" t="str">
        <f>IF('Legit-Fans'!$H$65636=1,B69," ")</f>
        <v xml:space="preserve"> </v>
      </c>
      <c r="C16" s="432" t="str">
        <f>IF('Legit-Fans'!$H$65636=1,D69," ")</f>
        <v xml:space="preserve"> </v>
      </c>
      <c r="D16" s="433" t="str">
        <f>IF('Legit-Fans'!$H$65636=1,E69," ")</f>
        <v xml:space="preserve"> </v>
      </c>
      <c r="E16" s="434" t="str">
        <f>IF('Legit-Fans'!$H$65636=1,C69," ")</f>
        <v xml:space="preserve"> </v>
      </c>
      <c r="F16" s="435" t="str">
        <f>IF('Legit-Fans'!$H$65636=1,LOOKUP($B16,'Match-Points'!$B$7:$H$26,'Match-Points'!$H$7:$H$26)," ")</f>
        <v xml:space="preserve"> </v>
      </c>
      <c r="G16" s="434" t="str">
        <f>IF('Legit-Fans'!$H$65636=1,LOOKUP($B16,'Match-Points'!$B$7:$D$26,'Match-Points'!$D$7:$D$26)," ")</f>
        <v xml:space="preserve"> </v>
      </c>
      <c r="H16" s="436" t="str">
        <f>IF('Legit-Fans'!$H$65636=1,LOOKUP($B16,'Match-Points'!$B$7:$F$26,'Match-Points'!$F$7:$F$26)," ")</f>
        <v xml:space="preserve"> </v>
      </c>
      <c r="I16" s="435" t="str">
        <f>IF('Legit-Fans'!$H$65636=1,LOOKUP($B16,'Match-Points'!$B$7:$E$26,'Match-Points'!$E$7:$E$26)," ")</f>
        <v xml:space="preserve"> </v>
      </c>
      <c r="J16" s="434" t="str">
        <f>IF('Legit-Fans'!$H$65636=1,LOOKUP($B16,'Match-Points'!$B$7:$C$26,'Match-Points'!$C$7:$C$26)," ")</f>
        <v xml:space="preserve"> </v>
      </c>
    </row>
    <row r="17" spans="1:22" ht="19.5" hidden="1" thickBot="1">
      <c r="A17" s="431">
        <f t="shared" si="0"/>
        <v>9</v>
      </c>
      <c r="B17" s="432" t="str">
        <f>IF('Legit-Fans'!$H$65636=1,B70," ")</f>
        <v xml:space="preserve"> </v>
      </c>
      <c r="C17" s="432" t="str">
        <f>IF('Legit-Fans'!$H$65636=1,D70," ")</f>
        <v xml:space="preserve"> </v>
      </c>
      <c r="D17" s="433" t="str">
        <f>IF('Legit-Fans'!$H$65636=1,E70," ")</f>
        <v xml:space="preserve"> </v>
      </c>
      <c r="E17" s="434" t="str">
        <f>IF('Legit-Fans'!$H$65636=1,C70," ")</f>
        <v xml:space="preserve"> </v>
      </c>
      <c r="F17" s="435" t="str">
        <f>IF('Legit-Fans'!$H$65636=1,LOOKUP($B17,'Match-Points'!$B$7:$H$26,'Match-Points'!$H$7:$H$26)," ")</f>
        <v xml:space="preserve"> </v>
      </c>
      <c r="G17" s="434" t="str">
        <f>IF('Legit-Fans'!$H$65636=1,LOOKUP($B17,'Match-Points'!$B$7:$D$26,'Match-Points'!$D$7:$D$26)," ")</f>
        <v xml:space="preserve"> </v>
      </c>
      <c r="H17" s="436" t="str">
        <f>IF('Legit-Fans'!$H$65636=1,LOOKUP($B17,'Match-Points'!$B$7:$F$26,'Match-Points'!$F$7:$F$26)," ")</f>
        <v xml:space="preserve"> </v>
      </c>
      <c r="I17" s="435" t="str">
        <f>IF('Legit-Fans'!$H$65636=1,LOOKUP($B17,'Match-Points'!$B$7:$E$26,'Match-Points'!$E$7:$E$26)," ")</f>
        <v xml:space="preserve"> </v>
      </c>
      <c r="J17" s="434" t="str">
        <f>IF('Legit-Fans'!$H$65636=1,LOOKUP($B17,'Match-Points'!$B$7:$C$26,'Match-Points'!$C$7:$C$26)," ")</f>
        <v xml:space="preserve"> </v>
      </c>
    </row>
    <row r="18" spans="1:22" ht="19.5" hidden="1" thickBot="1">
      <c r="A18" s="431">
        <f t="shared" si="0"/>
        <v>10</v>
      </c>
      <c r="B18" s="432" t="str">
        <f>IF('Legit-Fans'!$H$65636=1,B71," ")</f>
        <v xml:space="preserve"> </v>
      </c>
      <c r="C18" s="432" t="str">
        <f>IF('Legit-Fans'!$H$65636=1,D71," ")</f>
        <v xml:space="preserve"> </v>
      </c>
      <c r="D18" s="433" t="str">
        <f>IF('Legit-Fans'!$H$65636=1,E71," ")</f>
        <v xml:space="preserve"> </v>
      </c>
      <c r="E18" s="434" t="str">
        <f>IF('Legit-Fans'!$H$65636=1,C71," ")</f>
        <v xml:space="preserve"> </v>
      </c>
      <c r="F18" s="435" t="str">
        <f>IF('Legit-Fans'!$H$65636=1,LOOKUP($B18,'Match-Points'!$B$7:$H$26,'Match-Points'!$H$7:$H$26)," ")</f>
        <v xml:space="preserve"> </v>
      </c>
      <c r="G18" s="434" t="str">
        <f>IF('Legit-Fans'!$H$65636=1,LOOKUP($B18,'Match-Points'!$B$7:$D$26,'Match-Points'!$D$7:$D$26)," ")</f>
        <v xml:space="preserve"> </v>
      </c>
      <c r="H18" s="436" t="str">
        <f>IF('Legit-Fans'!$H$65636=1,LOOKUP($B18,'Match-Points'!$B$7:$F$26,'Match-Points'!$F$7:$F$26)," ")</f>
        <v xml:space="preserve"> </v>
      </c>
      <c r="I18" s="435" t="str">
        <f>IF('Legit-Fans'!$H$65636=1,LOOKUP($B18,'Match-Points'!$B$7:$E$26,'Match-Points'!$E$7:$E$26)," ")</f>
        <v xml:space="preserve"> </v>
      </c>
      <c r="J18" s="434" t="str">
        <f>IF('Legit-Fans'!$H$65636=1,LOOKUP($B18,'Match-Points'!$B$7:$C$26,'Match-Points'!$C$7:$C$26)," ")</f>
        <v xml:space="preserve"> </v>
      </c>
    </row>
    <row r="19" spans="1:22" ht="19.5" hidden="1" thickBot="1">
      <c r="A19" s="431">
        <f t="shared" si="0"/>
        <v>11</v>
      </c>
      <c r="B19" s="432" t="str">
        <f>IF('Legit-Fans'!$H$65636=1,B72," ")</f>
        <v xml:space="preserve"> </v>
      </c>
      <c r="C19" s="432" t="str">
        <f>IF('Legit-Fans'!$H$65636=1,D72," ")</f>
        <v xml:space="preserve"> </v>
      </c>
      <c r="D19" s="433" t="str">
        <f>IF('Legit-Fans'!$H$65636=1,E72," ")</f>
        <v xml:space="preserve"> </v>
      </c>
      <c r="E19" s="434" t="str">
        <f>IF('Legit-Fans'!$H$65636=1,C72," ")</f>
        <v xml:space="preserve"> </v>
      </c>
      <c r="F19" s="435" t="str">
        <f>IF('Legit-Fans'!$H$65636=1,LOOKUP($B19,'Match-Points'!$B$7:$H$26,'Match-Points'!$H$7:$H$26)," ")</f>
        <v xml:space="preserve"> </v>
      </c>
      <c r="G19" s="434" t="str">
        <f>IF('Legit-Fans'!$H$65636=1,LOOKUP($B19,'Match-Points'!$B$7:$D$26,'Match-Points'!$D$7:$D$26)," ")</f>
        <v xml:space="preserve"> </v>
      </c>
      <c r="H19" s="436" t="str">
        <f>IF('Legit-Fans'!$H$65636=1,LOOKUP($B19,'Match-Points'!$B$7:$F$26,'Match-Points'!$F$7:$F$26)," ")</f>
        <v xml:space="preserve"> </v>
      </c>
      <c r="I19" s="435" t="str">
        <f>IF('Legit-Fans'!$H$65636=1,LOOKUP($B19,'Match-Points'!$B$7:$E$26,'Match-Points'!$E$7:$E$26)," ")</f>
        <v xml:space="preserve"> </v>
      </c>
      <c r="J19" s="434" t="str">
        <f>IF('Legit-Fans'!$H$65636=1,LOOKUP($B19,'Match-Points'!$B$7:$C$26,'Match-Points'!$C$7:$C$26)," ")</f>
        <v xml:space="preserve"> </v>
      </c>
    </row>
    <row r="20" spans="1:22" ht="19.5" hidden="1" thickBot="1">
      <c r="A20" s="431">
        <f t="shared" si="0"/>
        <v>12</v>
      </c>
      <c r="B20" s="432" t="str">
        <f>IF('Legit-Fans'!$H$65636=1,B73," ")</f>
        <v xml:space="preserve"> </v>
      </c>
      <c r="C20" s="432" t="str">
        <f>IF('Legit-Fans'!$H$65636=1,D73," ")</f>
        <v xml:space="preserve"> </v>
      </c>
      <c r="D20" s="433" t="str">
        <f>IF('Legit-Fans'!$H$65636=1,E73," ")</f>
        <v xml:space="preserve"> </v>
      </c>
      <c r="E20" s="434" t="str">
        <f>IF('Legit-Fans'!$H$65636=1,C73," ")</f>
        <v xml:space="preserve"> </v>
      </c>
      <c r="F20" s="435" t="str">
        <f>IF('Legit-Fans'!$H$65636=1,LOOKUP($B20,'Match-Points'!$B$7:$H$26,'Match-Points'!$H$7:$H$26)," ")</f>
        <v xml:space="preserve"> </v>
      </c>
      <c r="G20" s="434" t="str">
        <f>IF('Legit-Fans'!$H$65636=1,LOOKUP($B20,'Match-Points'!$B$7:$D$26,'Match-Points'!$D$7:$D$26)," ")</f>
        <v xml:space="preserve"> </v>
      </c>
      <c r="H20" s="436" t="str">
        <f>IF('Legit-Fans'!$H$65636=1,LOOKUP($B20,'Match-Points'!$B$7:$F$26,'Match-Points'!$F$7:$F$26)," ")</f>
        <v xml:space="preserve"> </v>
      </c>
      <c r="I20" s="435" t="str">
        <f>IF('Legit-Fans'!$H$65636=1,LOOKUP($B20,'Match-Points'!$B$7:$E$26,'Match-Points'!$E$7:$E$26)," ")</f>
        <v xml:space="preserve"> </v>
      </c>
      <c r="J20" s="434" t="str">
        <f>IF('Legit-Fans'!$H$65636=1,LOOKUP($B20,'Match-Points'!$B$7:$C$26,'Match-Points'!$C$7:$C$26)," ")</f>
        <v xml:space="preserve"> </v>
      </c>
    </row>
    <row r="21" spans="1:22" ht="19.5" hidden="1" thickBot="1">
      <c r="A21" s="431">
        <f t="shared" si="0"/>
        <v>13</v>
      </c>
      <c r="B21" s="432" t="str">
        <f>IF('Legit-Fans'!$H$65636=1,B74," ")</f>
        <v xml:space="preserve"> </v>
      </c>
      <c r="C21" s="432" t="str">
        <f>IF('Legit-Fans'!$H$65636=1,D74," ")</f>
        <v xml:space="preserve"> </v>
      </c>
      <c r="D21" s="433" t="str">
        <f>IF('Legit-Fans'!$H$65636=1,E74," ")</f>
        <v xml:space="preserve"> </v>
      </c>
      <c r="E21" s="434" t="str">
        <f>IF('Legit-Fans'!$H$65636=1,C74," ")</f>
        <v xml:space="preserve"> </v>
      </c>
      <c r="F21" s="435" t="str">
        <f>IF('Legit-Fans'!$H$65636=1,LOOKUP($B21,'Match-Points'!$B$7:$H$26,'Match-Points'!$H$7:$H$26)," ")</f>
        <v xml:space="preserve"> </v>
      </c>
      <c r="G21" s="434" t="str">
        <f>IF('Legit-Fans'!$H$65636=1,LOOKUP($B21,'Match-Points'!$B$7:$D$26,'Match-Points'!$D$7:$D$26)," ")</f>
        <v xml:space="preserve"> </v>
      </c>
      <c r="H21" s="436" t="str">
        <f>IF('Legit-Fans'!$H$65636=1,LOOKUP($B21,'Match-Points'!$B$7:$F$26,'Match-Points'!$F$7:$F$26)," ")</f>
        <v xml:space="preserve"> </v>
      </c>
      <c r="I21" s="435" t="str">
        <f>IF('Legit-Fans'!$H$65636=1,LOOKUP($B21,'Match-Points'!$B$7:$E$26,'Match-Points'!$E$7:$E$26)," ")</f>
        <v xml:space="preserve"> </v>
      </c>
      <c r="J21" s="434" t="str">
        <f>IF('Legit-Fans'!$H$65636=1,LOOKUP($B21,'Match-Points'!$B$7:$C$26,'Match-Points'!$C$7:$C$26)," ")</f>
        <v xml:space="preserve"> </v>
      </c>
    </row>
    <row r="22" spans="1:22" ht="19.5" hidden="1" thickBot="1">
      <c r="A22" s="431">
        <f t="shared" si="0"/>
        <v>14</v>
      </c>
      <c r="B22" s="432" t="str">
        <f>IF('Legit-Fans'!$H$65636=1,B75," ")</f>
        <v xml:space="preserve"> </v>
      </c>
      <c r="C22" s="432" t="str">
        <f>IF('Legit-Fans'!$H$65636=1,D75," ")</f>
        <v xml:space="preserve"> </v>
      </c>
      <c r="D22" s="433" t="str">
        <f>IF('Legit-Fans'!$H$65636=1,E75," ")</f>
        <v xml:space="preserve"> </v>
      </c>
      <c r="E22" s="434" t="str">
        <f>IF('Legit-Fans'!$H$65636=1,C75," ")</f>
        <v xml:space="preserve"> </v>
      </c>
      <c r="F22" s="435" t="str">
        <f>IF('Legit-Fans'!$H$65636=1,LOOKUP($B22,'Match-Points'!$B$7:$H$26,'Match-Points'!$H$7:$H$26)," ")</f>
        <v xml:space="preserve"> </v>
      </c>
      <c r="G22" s="434" t="str">
        <f>IF('Legit-Fans'!$H$65636=1,LOOKUP($B22,'Match-Points'!$B$7:$D$26,'Match-Points'!$D$7:$D$26)," ")</f>
        <v xml:space="preserve"> </v>
      </c>
      <c r="H22" s="436" t="str">
        <f>IF('Legit-Fans'!$H$65636=1,LOOKUP($B22,'Match-Points'!$B$7:$F$26,'Match-Points'!$F$7:$F$26)," ")</f>
        <v xml:space="preserve"> </v>
      </c>
      <c r="I22" s="435" t="str">
        <f>IF('Legit-Fans'!$H$65636=1,LOOKUP($B22,'Match-Points'!$B$7:$E$26,'Match-Points'!$E$7:$E$26)," ")</f>
        <v xml:space="preserve"> </v>
      </c>
      <c r="J22" s="434" t="str">
        <f>IF('Legit-Fans'!$H$65636=1,LOOKUP($B22,'Match-Points'!$B$7:$C$26,'Match-Points'!$C$7:$C$26)," ")</f>
        <v xml:space="preserve"> </v>
      </c>
    </row>
    <row r="23" spans="1:22" ht="19.5" hidden="1" thickBot="1">
      <c r="A23" s="431">
        <f t="shared" si="0"/>
        <v>15</v>
      </c>
      <c r="B23" s="432" t="str">
        <f>IF('Legit-Fans'!$H$65636=1,B76," ")</f>
        <v xml:space="preserve"> </v>
      </c>
      <c r="C23" s="432" t="str">
        <f>IF('Legit-Fans'!$H$65636=1,D76," ")</f>
        <v xml:space="preserve"> </v>
      </c>
      <c r="D23" s="433" t="str">
        <f>IF('Legit-Fans'!$H$65636=1,E76," ")</f>
        <v xml:space="preserve"> </v>
      </c>
      <c r="E23" s="434" t="str">
        <f>IF('Legit-Fans'!$H$65636=1,C76," ")</f>
        <v xml:space="preserve"> </v>
      </c>
      <c r="F23" s="435" t="str">
        <f>IF('Legit-Fans'!$H$65636=1,LOOKUP($B23,'Match-Points'!$B$7:$H$26,'Match-Points'!$H$7:$H$26)," ")</f>
        <v xml:space="preserve"> </v>
      </c>
      <c r="G23" s="434" t="str">
        <f>IF('Legit-Fans'!$H$65636=1,LOOKUP($B23,'Match-Points'!$B$7:$D$26,'Match-Points'!$D$7:$D$26)," ")</f>
        <v xml:space="preserve"> </v>
      </c>
      <c r="H23" s="436" t="str">
        <f>IF('Legit-Fans'!$H$65636=1,LOOKUP($B23,'Match-Points'!$B$7:$F$26,'Match-Points'!$F$7:$F$26)," ")</f>
        <v xml:space="preserve"> </v>
      </c>
      <c r="I23" s="435" t="str">
        <f>IF('Legit-Fans'!$H$65636=1,LOOKUP($B23,'Match-Points'!$B$7:$E$26,'Match-Points'!$E$7:$E$26)," ")</f>
        <v xml:space="preserve"> </v>
      </c>
      <c r="J23" s="434" t="str">
        <f>IF('Legit-Fans'!$H$65636=1,LOOKUP($B23,'Match-Points'!$B$7:$C$26,'Match-Points'!$C$7:$C$26)," ")</f>
        <v xml:space="preserve"> </v>
      </c>
    </row>
    <row r="24" spans="1:22" ht="19.5" hidden="1" thickBot="1">
      <c r="A24" s="431">
        <f t="shared" si="0"/>
        <v>16</v>
      </c>
      <c r="B24" s="432" t="str">
        <f>IF('Legit-Fans'!$H$65636=1,B77," ")</f>
        <v xml:space="preserve"> </v>
      </c>
      <c r="C24" s="432" t="str">
        <f>IF('Legit-Fans'!$H$65636=1,D77," ")</f>
        <v xml:space="preserve"> </v>
      </c>
      <c r="D24" s="433" t="str">
        <f>IF('Legit-Fans'!$H$65636=1,E77," ")</f>
        <v xml:space="preserve"> </v>
      </c>
      <c r="E24" s="434" t="str">
        <f>IF('Legit-Fans'!$H$65636=1,C77," ")</f>
        <v xml:space="preserve"> </v>
      </c>
      <c r="F24" s="435" t="str">
        <f>IF('Legit-Fans'!$H$65636=1,LOOKUP($B24,'Match-Points'!$B$7:$H$26,'Match-Points'!$H$7:$H$26)," ")</f>
        <v xml:space="preserve"> </v>
      </c>
      <c r="G24" s="434" t="str">
        <f>IF('Legit-Fans'!$H$65636=1,LOOKUP($B24,'Match-Points'!$B$7:$D$26,'Match-Points'!$D$7:$D$26)," ")</f>
        <v xml:space="preserve"> </v>
      </c>
      <c r="H24" s="436" t="str">
        <f>IF('Legit-Fans'!$H$65636=1,LOOKUP($B24,'Match-Points'!$B$7:$F$26,'Match-Points'!$F$7:$F$26)," ")</f>
        <v xml:space="preserve"> </v>
      </c>
      <c r="I24" s="435" t="str">
        <f>IF('Legit-Fans'!$H$65636=1,LOOKUP($B24,'Match-Points'!$B$7:$E$26,'Match-Points'!$E$7:$E$26)," ")</f>
        <v xml:space="preserve"> </v>
      </c>
      <c r="J24" s="434" t="str">
        <f>IF('Legit-Fans'!$H$65636=1,LOOKUP($B24,'Match-Points'!$B$7:$C$26,'Match-Points'!$C$7:$C$26)," ")</f>
        <v xml:space="preserve"> </v>
      </c>
    </row>
    <row r="25" spans="1:22" ht="19.5" hidden="1" thickBot="1">
      <c r="A25" s="431">
        <f t="shared" si="0"/>
        <v>17</v>
      </c>
      <c r="B25" s="432" t="str">
        <f>IF('Legit-Fans'!$H$65636=1,B78," ")</f>
        <v xml:space="preserve"> </v>
      </c>
      <c r="C25" s="432" t="str">
        <f>IF('Legit-Fans'!$H$65636=1,D78," ")</f>
        <v xml:space="preserve"> </v>
      </c>
      <c r="D25" s="433" t="str">
        <f>IF('Legit-Fans'!$H$65636=1,E78," ")</f>
        <v xml:space="preserve"> </v>
      </c>
      <c r="E25" s="434" t="str">
        <f>IF('Legit-Fans'!$H$65636=1,C78," ")</f>
        <v xml:space="preserve"> </v>
      </c>
      <c r="F25" s="435" t="str">
        <f>IF('Legit-Fans'!$H$65636=1,LOOKUP($B25,'Match-Points'!$B$7:$H$26,'Match-Points'!$H$7:$H$26)," ")</f>
        <v xml:space="preserve"> </v>
      </c>
      <c r="G25" s="434" t="str">
        <f>IF('Legit-Fans'!$H$65636=1,LOOKUP($B25,'Match-Points'!$B$7:$D$26,'Match-Points'!$D$7:$D$26)," ")</f>
        <v xml:space="preserve"> </v>
      </c>
      <c r="H25" s="436" t="str">
        <f>IF('Legit-Fans'!$H$65636=1,LOOKUP($B25,'Match-Points'!$B$7:$F$26,'Match-Points'!$F$7:$F$26)," ")</f>
        <v xml:space="preserve"> </v>
      </c>
      <c r="I25" s="435" t="str">
        <f>IF('Legit-Fans'!$H$65636=1,LOOKUP($B25,'Match-Points'!$B$7:$E$26,'Match-Points'!$E$7:$E$26)," ")</f>
        <v xml:space="preserve"> </v>
      </c>
      <c r="J25" s="434" t="str">
        <f>IF('Legit-Fans'!$H$65636=1,LOOKUP($B25,'Match-Points'!$B$7:$C$26,'Match-Points'!$C$7:$C$26)," ")</f>
        <v xml:space="preserve"> </v>
      </c>
    </row>
    <row r="26" spans="1:22" ht="19.5" hidden="1" thickBot="1">
      <c r="A26" s="431">
        <f t="shared" si="0"/>
        <v>18</v>
      </c>
      <c r="B26" s="432" t="str">
        <f>IF('Legit-Fans'!$H$65636=1,B79," ")</f>
        <v xml:space="preserve"> </v>
      </c>
      <c r="C26" s="432" t="str">
        <f>IF('Legit-Fans'!$H$65636=1,D79," ")</f>
        <v xml:space="preserve"> </v>
      </c>
      <c r="D26" s="433" t="str">
        <f>IF('Legit-Fans'!$H$65636=1,E79," ")</f>
        <v xml:space="preserve"> </v>
      </c>
      <c r="E26" s="434" t="str">
        <f>IF('Legit-Fans'!$H$65636=1,C79," ")</f>
        <v xml:space="preserve"> </v>
      </c>
      <c r="F26" s="435" t="str">
        <f>IF('Legit-Fans'!$H$65636=1,LOOKUP($B26,'Match-Points'!$B$7:$H$26,'Match-Points'!$H$7:$H$26)," ")</f>
        <v xml:space="preserve"> </v>
      </c>
      <c r="G26" s="434" t="str">
        <f>IF('Legit-Fans'!$H$65636=1,LOOKUP($B26,'Match-Points'!$B$7:$D$26,'Match-Points'!$D$7:$D$26)," ")</f>
        <v xml:space="preserve"> </v>
      </c>
      <c r="H26" s="436" t="str">
        <f>IF('Legit-Fans'!$H$65636=1,LOOKUP($B26,'Match-Points'!$B$7:$F$26,'Match-Points'!$F$7:$F$26)," ")</f>
        <v xml:space="preserve"> </v>
      </c>
      <c r="I26" s="435" t="str">
        <f>IF('Legit-Fans'!$H$65636=1,LOOKUP($B26,'Match-Points'!$B$7:$E$26,'Match-Points'!$E$7:$E$26)," ")</f>
        <v xml:space="preserve"> </v>
      </c>
      <c r="J26" s="434" t="str">
        <f>IF('Legit-Fans'!$H$65636=1,LOOKUP($B26,'Match-Points'!$B$7:$C$26,'Match-Points'!$C$7:$C$26)," ")</f>
        <v xml:space="preserve"> </v>
      </c>
    </row>
    <row r="27" spans="1:22" ht="19.5" hidden="1" thickBot="1">
      <c r="A27" s="431">
        <f t="shared" si="0"/>
        <v>19</v>
      </c>
      <c r="B27" s="432" t="str">
        <f>IF('Legit-Fans'!$H$65636=1,B80," ")</f>
        <v xml:space="preserve"> </v>
      </c>
      <c r="C27" s="432" t="str">
        <f>IF('Legit-Fans'!$H$65636=1,D80," ")</f>
        <v xml:space="preserve"> </v>
      </c>
      <c r="D27" s="433" t="str">
        <f>IF('Legit-Fans'!$H$65636=1,E80," ")</f>
        <v xml:space="preserve"> </v>
      </c>
      <c r="E27" s="434" t="str">
        <f>IF('Legit-Fans'!$H$65636=1,C80," ")</f>
        <v xml:space="preserve"> </v>
      </c>
      <c r="F27" s="435" t="str">
        <f>IF('Legit-Fans'!$H$65636=1,LOOKUP($B27,'Match-Points'!$B$7:$H$26,'Match-Points'!$H$7:$H$26)," ")</f>
        <v xml:space="preserve"> </v>
      </c>
      <c r="G27" s="434" t="str">
        <f>IF('Legit-Fans'!$H$65636=1,LOOKUP($B27,'Match-Points'!$B$7:$D$26,'Match-Points'!$D$7:$D$26)," ")</f>
        <v xml:space="preserve"> </v>
      </c>
      <c r="H27" s="436" t="str">
        <f>IF('Legit-Fans'!$H$65636=1,LOOKUP($B27,'Match-Points'!$B$7:$F$26,'Match-Points'!$F$7:$F$26)," ")</f>
        <v xml:space="preserve"> </v>
      </c>
      <c r="I27" s="435" t="str">
        <f>IF('Legit-Fans'!$H$65636=1,LOOKUP($B27,'Match-Points'!$B$7:$E$26,'Match-Points'!$E$7:$E$26)," ")</f>
        <v xml:space="preserve"> </v>
      </c>
      <c r="J27" s="434" t="str">
        <f>IF('Legit-Fans'!$H$65636=1,LOOKUP($B27,'Match-Points'!$B$7:$C$26,'Match-Points'!$C$7:$C$26)," ")</f>
        <v xml:space="preserve"> </v>
      </c>
    </row>
    <row r="28" spans="1:22" ht="19.5" hidden="1" thickBot="1">
      <c r="A28" s="431">
        <f t="shared" si="0"/>
        <v>20</v>
      </c>
      <c r="B28" s="432" t="str">
        <f>IF('Legit-Fans'!$H$65636=1,B81," ")</f>
        <v xml:space="preserve"> </v>
      </c>
      <c r="C28" s="432" t="str">
        <f>IF('Legit-Fans'!$H$65636=1,D81," ")</f>
        <v xml:space="preserve"> </v>
      </c>
      <c r="D28" s="433" t="str">
        <f>IF('Legit-Fans'!$H$65636=1,E81," ")</f>
        <v xml:space="preserve"> </v>
      </c>
      <c r="E28" s="434" t="str">
        <f>IF('Legit-Fans'!$H$65636=1,C81," ")</f>
        <v xml:space="preserve"> </v>
      </c>
      <c r="F28" s="435" t="str">
        <f>IF('Legit-Fans'!$H$65636=1,LOOKUP($B28,'Match-Points'!$B$7:$H$26,'Match-Points'!$H$7:$H$26)," ")</f>
        <v xml:space="preserve"> </v>
      </c>
      <c r="G28" s="434" t="str">
        <f>IF('Legit-Fans'!$H$65636=1,LOOKUP($B28,'Match-Points'!$B$7:$D$26,'Match-Points'!$D$7:$D$26)," ")</f>
        <v xml:space="preserve"> </v>
      </c>
      <c r="H28" s="436" t="str">
        <f>IF('Legit-Fans'!$H$65636=1,LOOKUP($B28,'Match-Points'!$B$7:$F$26,'Match-Points'!$F$7:$F$26)," ")</f>
        <v xml:space="preserve"> </v>
      </c>
      <c r="I28" s="435" t="str">
        <f>IF('Legit-Fans'!$H$65636=1,LOOKUP($B28,'Match-Points'!$B$7:$E$26,'Match-Points'!$E$7:$E$26)," ")</f>
        <v xml:space="preserve"> </v>
      </c>
      <c r="J28" s="434" t="str">
        <f>IF('Legit-Fans'!$H$65636=1,LOOKUP($B28,'Match-Points'!$B$7:$C$26,'Match-Points'!$C$7:$C$26)," ")</f>
        <v xml:space="preserve"> </v>
      </c>
    </row>
    <row r="29" spans="1:22" ht="19.5" hidden="1" thickBot="1">
      <c r="A29" s="437"/>
      <c r="B29" s="438"/>
      <c r="C29" s="432"/>
      <c r="D29" s="433"/>
      <c r="E29" s="434"/>
      <c r="F29" s="435"/>
      <c r="G29" s="434"/>
      <c r="H29" s="436"/>
      <c r="I29" s="435"/>
      <c r="J29" s="434"/>
    </row>
    <row r="30" spans="1:22" hidden="1">
      <c r="A30" s="38"/>
      <c r="B30" s="290"/>
    </row>
    <row r="31" spans="1:22" hidden="1">
      <c r="H31" s="291"/>
      <c r="V31" s="45">
        <v>2</v>
      </c>
    </row>
    <row r="32" spans="1:22" hidden="1"/>
    <row r="33" spans="1:333" hidden="1">
      <c r="L33" s="33"/>
      <c r="M33" s="33"/>
      <c r="N33" s="320"/>
      <c r="O33" s="33"/>
      <c r="P33" s="33"/>
      <c r="Q33" s="33"/>
      <c r="R33" s="33"/>
      <c r="S33" s="33"/>
      <c r="T33" s="538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122"/>
      <c r="AF33" s="122"/>
    </row>
    <row r="34" spans="1:333" ht="19.5" hidden="1" thickBot="1">
      <c r="L34" s="33"/>
      <c r="M34" s="33"/>
      <c r="N34" s="320"/>
      <c r="O34" s="33"/>
      <c r="P34" s="33"/>
      <c r="Q34" s="33"/>
      <c r="R34" s="33"/>
      <c r="S34" s="33"/>
      <c r="T34" s="538"/>
      <c r="U34" s="33"/>
      <c r="V34" s="33"/>
      <c r="W34" s="33"/>
      <c r="X34" s="33"/>
      <c r="Y34" s="543"/>
      <c r="Z34" s="544"/>
      <c r="AA34" s="33"/>
      <c r="AB34" s="33"/>
      <c r="AC34" s="33"/>
      <c r="AD34" s="33"/>
      <c r="AE34" s="122"/>
      <c r="AF34" s="122"/>
      <c r="AO34" s="543"/>
      <c r="AP34" s="544"/>
      <c r="BC34" s="534"/>
      <c r="BD34" s="281"/>
      <c r="BE34" s="543"/>
      <c r="BF34" s="544"/>
    </row>
    <row r="35" spans="1:333" ht="19.5" hidden="1" thickBot="1">
      <c r="A35" s="290" t="str">
        <f>Admin!$K$7</f>
        <v>ENGLISH PREMIER LEAGUE  2023 - 2024</v>
      </c>
      <c r="D35" s="292" t="str">
        <f ca="1">IF(AND($C$4&gt;=Admin!$G$12,'Ranking-Log-Background'!$C$4&lt;=Admin!$K$12),"(CURRENT RANKINGS)","(FINAL SEASON RANKINGS)")</f>
        <v>(CURRENT RANKINGS)</v>
      </c>
      <c r="E35" s="293"/>
      <c r="K35" s="643" t="s">
        <v>64</v>
      </c>
      <c r="L35" s="644"/>
      <c r="M35" s="645"/>
      <c r="N35" s="646"/>
      <c r="O35" s="545"/>
      <c r="P35" s="647" t="s">
        <v>292</v>
      </c>
      <c r="Q35" s="648"/>
      <c r="R35" s="649"/>
      <c r="S35" s="650"/>
      <c r="T35" s="219"/>
      <c r="U35" s="651" t="s">
        <v>293</v>
      </c>
      <c r="V35" s="652"/>
      <c r="W35" s="653"/>
      <c r="X35" s="654"/>
      <c r="Y35" s="219"/>
      <c r="Z35" s="647" t="s">
        <v>292</v>
      </c>
      <c r="AA35" s="648"/>
      <c r="AB35" s="649"/>
      <c r="AC35" s="650"/>
      <c r="AD35" s="217"/>
      <c r="AE35" s="651" t="s">
        <v>294</v>
      </c>
      <c r="AF35" s="652"/>
      <c r="AG35" s="653"/>
      <c r="AH35" s="654"/>
      <c r="AI35" s="219"/>
      <c r="AJ35" s="647" t="s">
        <v>292</v>
      </c>
      <c r="AK35" s="648"/>
      <c r="AL35" s="649"/>
      <c r="AM35" s="650"/>
      <c r="AN35" s="217"/>
      <c r="AO35" s="651" t="s">
        <v>295</v>
      </c>
      <c r="AP35" s="652"/>
      <c r="AQ35" s="653"/>
      <c r="AR35" s="654"/>
      <c r="AS35" s="219"/>
      <c r="AT35" s="647" t="s">
        <v>292</v>
      </c>
      <c r="AU35" s="648"/>
      <c r="AV35" s="649"/>
      <c r="AW35" s="650"/>
      <c r="AX35" s="217"/>
      <c r="AY35" s="651" t="s">
        <v>296</v>
      </c>
      <c r="AZ35" s="652"/>
      <c r="BA35" s="653"/>
      <c r="BB35" s="654"/>
      <c r="BC35" s="219"/>
      <c r="BD35" s="631" t="s">
        <v>292</v>
      </c>
      <c r="BE35" s="632"/>
      <c r="BF35" s="633"/>
      <c r="BG35" s="634"/>
      <c r="BH35" s="217"/>
      <c r="BI35" s="651" t="s">
        <v>297</v>
      </c>
      <c r="BJ35" s="652"/>
      <c r="BK35" s="653"/>
      <c r="BL35" s="654"/>
      <c r="BM35" s="219"/>
      <c r="BN35" s="631" t="s">
        <v>292</v>
      </c>
      <c r="BO35" s="632"/>
      <c r="BP35" s="633"/>
      <c r="BQ35" s="634"/>
      <c r="BR35" s="217"/>
      <c r="BS35" s="651" t="s">
        <v>298</v>
      </c>
      <c r="BT35" s="652"/>
      <c r="BU35" s="653"/>
      <c r="BV35" s="654"/>
      <c r="BW35" s="219"/>
      <c r="BX35" s="631" t="s">
        <v>292</v>
      </c>
      <c r="BY35" s="632"/>
      <c r="BZ35" s="633"/>
      <c r="CA35" s="634"/>
      <c r="CB35" s="217"/>
      <c r="CC35" s="635" t="s">
        <v>166</v>
      </c>
      <c r="CD35" s="636"/>
      <c r="CE35" s="637"/>
      <c r="CF35" s="638"/>
      <c r="CG35" s="219"/>
      <c r="CH35" s="631" t="s">
        <v>292</v>
      </c>
      <c r="CI35" s="632"/>
      <c r="CJ35" s="633"/>
      <c r="CK35" s="634"/>
      <c r="CL35" s="217"/>
      <c r="CM35" s="635" t="s">
        <v>299</v>
      </c>
      <c r="CN35" s="636"/>
      <c r="CO35" s="637"/>
      <c r="CP35" s="638"/>
      <c r="CQ35" s="219"/>
      <c r="CR35" s="631" t="s">
        <v>292</v>
      </c>
      <c r="CS35" s="632"/>
      <c r="CT35" s="633"/>
      <c r="CU35" s="634"/>
      <c r="CV35" s="217"/>
      <c r="CW35" s="635" t="s">
        <v>300</v>
      </c>
      <c r="CX35" s="636"/>
      <c r="CY35" s="637"/>
      <c r="CZ35" s="638"/>
      <c r="DA35" s="546"/>
      <c r="DB35" s="631" t="s">
        <v>292</v>
      </c>
      <c r="DC35" s="632"/>
      <c r="DD35" s="633"/>
      <c r="DE35" s="634"/>
      <c r="DF35" s="217"/>
      <c r="DG35" s="635" t="s">
        <v>301</v>
      </c>
      <c r="DH35" s="636"/>
      <c r="DI35" s="637"/>
      <c r="DJ35" s="638"/>
      <c r="DK35" s="217"/>
      <c r="DL35" s="631" t="s">
        <v>292</v>
      </c>
      <c r="DM35" s="632"/>
      <c r="DN35" s="633"/>
      <c r="DO35" s="634"/>
      <c r="DP35" s="547"/>
      <c r="DQ35" s="635" t="s">
        <v>167</v>
      </c>
      <c r="DR35" s="636"/>
      <c r="DS35" s="637"/>
      <c r="DT35" s="638"/>
      <c r="DU35" s="217"/>
      <c r="DV35" s="631" t="s">
        <v>292</v>
      </c>
      <c r="DW35" s="632"/>
      <c r="DX35" s="633"/>
      <c r="DY35" s="634"/>
      <c r="DZ35" s="217"/>
      <c r="EA35" s="635" t="s">
        <v>302</v>
      </c>
      <c r="EB35" s="636"/>
      <c r="EC35" s="637"/>
      <c r="ED35" s="638"/>
      <c r="EE35" s="217"/>
      <c r="EF35" s="631" t="s">
        <v>292</v>
      </c>
      <c r="EG35" s="632"/>
      <c r="EH35" s="633"/>
      <c r="EI35" s="634"/>
      <c r="EJ35" s="217"/>
      <c r="EK35" s="635" t="s">
        <v>303</v>
      </c>
      <c r="EL35" s="636"/>
      <c r="EM35" s="637"/>
      <c r="EN35" s="638"/>
      <c r="EO35" s="217"/>
      <c r="EP35" s="631" t="s">
        <v>292</v>
      </c>
      <c r="EQ35" s="632"/>
      <c r="ER35" s="633"/>
      <c r="ES35" s="634"/>
      <c r="ET35" s="217"/>
      <c r="EU35" s="635" t="s">
        <v>303</v>
      </c>
      <c r="EV35" s="636"/>
      <c r="EW35" s="637"/>
      <c r="EX35" s="638"/>
      <c r="EY35" s="217"/>
      <c r="EZ35" s="631" t="s">
        <v>292</v>
      </c>
      <c r="FA35" s="632"/>
      <c r="FB35" s="633"/>
      <c r="FC35" s="634"/>
      <c r="FD35" s="217"/>
      <c r="FE35" s="635" t="s">
        <v>303</v>
      </c>
      <c r="FF35" s="636"/>
      <c r="FG35" s="637"/>
      <c r="FH35" s="638"/>
      <c r="FI35" s="217"/>
      <c r="FJ35" s="631" t="s">
        <v>292</v>
      </c>
      <c r="FK35" s="632"/>
      <c r="FL35" s="633"/>
      <c r="FM35" s="634"/>
      <c r="FN35" s="217"/>
      <c r="FO35" s="635" t="s">
        <v>303</v>
      </c>
      <c r="FP35" s="636"/>
      <c r="FQ35" s="637"/>
      <c r="FR35" s="638"/>
      <c r="FS35" s="217"/>
      <c r="FT35" s="631" t="s">
        <v>292</v>
      </c>
      <c r="FU35" s="632"/>
      <c r="FV35" s="633"/>
      <c r="FW35" s="634"/>
      <c r="FX35" s="217"/>
      <c r="FY35" s="635" t="s">
        <v>303</v>
      </c>
      <c r="FZ35" s="636"/>
      <c r="GA35" s="637"/>
      <c r="GB35" s="638"/>
      <c r="GC35" s="217"/>
      <c r="GD35" s="631" t="s">
        <v>292</v>
      </c>
      <c r="GE35" s="632"/>
      <c r="GF35" s="633"/>
      <c r="GG35" s="634"/>
      <c r="GH35" s="217"/>
      <c r="GI35" s="635" t="s">
        <v>304</v>
      </c>
      <c r="GJ35" s="636"/>
      <c r="GK35" s="637"/>
      <c r="GL35" s="638"/>
      <c r="GM35" s="217"/>
      <c r="GN35" s="631" t="s">
        <v>292</v>
      </c>
      <c r="GO35" s="632"/>
      <c r="GP35" s="633"/>
      <c r="GQ35" s="634"/>
      <c r="GR35" s="217"/>
      <c r="GS35" s="635" t="s">
        <v>305</v>
      </c>
      <c r="GT35" s="636"/>
      <c r="GU35" s="637"/>
      <c r="GV35" s="638"/>
      <c r="GW35" s="217"/>
      <c r="GX35" s="631" t="s">
        <v>292</v>
      </c>
      <c r="GY35" s="632"/>
      <c r="GZ35" s="633"/>
      <c r="HA35" s="634"/>
      <c r="HB35" s="217"/>
      <c r="HC35" s="635" t="s">
        <v>306</v>
      </c>
      <c r="HD35" s="636"/>
      <c r="HE35" s="637"/>
      <c r="HF35" s="638"/>
      <c r="HG35" s="217"/>
      <c r="HH35" s="631" t="s">
        <v>292</v>
      </c>
      <c r="HI35" s="632"/>
      <c r="HJ35" s="633"/>
      <c r="HK35" s="634"/>
      <c r="HL35" s="217"/>
      <c r="HM35" s="635" t="s">
        <v>307</v>
      </c>
      <c r="HN35" s="636"/>
      <c r="HO35" s="637"/>
      <c r="HP35" s="638"/>
      <c r="HQ35" s="217"/>
      <c r="HR35" s="631" t="s">
        <v>292</v>
      </c>
      <c r="HS35" s="632"/>
      <c r="HT35" s="633"/>
      <c r="HU35" s="634"/>
      <c r="HV35" s="217"/>
      <c r="HW35" s="639" t="s">
        <v>308</v>
      </c>
      <c r="HX35" s="640"/>
      <c r="HY35" s="641"/>
      <c r="HZ35" s="642"/>
      <c r="IA35" s="217"/>
      <c r="IB35" s="631" t="s">
        <v>292</v>
      </c>
      <c r="IC35" s="632"/>
      <c r="ID35" s="633"/>
      <c r="IE35" s="634"/>
      <c r="IF35" s="217"/>
      <c r="IG35" s="639" t="s">
        <v>309</v>
      </c>
      <c r="IH35" s="640"/>
      <c r="II35" s="641"/>
      <c r="IJ35" s="642"/>
      <c r="IK35" s="217"/>
      <c r="IL35" s="631" t="s">
        <v>292</v>
      </c>
      <c r="IM35" s="632"/>
      <c r="IN35" s="633"/>
      <c r="IO35" s="634"/>
      <c r="IP35" s="217"/>
      <c r="IQ35" s="639" t="s">
        <v>310</v>
      </c>
      <c r="IR35" s="640"/>
      <c r="IS35" s="641"/>
      <c r="IT35" s="642"/>
      <c r="IU35" s="217"/>
      <c r="IV35" s="631" t="s">
        <v>292</v>
      </c>
      <c r="IW35" s="632"/>
      <c r="IX35" s="633"/>
      <c r="IY35" s="634"/>
      <c r="IZ35" s="217"/>
      <c r="JA35" s="627" t="s">
        <v>311</v>
      </c>
      <c r="JB35" s="628"/>
      <c r="JC35" s="629"/>
      <c r="JD35" s="630"/>
      <c r="JE35" s="217"/>
      <c r="JF35" s="631" t="s">
        <v>292</v>
      </c>
      <c r="JG35" s="632"/>
      <c r="JH35" s="633"/>
      <c r="JI35" s="634"/>
      <c r="JJ35" s="217"/>
      <c r="JK35" s="627" t="s">
        <v>312</v>
      </c>
      <c r="JL35" s="628"/>
      <c r="JM35" s="629"/>
      <c r="JN35" s="630"/>
      <c r="JO35" s="217"/>
      <c r="JP35" s="631" t="s">
        <v>292</v>
      </c>
      <c r="JQ35" s="632"/>
      <c r="JR35" s="633"/>
      <c r="JS35" s="634"/>
      <c r="JT35" s="217"/>
      <c r="JU35" s="627" t="s">
        <v>313</v>
      </c>
      <c r="JV35" s="628"/>
      <c r="JW35" s="629"/>
      <c r="JX35" s="630"/>
      <c r="JY35" s="217"/>
      <c r="JZ35" s="631" t="s">
        <v>292</v>
      </c>
      <c r="KA35" s="632"/>
      <c r="KB35" s="633"/>
      <c r="KC35" s="634"/>
      <c r="KD35" s="217"/>
      <c r="KE35" s="627" t="s">
        <v>314</v>
      </c>
      <c r="KF35" s="628"/>
      <c r="KG35" s="629"/>
      <c r="KH35" s="630"/>
      <c r="KI35" s="217"/>
      <c r="KJ35" s="631" t="s">
        <v>292</v>
      </c>
      <c r="KK35" s="632"/>
      <c r="KL35" s="633"/>
      <c r="KM35" s="634"/>
      <c r="KN35" s="217"/>
      <c r="KO35" s="627" t="s">
        <v>315</v>
      </c>
      <c r="KP35" s="628"/>
      <c r="KQ35" s="629"/>
      <c r="KR35" s="630"/>
      <c r="KS35" s="217"/>
      <c r="KT35" s="631" t="s">
        <v>292</v>
      </c>
      <c r="KU35" s="632"/>
      <c r="KV35" s="633"/>
      <c r="KW35" s="634"/>
      <c r="KX35" s="217"/>
      <c r="KY35" s="627" t="s">
        <v>316</v>
      </c>
      <c r="KZ35" s="628"/>
      <c r="LA35" s="629"/>
      <c r="LB35" s="630"/>
      <c r="LC35" s="584"/>
      <c r="LD35" s="672"/>
      <c r="LE35" s="672"/>
      <c r="LF35" s="673"/>
      <c r="LG35" s="673"/>
      <c r="LH35" s="611"/>
      <c r="LI35" s="611"/>
      <c r="LJ35" s="612"/>
      <c r="LK35" s="612"/>
      <c r="LM35" s="609"/>
      <c r="LN35" s="609"/>
      <c r="LO35" s="610"/>
      <c r="LP35" s="610"/>
      <c r="LR35" s="611"/>
      <c r="LS35" s="611"/>
      <c r="LT35" s="612"/>
      <c r="LU35" s="612"/>
    </row>
    <row r="36" spans="1:333" s="30" customFormat="1" ht="19.5" hidden="1" thickBot="1">
      <c r="A36" s="212" t="s">
        <v>6</v>
      </c>
      <c r="B36" s="298" t="s">
        <v>41</v>
      </c>
      <c r="C36" s="298" t="s">
        <v>35</v>
      </c>
      <c r="D36" s="43"/>
      <c r="E36" s="245"/>
      <c r="F36" s="212" t="s">
        <v>41</v>
      </c>
      <c r="G36" s="299" t="s">
        <v>20</v>
      </c>
      <c r="H36" s="298" t="s">
        <v>35</v>
      </c>
      <c r="I36" s="298" t="s">
        <v>22</v>
      </c>
      <c r="J36" s="300"/>
      <c r="K36" s="548" t="s">
        <v>41</v>
      </c>
      <c r="L36" s="549" t="s">
        <v>20</v>
      </c>
      <c r="M36" s="550" t="s">
        <v>35</v>
      </c>
      <c r="N36" s="551" t="s">
        <v>22</v>
      </c>
      <c r="O36" s="197"/>
      <c r="P36" s="552" t="s">
        <v>41</v>
      </c>
      <c r="Q36" s="553" t="s">
        <v>20</v>
      </c>
      <c r="R36" s="554" t="s">
        <v>35</v>
      </c>
      <c r="S36" s="555" t="s">
        <v>22</v>
      </c>
      <c r="T36" s="197"/>
      <c r="U36" s="556" t="s">
        <v>41</v>
      </c>
      <c r="V36" s="557" t="s">
        <v>20</v>
      </c>
      <c r="W36" s="558" t="s">
        <v>35</v>
      </c>
      <c r="X36" s="559" t="s">
        <v>22</v>
      </c>
      <c r="Y36" s="221"/>
      <c r="Z36" s="552" t="s">
        <v>41</v>
      </c>
      <c r="AA36" s="553" t="s">
        <v>20</v>
      </c>
      <c r="AB36" s="554" t="s">
        <v>35</v>
      </c>
      <c r="AC36" s="555" t="s">
        <v>22</v>
      </c>
      <c r="AD36" s="220"/>
      <c r="AE36" s="556" t="s">
        <v>41</v>
      </c>
      <c r="AF36" s="557" t="s">
        <v>20</v>
      </c>
      <c r="AG36" s="558" t="s">
        <v>35</v>
      </c>
      <c r="AH36" s="559" t="s">
        <v>22</v>
      </c>
      <c r="AI36" s="221"/>
      <c r="AJ36" s="552" t="s">
        <v>41</v>
      </c>
      <c r="AK36" s="553" t="s">
        <v>20</v>
      </c>
      <c r="AL36" s="554" t="s">
        <v>35</v>
      </c>
      <c r="AM36" s="555" t="s">
        <v>22</v>
      </c>
      <c r="AN36" s="220"/>
      <c r="AO36" s="548" t="s">
        <v>41</v>
      </c>
      <c r="AP36" s="549" t="s">
        <v>20</v>
      </c>
      <c r="AQ36" s="550" t="s">
        <v>35</v>
      </c>
      <c r="AR36" s="551" t="s">
        <v>22</v>
      </c>
      <c r="AS36" s="221"/>
      <c r="AT36" s="552" t="s">
        <v>41</v>
      </c>
      <c r="AU36" s="553" t="s">
        <v>20</v>
      </c>
      <c r="AV36" s="554" t="s">
        <v>35</v>
      </c>
      <c r="AW36" s="555" t="s">
        <v>22</v>
      </c>
      <c r="AX36" s="220"/>
      <c r="AY36" s="556" t="s">
        <v>41</v>
      </c>
      <c r="AZ36" s="557" t="s">
        <v>20</v>
      </c>
      <c r="BA36" s="558" t="s">
        <v>35</v>
      </c>
      <c r="BB36" s="559" t="s">
        <v>22</v>
      </c>
      <c r="BC36" s="221"/>
      <c r="BD36" s="556" t="s">
        <v>41</v>
      </c>
      <c r="BE36" s="557" t="s">
        <v>20</v>
      </c>
      <c r="BF36" s="558" t="s">
        <v>35</v>
      </c>
      <c r="BG36" s="559" t="s">
        <v>22</v>
      </c>
      <c r="BH36" s="220"/>
      <c r="BI36" s="556" t="s">
        <v>41</v>
      </c>
      <c r="BJ36" s="557" t="s">
        <v>20</v>
      </c>
      <c r="BK36" s="558" t="s">
        <v>35</v>
      </c>
      <c r="BL36" s="559" t="s">
        <v>22</v>
      </c>
      <c r="BM36" s="221"/>
      <c r="BN36" s="556" t="s">
        <v>41</v>
      </c>
      <c r="BO36" s="557" t="s">
        <v>20</v>
      </c>
      <c r="BP36" s="558" t="s">
        <v>35</v>
      </c>
      <c r="BQ36" s="559" t="s">
        <v>22</v>
      </c>
      <c r="BR36" s="220"/>
      <c r="BS36" s="556" t="s">
        <v>41</v>
      </c>
      <c r="BT36" s="557" t="s">
        <v>20</v>
      </c>
      <c r="BU36" s="558" t="s">
        <v>35</v>
      </c>
      <c r="BV36" s="559" t="s">
        <v>22</v>
      </c>
      <c r="BW36" s="221"/>
      <c r="BX36" s="556" t="s">
        <v>41</v>
      </c>
      <c r="BY36" s="557" t="s">
        <v>20</v>
      </c>
      <c r="BZ36" s="558" t="s">
        <v>35</v>
      </c>
      <c r="CA36" s="559" t="s">
        <v>22</v>
      </c>
      <c r="CB36" s="220"/>
      <c r="CC36" s="556" t="s">
        <v>41</v>
      </c>
      <c r="CD36" s="557" t="s">
        <v>20</v>
      </c>
      <c r="CE36" s="558" t="s">
        <v>35</v>
      </c>
      <c r="CF36" s="559" t="s">
        <v>22</v>
      </c>
      <c r="CG36" s="221"/>
      <c r="CH36" s="556" t="s">
        <v>41</v>
      </c>
      <c r="CI36" s="557" t="s">
        <v>20</v>
      </c>
      <c r="CJ36" s="558" t="s">
        <v>35</v>
      </c>
      <c r="CK36" s="559" t="s">
        <v>22</v>
      </c>
      <c r="CL36" s="220"/>
      <c r="CM36" s="556" t="s">
        <v>41</v>
      </c>
      <c r="CN36" s="557" t="s">
        <v>20</v>
      </c>
      <c r="CO36" s="558" t="s">
        <v>35</v>
      </c>
      <c r="CP36" s="559" t="s">
        <v>22</v>
      </c>
      <c r="CQ36" s="221"/>
      <c r="CR36" s="556" t="s">
        <v>41</v>
      </c>
      <c r="CS36" s="557" t="s">
        <v>20</v>
      </c>
      <c r="CT36" s="558" t="s">
        <v>35</v>
      </c>
      <c r="CU36" s="559" t="s">
        <v>22</v>
      </c>
      <c r="CV36" s="220"/>
      <c r="CW36" s="556" t="s">
        <v>41</v>
      </c>
      <c r="CX36" s="557" t="s">
        <v>20</v>
      </c>
      <c r="CY36" s="558" t="s">
        <v>35</v>
      </c>
      <c r="CZ36" s="559" t="s">
        <v>22</v>
      </c>
      <c r="DA36" s="221"/>
      <c r="DB36" s="556" t="s">
        <v>41</v>
      </c>
      <c r="DC36" s="557" t="s">
        <v>20</v>
      </c>
      <c r="DD36" s="558" t="s">
        <v>35</v>
      </c>
      <c r="DE36" s="559" t="s">
        <v>22</v>
      </c>
      <c r="DF36" s="220"/>
      <c r="DG36" s="556" t="s">
        <v>41</v>
      </c>
      <c r="DH36" s="557" t="s">
        <v>20</v>
      </c>
      <c r="DI36" s="558" t="s">
        <v>35</v>
      </c>
      <c r="DJ36" s="559" t="s">
        <v>22</v>
      </c>
      <c r="DK36" s="220"/>
      <c r="DL36" s="556" t="s">
        <v>41</v>
      </c>
      <c r="DM36" s="557" t="s">
        <v>20</v>
      </c>
      <c r="DN36" s="558" t="s">
        <v>35</v>
      </c>
      <c r="DO36" s="559" t="s">
        <v>22</v>
      </c>
      <c r="DP36" s="221"/>
      <c r="DQ36" s="556" t="s">
        <v>41</v>
      </c>
      <c r="DR36" s="557" t="s">
        <v>20</v>
      </c>
      <c r="DS36" s="558" t="s">
        <v>35</v>
      </c>
      <c r="DT36" s="559" t="s">
        <v>22</v>
      </c>
      <c r="DU36" s="220"/>
      <c r="DV36" s="556" t="s">
        <v>41</v>
      </c>
      <c r="DW36" s="557" t="s">
        <v>20</v>
      </c>
      <c r="DX36" s="558" t="s">
        <v>35</v>
      </c>
      <c r="DY36" s="559" t="s">
        <v>22</v>
      </c>
      <c r="DZ36" s="220"/>
      <c r="EA36" s="556" t="s">
        <v>41</v>
      </c>
      <c r="EB36" s="557" t="s">
        <v>20</v>
      </c>
      <c r="EC36" s="558" t="s">
        <v>35</v>
      </c>
      <c r="ED36" s="559" t="s">
        <v>22</v>
      </c>
      <c r="EE36" s="220"/>
      <c r="EF36" s="556" t="s">
        <v>41</v>
      </c>
      <c r="EG36" s="557" t="s">
        <v>20</v>
      </c>
      <c r="EH36" s="558" t="s">
        <v>35</v>
      </c>
      <c r="EI36" s="559" t="s">
        <v>22</v>
      </c>
      <c r="EJ36" s="220"/>
      <c r="EK36" s="556" t="s">
        <v>41</v>
      </c>
      <c r="EL36" s="557" t="s">
        <v>20</v>
      </c>
      <c r="EM36" s="558" t="s">
        <v>35</v>
      </c>
      <c r="EN36" s="559" t="s">
        <v>22</v>
      </c>
      <c r="EO36" s="220"/>
      <c r="EP36" s="556" t="s">
        <v>41</v>
      </c>
      <c r="EQ36" s="557" t="s">
        <v>20</v>
      </c>
      <c r="ER36" s="558" t="s">
        <v>35</v>
      </c>
      <c r="ES36" s="559" t="s">
        <v>22</v>
      </c>
      <c r="ET36" s="220"/>
      <c r="EU36" s="556" t="s">
        <v>41</v>
      </c>
      <c r="EV36" s="557" t="s">
        <v>20</v>
      </c>
      <c r="EW36" s="558" t="s">
        <v>35</v>
      </c>
      <c r="EX36" s="559" t="s">
        <v>22</v>
      </c>
      <c r="EY36" s="220"/>
      <c r="EZ36" s="556" t="s">
        <v>41</v>
      </c>
      <c r="FA36" s="557" t="s">
        <v>20</v>
      </c>
      <c r="FB36" s="558" t="s">
        <v>35</v>
      </c>
      <c r="FC36" s="559" t="s">
        <v>22</v>
      </c>
      <c r="FD36" s="220"/>
      <c r="FE36" s="556" t="s">
        <v>41</v>
      </c>
      <c r="FF36" s="557" t="s">
        <v>20</v>
      </c>
      <c r="FG36" s="558" t="s">
        <v>35</v>
      </c>
      <c r="FH36" s="559" t="s">
        <v>22</v>
      </c>
      <c r="FI36" s="220"/>
      <c r="FJ36" s="556" t="s">
        <v>41</v>
      </c>
      <c r="FK36" s="557" t="s">
        <v>20</v>
      </c>
      <c r="FL36" s="558" t="s">
        <v>35</v>
      </c>
      <c r="FM36" s="559" t="s">
        <v>22</v>
      </c>
      <c r="FN36" s="220"/>
      <c r="FO36" s="556" t="s">
        <v>41</v>
      </c>
      <c r="FP36" s="557" t="s">
        <v>20</v>
      </c>
      <c r="FQ36" s="558" t="s">
        <v>35</v>
      </c>
      <c r="FR36" s="559" t="s">
        <v>22</v>
      </c>
      <c r="FS36" s="220"/>
      <c r="FT36" s="556" t="s">
        <v>41</v>
      </c>
      <c r="FU36" s="557" t="s">
        <v>20</v>
      </c>
      <c r="FV36" s="558" t="s">
        <v>35</v>
      </c>
      <c r="FW36" s="559" t="s">
        <v>22</v>
      </c>
      <c r="FX36" s="220"/>
      <c r="FY36" s="556" t="s">
        <v>41</v>
      </c>
      <c r="FZ36" s="557" t="s">
        <v>20</v>
      </c>
      <c r="GA36" s="558" t="s">
        <v>35</v>
      </c>
      <c r="GB36" s="559" t="s">
        <v>22</v>
      </c>
      <c r="GC36" s="220"/>
      <c r="GD36" s="556" t="s">
        <v>41</v>
      </c>
      <c r="GE36" s="557" t="s">
        <v>20</v>
      </c>
      <c r="GF36" s="558" t="s">
        <v>35</v>
      </c>
      <c r="GG36" s="559" t="s">
        <v>22</v>
      </c>
      <c r="GH36" s="220"/>
      <c r="GI36" s="556" t="s">
        <v>41</v>
      </c>
      <c r="GJ36" s="557" t="s">
        <v>20</v>
      </c>
      <c r="GK36" s="558" t="s">
        <v>35</v>
      </c>
      <c r="GL36" s="559" t="s">
        <v>22</v>
      </c>
      <c r="GM36" s="220"/>
      <c r="GN36" s="556" t="s">
        <v>41</v>
      </c>
      <c r="GO36" s="557" t="s">
        <v>20</v>
      </c>
      <c r="GP36" s="558" t="s">
        <v>35</v>
      </c>
      <c r="GQ36" s="559" t="s">
        <v>22</v>
      </c>
      <c r="GR36" s="220"/>
      <c r="GS36" s="556" t="s">
        <v>41</v>
      </c>
      <c r="GT36" s="557" t="s">
        <v>20</v>
      </c>
      <c r="GU36" s="558" t="s">
        <v>35</v>
      </c>
      <c r="GV36" s="559" t="s">
        <v>22</v>
      </c>
      <c r="GW36" s="220"/>
      <c r="GX36" s="556" t="s">
        <v>41</v>
      </c>
      <c r="GY36" s="557" t="s">
        <v>20</v>
      </c>
      <c r="GZ36" s="558" t="s">
        <v>35</v>
      </c>
      <c r="HA36" s="559" t="s">
        <v>22</v>
      </c>
      <c r="HB36" s="220"/>
      <c r="HC36" s="556" t="s">
        <v>41</v>
      </c>
      <c r="HD36" s="557" t="s">
        <v>20</v>
      </c>
      <c r="HE36" s="558" t="s">
        <v>35</v>
      </c>
      <c r="HF36" s="559" t="s">
        <v>22</v>
      </c>
      <c r="HG36" s="220"/>
      <c r="HH36" s="556" t="s">
        <v>41</v>
      </c>
      <c r="HI36" s="557" t="s">
        <v>20</v>
      </c>
      <c r="HJ36" s="558" t="s">
        <v>35</v>
      </c>
      <c r="HK36" s="559" t="s">
        <v>22</v>
      </c>
      <c r="HL36" s="220"/>
      <c r="HM36" s="556" t="s">
        <v>41</v>
      </c>
      <c r="HN36" s="557" t="s">
        <v>20</v>
      </c>
      <c r="HO36" s="558" t="s">
        <v>35</v>
      </c>
      <c r="HP36" s="559" t="s">
        <v>22</v>
      </c>
      <c r="HQ36" s="220"/>
      <c r="HR36" s="556" t="s">
        <v>41</v>
      </c>
      <c r="HS36" s="557" t="s">
        <v>20</v>
      </c>
      <c r="HT36" s="558" t="s">
        <v>35</v>
      </c>
      <c r="HU36" s="559" t="s">
        <v>22</v>
      </c>
      <c r="HV36" s="220"/>
      <c r="HW36" s="556" t="s">
        <v>41</v>
      </c>
      <c r="HX36" s="557" t="s">
        <v>20</v>
      </c>
      <c r="HY36" s="558" t="s">
        <v>35</v>
      </c>
      <c r="HZ36" s="559" t="s">
        <v>22</v>
      </c>
      <c r="IA36" s="220"/>
      <c r="IB36" s="556" t="s">
        <v>41</v>
      </c>
      <c r="IC36" s="557" t="s">
        <v>20</v>
      </c>
      <c r="ID36" s="558" t="s">
        <v>35</v>
      </c>
      <c r="IE36" s="559" t="s">
        <v>22</v>
      </c>
      <c r="IF36" s="220"/>
      <c r="IG36" s="556" t="s">
        <v>41</v>
      </c>
      <c r="IH36" s="557" t="s">
        <v>20</v>
      </c>
      <c r="II36" s="558" t="s">
        <v>35</v>
      </c>
      <c r="IJ36" s="559" t="s">
        <v>22</v>
      </c>
      <c r="IK36" s="220"/>
      <c r="IL36" s="556" t="s">
        <v>41</v>
      </c>
      <c r="IM36" s="557" t="s">
        <v>20</v>
      </c>
      <c r="IN36" s="558" t="s">
        <v>35</v>
      </c>
      <c r="IO36" s="559" t="s">
        <v>22</v>
      </c>
      <c r="IP36" s="220"/>
      <c r="IQ36" s="556" t="s">
        <v>41</v>
      </c>
      <c r="IR36" s="557" t="s">
        <v>20</v>
      </c>
      <c r="IS36" s="558" t="s">
        <v>35</v>
      </c>
      <c r="IT36" s="559" t="s">
        <v>22</v>
      </c>
      <c r="IU36" s="220"/>
      <c r="IV36" s="556" t="s">
        <v>41</v>
      </c>
      <c r="IW36" s="557" t="s">
        <v>20</v>
      </c>
      <c r="IX36" s="558" t="s">
        <v>35</v>
      </c>
      <c r="IY36" s="559" t="s">
        <v>22</v>
      </c>
      <c r="IZ36" s="220"/>
      <c r="JA36" s="556" t="s">
        <v>41</v>
      </c>
      <c r="JB36" s="557" t="s">
        <v>20</v>
      </c>
      <c r="JC36" s="558" t="s">
        <v>35</v>
      </c>
      <c r="JD36" s="559" t="s">
        <v>22</v>
      </c>
      <c r="JE36" s="220"/>
      <c r="JF36" s="556" t="s">
        <v>41</v>
      </c>
      <c r="JG36" s="557" t="s">
        <v>20</v>
      </c>
      <c r="JH36" s="558" t="s">
        <v>35</v>
      </c>
      <c r="JI36" s="559" t="s">
        <v>22</v>
      </c>
      <c r="JJ36" s="220"/>
      <c r="JK36" s="556" t="s">
        <v>41</v>
      </c>
      <c r="JL36" s="557" t="s">
        <v>20</v>
      </c>
      <c r="JM36" s="558" t="s">
        <v>35</v>
      </c>
      <c r="JN36" s="559" t="s">
        <v>22</v>
      </c>
      <c r="JO36" s="220"/>
      <c r="JP36" s="556" t="s">
        <v>41</v>
      </c>
      <c r="JQ36" s="557" t="s">
        <v>20</v>
      </c>
      <c r="JR36" s="558" t="s">
        <v>35</v>
      </c>
      <c r="JS36" s="559" t="s">
        <v>22</v>
      </c>
      <c r="JT36" s="220"/>
      <c r="JU36" s="556" t="s">
        <v>41</v>
      </c>
      <c r="JV36" s="557" t="s">
        <v>20</v>
      </c>
      <c r="JW36" s="558" t="s">
        <v>35</v>
      </c>
      <c r="JX36" s="559" t="s">
        <v>22</v>
      </c>
      <c r="JY36" s="220"/>
      <c r="JZ36" s="556" t="s">
        <v>41</v>
      </c>
      <c r="KA36" s="557" t="s">
        <v>20</v>
      </c>
      <c r="KB36" s="558" t="s">
        <v>35</v>
      </c>
      <c r="KC36" s="559" t="s">
        <v>22</v>
      </c>
      <c r="KD36" s="220"/>
      <c r="KE36" s="556" t="s">
        <v>41</v>
      </c>
      <c r="KF36" s="557" t="s">
        <v>20</v>
      </c>
      <c r="KG36" s="558" t="s">
        <v>35</v>
      </c>
      <c r="KH36" s="559" t="s">
        <v>22</v>
      </c>
      <c r="KI36" s="220"/>
      <c r="KJ36" s="556" t="s">
        <v>41</v>
      </c>
      <c r="KK36" s="557" t="s">
        <v>20</v>
      </c>
      <c r="KL36" s="558" t="s">
        <v>35</v>
      </c>
      <c r="KM36" s="559" t="s">
        <v>22</v>
      </c>
      <c r="KN36" s="220"/>
      <c r="KO36" s="556" t="s">
        <v>41</v>
      </c>
      <c r="KP36" s="557" t="s">
        <v>20</v>
      </c>
      <c r="KQ36" s="558" t="s">
        <v>35</v>
      </c>
      <c r="KR36" s="559" t="s">
        <v>22</v>
      </c>
      <c r="KS36" s="220"/>
      <c r="KT36" s="556" t="s">
        <v>41</v>
      </c>
      <c r="KU36" s="557" t="s">
        <v>20</v>
      </c>
      <c r="KV36" s="558" t="s">
        <v>35</v>
      </c>
      <c r="KW36" s="559" t="s">
        <v>22</v>
      </c>
      <c r="KX36" s="220"/>
      <c r="KY36" s="556" t="s">
        <v>41</v>
      </c>
      <c r="KZ36" s="557" t="s">
        <v>20</v>
      </c>
      <c r="LA36" s="558" t="s">
        <v>35</v>
      </c>
      <c r="LB36" s="559" t="s">
        <v>22</v>
      </c>
      <c r="LC36" s="280"/>
      <c r="LD36" s="221"/>
      <c r="LE36" s="221"/>
      <c r="LF36" s="221"/>
      <c r="LG36" s="221"/>
      <c r="LH36" s="280"/>
      <c r="LI36" s="280"/>
      <c r="LJ36" s="280"/>
      <c r="LK36" s="280"/>
      <c r="LL36" s="280"/>
      <c r="LM36" s="280"/>
      <c r="LN36" s="280"/>
      <c r="LO36" s="280"/>
      <c r="LP36" s="280"/>
      <c r="LQ36" s="280"/>
      <c r="LR36" s="280"/>
      <c r="LS36" s="280"/>
      <c r="LT36" s="280"/>
      <c r="LU36" s="280"/>
    </row>
    <row r="37" spans="1:333" hidden="1">
      <c r="A37" s="301">
        <f>IF('Teams-Premier-League'!A7="","",'Teams-Premier-League'!A7)</f>
        <v>1</v>
      </c>
      <c r="B37" s="302" t="str">
        <f>IF(A37=" ", " ",INDEX('Stats-Big-Stats'!$C$872:$C$891,MATCH($A37,'Stats-Big-Stats'!$H$872:$H$891,0)))</f>
        <v>Arsenal</v>
      </c>
      <c r="C37" s="303">
        <f>IF(A37=" "," ",INDEX('Match-Points'!$J$7:$J$26,MATCH($A37,'Stats-Big-Stats'!$H$872:$H$891,0)))</f>
        <v>20</v>
      </c>
      <c r="D37" s="304" t="str">
        <f>B37</f>
        <v>Arsenal</v>
      </c>
      <c r="E37" s="305">
        <v>1</v>
      </c>
      <c r="F37" s="306" t="str">
        <f>B37</f>
        <v>Arsenal</v>
      </c>
      <c r="G37" s="252">
        <f>LOOKUP(F37,'Match-Points'!$B$7:$G$26,'Match-Points'!$G$7:$G$26)</f>
        <v>16</v>
      </c>
      <c r="H37" s="26">
        <f t="shared" ref="H37:H56" si="1">C37</f>
        <v>20</v>
      </c>
      <c r="I37" s="110">
        <f>LOOKUP(B37,'Match-Points'!$B$7:$I$26,'Match-Points'!$I$7:$I$26)</f>
        <v>10</v>
      </c>
      <c r="J37" s="243"/>
      <c r="K37" s="567" t="str">
        <f>F37</f>
        <v>Arsenal</v>
      </c>
      <c r="L37" s="560">
        <f>G37</f>
        <v>16</v>
      </c>
      <c r="M37" s="560">
        <f>H37</f>
        <v>20</v>
      </c>
      <c r="N37" s="561">
        <f>I37</f>
        <v>10</v>
      </c>
      <c r="O37" s="531"/>
      <c r="P37" s="562" t="str">
        <f>IF(K37=K36,F36,F37)</f>
        <v>Arsenal</v>
      </c>
      <c r="Q37" s="562">
        <f>IF(K37=K36,G36,G37)</f>
        <v>16</v>
      </c>
      <c r="R37" s="562">
        <f>IF(K37=K36,H36,H37)</f>
        <v>20</v>
      </c>
      <c r="S37" s="563">
        <f>IF(K37=K36,I36,I37)</f>
        <v>10</v>
      </c>
      <c r="T37" s="173"/>
      <c r="U37" s="564" t="str">
        <f>P37</f>
        <v>Arsenal</v>
      </c>
      <c r="V37" s="565">
        <f>Q37</f>
        <v>16</v>
      </c>
      <c r="W37" s="565">
        <f>R37</f>
        <v>20</v>
      </c>
      <c r="X37" s="566">
        <f>S37</f>
        <v>10</v>
      </c>
      <c r="Y37" s="219"/>
      <c r="Z37" s="562" t="str">
        <f>IF(U37=U36,P36,P37)</f>
        <v>Arsenal</v>
      </c>
      <c r="AA37" s="562">
        <f>IF(U37=U36,Q36,Q37)</f>
        <v>16</v>
      </c>
      <c r="AB37" s="562">
        <f>IF(U37=U36,R36,R37)</f>
        <v>20</v>
      </c>
      <c r="AC37" s="563">
        <f>IF(U37=U36,S36,S37)</f>
        <v>10</v>
      </c>
      <c r="AD37" s="217"/>
      <c r="AE37" s="564" t="str">
        <f>Z37</f>
        <v>Arsenal</v>
      </c>
      <c r="AF37" s="565">
        <f>AA37</f>
        <v>16</v>
      </c>
      <c r="AG37" s="565">
        <f>AB37</f>
        <v>20</v>
      </c>
      <c r="AH37" s="566">
        <f>AC37</f>
        <v>10</v>
      </c>
      <c r="AI37" s="219"/>
      <c r="AJ37" s="562" t="str">
        <f>IF(AE37=AE36,Z36,Z37)</f>
        <v>Arsenal</v>
      </c>
      <c r="AK37" s="562">
        <f>IF(AE37=AE36,AA36,AA37)</f>
        <v>16</v>
      </c>
      <c r="AL37" s="562">
        <f>IF(AE37=AE36,AB36,AB37)</f>
        <v>20</v>
      </c>
      <c r="AM37" s="563">
        <f>IF(AE37=AE36,AC36,AC37)</f>
        <v>10</v>
      </c>
      <c r="AN37" s="217"/>
      <c r="AO37" s="562" t="str">
        <f>AJ37</f>
        <v>Arsenal</v>
      </c>
      <c r="AP37" s="565">
        <f>AK37</f>
        <v>16</v>
      </c>
      <c r="AQ37" s="565">
        <f>AL37</f>
        <v>20</v>
      </c>
      <c r="AR37" s="566">
        <f>AM37</f>
        <v>10</v>
      </c>
      <c r="AS37" s="219"/>
      <c r="AT37" s="562" t="str">
        <f>IF(AO37=AO36,AJ36,AJ37)</f>
        <v>Arsenal</v>
      </c>
      <c r="AU37" s="562">
        <f>IF(AO37=AO36,AK36,AK37)</f>
        <v>16</v>
      </c>
      <c r="AV37" s="562">
        <f>IF(AO37=AO36,AL36,AL37)</f>
        <v>20</v>
      </c>
      <c r="AW37" s="563">
        <f>IF(AO37=AO36,AM36,AM37)</f>
        <v>10</v>
      </c>
      <c r="AX37" s="217"/>
      <c r="AY37" s="562" t="str">
        <f>AT37</f>
        <v>Arsenal</v>
      </c>
      <c r="AZ37" s="565">
        <f>AU37</f>
        <v>16</v>
      </c>
      <c r="BA37" s="565">
        <f>AV37</f>
        <v>20</v>
      </c>
      <c r="BB37" s="566">
        <f>AW37</f>
        <v>10</v>
      </c>
      <c r="BC37" s="219"/>
      <c r="BD37" s="562" t="str">
        <f>IF(AY37=AY36,AT36,AT37)</f>
        <v>Arsenal</v>
      </c>
      <c r="BE37" s="562">
        <f>IF(AY37=AY36,AU36,AU37)</f>
        <v>16</v>
      </c>
      <c r="BF37" s="562">
        <f>IF(AY37=AY36,AV36,AV37)</f>
        <v>20</v>
      </c>
      <c r="BG37" s="563">
        <f>IF(AY37=AY36,AW36,AW37)</f>
        <v>10</v>
      </c>
      <c r="BH37" s="217"/>
      <c r="BI37" s="562" t="str">
        <f>BD37</f>
        <v>Arsenal</v>
      </c>
      <c r="BJ37" s="565">
        <f>BE37</f>
        <v>16</v>
      </c>
      <c r="BK37" s="565">
        <f>BF37</f>
        <v>20</v>
      </c>
      <c r="BL37" s="566">
        <f>BG37</f>
        <v>10</v>
      </c>
      <c r="BM37" s="219"/>
      <c r="BN37" s="562" t="str">
        <f>IF(BI37=BI36,BD36,BD37)</f>
        <v>Arsenal</v>
      </c>
      <c r="BO37" s="562">
        <f>IF(BI37=BI36,BE36,BE37)</f>
        <v>16</v>
      </c>
      <c r="BP37" s="562">
        <f>IF(BI37=BI36,BF36,BF37)</f>
        <v>20</v>
      </c>
      <c r="BQ37" s="563">
        <f>IF(BI37=BI36,BG36,BG37)</f>
        <v>10</v>
      </c>
      <c r="BR37" s="217"/>
      <c r="BS37" s="562" t="str">
        <f>BN37</f>
        <v>Arsenal</v>
      </c>
      <c r="BT37" s="565">
        <f>BO37</f>
        <v>16</v>
      </c>
      <c r="BU37" s="565">
        <f>BP37</f>
        <v>20</v>
      </c>
      <c r="BV37" s="566">
        <f>BQ37</f>
        <v>10</v>
      </c>
      <c r="BW37" s="219"/>
      <c r="BX37" s="562" t="str">
        <f>IF(BS37=BS36,BN36,BN37)</f>
        <v>Arsenal</v>
      </c>
      <c r="BY37" s="562">
        <f>IF(BS37=BS36,BO36,BO37)</f>
        <v>16</v>
      </c>
      <c r="BZ37" s="562">
        <f>IF(BS37=BS36,BP36,BP37)</f>
        <v>20</v>
      </c>
      <c r="CA37" s="563">
        <f>IF(BS37=BS36,BQ36,BQ37)</f>
        <v>10</v>
      </c>
      <c r="CB37" s="217"/>
      <c r="CC37" s="562" t="str">
        <f>BX37</f>
        <v>Arsenal</v>
      </c>
      <c r="CD37" s="565">
        <f>BY37</f>
        <v>16</v>
      </c>
      <c r="CE37" s="565">
        <f>BZ37</f>
        <v>20</v>
      </c>
      <c r="CF37" s="566">
        <f>CA37</f>
        <v>10</v>
      </c>
      <c r="CG37" s="219"/>
      <c r="CH37" s="562" t="str">
        <f>IF(CC37=CC38,BX38,BX37)</f>
        <v>Spurs</v>
      </c>
      <c r="CI37" s="562">
        <f>IF(CC37=CC38,BY38,BY37)</f>
        <v>18</v>
      </c>
      <c r="CJ37" s="562">
        <f>IF(CC37=CC38,BZ38,BZ37)</f>
        <v>20</v>
      </c>
      <c r="CK37" s="563">
        <f>IF(CC37=CC38,CA38,CA37)</f>
        <v>10</v>
      </c>
      <c r="CL37" s="217"/>
      <c r="CM37" s="562" t="str">
        <f>CH37</f>
        <v>Spurs</v>
      </c>
      <c r="CN37" s="565">
        <f>CI37</f>
        <v>18</v>
      </c>
      <c r="CO37" s="565">
        <f>CJ37</f>
        <v>20</v>
      </c>
      <c r="CP37" s="566">
        <f>CK37</f>
        <v>10</v>
      </c>
      <c r="CQ37" s="219"/>
      <c r="CR37" s="562" t="str">
        <f>IF(CM37=CM38,CH38,CH37)</f>
        <v>Spurs</v>
      </c>
      <c r="CS37" s="562">
        <f>IF(CM37=CM38,CI38,CI37)</f>
        <v>18</v>
      </c>
      <c r="CT37" s="562">
        <f>IF(CM37=CM38,CJ38,CJ37)</f>
        <v>20</v>
      </c>
      <c r="CU37" s="563">
        <f>IF(CM37=CM38,CK38,CK37)</f>
        <v>10</v>
      </c>
      <c r="CV37" s="217"/>
      <c r="CW37" s="562" t="str">
        <f>CR37</f>
        <v>Spurs</v>
      </c>
      <c r="CX37" s="565">
        <f>CS37</f>
        <v>18</v>
      </c>
      <c r="CY37" s="565">
        <f>CT37</f>
        <v>20</v>
      </c>
      <c r="CZ37" s="566">
        <f>CU37</f>
        <v>10</v>
      </c>
      <c r="DA37" s="531"/>
      <c r="DB37" s="562" t="str">
        <f>IF(CW37=CW38,CR38,CR37)</f>
        <v>Spurs</v>
      </c>
      <c r="DC37" s="562">
        <f>IF(CW37=CW38,CS38,CS37)</f>
        <v>18</v>
      </c>
      <c r="DD37" s="562">
        <f>IF(CW37=CW38,CT38,CT37)</f>
        <v>20</v>
      </c>
      <c r="DE37" s="563">
        <f>IF(CW37=CW38,CU38,CU37)</f>
        <v>10</v>
      </c>
      <c r="DF37" s="217"/>
      <c r="DG37" s="562" t="str">
        <f>DB37</f>
        <v>Spurs</v>
      </c>
      <c r="DH37" s="565">
        <f>DC37</f>
        <v>18</v>
      </c>
      <c r="DI37" s="565">
        <f>DD37</f>
        <v>20</v>
      </c>
      <c r="DJ37" s="566">
        <f>DE37</f>
        <v>10</v>
      </c>
      <c r="DK37" s="217"/>
      <c r="DL37" s="562" t="str">
        <f>IF(DG37=DG38,DB38,DB37)</f>
        <v>Spurs</v>
      </c>
      <c r="DM37" s="562">
        <f>IF(DG37=DG38,DC38,DC37)</f>
        <v>18</v>
      </c>
      <c r="DN37" s="562">
        <f>IF(DG37=DG38,DD38,DD37)</f>
        <v>20</v>
      </c>
      <c r="DO37" s="563">
        <f>IF(DG37=DG38,DE38,DE37)</f>
        <v>10</v>
      </c>
      <c r="DP37" s="531"/>
      <c r="DQ37" s="562" t="str">
        <f>DL37</f>
        <v>Spurs</v>
      </c>
      <c r="DR37" s="565">
        <f>DM37</f>
        <v>18</v>
      </c>
      <c r="DS37" s="565">
        <f>DN37</f>
        <v>20</v>
      </c>
      <c r="DT37" s="566">
        <f>DO37</f>
        <v>10</v>
      </c>
      <c r="DU37" s="217"/>
      <c r="DV37" s="562" t="str">
        <f>IF(DQ37=DQ38,DL38,DL37)</f>
        <v>Spurs</v>
      </c>
      <c r="DW37" s="562">
        <f>IF(DQ37=DQ38,DM38,DM37)</f>
        <v>18</v>
      </c>
      <c r="DX37" s="562">
        <f>IF(DQ37=DQ38,DN38,DN37)</f>
        <v>20</v>
      </c>
      <c r="DY37" s="563">
        <f>IF(DQ37=DQ38,DO38,DO37)</f>
        <v>10</v>
      </c>
      <c r="DZ37" s="217"/>
      <c r="EA37" s="562" t="str">
        <f>DV37</f>
        <v>Spurs</v>
      </c>
      <c r="EB37" s="565">
        <f>DW37</f>
        <v>18</v>
      </c>
      <c r="EC37" s="565">
        <f>DX37</f>
        <v>20</v>
      </c>
      <c r="ED37" s="566">
        <f>DY37</f>
        <v>10</v>
      </c>
      <c r="EE37" s="217"/>
      <c r="EF37" s="562" t="str">
        <f>IF(EA37=EA38,DV38,DV37)</f>
        <v>Spurs</v>
      </c>
      <c r="EG37" s="562">
        <f>IF(EA37=EA38,DW38,DW37)</f>
        <v>18</v>
      </c>
      <c r="EH37" s="562">
        <f>IF(EA37=EA38,DX38,DX37)</f>
        <v>20</v>
      </c>
      <c r="EI37" s="563">
        <f>IF(EA37=EA38,DY38,DY37)</f>
        <v>10</v>
      </c>
      <c r="EJ37" s="217"/>
      <c r="EK37" s="562" t="str">
        <f>EF37</f>
        <v>Spurs</v>
      </c>
      <c r="EL37" s="565">
        <f>EG37</f>
        <v>18</v>
      </c>
      <c r="EM37" s="565">
        <f>EH37</f>
        <v>20</v>
      </c>
      <c r="EN37" s="566">
        <f>EI37</f>
        <v>10</v>
      </c>
      <c r="EO37" s="217"/>
      <c r="EP37" s="562" t="str">
        <f>IF(EK37=EK38,EF38,EF37)</f>
        <v>Spurs</v>
      </c>
      <c r="EQ37" s="562">
        <f>IF(EK37=EK38,EG38,EG37)</f>
        <v>18</v>
      </c>
      <c r="ER37" s="562">
        <f>IF(EK37=EK38,EH38,EH37)</f>
        <v>20</v>
      </c>
      <c r="ES37" s="563">
        <f>IF(EK37=EK38,EI38,EI37)</f>
        <v>10</v>
      </c>
      <c r="ET37" s="217"/>
      <c r="EU37" s="562" t="str">
        <f>EP37</f>
        <v>Spurs</v>
      </c>
      <c r="EV37" s="565">
        <f>EQ37</f>
        <v>18</v>
      </c>
      <c r="EW37" s="565">
        <f>ER37</f>
        <v>20</v>
      </c>
      <c r="EX37" s="566">
        <f>ES37</f>
        <v>10</v>
      </c>
      <c r="EY37" s="217"/>
      <c r="EZ37" s="562" t="str">
        <f>IF(EU37=EU38,EP38,EP37)</f>
        <v>Spurs</v>
      </c>
      <c r="FA37" s="562">
        <f>IF(EU37=EU38,EQ38,EQ37)</f>
        <v>18</v>
      </c>
      <c r="FB37" s="562">
        <f>IF(EU37=EU38,ER38,ER37)</f>
        <v>20</v>
      </c>
      <c r="FC37" s="563">
        <f>IF(EU37=EU38,ES38,ES37)</f>
        <v>10</v>
      </c>
      <c r="FD37" s="217"/>
      <c r="FE37" s="562" t="str">
        <f>EZ37</f>
        <v>Spurs</v>
      </c>
      <c r="FF37" s="565">
        <f>FA37</f>
        <v>18</v>
      </c>
      <c r="FG37" s="565">
        <f>FB37</f>
        <v>20</v>
      </c>
      <c r="FH37" s="566">
        <f>FC37</f>
        <v>10</v>
      </c>
      <c r="FI37" s="217"/>
      <c r="FJ37" s="562" t="str">
        <f>IF(FE37=FE38,EZ38,EZ37)</f>
        <v>Spurs</v>
      </c>
      <c r="FK37" s="562">
        <f>IF(FE37=FE38,FA38,FA37)</f>
        <v>18</v>
      </c>
      <c r="FL37" s="562">
        <f>IF(FE37=FE38,FB38,FB37)</f>
        <v>20</v>
      </c>
      <c r="FM37" s="563">
        <f>IF(FE37=FE38,FC38,FC37)</f>
        <v>10</v>
      </c>
      <c r="FN37" s="217"/>
      <c r="FO37" s="562" t="str">
        <f>FJ37</f>
        <v>Spurs</v>
      </c>
      <c r="FP37" s="565">
        <f>FK37</f>
        <v>18</v>
      </c>
      <c r="FQ37" s="565">
        <f>FL37</f>
        <v>20</v>
      </c>
      <c r="FR37" s="566">
        <f>FM37</f>
        <v>10</v>
      </c>
      <c r="FS37" s="217"/>
      <c r="FT37" s="562" t="str">
        <f>IF(FO37=FO38,FJ38,FJ37)</f>
        <v>Spurs</v>
      </c>
      <c r="FU37" s="562">
        <f>IF(FO37=FO38,FK38,FK37)</f>
        <v>18</v>
      </c>
      <c r="FV37" s="562">
        <f>IF(FO37=FO38,FL38,FL37)</f>
        <v>20</v>
      </c>
      <c r="FW37" s="563">
        <f>IF(FO37=FO38,FM38,FM37)</f>
        <v>10</v>
      </c>
      <c r="FX37" s="217"/>
      <c r="FY37" s="562" t="str">
        <f>FT37</f>
        <v>Spurs</v>
      </c>
      <c r="FZ37" s="565">
        <f>FU37</f>
        <v>18</v>
      </c>
      <c r="GA37" s="565">
        <f>FV37</f>
        <v>20</v>
      </c>
      <c r="GB37" s="566">
        <f>FW37</f>
        <v>10</v>
      </c>
      <c r="GC37" s="217"/>
      <c r="GD37" s="562" t="str">
        <f>IF(FY37=FY38,FT38,FT37)</f>
        <v>Spurs</v>
      </c>
      <c r="GE37" s="562">
        <f>IF(FY37=FY38,FU38,FU37)</f>
        <v>18</v>
      </c>
      <c r="GF37" s="562">
        <f>IF(FY37=FY38,FV38,FV37)</f>
        <v>20</v>
      </c>
      <c r="GG37" s="563">
        <f>IF(FY37=FY38,FW38,FW37)</f>
        <v>10</v>
      </c>
      <c r="GH37" s="217"/>
      <c r="GI37" s="562" t="str">
        <f>GD37</f>
        <v>Spurs</v>
      </c>
      <c r="GJ37" s="565">
        <f>GE37</f>
        <v>18</v>
      </c>
      <c r="GK37" s="565">
        <f>GF37</f>
        <v>20</v>
      </c>
      <c r="GL37" s="566">
        <f>GG37</f>
        <v>10</v>
      </c>
      <c r="GM37" s="217"/>
      <c r="GN37" s="562" t="str">
        <f>IF(GI37=GI38,GD38,GD37)</f>
        <v>Spurs</v>
      </c>
      <c r="GO37" s="562">
        <f>IF(GI37=GI38,GE38,GE37)</f>
        <v>18</v>
      </c>
      <c r="GP37" s="562">
        <f>IF(GI37=GI38,GF38,GF37)</f>
        <v>20</v>
      </c>
      <c r="GQ37" s="563">
        <f>IF(GI37=GI38,GG38,GG37)</f>
        <v>10</v>
      </c>
      <c r="GR37" s="217"/>
      <c r="GS37" s="562" t="str">
        <f>GN37</f>
        <v>Spurs</v>
      </c>
      <c r="GT37" s="565">
        <f>GO37</f>
        <v>18</v>
      </c>
      <c r="GU37" s="565">
        <f>GP37</f>
        <v>20</v>
      </c>
      <c r="GV37" s="566">
        <f>GQ37</f>
        <v>10</v>
      </c>
      <c r="GW37" s="217"/>
      <c r="GX37" s="562" t="str">
        <f>IF(GS37=GS38,GN38,GN37)</f>
        <v>Spurs</v>
      </c>
      <c r="GY37" s="562">
        <f>IF(GS37=GS38,GO38,GO37)</f>
        <v>18</v>
      </c>
      <c r="GZ37" s="562">
        <f>IF(GS37=GS38,GP38,GP37)</f>
        <v>20</v>
      </c>
      <c r="HA37" s="563">
        <f>IF(GS37=GS38,GQ38,GQ37)</f>
        <v>10</v>
      </c>
      <c r="HB37" s="217"/>
      <c r="HC37" s="562" t="str">
        <f>GX37</f>
        <v>Spurs</v>
      </c>
      <c r="HD37" s="565">
        <f>GY37</f>
        <v>18</v>
      </c>
      <c r="HE37" s="565">
        <f>GZ37</f>
        <v>20</v>
      </c>
      <c r="HF37" s="566">
        <f>HA37</f>
        <v>10</v>
      </c>
      <c r="HG37" s="217"/>
      <c r="HH37" s="562" t="str">
        <f>IF(HC37=HC38,GX38,GX37)</f>
        <v>Spurs</v>
      </c>
      <c r="HI37" s="562">
        <f>IF(HC37=HC38,GY38,GY37)</f>
        <v>18</v>
      </c>
      <c r="HJ37" s="562">
        <f>IF(HC37=HC38,GZ38,GZ37)</f>
        <v>20</v>
      </c>
      <c r="HK37" s="563">
        <f>IF(HC37=HC38,HA38,HA37)</f>
        <v>10</v>
      </c>
      <c r="HL37" s="217"/>
      <c r="HM37" s="562" t="str">
        <f>HH37</f>
        <v>Spurs</v>
      </c>
      <c r="HN37" s="565">
        <f>HI37</f>
        <v>18</v>
      </c>
      <c r="HO37" s="565">
        <f>HJ37</f>
        <v>20</v>
      </c>
      <c r="HP37" s="566">
        <f>HK37</f>
        <v>10</v>
      </c>
      <c r="HQ37" s="217"/>
      <c r="HR37" s="562" t="str">
        <f>IF(HM37=HM38,HH38,HH37)</f>
        <v>Spurs</v>
      </c>
      <c r="HS37" s="562">
        <f>IF(HM37=HM38,HI38,HI37)</f>
        <v>18</v>
      </c>
      <c r="HT37" s="562">
        <f>IF(HM37=HM38,HJ38,HJ37)</f>
        <v>20</v>
      </c>
      <c r="HU37" s="563">
        <f>IF(HM37=HM38,HK38,HK37)</f>
        <v>10</v>
      </c>
      <c r="HV37" s="217"/>
      <c r="HW37" s="562" t="str">
        <f>HR37</f>
        <v>Spurs</v>
      </c>
      <c r="HX37" s="565">
        <f>HS37</f>
        <v>18</v>
      </c>
      <c r="HY37" s="565">
        <f>HT37</f>
        <v>20</v>
      </c>
      <c r="HZ37" s="566">
        <f>HU37</f>
        <v>10</v>
      </c>
      <c r="IA37" s="217"/>
      <c r="IB37" s="562" t="str">
        <f>IF(HW37=HW38,HR38,HR37)</f>
        <v>Spurs</v>
      </c>
      <c r="IC37" s="562">
        <f>IF(HW37=HW38,HS38,HS37)</f>
        <v>18</v>
      </c>
      <c r="ID37" s="562">
        <f>IF(HW37=HW38,HT38,HT37)</f>
        <v>20</v>
      </c>
      <c r="IE37" s="563">
        <f>IF(HW37=HW38,HU38,HU37)</f>
        <v>10</v>
      </c>
      <c r="IF37" s="217">
        <v>1</v>
      </c>
      <c r="IG37" s="562" t="str">
        <f>IB37</f>
        <v>Spurs</v>
      </c>
      <c r="IH37" s="565">
        <f>IC37</f>
        <v>18</v>
      </c>
      <c r="II37" s="565">
        <f>ID37</f>
        <v>20</v>
      </c>
      <c r="IJ37" s="566">
        <f>IE37</f>
        <v>10</v>
      </c>
      <c r="IK37" s="217"/>
      <c r="IL37" s="562" t="str">
        <f>IF(IG37=IG38,IB38,IB37)</f>
        <v>Spurs</v>
      </c>
      <c r="IM37" s="562">
        <f>IF(IG37=IG38,IC38,IC37)</f>
        <v>18</v>
      </c>
      <c r="IN37" s="562">
        <f>IF(IG37=IG38,ID38,ID37)</f>
        <v>20</v>
      </c>
      <c r="IO37" s="563">
        <f>IF(IG37=IG38,IE38,IE37)</f>
        <v>10</v>
      </c>
      <c r="IP37" s="217">
        <v>1</v>
      </c>
      <c r="IQ37" s="562" t="str">
        <f>IL37</f>
        <v>Spurs</v>
      </c>
      <c r="IR37" s="565">
        <f>IM37</f>
        <v>18</v>
      </c>
      <c r="IS37" s="565">
        <f>IN37</f>
        <v>20</v>
      </c>
      <c r="IT37" s="566">
        <f>IO37</f>
        <v>10</v>
      </c>
      <c r="IU37" s="217"/>
      <c r="IV37" s="562" t="str">
        <f>IF(IQ37=IQ38,IL38,IL37)</f>
        <v>Spurs</v>
      </c>
      <c r="IW37" s="562">
        <f>IF(IQ37=IQ38,IM38,IM37)</f>
        <v>18</v>
      </c>
      <c r="IX37" s="562">
        <f>IF(IQ37=IQ38,IN38,IN37)</f>
        <v>20</v>
      </c>
      <c r="IY37" s="563">
        <f>IF(IQ37=IQ38,IO38,IO37)</f>
        <v>10</v>
      </c>
      <c r="IZ37" s="217">
        <v>1</v>
      </c>
      <c r="JA37" s="562" t="str">
        <f>IV37</f>
        <v>Spurs</v>
      </c>
      <c r="JB37" s="565">
        <f>IW37</f>
        <v>18</v>
      </c>
      <c r="JC37" s="565">
        <f>IX37</f>
        <v>20</v>
      </c>
      <c r="JD37" s="566">
        <f>IY37</f>
        <v>10</v>
      </c>
      <c r="JE37" s="217"/>
      <c r="JF37" s="562" t="str">
        <f>IF(JA37=JA38,IV38,IV37)</f>
        <v>Spurs</v>
      </c>
      <c r="JG37" s="562">
        <f>IF(JA37=JA38,IW38,IW37)</f>
        <v>18</v>
      </c>
      <c r="JH37" s="562">
        <f>IF(JA37=JA38,IX38,IX37)</f>
        <v>20</v>
      </c>
      <c r="JI37" s="563">
        <f>IF(JA37=JA38,IY38,IY37)</f>
        <v>10</v>
      </c>
      <c r="JJ37" s="217">
        <v>1</v>
      </c>
      <c r="JK37" s="562" t="str">
        <f>JF37</f>
        <v>Spurs</v>
      </c>
      <c r="JL37" s="565">
        <f>JG37</f>
        <v>18</v>
      </c>
      <c r="JM37" s="565">
        <f>JH37</f>
        <v>20</v>
      </c>
      <c r="JN37" s="566">
        <f>JI37</f>
        <v>10</v>
      </c>
      <c r="JO37" s="217"/>
      <c r="JP37" s="562" t="str">
        <f>IF(JK37=JK38,JF38,JF37)</f>
        <v>Spurs</v>
      </c>
      <c r="JQ37" s="562">
        <f>IF(JK37=JK38,JG38,JG37)</f>
        <v>18</v>
      </c>
      <c r="JR37" s="562">
        <f>IF(JK37=JK38,JH38,JH37)</f>
        <v>20</v>
      </c>
      <c r="JS37" s="563">
        <f>IF(JK37=JK38,JI38,JI37)</f>
        <v>10</v>
      </c>
      <c r="JT37" s="217">
        <v>1</v>
      </c>
      <c r="JU37" s="562" t="str">
        <f>JP37</f>
        <v>Spurs</v>
      </c>
      <c r="JV37" s="565">
        <f>JQ37</f>
        <v>18</v>
      </c>
      <c r="JW37" s="565">
        <f>JR37</f>
        <v>20</v>
      </c>
      <c r="JX37" s="566">
        <f>JS37</f>
        <v>10</v>
      </c>
      <c r="JY37" s="217"/>
      <c r="JZ37" s="562" t="str">
        <f>IF(JU37=JU38,JP38,JP37)</f>
        <v>Spurs</v>
      </c>
      <c r="KA37" s="562">
        <f>IF(JU37=JU38,JQ38,JQ37)</f>
        <v>18</v>
      </c>
      <c r="KB37" s="562">
        <f>IF(JU37=JU38,JR38,JR37)</f>
        <v>20</v>
      </c>
      <c r="KC37" s="563">
        <f>IF(JU37=JU38,JS38,JS37)</f>
        <v>10</v>
      </c>
      <c r="KD37" s="217">
        <v>1</v>
      </c>
      <c r="KE37" s="562" t="str">
        <f>JZ37</f>
        <v>Spurs</v>
      </c>
      <c r="KF37" s="565">
        <f>KA37</f>
        <v>18</v>
      </c>
      <c r="KG37" s="565">
        <f>KB37</f>
        <v>20</v>
      </c>
      <c r="KH37" s="566">
        <f>KC37</f>
        <v>10</v>
      </c>
      <c r="KI37" s="217"/>
      <c r="KJ37" s="562" t="str">
        <f>IF(KE37=KE38,JZ38,JZ37)</f>
        <v>Spurs</v>
      </c>
      <c r="KK37" s="562">
        <f>IF(KE37=KE38,KA38,KA37)</f>
        <v>18</v>
      </c>
      <c r="KL37" s="562">
        <f>IF(KE37=KE38,KB38,KB37)</f>
        <v>20</v>
      </c>
      <c r="KM37" s="563">
        <f>IF(KE37=KE38,KC38,KC37)</f>
        <v>10</v>
      </c>
      <c r="KN37" s="217">
        <v>1</v>
      </c>
      <c r="KO37" s="562" t="str">
        <f>KJ37</f>
        <v>Spurs</v>
      </c>
      <c r="KP37" s="565">
        <f>KK37</f>
        <v>18</v>
      </c>
      <c r="KQ37" s="565">
        <f>KL37</f>
        <v>20</v>
      </c>
      <c r="KR37" s="566">
        <f>KM37</f>
        <v>10</v>
      </c>
      <c r="KS37" s="217"/>
      <c r="KT37" s="562" t="str">
        <f>IF(KO37=KO38,KJ38,KJ37)</f>
        <v>Spurs</v>
      </c>
      <c r="KU37" s="562">
        <f>IF(KO37=KO38,KK38,KK37)</f>
        <v>18</v>
      </c>
      <c r="KV37" s="562">
        <f>IF(KO37=KO38,KL38,KL37)</f>
        <v>20</v>
      </c>
      <c r="KW37" s="563">
        <f>IF(KO37=KO38,KM38,KM37)</f>
        <v>10</v>
      </c>
      <c r="KX37" s="217">
        <v>1</v>
      </c>
      <c r="KY37" s="562" t="str">
        <f>KT37</f>
        <v>Spurs</v>
      </c>
      <c r="KZ37" s="565">
        <f>KU37</f>
        <v>18</v>
      </c>
      <c r="LA37" s="565">
        <f>KV37</f>
        <v>20</v>
      </c>
      <c r="LB37" s="566">
        <f>KW37</f>
        <v>10</v>
      </c>
      <c r="LC37" s="122"/>
      <c r="LD37" s="531"/>
      <c r="LE37" s="531"/>
      <c r="LF37" s="531"/>
      <c r="LG37" s="531"/>
      <c r="LH37" s="122"/>
      <c r="LI37" s="122"/>
      <c r="LJ37" s="122"/>
      <c r="LK37" s="122"/>
      <c r="LM37" s="122"/>
      <c r="LN37" s="122"/>
      <c r="LO37" s="122"/>
      <c r="LP37" s="122"/>
      <c r="LR37" s="122"/>
      <c r="LS37" s="122"/>
      <c r="LT37" s="122"/>
      <c r="LU37" s="122"/>
    </row>
    <row r="38" spans="1:333" hidden="1">
      <c r="A38" s="66">
        <f>IF('Teams-Premier-League'!A8="","",'Teams-Premier-League'!A8)</f>
        <v>2</v>
      </c>
      <c r="B38" s="307" t="str">
        <f>IF(A38=" ", " ",INDEX('Stats-Big-Stats'!$C$872:$C$891,MATCH($A38,'Stats-Big-Stats'!$H$872:$H$891,0)))</f>
        <v>Spurs</v>
      </c>
      <c r="C38" s="308">
        <f>IF(A38=" "," ",INDEX('Match-Points'!$J$7:$J$26,MATCH($A38,'Stats-Big-Stats'!$H$872:$H$891,0)))</f>
        <v>20</v>
      </c>
      <c r="D38" s="304" t="str">
        <f t="shared" ref="D38:D56" si="2">B38</f>
        <v>Spurs</v>
      </c>
      <c r="E38" s="305">
        <f>E37+1</f>
        <v>2</v>
      </c>
      <c r="F38" s="309" t="str">
        <f t="shared" ref="F38:F56" si="3">B38</f>
        <v>Spurs</v>
      </c>
      <c r="G38" s="310">
        <f>LOOKUP(F38,'Match-Points'!$B$7:$G$26,'Match-Points'!$G$7:$G$26)</f>
        <v>18</v>
      </c>
      <c r="H38" s="26">
        <f t="shared" si="1"/>
        <v>20</v>
      </c>
      <c r="I38" s="107">
        <f>LOOKUP(B38,'Match-Points'!$B$7:$I$26,'Match-Points'!$I$7:$I$26)</f>
        <v>10</v>
      </c>
      <c r="J38" s="44"/>
      <c r="K38" s="560" t="str">
        <f>IF(H38&gt;H37,F37,F38)</f>
        <v>Spurs</v>
      </c>
      <c r="L38" s="560">
        <f>IF(H38&gt;H37,G37,G38)</f>
        <v>18</v>
      </c>
      <c r="M38" s="560">
        <f>IF(H38&gt;H37,H37,H38)</f>
        <v>20</v>
      </c>
      <c r="N38" s="560">
        <f>IF(H38&gt;H37,I37,I38)</f>
        <v>10</v>
      </c>
      <c r="O38" s="531"/>
      <c r="P38" s="567" t="str">
        <f>IF(K38=K39,F39,K38)</f>
        <v>Spurs</v>
      </c>
      <c r="Q38" s="567">
        <f>IF(K38=K39,G39,L38)</f>
        <v>18</v>
      </c>
      <c r="R38" s="567">
        <f>IF(K38=K39,H39,M38)</f>
        <v>20</v>
      </c>
      <c r="S38" s="568">
        <f>IF(K38=K39,I39,N38)</f>
        <v>10</v>
      </c>
      <c r="T38" s="173"/>
      <c r="U38" s="569" t="str">
        <f t="shared" ref="U38:U41" si="4">IF(AND(R38=R37,S38&gt;S37),P37,P38)</f>
        <v>Spurs</v>
      </c>
      <c r="V38" s="570">
        <f>IF(AND(R38=R37,S38&gt;S37),Q37,Q38)</f>
        <v>18</v>
      </c>
      <c r="W38" s="570">
        <f>IF(AND(R38=R37,S38&gt;S37),R37,R38)</f>
        <v>20</v>
      </c>
      <c r="X38" s="571">
        <f>IF(AND(R38=R37,S38&gt;S37),S37,S38)</f>
        <v>10</v>
      </c>
      <c r="Y38" s="219"/>
      <c r="Z38" s="567" t="str">
        <f>IF(U38=U39,P39,U38)</f>
        <v>Spurs</v>
      </c>
      <c r="AA38" s="567">
        <f>IF(U38=U39,Q39,V38)</f>
        <v>18</v>
      </c>
      <c r="AB38" s="567">
        <f>IF(U38=U39,R39,W38)</f>
        <v>20</v>
      </c>
      <c r="AC38" s="568">
        <f>IF(U38=U39,S39,X38)</f>
        <v>10</v>
      </c>
      <c r="AD38" s="217"/>
      <c r="AE38" s="569" t="str">
        <f t="shared" ref="AE38:AE41" si="5">IF(AND(AB38=AB37,AC38&gt;AC37),Z37,Z38)</f>
        <v>Spurs</v>
      </c>
      <c r="AF38" s="570">
        <f>IF(AND(AB38=AB37,AC38&gt;AC37),AA37,AA38)</f>
        <v>18</v>
      </c>
      <c r="AG38" s="570">
        <f>IF(AND(AB38=AB37,AC38&gt;AC37),AB37,AB38)</f>
        <v>20</v>
      </c>
      <c r="AH38" s="571">
        <f>IF(AND(AB38=AB37,AC38&gt;AC37),AC37,AC38)</f>
        <v>10</v>
      </c>
      <c r="AI38" s="219"/>
      <c r="AJ38" s="567" t="str">
        <f>IF(AE38=AE39,Z39,AE38)</f>
        <v>Spurs</v>
      </c>
      <c r="AK38" s="567">
        <f>IF(AE38=AE39,AA39,AF38)</f>
        <v>18</v>
      </c>
      <c r="AL38" s="567">
        <f>IF(AE38=AE39,AB39,AG38)</f>
        <v>20</v>
      </c>
      <c r="AM38" s="568">
        <f>IF(AE38=AE39,AC39,AH38)</f>
        <v>10</v>
      </c>
      <c r="AN38" s="217"/>
      <c r="AO38" s="569" t="str">
        <f t="shared" ref="AO38:AO41" si="6">IF(AND(AL38=AL37,AM38&gt;AM37),AJ37,AJ38)</f>
        <v>Spurs</v>
      </c>
      <c r="AP38" s="570">
        <f>IF(AND(AL38=AL37,AM38&gt;AM37),AK37,AK38)</f>
        <v>18</v>
      </c>
      <c r="AQ38" s="570">
        <f>IF(AND(AL38=AL37,AM38&gt;AM37),AL37,AL38)</f>
        <v>20</v>
      </c>
      <c r="AR38" s="571">
        <f>IF(AND(AL38=AL37,AM38&gt;AM37),AM37,AM38)</f>
        <v>10</v>
      </c>
      <c r="AS38" s="219"/>
      <c r="AT38" s="567" t="str">
        <f>IF(AO38=AO39,AJ39,AO38)</f>
        <v>Spurs</v>
      </c>
      <c r="AU38" s="567">
        <f>IF(AO38=AO39,AK39,AP38)</f>
        <v>18</v>
      </c>
      <c r="AV38" s="567">
        <f>IF(AO38=AO39,AL39,AQ38)</f>
        <v>20</v>
      </c>
      <c r="AW38" s="568">
        <f>IF(AO38=AO39,AM39,AR38)</f>
        <v>10</v>
      </c>
      <c r="AX38" s="217"/>
      <c r="AY38" s="569" t="str">
        <f t="shared" ref="AY38:AY41" si="7">IF(AND(AV38=AV37,AW38&gt;AW37),AT37,AT38)</f>
        <v>Spurs</v>
      </c>
      <c r="AZ38" s="570">
        <f>IF(AND(AV38=AV37,AW38&gt;AW37),AU37,AU38)</f>
        <v>18</v>
      </c>
      <c r="BA38" s="570">
        <f>IF(AND(AV38=AV37,AW38&gt;AW37),AV37,AV38)</f>
        <v>20</v>
      </c>
      <c r="BB38" s="571">
        <f>IF(AND(AV38=AV37,AW38&gt;AW37),AW37,AW38)</f>
        <v>10</v>
      </c>
      <c r="BC38" s="219"/>
      <c r="BD38" s="567" t="str">
        <f>IF(AY38=AY39,AT39,AY38)</f>
        <v>Spurs</v>
      </c>
      <c r="BE38" s="567">
        <f>IF(AY38=AY39,AU39,AZ38)</f>
        <v>18</v>
      </c>
      <c r="BF38" s="567">
        <f>IF(AY38=AY39,AV39,BA38)</f>
        <v>20</v>
      </c>
      <c r="BG38" s="568">
        <f>IF(AY38=AY39,AW39,BB38)</f>
        <v>10</v>
      </c>
      <c r="BH38" s="217"/>
      <c r="BI38" s="569" t="str">
        <f t="shared" ref="BI38:BI41" si="8">IF(AND(BF38=BF37,BG38&gt;BG37),BD37,BD38)</f>
        <v>Spurs</v>
      </c>
      <c r="BJ38" s="570">
        <f>IF(AND(BF38=BF37,BG38&gt;BG37),BE37,BE38)</f>
        <v>18</v>
      </c>
      <c r="BK38" s="570">
        <f>IF(AND(BF38=BF37,BG38&gt;BG37),BF37,BF38)</f>
        <v>20</v>
      </c>
      <c r="BL38" s="571">
        <f>IF(AND(BF38=BF37,BG38&gt;BG37),BG37,BG38)</f>
        <v>10</v>
      </c>
      <c r="BM38" s="219"/>
      <c r="BN38" s="567" t="str">
        <f>IF(BI38=BI39,BD39,BI38)</f>
        <v>Spurs</v>
      </c>
      <c r="BO38" s="567">
        <f>IF(BI38=BI39,BE39,BJ38)</f>
        <v>18</v>
      </c>
      <c r="BP38" s="567">
        <f>IF(BI38=BI39,BF39,BK38)</f>
        <v>20</v>
      </c>
      <c r="BQ38" s="568">
        <f>IF(BI38=BI39,BG39,BL38)</f>
        <v>10</v>
      </c>
      <c r="BR38" s="217"/>
      <c r="BS38" s="569" t="str">
        <f t="shared" ref="BS38:BS41" si="9">IF(AND(BP38=BP37,BQ38&gt;BQ37),BN37,BN38)</f>
        <v>Spurs</v>
      </c>
      <c r="BT38" s="570">
        <f>IF(AND(BP38=BP37,BQ38&gt;BQ37),BO37,BO38)</f>
        <v>18</v>
      </c>
      <c r="BU38" s="570">
        <f>IF(AND(BP38=BP37,BQ38&gt;BQ37),BP37,BP38)</f>
        <v>20</v>
      </c>
      <c r="BV38" s="571">
        <f>IF(AND(BP38=BP37,BQ38&gt;BQ37),BQ37,BQ38)</f>
        <v>10</v>
      </c>
      <c r="BW38" s="219"/>
      <c r="BX38" s="567" t="str">
        <f>IF(BS38=BS39,BN39,BS38)</f>
        <v>Spurs</v>
      </c>
      <c r="BY38" s="567">
        <f>IF(BS38=BS39,BO39,BT38)</f>
        <v>18</v>
      </c>
      <c r="BZ38" s="567">
        <f>IF(BS38=BS39,BP39,BU38)</f>
        <v>20</v>
      </c>
      <c r="CA38" s="568">
        <f>IF(BS38=BS39,BQ39,BV38)</f>
        <v>10</v>
      </c>
      <c r="CB38" s="217"/>
      <c r="CC38" s="140" t="str">
        <f>IF(AND(BZ38=BZ37,CA38=CA37,BY38&gt;BY37),BX37,BX38)</f>
        <v>Arsenal</v>
      </c>
      <c r="CD38" s="572">
        <f>IF(AND(BZ38=BZ37,CA38=CA37,BY38&gt;BY37),BY37,BY38)</f>
        <v>16</v>
      </c>
      <c r="CE38" s="572">
        <f>IF(AND(BZ38=BZ37,CA38=CA37,BY38&gt;BY37),BZ37,BZ38)</f>
        <v>20</v>
      </c>
      <c r="CF38" s="141">
        <f>IF(AND(BZ38=BZ37,CA38=CA37,BY38&gt;BY37),CA37,CA38)</f>
        <v>10</v>
      </c>
      <c r="CG38" s="219"/>
      <c r="CH38" s="567" t="str">
        <f>IF(CC38=CC39,BX39,CC38)</f>
        <v>Arsenal</v>
      </c>
      <c r="CI38" s="567">
        <f>IF(CC38=CC39,BY39,CD38)</f>
        <v>16</v>
      </c>
      <c r="CJ38" s="567">
        <f>IF(CC38=CC39,BZ39,CE38)</f>
        <v>20</v>
      </c>
      <c r="CK38" s="568">
        <f>IF(CC38=CC39,CA39,CF38)</f>
        <v>10</v>
      </c>
      <c r="CL38" s="217"/>
      <c r="CM38" s="140" t="str">
        <f>IF(AND(CJ38=CJ37,CK38=CK37,CI38&gt;CI37),CH37,CH38)</f>
        <v>Arsenal</v>
      </c>
      <c r="CN38" s="572">
        <f>IF(AND(CJ38=CJ37,CK38=CK37,CI38&gt;CI37),CI37,CI38)</f>
        <v>16</v>
      </c>
      <c r="CO38" s="572">
        <f>IF(AND(CJ38=CJ37,CK38=CK37,CI38&gt;CI37),CJ37,CJ38)</f>
        <v>20</v>
      </c>
      <c r="CP38" s="141">
        <f>IF(AND(CJ38=CJ37,CK38=CK37,CI38&gt;CI37),CK37,CK38)</f>
        <v>10</v>
      </c>
      <c r="CQ38" s="219"/>
      <c r="CR38" s="567" t="str">
        <f>IF(CM38=CM39,CH39,CM38)</f>
        <v>Arsenal</v>
      </c>
      <c r="CS38" s="567">
        <f>IF(CM38=CM39,CI39,CN38)</f>
        <v>16</v>
      </c>
      <c r="CT38" s="567">
        <f>IF(CM38=CM39,CJ39,CO38)</f>
        <v>20</v>
      </c>
      <c r="CU38" s="568">
        <f>IF(CM38=CM39,CK39,CP38)</f>
        <v>10</v>
      </c>
      <c r="CV38" s="217"/>
      <c r="CW38" s="140" t="str">
        <f>IF(AND(CT38=CT37,CU38=CU37,CS38&gt;CS37),CR37,CR38)</f>
        <v>Arsenal</v>
      </c>
      <c r="CX38" s="572">
        <f>IF(AND(CT38=CT37,CU38=CU37,CS38&gt;CS37),CS37,CS38)</f>
        <v>16</v>
      </c>
      <c r="CY38" s="572">
        <f>IF(AND(CT38=CT37,CU38=CU37,CS38&gt;CS37),CT37,CT38)</f>
        <v>20</v>
      </c>
      <c r="CZ38" s="141">
        <f>IF(AND(CT38=CT37,CU38=CU37,CS38&gt;CS37),CU37,CU38)</f>
        <v>10</v>
      </c>
      <c r="DA38" s="531"/>
      <c r="DB38" s="567" t="str">
        <f>IF(CW38=CW39,CR39,CW38)</f>
        <v>Arsenal</v>
      </c>
      <c r="DC38" s="567">
        <f>IF(CW38=CW39,CS39,CX38)</f>
        <v>16</v>
      </c>
      <c r="DD38" s="567">
        <f>IF(CW38=CW39,CT39,CY38)</f>
        <v>20</v>
      </c>
      <c r="DE38" s="568">
        <f>IF(CW38=CW39,CU39,CZ38)</f>
        <v>10</v>
      </c>
      <c r="DF38" s="217"/>
      <c r="DG38" s="140" t="str">
        <f>IF(AND(DD38=DD37,DE38=DE37,DC38&gt;DC37),DB37,DB38)</f>
        <v>Arsenal</v>
      </c>
      <c r="DH38" s="572">
        <f>IF(AND(DD38=DD37,DE38=DE37,DC38&gt;DC37),DC37,DC38)</f>
        <v>16</v>
      </c>
      <c r="DI38" s="572">
        <f>IF(AND(DD38=DD37,DE38=DE37,DC38&gt;DC37),DD37,DD38)</f>
        <v>20</v>
      </c>
      <c r="DJ38" s="141">
        <f>IF(AND(DD38=DD37,DE38=DE37,DC38&gt;DC37),DE37,DE38)</f>
        <v>10</v>
      </c>
      <c r="DK38" s="217"/>
      <c r="DL38" s="567" t="str">
        <f>IF(DG38=DG39,DB39,DG38)</f>
        <v>Arsenal</v>
      </c>
      <c r="DM38" s="567">
        <f>IF(DG38=DG39,DC39,DH38)</f>
        <v>16</v>
      </c>
      <c r="DN38" s="567">
        <f>IF(DG38=DG39,DD39,DI38)</f>
        <v>20</v>
      </c>
      <c r="DO38" s="568">
        <f>IF(DG38=DG39,DE39,DJ38)</f>
        <v>10</v>
      </c>
      <c r="DP38" s="531"/>
      <c r="DQ38" s="140" t="str">
        <f t="shared" ref="DQ38:DQ43" si="10">IF(AND(DN38=DN37,DO38=DO37,DM38&gt;DM37),DL37,DL38)</f>
        <v>Arsenal</v>
      </c>
      <c r="DR38" s="572">
        <f>IF(AND(DN38=DN37,DO38=DO37,DM38&gt;DM37),DM37,DM38)</f>
        <v>16</v>
      </c>
      <c r="DS38" s="572">
        <f>IF(AND(DN38=DN37,DO38=DO37,DM38&gt;DM37),DN37,DN38)</f>
        <v>20</v>
      </c>
      <c r="DT38" s="141">
        <f>IF(AND(DN38=DN37,DO38=DO37,DM38&gt;DM37),DO37,DO38)</f>
        <v>10</v>
      </c>
      <c r="DU38" s="217"/>
      <c r="DV38" s="567" t="str">
        <f>IF(DQ38=DQ39,DL39,DQ38)</f>
        <v>Arsenal</v>
      </c>
      <c r="DW38" s="567">
        <f>IF(DQ38=DQ39,DM39,DR38)</f>
        <v>16</v>
      </c>
      <c r="DX38" s="567">
        <f>IF(DQ38=DQ39,DN39,DS38)</f>
        <v>20</v>
      </c>
      <c r="DY38" s="568">
        <f>IF(DQ38=DQ39,DO39,DT38)</f>
        <v>10</v>
      </c>
      <c r="DZ38" s="217"/>
      <c r="EA38" s="140" t="str">
        <f t="shared" ref="EA38:EA44" si="11">IF(AND(DX38=DX37,DY38=DY37,DW38&gt;DW37),DV37,DV38)</f>
        <v>Arsenal</v>
      </c>
      <c r="EB38" s="572">
        <f>IF(AND(DX38=DX37,DY38=DY37,DW38&gt;DW37),DW37,DW38)</f>
        <v>16</v>
      </c>
      <c r="EC38" s="572">
        <f>IF(AND(DX38=DX37,DY38=DY37,DW38&gt;DW37),DX37,DX38)</f>
        <v>20</v>
      </c>
      <c r="ED38" s="141">
        <f>IF(AND(DX38=DX37,DY38=DY37,DW38&gt;DW37),DY37,DY38)</f>
        <v>10</v>
      </c>
      <c r="EE38" s="217"/>
      <c r="EF38" s="567" t="str">
        <f>IF(EA38=EA39,DV39,EA38)</f>
        <v>Arsenal</v>
      </c>
      <c r="EG38" s="567">
        <f>IF(EA38=EA39,DW39,EB38)</f>
        <v>16</v>
      </c>
      <c r="EH38" s="567">
        <f>IF(EA38=EA39,DX39,EC38)</f>
        <v>20</v>
      </c>
      <c r="EI38" s="568">
        <f>IF(EA38=EA39,DY39,ED38)</f>
        <v>10</v>
      </c>
      <c r="EJ38" s="217"/>
      <c r="EK38" s="140" t="str">
        <f t="shared" ref="EK38:EK45" si="12">IF(AND(EH38=EH37,EI38=EI37,EG38&gt;EG37),EF37,EF38)</f>
        <v>Arsenal</v>
      </c>
      <c r="EL38" s="572">
        <f>IF(AND(EH38=EH37,EI38=EI37,EG38&gt;EG37),EG37,EG38)</f>
        <v>16</v>
      </c>
      <c r="EM38" s="572">
        <f>IF(AND(EH38=EH37,EI38=EI37,EG38&gt;EG37),EH37,EH38)</f>
        <v>20</v>
      </c>
      <c r="EN38" s="141">
        <f>IF(AND(EH38=EH37,EI38=EI37,EG38&gt;EG37),EI37,EI38)</f>
        <v>10</v>
      </c>
      <c r="EO38" s="217"/>
      <c r="EP38" s="567" t="str">
        <f>IF(EK38=EK39,EF39,EK38)</f>
        <v>Arsenal</v>
      </c>
      <c r="EQ38" s="567">
        <f>IF(EK38=EK39,EG39,EL38)</f>
        <v>16</v>
      </c>
      <c r="ER38" s="567">
        <f>IF(EK38=EK39,EH39,EM38)</f>
        <v>20</v>
      </c>
      <c r="ES38" s="568">
        <f>IF(EK38=EK39,EI39,EN38)</f>
        <v>10</v>
      </c>
      <c r="ET38" s="217"/>
      <c r="EU38" s="140" t="str">
        <f t="shared" ref="EU38:EU46" si="13">IF(AND(ER38=ER37,ES38=ES37,EQ38&gt;EQ37),EP37,EP38)</f>
        <v>Arsenal</v>
      </c>
      <c r="EV38" s="572">
        <f>IF(AND(ER38=ER37,ES38=ES37,EQ38&gt;EQ37),EQ37,EQ38)</f>
        <v>16</v>
      </c>
      <c r="EW38" s="572">
        <f>IF(AND(ER38=ER37,ES38=ES37,EQ38&gt;EQ37),ER37,ER38)</f>
        <v>20</v>
      </c>
      <c r="EX38" s="141">
        <f>IF(AND(ER38=ER37,ES38=ES37,EQ38&gt;EQ37),ES37,ES38)</f>
        <v>10</v>
      </c>
      <c r="EY38" s="217"/>
      <c r="EZ38" s="567" t="str">
        <f>IF(EU38=EU39,EP39,EU38)</f>
        <v>Arsenal</v>
      </c>
      <c r="FA38" s="567">
        <f>IF(EU38=EU39,EQ39,EV38)</f>
        <v>16</v>
      </c>
      <c r="FB38" s="567">
        <f>IF(EU38=EU39,ER39,EW38)</f>
        <v>20</v>
      </c>
      <c r="FC38" s="568">
        <f>IF(EU38=EU39,ES39,EX38)</f>
        <v>10</v>
      </c>
      <c r="FD38" s="217"/>
      <c r="FE38" s="140" t="str">
        <f t="shared" ref="FE38:FE46" si="14">IF(AND(FB38=FB37,FC38=FC37,FA38&gt;FA37),EZ37,EZ38)</f>
        <v>Arsenal</v>
      </c>
      <c r="FF38" s="572">
        <f>IF(AND(FB38=FB37,FC38=FC37,FA38&gt;FA37),FA37,FA38)</f>
        <v>16</v>
      </c>
      <c r="FG38" s="572">
        <f>IF(AND(FB38=FB37,FC38=FC37,FA38&gt;FA37),FB37,FB38)</f>
        <v>20</v>
      </c>
      <c r="FH38" s="141">
        <f>IF(AND(FB38=FB37,FC38=FC37,FA38&gt;FA37),FC37,FC38)</f>
        <v>10</v>
      </c>
      <c r="FI38" s="217"/>
      <c r="FJ38" s="567" t="str">
        <f>IF(FE38=FE39,EZ39,FE38)</f>
        <v>Arsenal</v>
      </c>
      <c r="FK38" s="567">
        <f>IF(FE38=FE39,FA39,FF38)</f>
        <v>16</v>
      </c>
      <c r="FL38" s="567">
        <f>IF(FE38=FE39,FB39,FG38)</f>
        <v>20</v>
      </c>
      <c r="FM38" s="568">
        <f>IF(FE38=FE39,FC39,FH38)</f>
        <v>10</v>
      </c>
      <c r="FN38" s="217"/>
      <c r="FO38" s="140" t="str">
        <f t="shared" ref="FO38:FO47" si="15">IF(AND(FL38=FL37,FM38=FM37,FK38&gt;FK37),FJ37,FJ38)</f>
        <v>Arsenal</v>
      </c>
      <c r="FP38" s="572">
        <f>IF(AND(FL38=FL37,FM38=FM37,FK38&gt;FK37),FK37,FK38)</f>
        <v>16</v>
      </c>
      <c r="FQ38" s="572">
        <f>IF(AND(FL38=FL37,FM38=FM37,FK38&gt;FK37),FL37,FL38)</f>
        <v>20</v>
      </c>
      <c r="FR38" s="141">
        <f>IF(AND(FL38=FL37,FM38=FM37,FK38&gt;FK37),FM37,FM38)</f>
        <v>10</v>
      </c>
      <c r="FS38" s="217"/>
      <c r="FT38" s="567" t="str">
        <f>IF(FO38=FO39,FJ39,FO38)</f>
        <v>Arsenal</v>
      </c>
      <c r="FU38" s="567">
        <f>IF(FO38=FO39,FK39,FP38)</f>
        <v>16</v>
      </c>
      <c r="FV38" s="567">
        <f>IF(FO38=FO39,FL39,FQ38)</f>
        <v>20</v>
      </c>
      <c r="FW38" s="568">
        <f>IF(FO38=FO39,FM39,FR38)</f>
        <v>10</v>
      </c>
      <c r="FX38" s="217"/>
      <c r="FY38" s="140" t="str">
        <f t="shared" ref="FY38:FY48" si="16">IF(AND(FV38=FV37,FW38=FW37,FU38&gt;FU37),FT37,FT38)</f>
        <v>Arsenal</v>
      </c>
      <c r="FZ38" s="572">
        <f>IF(AND(FV38=FV37,FW38=FW37,FU38&gt;FU37),FU37,FU38)</f>
        <v>16</v>
      </c>
      <c r="GA38" s="572">
        <f>IF(AND(FV38=FV37,FW38=FW37,FU38&gt;FU37),FV37,FV38)</f>
        <v>20</v>
      </c>
      <c r="GB38" s="141">
        <f>IF(AND(FV38=FV37,FW38=FW37,FU38&gt;FU37),FW37,FW38)</f>
        <v>10</v>
      </c>
      <c r="GC38" s="217"/>
      <c r="GD38" s="567" t="str">
        <f>IF(FY38=FY39,FT39,FY38)</f>
        <v>Arsenal</v>
      </c>
      <c r="GE38" s="567">
        <f>IF(FY38=FY39,FU39,FZ38)</f>
        <v>16</v>
      </c>
      <c r="GF38" s="567">
        <f>IF(FY38=FY39,FV39,GA38)</f>
        <v>20</v>
      </c>
      <c r="GG38" s="568">
        <f>IF(FY38=FY39,FW39,GB38)</f>
        <v>10</v>
      </c>
      <c r="GH38" s="217"/>
      <c r="GI38" s="140" t="str">
        <f t="shared" ref="GI38:GI49" si="17">IF(AND(GF38=GF37,GG38=GG37,GE38&gt;GE37),GD37,GD38)</f>
        <v>Arsenal</v>
      </c>
      <c r="GJ38" s="572">
        <f>IF(AND(GF38=GF37,GG38=GG37,GE38&gt;GE37),GE37,GE38)</f>
        <v>16</v>
      </c>
      <c r="GK38" s="572">
        <f>IF(AND(GF38=GF37,GG38=GG37,GE38&gt;GE37),GF37,GF38)</f>
        <v>20</v>
      </c>
      <c r="GL38" s="141">
        <f>IF(AND(GF38=GF37,GG38=GG37,GE38&gt;GE37),GG37,GG38)</f>
        <v>10</v>
      </c>
      <c r="GM38" s="217"/>
      <c r="GN38" s="567" t="str">
        <f>IF(GI38=GI39,GD39,GI38)</f>
        <v>Arsenal</v>
      </c>
      <c r="GO38" s="567">
        <f>IF(GI38=GI39,GE39,GJ38)</f>
        <v>16</v>
      </c>
      <c r="GP38" s="567">
        <f>IF(GI38=GI39,GF39,GK38)</f>
        <v>20</v>
      </c>
      <c r="GQ38" s="568">
        <f>IF(GI38=GI39,GG39,GL38)</f>
        <v>10</v>
      </c>
      <c r="GR38" s="217"/>
      <c r="GS38" s="140" t="str">
        <f t="shared" ref="GS38:GS50" si="18">IF(AND(GP38=GP37,GQ38=GQ37,GO38&gt;GO37),GN37,GN38)</f>
        <v>Arsenal</v>
      </c>
      <c r="GT38" s="572">
        <f>IF(AND(GP38=GP37,GQ38=GQ37,GO38&gt;GO37),GO37,GO38)</f>
        <v>16</v>
      </c>
      <c r="GU38" s="572">
        <f>IF(AND(GP38=GP37,GQ38=GQ37,GO38&gt;GO37),GP37,GP38)</f>
        <v>20</v>
      </c>
      <c r="GV38" s="141">
        <f>IF(AND(GP38=GP37,GQ38=GQ37,GO38&gt;GO37),GQ37,GQ38)</f>
        <v>10</v>
      </c>
      <c r="GW38" s="217"/>
      <c r="GX38" s="567" t="str">
        <f>IF(GS38=GS39,GN39,GS38)</f>
        <v>Arsenal</v>
      </c>
      <c r="GY38" s="567">
        <f>IF(GS38=GS39,GO39,GT38)</f>
        <v>16</v>
      </c>
      <c r="GZ38" s="567">
        <f>IF(GS38=GS39,GP39,GU38)</f>
        <v>20</v>
      </c>
      <c r="HA38" s="568">
        <f>IF(GS38=GS39,GQ39,GV38)</f>
        <v>10</v>
      </c>
      <c r="HB38" s="217"/>
      <c r="HC38" s="140" t="str">
        <f t="shared" ref="HC38:HC50" si="19">IF(AND(GZ38=GZ37,HA38=HA37,GY38&gt;GY37),GX37,GX38)</f>
        <v>Arsenal</v>
      </c>
      <c r="HD38" s="572">
        <f>IF(AND(GZ38=GZ37,HA38=HA37,GY38&gt;GY37),GY37,GY38)</f>
        <v>16</v>
      </c>
      <c r="HE38" s="572">
        <f>IF(AND(GZ38=GZ37,HA38=HA37,GY38&gt;GY37),GZ37,GZ38)</f>
        <v>20</v>
      </c>
      <c r="HF38" s="141">
        <f>IF(AND(GZ38=GZ37,HA38=HA37,GY38&gt;GY37),HA37,HA38)</f>
        <v>10</v>
      </c>
      <c r="HG38" s="217"/>
      <c r="HH38" s="567" t="str">
        <f>IF(HC38=HC39,GX39,HC38)</f>
        <v>Arsenal</v>
      </c>
      <c r="HI38" s="567">
        <f>IF(HC38=HC39,GY39,HD38)</f>
        <v>16</v>
      </c>
      <c r="HJ38" s="567">
        <f>IF(HC38=HC39,GZ39,HE38)</f>
        <v>20</v>
      </c>
      <c r="HK38" s="568">
        <f>IF(HC38=HC39,HA39,HF38)</f>
        <v>10</v>
      </c>
      <c r="HL38" s="217"/>
      <c r="HM38" s="140" t="str">
        <f t="shared" ref="HM38:HM51" si="20">IF(AND(HJ38=HJ37,HK38=HK37,HI38&gt;HI37),HH37,HH38)</f>
        <v>Arsenal</v>
      </c>
      <c r="HN38" s="572">
        <f>IF(AND(HJ38=HJ37,HK38=HK37,HI38&gt;HI37),HI37,HI38)</f>
        <v>16</v>
      </c>
      <c r="HO38" s="572">
        <f>IF(AND(HJ38=HJ37,HK38=HK37,HI38&gt;HI37),HJ37,HJ38)</f>
        <v>20</v>
      </c>
      <c r="HP38" s="141">
        <f>IF(AND(HJ38=HJ37,HK38=HK37,HI38&gt;HI37),HK37,HK38)</f>
        <v>10</v>
      </c>
      <c r="HQ38" s="217"/>
      <c r="HR38" s="567" t="str">
        <f>IF(HM38=HM39,HH39,HM38)</f>
        <v>Arsenal</v>
      </c>
      <c r="HS38" s="567">
        <f>IF(HM38=HM39,HI39,HN38)</f>
        <v>16</v>
      </c>
      <c r="HT38" s="567">
        <f>IF(HM38=HM39,HJ39,HO38)</f>
        <v>20</v>
      </c>
      <c r="HU38" s="568">
        <f>IF(HM38=HM39,HK39,HP38)</f>
        <v>10</v>
      </c>
      <c r="HV38" s="217"/>
      <c r="HW38" s="140" t="str">
        <f t="shared" ref="HW38:HW50" si="21">IF(AND(HT38=HT37,HU38=HU37,HS38&gt;HS37),HR37,HR38)</f>
        <v>Arsenal</v>
      </c>
      <c r="HX38" s="572">
        <f>IF(AND(HT38=HT37,HU38=HU37,HS38&gt;HS37),HS37,HS38)</f>
        <v>16</v>
      </c>
      <c r="HY38" s="572">
        <f>IF(AND(HT38=HT37,HU38=HU37,HS38&gt;HS37),HT37,HT38)</f>
        <v>20</v>
      </c>
      <c r="HZ38" s="141">
        <f>IF(AND(HT38=HT37,HU38=HU37,HS38&gt;HS37),HU37,HU38)</f>
        <v>10</v>
      </c>
      <c r="IA38" s="217"/>
      <c r="IB38" s="567" t="str">
        <f>IF(HW38=HW39,HR39,HW38)</f>
        <v>Arsenal</v>
      </c>
      <c r="IC38" s="567">
        <f>IF(HW38=HW39,HS39,HX38)</f>
        <v>16</v>
      </c>
      <c r="ID38" s="567">
        <f>IF(HW38=HW39,HT39,HY38)</f>
        <v>20</v>
      </c>
      <c r="IE38" s="568">
        <f>IF(HW38=HW39,HU39,HZ38)</f>
        <v>10</v>
      </c>
      <c r="IF38" s="217">
        <f>IF37+1</f>
        <v>2</v>
      </c>
      <c r="IG38" s="140" t="str">
        <f t="shared" ref="IG38:IG48" si="22">IF(AND(ID38=ID37,IE38=IE37,IC38&gt;IC37),IB37,IB38)</f>
        <v>Arsenal</v>
      </c>
      <c r="IH38" s="572">
        <f>IF(AND(ID38=ID37,IE38=IE37,IC38&gt;IC37),IC37,IC38)</f>
        <v>16</v>
      </c>
      <c r="II38" s="572">
        <f>IF(AND(ID38=ID37,IE38=IE37,IC38&gt;IC37),ID37,ID38)</f>
        <v>20</v>
      </c>
      <c r="IJ38" s="141">
        <f>IF(AND(ID38=ID37,IE38=IE37,IC38&gt;IC37),IE37,IE38)</f>
        <v>10</v>
      </c>
      <c r="IK38" s="217"/>
      <c r="IL38" s="567" t="str">
        <f>IF(IG38=IG39,IB39,IG38)</f>
        <v>Arsenal</v>
      </c>
      <c r="IM38" s="567">
        <f>IF(IG38=IG39,IC39,IH38)</f>
        <v>16</v>
      </c>
      <c r="IN38" s="567">
        <f>IF(IG38=IG39,ID39,II38)</f>
        <v>20</v>
      </c>
      <c r="IO38" s="568">
        <f>IF(IG38=IG39,IE39,IJ38)</f>
        <v>10</v>
      </c>
      <c r="IP38" s="217">
        <f>IP37+1</f>
        <v>2</v>
      </c>
      <c r="IQ38" s="140" t="str">
        <f t="shared" ref="IQ38:IQ48" si="23">IF(AND(IN38=IN37,IO38=IO37,IM38&gt;IM37),IL37,IL38)</f>
        <v>Arsenal</v>
      </c>
      <c r="IR38" s="572">
        <f>IF(AND(IN38=IN37,IO38=IO37,IM38&gt;IM37),IM37,IM38)</f>
        <v>16</v>
      </c>
      <c r="IS38" s="572">
        <f>IF(AND(IN38=IN37,IO38=IO37,IM38&gt;IM37),IN37,IN38)</f>
        <v>20</v>
      </c>
      <c r="IT38" s="141">
        <f>IF(AND(IN38=IN37,IO38=IO37,IM38&gt;IM37),IO37,IO38)</f>
        <v>10</v>
      </c>
      <c r="IU38" s="217"/>
      <c r="IV38" s="567" t="str">
        <f>IF(IQ38=IQ39,IL39,IQ38)</f>
        <v>Arsenal</v>
      </c>
      <c r="IW38" s="567">
        <f>IF(IQ38=IQ39,IM39,IR38)</f>
        <v>16</v>
      </c>
      <c r="IX38" s="567">
        <f>IF(IQ38=IQ39,IN39,IS38)</f>
        <v>20</v>
      </c>
      <c r="IY38" s="568">
        <f>IF(IQ38=IQ39,IO39,IT38)</f>
        <v>10</v>
      </c>
      <c r="IZ38" s="217">
        <f>IZ37+1</f>
        <v>2</v>
      </c>
      <c r="JA38" s="140" t="str">
        <f t="shared" ref="JA38:JA48" si="24">IF(AND(IX38=IX37,IY38=IY37,IW38&gt;IW37),IV37,IV38)</f>
        <v>Arsenal</v>
      </c>
      <c r="JB38" s="572">
        <f>IF(AND(IX38=IX37,IY38=IY37,IW38&gt;IW37),IW37,IW38)</f>
        <v>16</v>
      </c>
      <c r="JC38" s="572">
        <f>IF(AND(IX38=IX37,IY38=IY37,IW38&gt;IW37),IX37,IX38)</f>
        <v>20</v>
      </c>
      <c r="JD38" s="141">
        <f>IF(AND(IX38=IX37,IY38=IY37,IW38&gt;IW37),IY37,IY38)</f>
        <v>10</v>
      </c>
      <c r="JE38" s="217"/>
      <c r="JF38" s="567" t="str">
        <f>IF(JA38=JA39,IV39,JA38)</f>
        <v>Arsenal</v>
      </c>
      <c r="JG38" s="567">
        <f>IF(JA38=JA39,IW39,JB38)</f>
        <v>16</v>
      </c>
      <c r="JH38" s="567">
        <f>IF(JA38=JA39,IX39,JC38)</f>
        <v>20</v>
      </c>
      <c r="JI38" s="568">
        <f>IF(JA38=JA39,IY39,JD38)</f>
        <v>10</v>
      </c>
      <c r="JJ38" s="217">
        <f>JJ37+1</f>
        <v>2</v>
      </c>
      <c r="JK38" s="140" t="str">
        <f t="shared" ref="JK38:JK48" si="25">IF(AND(JH38=JH37,JI38=JI37,JG38&gt;JG37),JF37,JF38)</f>
        <v>Arsenal</v>
      </c>
      <c r="JL38" s="572">
        <f>IF(AND(JH38=JH37,JI38=JI37,JG38&gt;JG37),JG37,JG38)</f>
        <v>16</v>
      </c>
      <c r="JM38" s="572">
        <f>IF(AND(JH38=JH37,JI38=JI37,JG38&gt;JG37),JH37,JH38)</f>
        <v>20</v>
      </c>
      <c r="JN38" s="141">
        <f>IF(AND(JH38=JH37,JI38=JI37,JG38&gt;JG37),JI37,JI38)</f>
        <v>10</v>
      </c>
      <c r="JO38" s="217"/>
      <c r="JP38" s="567" t="str">
        <f>IF(JK38=JK39,JF39,JK38)</f>
        <v>Arsenal</v>
      </c>
      <c r="JQ38" s="567">
        <f>IF(JK38=JK39,JG39,JL38)</f>
        <v>16</v>
      </c>
      <c r="JR38" s="567">
        <f>IF(JK38=JK39,JH39,JM38)</f>
        <v>20</v>
      </c>
      <c r="JS38" s="568">
        <f>IF(JK38=JK39,JI39,JN38)</f>
        <v>10</v>
      </c>
      <c r="JT38" s="217">
        <f>JT37+1</f>
        <v>2</v>
      </c>
      <c r="JU38" s="140" t="str">
        <f t="shared" ref="JU38:JU48" si="26">IF(AND(JR38=JR37,JS38=JS37,JQ38&gt;JQ37),JP37,JP38)</f>
        <v>Arsenal</v>
      </c>
      <c r="JV38" s="572">
        <f>IF(AND(JR38=JR37,JS38=JS37,JQ38&gt;JQ37),JQ37,JQ38)</f>
        <v>16</v>
      </c>
      <c r="JW38" s="572">
        <f>IF(AND(JR38=JR37,JS38=JS37,JQ38&gt;JQ37),JR37,JR38)</f>
        <v>20</v>
      </c>
      <c r="JX38" s="141">
        <f>IF(AND(JR38=JR37,JS38=JS37,JQ38&gt;JQ37),JS37,JS38)</f>
        <v>10</v>
      </c>
      <c r="JY38" s="217"/>
      <c r="JZ38" s="567" t="str">
        <f>IF(JU38=JU39,JP39,JU38)</f>
        <v>Arsenal</v>
      </c>
      <c r="KA38" s="567">
        <f>IF(JU38=JU39,JQ39,JV38)</f>
        <v>16</v>
      </c>
      <c r="KB38" s="567">
        <f>IF(JU38=JU39,JR39,JW38)</f>
        <v>20</v>
      </c>
      <c r="KC38" s="568">
        <f>IF(JU38=JU39,JS39,JX38)</f>
        <v>10</v>
      </c>
      <c r="KD38" s="217">
        <f>KD37+1</f>
        <v>2</v>
      </c>
      <c r="KE38" s="140" t="str">
        <f t="shared" ref="KE38:KE48" si="27">IF(AND(KB38=KB37,KC38=KC37,KA38&gt;KA37),JZ37,JZ38)</f>
        <v>Arsenal</v>
      </c>
      <c r="KF38" s="572">
        <f>IF(AND(KB38=KB37,KC38=KC37,KA38&gt;KA37),KA37,KA38)</f>
        <v>16</v>
      </c>
      <c r="KG38" s="572">
        <f>IF(AND(KB38=KB37,KC38=KC37,KA38&gt;KA37),KB37,KB38)</f>
        <v>20</v>
      </c>
      <c r="KH38" s="141">
        <f>IF(AND(KB38=KB37,KC38=KC37,KA38&gt;KA37),KC37,KC38)</f>
        <v>10</v>
      </c>
      <c r="KI38" s="217"/>
      <c r="KJ38" s="567" t="str">
        <f>IF(KE38=KE39,JZ39,KE38)</f>
        <v>Arsenal</v>
      </c>
      <c r="KK38" s="567">
        <f>IF(KE38=KE39,KA39,KF38)</f>
        <v>16</v>
      </c>
      <c r="KL38" s="567">
        <f>IF(KE38=KE39,KB39,KG38)</f>
        <v>20</v>
      </c>
      <c r="KM38" s="568">
        <f>IF(KE38=KE39,KC39,KH38)</f>
        <v>10</v>
      </c>
      <c r="KN38" s="217">
        <f>KN37+1</f>
        <v>2</v>
      </c>
      <c r="KO38" s="140" t="str">
        <f t="shared" ref="KO38:KO48" si="28">IF(AND(KL38=KL37,KM38=KM37,KK38&gt;KK37),KJ37,KJ38)</f>
        <v>Arsenal</v>
      </c>
      <c r="KP38" s="572">
        <f>IF(AND(KL38=KL37,KM38=KM37,KK38&gt;KK37),KK37,KK38)</f>
        <v>16</v>
      </c>
      <c r="KQ38" s="572">
        <f>IF(AND(KL38=KL37,KM38=KM37,KK38&gt;KK37),KL37,KL38)</f>
        <v>20</v>
      </c>
      <c r="KR38" s="141">
        <f>IF(AND(KL38=KL37,KM38=KM37,KK38&gt;KK37),KM37,KM38)</f>
        <v>10</v>
      </c>
      <c r="KS38" s="217"/>
      <c r="KT38" s="567" t="str">
        <f>IF(KO38=KO39,KJ39,KO38)</f>
        <v>Arsenal</v>
      </c>
      <c r="KU38" s="567">
        <f>IF(KO38=KO39,KK39,KP38)</f>
        <v>16</v>
      </c>
      <c r="KV38" s="567">
        <f>IF(KO38=KO39,KL39,KQ38)</f>
        <v>20</v>
      </c>
      <c r="KW38" s="568">
        <f>IF(KO38=KO39,KM39,KR38)</f>
        <v>10</v>
      </c>
      <c r="KX38" s="217">
        <f>KX37+1</f>
        <v>2</v>
      </c>
      <c r="KY38" s="140" t="str">
        <f t="shared" ref="KY38:KY48" si="29">IF(AND(KV38=KV37,KW38=KW37,KU38&gt;KU37),KT37,KT38)</f>
        <v>Arsenal</v>
      </c>
      <c r="KZ38" s="572">
        <f>IF(AND(KV38=KV37,KW38=KW37,KU38&gt;KU37),KU37,KU38)</f>
        <v>16</v>
      </c>
      <c r="LA38" s="572">
        <f>IF(AND(KV38=KV37,KW38=KW37,KU38&gt;KU37),KV37,KV38)</f>
        <v>20</v>
      </c>
      <c r="LB38" s="141">
        <f>IF(AND(KV38=KV37,KW38=KW37,KU38&gt;KU37),KW37,KW38)</f>
        <v>10</v>
      </c>
      <c r="LC38" s="122"/>
      <c r="LD38" s="531"/>
      <c r="LE38" s="531"/>
      <c r="LF38" s="531"/>
      <c r="LG38" s="531"/>
      <c r="LH38" s="122"/>
      <c r="LI38" s="122"/>
      <c r="LJ38" s="122"/>
      <c r="LK38" s="122"/>
      <c r="LM38" s="122"/>
      <c r="LN38" s="122"/>
      <c r="LO38" s="122"/>
      <c r="LP38" s="122"/>
      <c r="LR38" s="122"/>
      <c r="LS38" s="122"/>
      <c r="LT38" s="122"/>
      <c r="LU38" s="122"/>
    </row>
    <row r="39" spans="1:333" hidden="1">
      <c r="A39" s="65">
        <f>IF('Teams-Premier-League'!A9="","",'Teams-Premier-League'!A9)</f>
        <v>3</v>
      </c>
      <c r="B39" s="307" t="str">
        <f>IF(A39=" ", " ",INDEX('Stats-Big-Stats'!$C$872:$C$891,MATCH($A39,'Stats-Big-Stats'!$H$872:$H$891,0)))</f>
        <v>Man City</v>
      </c>
      <c r="C39" s="308">
        <f>IF(A39=" "," ",INDEX('Match-Points'!$J$7:$J$26,MATCH($A39,'Stats-Big-Stats'!$H$872:$H$891,0)))</f>
        <v>18</v>
      </c>
      <c r="D39" s="304" t="str">
        <f t="shared" si="2"/>
        <v>Man City</v>
      </c>
      <c r="E39" s="305">
        <f t="shared" ref="E39:E56" si="30">E38+1</f>
        <v>3</v>
      </c>
      <c r="F39" s="309" t="str">
        <f t="shared" si="3"/>
        <v>Man City</v>
      </c>
      <c r="G39" s="310">
        <f>LOOKUP(F39,'Match-Points'!$B$7:$G$26,'Match-Points'!$G$7:$G$26)</f>
        <v>17</v>
      </c>
      <c r="H39" s="26">
        <f t="shared" si="1"/>
        <v>18</v>
      </c>
      <c r="I39" s="107">
        <f>LOOKUP(B39,'Match-Points'!$B$7:$I$26,'Match-Points'!$I$7:$I$26)</f>
        <v>11</v>
      </c>
      <c r="J39" s="243"/>
      <c r="K39" s="560" t="str">
        <f>IF(H39&gt;H38,F38,F39)</f>
        <v>Man City</v>
      </c>
      <c r="L39" s="560">
        <f>IF(H39&gt;H38,G38,G39)</f>
        <v>17</v>
      </c>
      <c r="M39" s="560">
        <f>IF(H39&gt;H38,H38,H39)</f>
        <v>18</v>
      </c>
      <c r="N39" s="560">
        <f>IF(H39&gt;H38,I38,I39)</f>
        <v>11</v>
      </c>
      <c r="O39" s="531"/>
      <c r="P39" s="567" t="str">
        <f t="shared" ref="P39:P51" si="31">IF(K39=K40,F40,K39)</f>
        <v>Man City</v>
      </c>
      <c r="Q39" s="567">
        <f>IF(K39=K40,G40,L39)</f>
        <v>17</v>
      </c>
      <c r="R39" s="567">
        <f>IF(K39=K40,H40,M39)</f>
        <v>18</v>
      </c>
      <c r="S39" s="568">
        <f>IF(K39=K40,I40,N39)</f>
        <v>11</v>
      </c>
      <c r="T39" s="173"/>
      <c r="U39" s="569" t="str">
        <f t="shared" si="4"/>
        <v>Man City</v>
      </c>
      <c r="V39" s="570">
        <f>IF(AND(R39=R38,S39&gt;S38),Q38,Q39)</f>
        <v>17</v>
      </c>
      <c r="W39" s="570">
        <f>IF(AND(R39=R38,S39&gt;S38),R38,R39)</f>
        <v>18</v>
      </c>
      <c r="X39" s="571">
        <f>IF(AND(R39=R38,S39&gt;S38),S38,S39)</f>
        <v>11</v>
      </c>
      <c r="Y39" s="219"/>
      <c r="Z39" s="567" t="str">
        <f t="shared" ref="Z39:Z51" si="32">IF(U39=U40,P40,U39)</f>
        <v>Man City</v>
      </c>
      <c r="AA39" s="567">
        <f>IF(U39=U40,Q40,V39)</f>
        <v>17</v>
      </c>
      <c r="AB39" s="567">
        <f>IF(U39=U40,R40,W39)</f>
        <v>18</v>
      </c>
      <c r="AC39" s="568">
        <f>IF(U39=U40,S40,X39)</f>
        <v>11</v>
      </c>
      <c r="AD39" s="217"/>
      <c r="AE39" s="569" t="str">
        <f t="shared" si="5"/>
        <v>Man City</v>
      </c>
      <c r="AF39" s="570">
        <f>IF(AND(AB39=AB38,AC39&gt;AC38),AA38,AA39)</f>
        <v>17</v>
      </c>
      <c r="AG39" s="570">
        <f>IF(AND(AB39=AB38,AC39&gt;AC38),AB38,AB39)</f>
        <v>18</v>
      </c>
      <c r="AH39" s="571">
        <f>IF(AND(AB39=AB38,AC39&gt;AC38),AC38,AC39)</f>
        <v>11</v>
      </c>
      <c r="AI39" s="219"/>
      <c r="AJ39" s="567" t="str">
        <f t="shared" ref="AJ39:AJ51" si="33">IF(AE39=AE40,Z40,AE39)</f>
        <v>Man City</v>
      </c>
      <c r="AK39" s="567">
        <f>IF(AE39=AE40,AA40,AF39)</f>
        <v>17</v>
      </c>
      <c r="AL39" s="567">
        <f>IF(AE39=AE40,AB40,AG39)</f>
        <v>18</v>
      </c>
      <c r="AM39" s="568">
        <f>IF(AE39=AE40,AC40,AH39)</f>
        <v>11</v>
      </c>
      <c r="AN39" s="217"/>
      <c r="AO39" s="569" t="str">
        <f t="shared" si="6"/>
        <v>Man City</v>
      </c>
      <c r="AP39" s="570">
        <f>IF(AND(AL39=AL38,AM39&gt;AM38),AK38,AK39)</f>
        <v>17</v>
      </c>
      <c r="AQ39" s="570">
        <f>IF(AND(AL39=AL38,AM39&gt;AM38),AL38,AL39)</f>
        <v>18</v>
      </c>
      <c r="AR39" s="571">
        <f>IF(AND(AL39=AL38,AM39&gt;AM38),AM38,AM39)</f>
        <v>11</v>
      </c>
      <c r="AS39" s="219"/>
      <c r="AT39" s="567" t="str">
        <f t="shared" ref="AT39:AT51" si="34">IF(AO39=AO40,AJ40,AO39)</f>
        <v>Man City</v>
      </c>
      <c r="AU39" s="567">
        <f>IF(AO39=AO40,AK40,AP39)</f>
        <v>17</v>
      </c>
      <c r="AV39" s="567">
        <f>IF(AO39=AO40,AL40,AQ39)</f>
        <v>18</v>
      </c>
      <c r="AW39" s="568">
        <f>IF(AO39=AO40,AM40,AR39)</f>
        <v>11</v>
      </c>
      <c r="AX39" s="217"/>
      <c r="AY39" s="569" t="str">
        <f t="shared" si="7"/>
        <v>Man City</v>
      </c>
      <c r="AZ39" s="570">
        <f>IF(AND(AV39=AV38,AW39&gt;AW38),AU38,AU39)</f>
        <v>17</v>
      </c>
      <c r="BA39" s="570">
        <f>IF(AND(AV39=AV38,AW39&gt;AW38),AV38,AV39)</f>
        <v>18</v>
      </c>
      <c r="BB39" s="571">
        <f>IF(AND(AV39=AV38,AW39&gt;AW38),AW38,AW39)</f>
        <v>11</v>
      </c>
      <c r="BC39" s="219"/>
      <c r="BD39" s="567" t="str">
        <f t="shared" ref="BD39:BD51" si="35">IF(AY39=AY40,AT40,AY39)</f>
        <v>Man City</v>
      </c>
      <c r="BE39" s="567">
        <f>IF(AY39=AY40,AU40,AZ39)</f>
        <v>17</v>
      </c>
      <c r="BF39" s="567">
        <f>IF(AY39=AY40,AV40,BA39)</f>
        <v>18</v>
      </c>
      <c r="BG39" s="568">
        <f>IF(AY39=AY40,AW40,BB39)</f>
        <v>11</v>
      </c>
      <c r="BH39" s="217"/>
      <c r="BI39" s="569" t="str">
        <f t="shared" si="8"/>
        <v>Man City</v>
      </c>
      <c r="BJ39" s="570">
        <f>IF(AND(BF39=BF38,BG39&gt;BG38),BE38,BE39)</f>
        <v>17</v>
      </c>
      <c r="BK39" s="570">
        <f>IF(AND(BF39=BF38,BG39&gt;BG38),BF38,BF39)</f>
        <v>18</v>
      </c>
      <c r="BL39" s="571">
        <f>IF(AND(BF39=BF38,BG39&gt;BG38),BG38,BG39)</f>
        <v>11</v>
      </c>
      <c r="BM39" s="219"/>
      <c r="BN39" s="567" t="str">
        <f t="shared" ref="BN39:BN51" si="36">IF(BI39=BI40,BD40,BI39)</f>
        <v>Man City</v>
      </c>
      <c r="BO39" s="567">
        <f>IF(BI39=BI40,BE40,BJ39)</f>
        <v>17</v>
      </c>
      <c r="BP39" s="567">
        <f>IF(BI39=BI40,BF40,BK39)</f>
        <v>18</v>
      </c>
      <c r="BQ39" s="568">
        <f>IF(BI39=BI40,BG40,BL39)</f>
        <v>11</v>
      </c>
      <c r="BR39" s="217"/>
      <c r="BS39" s="569" t="str">
        <f t="shared" si="9"/>
        <v>Man City</v>
      </c>
      <c r="BT39" s="570">
        <f>IF(AND(BP39=BP38,BQ39&gt;BQ38),BO38,BO39)</f>
        <v>17</v>
      </c>
      <c r="BU39" s="570">
        <f>IF(AND(BP39=BP38,BQ39&gt;BQ38),BP38,BP39)</f>
        <v>18</v>
      </c>
      <c r="BV39" s="571">
        <f>IF(AND(BP39=BP38,BQ39&gt;BQ38),BQ38,BQ39)</f>
        <v>11</v>
      </c>
      <c r="BW39" s="219"/>
      <c r="BX39" s="567" t="str">
        <f t="shared" ref="BX39:BX51" si="37">IF(BS39=BS40,BN40,BS39)</f>
        <v>Man City</v>
      </c>
      <c r="BY39" s="567">
        <f>IF(BS39=BS40,BO40,BT39)</f>
        <v>17</v>
      </c>
      <c r="BZ39" s="567">
        <f>IF(BS39=BS40,BP40,BU39)</f>
        <v>18</v>
      </c>
      <c r="CA39" s="568">
        <f>IF(BS39=BS40,BQ40,BV39)</f>
        <v>11</v>
      </c>
      <c r="CB39" s="217"/>
      <c r="CC39" s="140" t="str">
        <f>IF(AND(BZ39=BZ38,CA39=CA38,BY39&gt;BY38),BX38,BX39)</f>
        <v>Man City</v>
      </c>
      <c r="CD39" s="572">
        <f>IF(AND(BZ39=BZ38,CA39=CA38,BY39&gt;BY38),BY38,BY39)</f>
        <v>17</v>
      </c>
      <c r="CE39" s="572">
        <f>IF(AND(BZ39=BZ38,CA39=CA38,BY39&gt;BY38),BZ38,BZ39)</f>
        <v>18</v>
      </c>
      <c r="CF39" s="141">
        <f>IF(AND(BZ39=BZ38,CA39=CA38,BY39&gt;BY38),CA38,CA39)</f>
        <v>11</v>
      </c>
      <c r="CG39" s="219"/>
      <c r="CH39" s="567" t="str">
        <f t="shared" ref="CH39:CH51" si="38">IF(CC39=CC40,BX40,CC39)</f>
        <v>Man City</v>
      </c>
      <c r="CI39" s="567">
        <f>IF(CC39=CC40,BY40,CD39)</f>
        <v>17</v>
      </c>
      <c r="CJ39" s="567">
        <f>IF(CC39=CC40,BZ40,CE39)</f>
        <v>18</v>
      </c>
      <c r="CK39" s="568">
        <f>IF(CC39=CC40,CA40,CF39)</f>
        <v>11</v>
      </c>
      <c r="CL39" s="217"/>
      <c r="CM39" s="140" t="str">
        <f>IF(AND(CJ39=CJ38,CK39=CK38,CI39&gt;CI38),CH38,CH39)</f>
        <v>Man City</v>
      </c>
      <c r="CN39" s="572">
        <f>IF(AND(CJ39=CJ38,CK39=CK38,CI39&gt;CI38),CI38,CI39)</f>
        <v>17</v>
      </c>
      <c r="CO39" s="572">
        <f>IF(AND(CJ39=CJ38,CK39=CK38,CI39&gt;CI38),CJ38,CJ39)</f>
        <v>18</v>
      </c>
      <c r="CP39" s="141">
        <f>IF(AND(CJ39=CJ38,CK39=CK38,CI39&gt;CI38),CK38,CK39)</f>
        <v>11</v>
      </c>
      <c r="CQ39" s="219"/>
      <c r="CR39" s="567" t="str">
        <f t="shared" ref="CR39:CR51" si="39">IF(CM39=CM40,CH40,CM39)</f>
        <v>Man City</v>
      </c>
      <c r="CS39" s="567">
        <f>IF(CM39=CM40,CI40,CN39)</f>
        <v>17</v>
      </c>
      <c r="CT39" s="567">
        <f>IF(CM39=CM40,CJ40,CO39)</f>
        <v>18</v>
      </c>
      <c r="CU39" s="568">
        <f>IF(CM39=CM40,CK40,CP39)</f>
        <v>11</v>
      </c>
      <c r="CV39" s="217"/>
      <c r="CW39" s="140" t="str">
        <f>IF(AND(CT39=CT38,CU39=CU38,CS39&gt;CS38),CR38,CR39)</f>
        <v>Man City</v>
      </c>
      <c r="CX39" s="572">
        <f>IF(AND(CT39=CT38,CU39=CU38,CS39&gt;CS38),CS38,CS39)</f>
        <v>17</v>
      </c>
      <c r="CY39" s="572">
        <f>IF(AND(CT39=CT38,CU39=CU38,CS39&gt;CS38),CT38,CT39)</f>
        <v>18</v>
      </c>
      <c r="CZ39" s="141">
        <f>IF(AND(CT39=CT38,CU39=CU38,CS39&gt;CS38),CU38,CU39)</f>
        <v>11</v>
      </c>
      <c r="DA39" s="531"/>
      <c r="DB39" s="567" t="str">
        <f t="shared" ref="DB39:DB51" si="40">IF(CW39=CW40,CR40,CW39)</f>
        <v>Man City</v>
      </c>
      <c r="DC39" s="567">
        <f>IF(CW39=CW40,CS40,CX39)</f>
        <v>17</v>
      </c>
      <c r="DD39" s="567">
        <f>IF(CW39=CW40,CT40,CY39)</f>
        <v>18</v>
      </c>
      <c r="DE39" s="568">
        <f>IF(CW39=CW40,CU40,CZ39)</f>
        <v>11</v>
      </c>
      <c r="DF39" s="217"/>
      <c r="DG39" s="140" t="str">
        <f>IF(AND(DD39=DD38,DE39=DE38,DC39&gt;DC38),DB38,DB39)</f>
        <v>Man City</v>
      </c>
      <c r="DH39" s="572">
        <f>IF(AND(DD39=DD38,DE39=DE38,DC39&gt;DC38),DC38,DC39)</f>
        <v>17</v>
      </c>
      <c r="DI39" s="572">
        <f>IF(AND(DD39=DD38,DE39=DE38,DC39&gt;DC38),DD38,DD39)</f>
        <v>18</v>
      </c>
      <c r="DJ39" s="141">
        <f>IF(AND(DD39=DD38,DE39=DE38,DC39&gt;DC38),DE38,DE39)</f>
        <v>11</v>
      </c>
      <c r="DK39" s="217"/>
      <c r="DL39" s="567" t="str">
        <f t="shared" ref="DL39:DL51" si="41">IF(DG39=DG40,DB40,DG39)</f>
        <v>Man City</v>
      </c>
      <c r="DM39" s="567">
        <f>IF(DG39=DG40,DC40,DH39)</f>
        <v>17</v>
      </c>
      <c r="DN39" s="567">
        <f>IF(DG39=DG40,DD40,DI39)</f>
        <v>18</v>
      </c>
      <c r="DO39" s="568">
        <f>IF(DG39=DG40,DE40,DJ39)</f>
        <v>11</v>
      </c>
      <c r="DP39" s="531"/>
      <c r="DQ39" s="140" t="str">
        <f t="shared" si="10"/>
        <v>Man City</v>
      </c>
      <c r="DR39" s="572">
        <f>IF(AND(DN39=DN38,DO39=DO38,DM39&gt;DM38),DM38,DM39)</f>
        <v>17</v>
      </c>
      <c r="DS39" s="572">
        <f>IF(AND(DN39=DN38,DO39=DO38,DM39&gt;DM38),DN38,DN39)</f>
        <v>18</v>
      </c>
      <c r="DT39" s="141">
        <f>IF(AND(DN39=DN38,DO39=DO38,DM39&gt;DM38),DO38,DO39)</f>
        <v>11</v>
      </c>
      <c r="DU39" s="217"/>
      <c r="DV39" s="567" t="str">
        <f t="shared" ref="DV39:DV51" si="42">IF(DQ39=DQ40,DL40,DQ39)</f>
        <v>Man City</v>
      </c>
      <c r="DW39" s="567">
        <f>IF(DQ39=DQ40,DM40,DR39)</f>
        <v>17</v>
      </c>
      <c r="DX39" s="567">
        <f>IF(DQ39=DQ40,DN40,DS39)</f>
        <v>18</v>
      </c>
      <c r="DY39" s="568">
        <f>IF(DQ39=DQ40,DO40,DT39)</f>
        <v>11</v>
      </c>
      <c r="DZ39" s="217"/>
      <c r="EA39" s="140" t="str">
        <f t="shared" si="11"/>
        <v>Man City</v>
      </c>
      <c r="EB39" s="572">
        <f>IF(AND(DX39=DX38,DY39=DY38,DW39&gt;DW38),DW38,DW39)</f>
        <v>17</v>
      </c>
      <c r="EC39" s="572">
        <f>IF(AND(DX39=DX38,DY39=DY38,DW39&gt;DW38),DX38,DX39)</f>
        <v>18</v>
      </c>
      <c r="ED39" s="141">
        <f>IF(AND(DX39=DX38,DY39=DY38,DW39&gt;DW38),DY38,DY39)</f>
        <v>11</v>
      </c>
      <c r="EE39" s="217"/>
      <c r="EF39" s="567" t="str">
        <f t="shared" ref="EF39:EF51" si="43">IF(EA39=EA40,DV40,EA39)</f>
        <v>Man City</v>
      </c>
      <c r="EG39" s="567">
        <f>IF(EA39=EA40,DW40,EB39)</f>
        <v>17</v>
      </c>
      <c r="EH39" s="567">
        <f>IF(EA39=EA40,DX40,EC39)</f>
        <v>18</v>
      </c>
      <c r="EI39" s="568">
        <f>IF(EA39=EA40,DY40,ED39)</f>
        <v>11</v>
      </c>
      <c r="EJ39" s="217"/>
      <c r="EK39" s="140" t="str">
        <f t="shared" si="12"/>
        <v>Man City</v>
      </c>
      <c r="EL39" s="572">
        <f>IF(AND(EH39=EH38,EI39=EI38,EG39&gt;EG38),EG38,EG39)</f>
        <v>17</v>
      </c>
      <c r="EM39" s="572">
        <f>IF(AND(EH39=EH38,EI39=EI38,EG39&gt;EG38),EH38,EH39)</f>
        <v>18</v>
      </c>
      <c r="EN39" s="141">
        <f>IF(AND(EH39=EH38,EI39=EI38,EG39&gt;EG38),EI38,EI39)</f>
        <v>11</v>
      </c>
      <c r="EO39" s="217"/>
      <c r="EP39" s="567" t="str">
        <f t="shared" ref="EP39:EP51" si="44">IF(EK39=EK40,EF40,EK39)</f>
        <v>Man City</v>
      </c>
      <c r="EQ39" s="567">
        <f>IF(EK39=EK40,EG40,EL39)</f>
        <v>17</v>
      </c>
      <c r="ER39" s="567">
        <f>IF(EK39=EK40,EH40,EM39)</f>
        <v>18</v>
      </c>
      <c r="ES39" s="568">
        <f>IF(EK39=EK40,EI40,EN39)</f>
        <v>11</v>
      </c>
      <c r="ET39" s="217"/>
      <c r="EU39" s="140" t="str">
        <f t="shared" si="13"/>
        <v>Man City</v>
      </c>
      <c r="EV39" s="572">
        <f>IF(AND(ER39=ER38,ES39=ES38,EQ39&gt;EQ38),EQ38,EQ39)</f>
        <v>17</v>
      </c>
      <c r="EW39" s="572">
        <f>IF(AND(ER39=ER38,ES39=ES38,EQ39&gt;EQ38),ER38,ER39)</f>
        <v>18</v>
      </c>
      <c r="EX39" s="141">
        <f>IF(AND(ER39=ER38,ES39=ES38,EQ39&gt;EQ38),ES38,ES39)</f>
        <v>11</v>
      </c>
      <c r="EY39" s="217"/>
      <c r="EZ39" s="567" t="str">
        <f t="shared" ref="EZ39:EZ51" si="45">IF(EU39=EU40,EP40,EU39)</f>
        <v>Man City</v>
      </c>
      <c r="FA39" s="567">
        <f>IF(EU39=EU40,EQ40,EV39)</f>
        <v>17</v>
      </c>
      <c r="FB39" s="567">
        <f>IF(EU39=EU40,ER40,EW39)</f>
        <v>18</v>
      </c>
      <c r="FC39" s="568">
        <f>IF(EU39=EU40,ES40,EX39)</f>
        <v>11</v>
      </c>
      <c r="FD39" s="217"/>
      <c r="FE39" s="140" t="str">
        <f t="shared" si="14"/>
        <v>Man City</v>
      </c>
      <c r="FF39" s="572">
        <f>IF(AND(FB39=FB38,FC39=FC38,FA39&gt;FA38),FA38,FA39)</f>
        <v>17</v>
      </c>
      <c r="FG39" s="572">
        <f>IF(AND(FB39=FB38,FC39=FC38,FA39&gt;FA38),FB38,FB39)</f>
        <v>18</v>
      </c>
      <c r="FH39" s="141">
        <f>IF(AND(FB39=FB38,FC39=FC38,FA39&gt;FA38),FC38,FC39)</f>
        <v>11</v>
      </c>
      <c r="FI39" s="217"/>
      <c r="FJ39" s="567" t="str">
        <f t="shared" ref="FJ39:FJ51" si="46">IF(FE39=FE40,EZ40,FE39)</f>
        <v>Man City</v>
      </c>
      <c r="FK39" s="567">
        <f>IF(FE39=FE40,FA40,FF39)</f>
        <v>17</v>
      </c>
      <c r="FL39" s="567">
        <f>IF(FE39=FE40,FB40,FG39)</f>
        <v>18</v>
      </c>
      <c r="FM39" s="568">
        <f>IF(FE39=FE40,FC40,FH39)</f>
        <v>11</v>
      </c>
      <c r="FN39" s="217"/>
      <c r="FO39" s="140" t="str">
        <f t="shared" si="15"/>
        <v>Man City</v>
      </c>
      <c r="FP39" s="572">
        <f>IF(AND(FL39=FL38,FM39=FM38,FK39&gt;FK38),FK38,FK39)</f>
        <v>17</v>
      </c>
      <c r="FQ39" s="572">
        <f>IF(AND(FL39=FL38,FM39=FM38,FK39&gt;FK38),FL38,FL39)</f>
        <v>18</v>
      </c>
      <c r="FR39" s="141">
        <f>IF(AND(FL39=FL38,FM39=FM38,FK39&gt;FK38),FM38,FM39)</f>
        <v>11</v>
      </c>
      <c r="FS39" s="217"/>
      <c r="FT39" s="567" t="str">
        <f t="shared" ref="FT39:FT51" si="47">IF(FO39=FO40,FJ40,FO39)</f>
        <v>Man City</v>
      </c>
      <c r="FU39" s="567">
        <f>IF(FO39=FO40,FK40,FP39)</f>
        <v>17</v>
      </c>
      <c r="FV39" s="567">
        <f>IF(FO39=FO40,FL40,FQ39)</f>
        <v>18</v>
      </c>
      <c r="FW39" s="568">
        <f>IF(FO39=FO40,FM40,FR39)</f>
        <v>11</v>
      </c>
      <c r="FX39" s="217"/>
      <c r="FY39" s="140" t="str">
        <f t="shared" si="16"/>
        <v>Man City</v>
      </c>
      <c r="FZ39" s="572">
        <f>IF(AND(FV39=FV38,FW39=FW38,FU39&gt;FU38),FU38,FU39)</f>
        <v>17</v>
      </c>
      <c r="GA39" s="572">
        <f>IF(AND(FV39=FV38,FW39=FW38,FU39&gt;FU38),FV38,FV39)</f>
        <v>18</v>
      </c>
      <c r="GB39" s="141">
        <f>IF(AND(FV39=FV38,FW39=FW38,FU39&gt;FU38),FW38,FW39)</f>
        <v>11</v>
      </c>
      <c r="GC39" s="217"/>
      <c r="GD39" s="567" t="str">
        <f t="shared" ref="GD39:GD51" si="48">IF(FY39=FY40,FT40,FY39)</f>
        <v>Man City</v>
      </c>
      <c r="GE39" s="567">
        <f>IF(FY39=FY40,FU40,FZ39)</f>
        <v>17</v>
      </c>
      <c r="GF39" s="567">
        <f>IF(FY39=FY40,FV40,GA39)</f>
        <v>18</v>
      </c>
      <c r="GG39" s="568">
        <f>IF(FY39=FY40,FW40,GB39)</f>
        <v>11</v>
      </c>
      <c r="GH39" s="217"/>
      <c r="GI39" s="140" t="str">
        <f t="shared" si="17"/>
        <v>Man City</v>
      </c>
      <c r="GJ39" s="572">
        <f>IF(AND(GF39=GF38,GG39=GG38,GE39&gt;GE38),GE38,GE39)</f>
        <v>17</v>
      </c>
      <c r="GK39" s="572">
        <f>IF(AND(GF39=GF38,GG39=GG38,GE39&gt;GE38),GF38,GF39)</f>
        <v>18</v>
      </c>
      <c r="GL39" s="141">
        <f>IF(AND(GF39=GF38,GG39=GG38,GE39&gt;GE38),GG38,GG39)</f>
        <v>11</v>
      </c>
      <c r="GM39" s="217"/>
      <c r="GN39" s="567" t="str">
        <f t="shared" ref="GN39:GN51" si="49">IF(GI39=GI40,GD40,GI39)</f>
        <v>Man City</v>
      </c>
      <c r="GO39" s="567">
        <f>IF(GI39=GI40,GE40,GJ39)</f>
        <v>17</v>
      </c>
      <c r="GP39" s="567">
        <f>IF(GI39=GI40,GF40,GK39)</f>
        <v>18</v>
      </c>
      <c r="GQ39" s="568">
        <f>IF(GI39=GI40,GG40,GL39)</f>
        <v>11</v>
      </c>
      <c r="GR39" s="217"/>
      <c r="GS39" s="140" t="str">
        <f t="shared" si="18"/>
        <v>Man City</v>
      </c>
      <c r="GT39" s="572">
        <f>IF(AND(GP39=GP38,GQ39=GQ38,GO39&gt;GO38),GO38,GO39)</f>
        <v>17</v>
      </c>
      <c r="GU39" s="572">
        <f>IF(AND(GP39=GP38,GQ39=GQ38,GO39&gt;GO38),GP38,GP39)</f>
        <v>18</v>
      </c>
      <c r="GV39" s="141">
        <f>IF(AND(GP39=GP38,GQ39=GQ38,GO39&gt;GO38),GQ38,GQ39)</f>
        <v>11</v>
      </c>
      <c r="GW39" s="217"/>
      <c r="GX39" s="567" t="str">
        <f t="shared" ref="GX39:GX51" si="50">IF(GS39=GS40,GN40,GS39)</f>
        <v>Man City</v>
      </c>
      <c r="GY39" s="567">
        <f>IF(GS39=GS40,GO40,GT39)</f>
        <v>17</v>
      </c>
      <c r="GZ39" s="567">
        <f>IF(GS39=GS40,GP40,GU39)</f>
        <v>18</v>
      </c>
      <c r="HA39" s="568">
        <f>IF(GS39=GS40,GQ40,GV39)</f>
        <v>11</v>
      </c>
      <c r="HB39" s="217"/>
      <c r="HC39" s="140" t="str">
        <f t="shared" si="19"/>
        <v>Man City</v>
      </c>
      <c r="HD39" s="572">
        <f>IF(AND(GZ39=GZ38,HA39=HA38,GY39&gt;GY38),GY38,GY39)</f>
        <v>17</v>
      </c>
      <c r="HE39" s="572">
        <f>IF(AND(GZ39=GZ38,HA39=HA38,GY39&gt;GY38),GZ38,GZ39)</f>
        <v>18</v>
      </c>
      <c r="HF39" s="141">
        <f>IF(AND(GZ39=GZ38,HA39=HA38,GY39&gt;GY38),HA38,HA39)</f>
        <v>11</v>
      </c>
      <c r="HG39" s="217"/>
      <c r="HH39" s="567" t="str">
        <f t="shared" ref="HH39:HH51" si="51">IF(HC39=HC40,GX40,HC39)</f>
        <v>Man City</v>
      </c>
      <c r="HI39" s="567">
        <f>IF(HC39=HC40,GY40,HD39)</f>
        <v>17</v>
      </c>
      <c r="HJ39" s="567">
        <f>IF(HC39=HC40,GZ40,HE39)</f>
        <v>18</v>
      </c>
      <c r="HK39" s="568">
        <f>IF(HC39=HC40,HA40,HF39)</f>
        <v>11</v>
      </c>
      <c r="HL39" s="217"/>
      <c r="HM39" s="140" t="str">
        <f t="shared" si="20"/>
        <v>Man City</v>
      </c>
      <c r="HN39" s="572">
        <f>IF(AND(HJ39=HJ38,HK39=HK38,HI39&gt;HI38),HI38,HI39)</f>
        <v>17</v>
      </c>
      <c r="HO39" s="572">
        <f>IF(AND(HJ39=HJ38,HK39=HK38,HI39&gt;HI38),HJ38,HJ39)</f>
        <v>18</v>
      </c>
      <c r="HP39" s="141">
        <f>IF(AND(HJ39=HJ38,HK39=HK38,HI39&gt;HI38),HK38,HK39)</f>
        <v>11</v>
      </c>
      <c r="HQ39" s="217"/>
      <c r="HR39" s="567" t="str">
        <f t="shared" ref="HR39:HR51" si="52">IF(HM39=HM40,HH40,HM39)</f>
        <v>Man City</v>
      </c>
      <c r="HS39" s="567">
        <f>IF(HM39=HM40,HI40,HN39)</f>
        <v>17</v>
      </c>
      <c r="HT39" s="567">
        <f>IF(HM39=HM40,HJ40,HO39)</f>
        <v>18</v>
      </c>
      <c r="HU39" s="568">
        <f>IF(HM39=HM40,HK40,HP39)</f>
        <v>11</v>
      </c>
      <c r="HV39" s="217"/>
      <c r="HW39" s="140" t="str">
        <f t="shared" si="21"/>
        <v>Man City</v>
      </c>
      <c r="HX39" s="572">
        <f>IF(AND(HT39=HT38,HU39=HU38,HS39&gt;HS38),HS38,HS39)</f>
        <v>17</v>
      </c>
      <c r="HY39" s="572">
        <f>IF(AND(HT39=HT38,HU39=HU38,HS39&gt;HS38),HT38,HT39)</f>
        <v>18</v>
      </c>
      <c r="HZ39" s="141">
        <f>IF(AND(HT39=HT38,HU39=HU38,HS39&gt;HS38),HU38,HU39)</f>
        <v>11</v>
      </c>
      <c r="IA39" s="217"/>
      <c r="IB39" s="567" t="str">
        <f t="shared" ref="IB39:IB51" si="53">IF(HW39=HW40,HR40,HW39)</f>
        <v>Man City</v>
      </c>
      <c r="IC39" s="567">
        <f>IF(HW39=HW40,HS40,HX39)</f>
        <v>17</v>
      </c>
      <c r="ID39" s="567">
        <f>IF(HW39=HW40,HT40,HY39)</f>
        <v>18</v>
      </c>
      <c r="IE39" s="568">
        <f>IF(HW39=HW40,HU40,HZ39)</f>
        <v>11</v>
      </c>
      <c r="IF39" s="217">
        <f t="shared" ref="IF39:IF56" si="54">IF38+1</f>
        <v>3</v>
      </c>
      <c r="IG39" s="140" t="str">
        <f t="shared" si="22"/>
        <v>Man City</v>
      </c>
      <c r="IH39" s="572">
        <f>IF(AND(ID39=ID38,IE39=IE38,IC39&gt;IC38),IC38,IC39)</f>
        <v>17</v>
      </c>
      <c r="II39" s="572">
        <f>IF(AND(ID39=ID38,IE39=IE38,IC39&gt;IC38),ID38,ID39)</f>
        <v>18</v>
      </c>
      <c r="IJ39" s="141">
        <f>IF(AND(ID39=ID38,IE39=IE38,IC39&gt;IC38),IE38,IE39)</f>
        <v>11</v>
      </c>
      <c r="IK39" s="217"/>
      <c r="IL39" s="567" t="str">
        <f t="shared" ref="IL39:IL51" si="55">IF(IG39=IG40,IB40,IG39)</f>
        <v>Man City</v>
      </c>
      <c r="IM39" s="567">
        <f>IF(IG39=IG40,IC40,IH39)</f>
        <v>17</v>
      </c>
      <c r="IN39" s="567">
        <f>IF(IG39=IG40,ID40,II39)</f>
        <v>18</v>
      </c>
      <c r="IO39" s="568">
        <f>IF(IG39=IG40,IE40,IJ39)</f>
        <v>11</v>
      </c>
      <c r="IP39" s="217">
        <f t="shared" ref="IP39:IP56" si="56">IP38+1</f>
        <v>3</v>
      </c>
      <c r="IQ39" s="140" t="str">
        <f t="shared" si="23"/>
        <v>Man City</v>
      </c>
      <c r="IR39" s="572">
        <f>IF(AND(IN39=IN38,IO39=IO38,IM39&gt;IM38),IM38,IM39)</f>
        <v>17</v>
      </c>
      <c r="IS39" s="572">
        <f>IF(AND(IN39=IN38,IO39=IO38,IM39&gt;IM38),IN38,IN39)</f>
        <v>18</v>
      </c>
      <c r="IT39" s="141">
        <f>IF(AND(IN39=IN38,IO39=IO38,IM39&gt;IM38),IO38,IO39)</f>
        <v>11</v>
      </c>
      <c r="IU39" s="217"/>
      <c r="IV39" s="567" t="str">
        <f t="shared" ref="IV39:IV51" si="57">IF(IQ39=IQ40,IL40,IQ39)</f>
        <v>Man City</v>
      </c>
      <c r="IW39" s="567">
        <f>IF(IQ39=IQ40,IM40,IR39)</f>
        <v>17</v>
      </c>
      <c r="IX39" s="567">
        <f>IF(IQ39=IQ40,IN40,IS39)</f>
        <v>18</v>
      </c>
      <c r="IY39" s="568">
        <f>IF(IQ39=IQ40,IO40,IT39)</f>
        <v>11</v>
      </c>
      <c r="IZ39" s="217">
        <f t="shared" ref="IZ39:IZ56" si="58">IZ38+1</f>
        <v>3</v>
      </c>
      <c r="JA39" s="140" t="str">
        <f t="shared" si="24"/>
        <v>Man City</v>
      </c>
      <c r="JB39" s="572">
        <f>IF(AND(IX39=IX38,IY39=IY38,IW39&gt;IW38),IW38,IW39)</f>
        <v>17</v>
      </c>
      <c r="JC39" s="572">
        <f>IF(AND(IX39=IX38,IY39=IY38,IW39&gt;IW38),IX38,IX39)</f>
        <v>18</v>
      </c>
      <c r="JD39" s="141">
        <f>IF(AND(IX39=IX38,IY39=IY38,IW39&gt;IW38),IY38,IY39)</f>
        <v>11</v>
      </c>
      <c r="JE39" s="217"/>
      <c r="JF39" s="567" t="str">
        <f t="shared" ref="JF39:JF51" si="59">IF(JA39=JA40,IV40,JA39)</f>
        <v>Man City</v>
      </c>
      <c r="JG39" s="567">
        <f>IF(JA39=JA40,IW40,JB39)</f>
        <v>17</v>
      </c>
      <c r="JH39" s="567">
        <f>IF(JA39=JA40,IX40,JC39)</f>
        <v>18</v>
      </c>
      <c r="JI39" s="568">
        <f>IF(JA39=JA40,IY40,JD39)</f>
        <v>11</v>
      </c>
      <c r="JJ39" s="217">
        <f t="shared" ref="JJ39:JJ56" si="60">JJ38+1</f>
        <v>3</v>
      </c>
      <c r="JK39" s="140" t="str">
        <f t="shared" si="25"/>
        <v>Man City</v>
      </c>
      <c r="JL39" s="572">
        <f>IF(AND(JH39=JH38,JI39=JI38,JG39&gt;JG38),JG38,JG39)</f>
        <v>17</v>
      </c>
      <c r="JM39" s="572">
        <f>IF(AND(JH39=JH38,JI39=JI38,JG39&gt;JG38),JH38,JH39)</f>
        <v>18</v>
      </c>
      <c r="JN39" s="141">
        <f>IF(AND(JH39=JH38,JI39=JI38,JG39&gt;JG38),JI38,JI39)</f>
        <v>11</v>
      </c>
      <c r="JO39" s="217"/>
      <c r="JP39" s="567" t="str">
        <f t="shared" ref="JP39:JP51" si="61">IF(JK39=JK40,JF40,JK39)</f>
        <v>Man City</v>
      </c>
      <c r="JQ39" s="567">
        <f>IF(JK39=JK40,JG40,JL39)</f>
        <v>17</v>
      </c>
      <c r="JR39" s="567">
        <f>IF(JK39=JK40,JH40,JM39)</f>
        <v>18</v>
      </c>
      <c r="JS39" s="568">
        <f>IF(JK39=JK40,JI40,JN39)</f>
        <v>11</v>
      </c>
      <c r="JT39" s="217">
        <f t="shared" ref="JT39:JT56" si="62">JT38+1</f>
        <v>3</v>
      </c>
      <c r="JU39" s="140" t="str">
        <f t="shared" si="26"/>
        <v>Man City</v>
      </c>
      <c r="JV39" s="572">
        <f>IF(AND(JR39=JR38,JS39=JS38,JQ39&gt;JQ38),JQ38,JQ39)</f>
        <v>17</v>
      </c>
      <c r="JW39" s="572">
        <f>IF(AND(JR39=JR38,JS39=JS38,JQ39&gt;JQ38),JR38,JR39)</f>
        <v>18</v>
      </c>
      <c r="JX39" s="141">
        <f>IF(AND(JR39=JR38,JS39=JS38,JQ39&gt;JQ38),JS38,JS39)</f>
        <v>11</v>
      </c>
      <c r="JY39" s="217"/>
      <c r="JZ39" s="567" t="str">
        <f t="shared" ref="JZ39:JZ51" si="63">IF(JU39=JU40,JP40,JU39)</f>
        <v>Man City</v>
      </c>
      <c r="KA39" s="567">
        <f>IF(JU39=JU40,JQ40,JV39)</f>
        <v>17</v>
      </c>
      <c r="KB39" s="567">
        <f>IF(JU39=JU40,JR40,JW39)</f>
        <v>18</v>
      </c>
      <c r="KC39" s="568">
        <f>IF(JU39=JU40,JS40,JX39)</f>
        <v>11</v>
      </c>
      <c r="KD39" s="217">
        <f t="shared" ref="KD39:KD56" si="64">KD38+1</f>
        <v>3</v>
      </c>
      <c r="KE39" s="140" t="str">
        <f t="shared" si="27"/>
        <v>Man City</v>
      </c>
      <c r="KF39" s="572">
        <f>IF(AND(KB39=KB38,KC39=KC38,KA39&gt;KA38),KA38,KA39)</f>
        <v>17</v>
      </c>
      <c r="KG39" s="572">
        <f>IF(AND(KB39=KB38,KC39=KC38,KA39&gt;KA38),KB38,KB39)</f>
        <v>18</v>
      </c>
      <c r="KH39" s="141">
        <f>IF(AND(KB39=KB38,KC39=KC38,KA39&gt;KA38),KC38,KC39)</f>
        <v>11</v>
      </c>
      <c r="KI39" s="217"/>
      <c r="KJ39" s="567" t="str">
        <f t="shared" ref="KJ39:KJ51" si="65">IF(KE39=KE40,JZ40,KE39)</f>
        <v>Man City</v>
      </c>
      <c r="KK39" s="567">
        <f>IF(KE39=KE40,KA40,KF39)</f>
        <v>17</v>
      </c>
      <c r="KL39" s="567">
        <f>IF(KE39=KE40,KB40,KG39)</f>
        <v>18</v>
      </c>
      <c r="KM39" s="568">
        <f>IF(KE39=KE40,KC40,KH39)</f>
        <v>11</v>
      </c>
      <c r="KN39" s="217">
        <f t="shared" ref="KN39:KN56" si="66">KN38+1</f>
        <v>3</v>
      </c>
      <c r="KO39" s="140" t="str">
        <f t="shared" si="28"/>
        <v>Man City</v>
      </c>
      <c r="KP39" s="572">
        <f>IF(AND(KL39=KL38,KM39=KM38,KK39&gt;KK38),KK38,KK39)</f>
        <v>17</v>
      </c>
      <c r="KQ39" s="572">
        <f>IF(AND(KL39=KL38,KM39=KM38,KK39&gt;KK38),KL38,KL39)</f>
        <v>18</v>
      </c>
      <c r="KR39" s="141">
        <f>IF(AND(KL39=KL38,KM39=KM38,KK39&gt;KK38),KM38,KM39)</f>
        <v>11</v>
      </c>
      <c r="KS39" s="217"/>
      <c r="KT39" s="567" t="str">
        <f t="shared" ref="KT39:KT51" si="67">IF(KO39=KO40,KJ40,KO39)</f>
        <v>Man City</v>
      </c>
      <c r="KU39" s="567">
        <f>IF(KO39=KO40,KK40,KP39)</f>
        <v>17</v>
      </c>
      <c r="KV39" s="567">
        <f>IF(KO39=KO40,KL40,KQ39)</f>
        <v>18</v>
      </c>
      <c r="KW39" s="568">
        <f>IF(KO39=KO40,KM40,KR39)</f>
        <v>11</v>
      </c>
      <c r="KX39" s="217">
        <f t="shared" ref="KX39:KX56" si="68">KX38+1</f>
        <v>3</v>
      </c>
      <c r="KY39" s="140" t="str">
        <f t="shared" si="29"/>
        <v>Man City</v>
      </c>
      <c r="KZ39" s="572">
        <f>IF(AND(KV39=KV38,KW39=KW38,KU39&gt;KU38),KU38,KU39)</f>
        <v>17</v>
      </c>
      <c r="LA39" s="572">
        <f>IF(AND(KV39=KV38,KW39=KW38,KU39&gt;KU38),KV38,KV39)</f>
        <v>18</v>
      </c>
      <c r="LB39" s="141">
        <f>IF(AND(KV39=KV38,KW39=KW38,KU39&gt;KU38),KW38,KW39)</f>
        <v>11</v>
      </c>
      <c r="LC39" s="122"/>
      <c r="LD39" s="531"/>
      <c r="LE39" s="531"/>
      <c r="LF39" s="531"/>
      <c r="LG39" s="531"/>
      <c r="LH39" s="122"/>
      <c r="LI39" s="122"/>
      <c r="LJ39" s="122"/>
      <c r="LK39" s="122"/>
      <c r="LM39" s="122"/>
      <c r="LN39" s="122"/>
      <c r="LO39" s="122"/>
      <c r="LP39" s="122"/>
      <c r="LR39" s="122"/>
      <c r="LS39" s="122"/>
      <c r="LT39" s="122"/>
      <c r="LU39" s="122"/>
    </row>
    <row r="40" spans="1:333" hidden="1">
      <c r="A40" s="65">
        <f>IF('Teams-Premier-League'!A10="","",'Teams-Premier-League'!A10)</f>
        <v>4</v>
      </c>
      <c r="B40" s="307" t="str">
        <f>IF(A40=" ", " ",INDEX('Stats-Big-Stats'!$C$872:$C$891,MATCH($A40,'Stats-Big-Stats'!$H$872:$H$891,0)))</f>
        <v>Liverpool</v>
      </c>
      <c r="C40" s="308">
        <f>IF(A40=" "," ",INDEX('Match-Points'!$J$7:$J$26,MATCH($A40,'Stats-Big-Stats'!$H$872:$H$891,0)))</f>
        <v>17</v>
      </c>
      <c r="D40" s="304" t="str">
        <f t="shared" si="2"/>
        <v>Liverpool</v>
      </c>
      <c r="E40" s="305">
        <f t="shared" si="30"/>
        <v>4</v>
      </c>
      <c r="F40" s="309" t="str">
        <f t="shared" si="3"/>
        <v>Liverpool</v>
      </c>
      <c r="G40" s="310">
        <f>LOOKUP(F40,'Match-Points'!$B$7:$G$26,'Match-Points'!$G$7:$G$26)</f>
        <v>18</v>
      </c>
      <c r="H40" s="26">
        <f t="shared" si="1"/>
        <v>17</v>
      </c>
      <c r="I40" s="107">
        <f>LOOKUP(B40,'Match-Points'!$B$7:$I$26,'Match-Points'!$I$7:$I$26)</f>
        <v>9</v>
      </c>
      <c r="J40" s="243"/>
      <c r="K40" s="560" t="str">
        <f t="shared" ref="K40:K51" si="69">IF(H40&gt;H39,F39,F40)</f>
        <v>Liverpool</v>
      </c>
      <c r="L40" s="560">
        <f t="shared" ref="L40:L51" si="70">IF(H40&gt;H39,G39,G40)</f>
        <v>18</v>
      </c>
      <c r="M40" s="560">
        <f t="shared" ref="M40:M51" si="71">IF(H40&gt;H39,H39,H40)</f>
        <v>17</v>
      </c>
      <c r="N40" s="560">
        <f t="shared" ref="N40:N51" si="72">IF(H40&gt;H39,I39,I40)</f>
        <v>9</v>
      </c>
      <c r="O40" s="531"/>
      <c r="P40" s="567" t="str">
        <f t="shared" si="31"/>
        <v>Liverpool</v>
      </c>
      <c r="Q40" s="567">
        <f t="shared" ref="Q40:Q51" si="73">IF(K40=K41,G41,L40)</f>
        <v>18</v>
      </c>
      <c r="R40" s="567">
        <f t="shared" ref="R40:R51" si="74">IF(K40=K41,H41,M40)</f>
        <v>17</v>
      </c>
      <c r="S40" s="568">
        <f t="shared" ref="S40:S51" si="75">IF(K40=K41,I41,N40)</f>
        <v>9</v>
      </c>
      <c r="T40" s="173"/>
      <c r="U40" s="569" t="str">
        <f t="shared" si="4"/>
        <v>Liverpool</v>
      </c>
      <c r="V40" s="570">
        <f t="shared" ref="V40:V51" si="76">IF(AND(R40=R39,S40&gt;S39),Q39,Q40)</f>
        <v>18</v>
      </c>
      <c r="W40" s="570">
        <f t="shared" ref="W40:W51" si="77">IF(AND(R40=R39,S40&gt;S39),R39,R40)</f>
        <v>17</v>
      </c>
      <c r="X40" s="571">
        <f t="shared" ref="X40:X51" si="78">IF(AND(R40=R39,S40&gt;S39),S39,S40)</f>
        <v>9</v>
      </c>
      <c r="Y40" s="219"/>
      <c r="Z40" s="567" t="str">
        <f t="shared" si="32"/>
        <v>Liverpool</v>
      </c>
      <c r="AA40" s="567">
        <f t="shared" ref="AA40:AA51" si="79">IF(U40=U41,Q41,V40)</f>
        <v>18</v>
      </c>
      <c r="AB40" s="567">
        <f t="shared" ref="AB40:AB51" si="80">IF(U40=U41,R41,W40)</f>
        <v>17</v>
      </c>
      <c r="AC40" s="568">
        <f t="shared" ref="AC40:AC51" si="81">IF(U40=U41,S41,X40)</f>
        <v>9</v>
      </c>
      <c r="AD40" s="217"/>
      <c r="AE40" s="569" t="str">
        <f t="shared" si="5"/>
        <v>Liverpool</v>
      </c>
      <c r="AF40" s="570">
        <f t="shared" ref="AF40:AF51" si="82">IF(AND(AB40=AB39,AC40&gt;AC39),AA39,AA40)</f>
        <v>18</v>
      </c>
      <c r="AG40" s="570">
        <f t="shared" ref="AG40:AG51" si="83">IF(AND(AB40=AB39,AC40&gt;AC39),AB39,AB40)</f>
        <v>17</v>
      </c>
      <c r="AH40" s="571">
        <f t="shared" ref="AH40:AH51" si="84">IF(AND(AB40=AB39,AC40&gt;AC39),AC39,AC40)</f>
        <v>9</v>
      </c>
      <c r="AI40" s="219"/>
      <c r="AJ40" s="567" t="str">
        <f t="shared" si="33"/>
        <v>Liverpool</v>
      </c>
      <c r="AK40" s="567">
        <f t="shared" ref="AK40:AK51" si="85">IF(AE40=AE41,AA41,AF40)</f>
        <v>18</v>
      </c>
      <c r="AL40" s="567">
        <f t="shared" ref="AL40:AL51" si="86">IF(AE40=AE41,AB41,AG40)</f>
        <v>17</v>
      </c>
      <c r="AM40" s="568">
        <f t="shared" ref="AM40:AM51" si="87">IF(AE40=AE41,AC41,AH40)</f>
        <v>9</v>
      </c>
      <c r="AN40" s="217"/>
      <c r="AO40" s="569" t="str">
        <f t="shared" si="6"/>
        <v>Liverpool</v>
      </c>
      <c r="AP40" s="570">
        <f t="shared" ref="AP40:AP51" si="88">IF(AND(AL40=AL39,AM40&gt;AM39),AK39,AK40)</f>
        <v>18</v>
      </c>
      <c r="AQ40" s="570">
        <f t="shared" ref="AQ40:AQ51" si="89">IF(AND(AL40=AL39,AM40&gt;AM39),AL39,AL40)</f>
        <v>17</v>
      </c>
      <c r="AR40" s="571">
        <f t="shared" ref="AR40:AR51" si="90">IF(AND(AL40=AL39,AM40&gt;AM39),AM39,AM40)</f>
        <v>9</v>
      </c>
      <c r="AS40" s="219"/>
      <c r="AT40" s="567" t="str">
        <f t="shared" si="34"/>
        <v>Liverpool</v>
      </c>
      <c r="AU40" s="567">
        <f t="shared" ref="AU40:AU51" si="91">IF(AO40=AO41,AK41,AP40)</f>
        <v>18</v>
      </c>
      <c r="AV40" s="567">
        <f t="shared" ref="AV40:AV51" si="92">IF(AO40=AO41,AL41,AQ40)</f>
        <v>17</v>
      </c>
      <c r="AW40" s="568">
        <f t="shared" ref="AW40:AW51" si="93">IF(AO40=AO41,AM41,AR40)</f>
        <v>9</v>
      </c>
      <c r="AX40" s="217"/>
      <c r="AY40" s="569" t="str">
        <f t="shared" si="7"/>
        <v>Liverpool</v>
      </c>
      <c r="AZ40" s="570">
        <f t="shared" ref="AZ40:AZ51" si="94">IF(AND(AV40=AV39,AW40&gt;AW39),AU39,AU40)</f>
        <v>18</v>
      </c>
      <c r="BA40" s="570">
        <f t="shared" ref="BA40:BA51" si="95">IF(AND(AV40=AV39,AW40&gt;AW39),AV39,AV40)</f>
        <v>17</v>
      </c>
      <c r="BB40" s="571">
        <f t="shared" ref="BB40:BB51" si="96">IF(AND(AV40=AV39,AW40&gt;AW39),AW39,AW40)</f>
        <v>9</v>
      </c>
      <c r="BC40" s="219"/>
      <c r="BD40" s="567" t="str">
        <f t="shared" si="35"/>
        <v>Liverpool</v>
      </c>
      <c r="BE40" s="567">
        <f t="shared" ref="BE40:BE51" si="97">IF(AY40=AY41,AU41,AZ40)</f>
        <v>18</v>
      </c>
      <c r="BF40" s="567">
        <f t="shared" ref="BF40:BF51" si="98">IF(AY40=AY41,AV41,BA40)</f>
        <v>17</v>
      </c>
      <c r="BG40" s="568">
        <f t="shared" ref="BG40:BG51" si="99">IF(AY40=AY41,AW41,BB40)</f>
        <v>9</v>
      </c>
      <c r="BH40" s="217"/>
      <c r="BI40" s="569" t="str">
        <f t="shared" si="8"/>
        <v>Liverpool</v>
      </c>
      <c r="BJ40" s="570">
        <f t="shared" ref="BJ40:BJ51" si="100">IF(AND(BF40=BF39,BG40&gt;BG39),BE39,BE40)</f>
        <v>18</v>
      </c>
      <c r="BK40" s="570">
        <f t="shared" ref="BK40:BK51" si="101">IF(AND(BF40=BF39,BG40&gt;BG39),BF39,BF40)</f>
        <v>17</v>
      </c>
      <c r="BL40" s="571">
        <f t="shared" ref="BL40:BL51" si="102">IF(AND(BF40=BF39,BG40&gt;BG39),BG39,BG40)</f>
        <v>9</v>
      </c>
      <c r="BM40" s="219"/>
      <c r="BN40" s="567" t="str">
        <f t="shared" si="36"/>
        <v>Liverpool</v>
      </c>
      <c r="BO40" s="567">
        <f t="shared" ref="BO40:BO51" si="103">IF(BI40=BI41,BE41,BJ40)</f>
        <v>18</v>
      </c>
      <c r="BP40" s="567">
        <f t="shared" ref="BP40:BP51" si="104">IF(BI40=BI41,BF41,BK40)</f>
        <v>17</v>
      </c>
      <c r="BQ40" s="568">
        <f t="shared" ref="BQ40:BQ51" si="105">IF(BI40=BI41,BG41,BL40)</f>
        <v>9</v>
      </c>
      <c r="BR40" s="217"/>
      <c r="BS40" s="569" t="str">
        <f t="shared" si="9"/>
        <v>Liverpool</v>
      </c>
      <c r="BT40" s="570">
        <f t="shared" ref="BT40:BT50" si="106">IF(AND(BP40=BP39,BQ40&gt;BQ39),BO39,BO40)</f>
        <v>18</v>
      </c>
      <c r="BU40" s="570">
        <f t="shared" ref="BU40:BU51" si="107">IF(AND(BP40=BP39,BQ40&gt;BQ39),BP39,BP40)</f>
        <v>17</v>
      </c>
      <c r="BV40" s="571">
        <f t="shared" ref="BV40:BV51" si="108">IF(AND(BP40=BP39,BQ40&gt;BQ39),BQ39,BQ40)</f>
        <v>9</v>
      </c>
      <c r="BW40" s="219"/>
      <c r="BX40" s="567" t="str">
        <f t="shared" si="37"/>
        <v>Liverpool</v>
      </c>
      <c r="BY40" s="567">
        <f t="shared" ref="BY40:BY51" si="109">IF(BS40=BS41,BO41,BT40)</f>
        <v>18</v>
      </c>
      <c r="BZ40" s="567">
        <f t="shared" ref="BZ40:BZ51" si="110">IF(BS40=BS41,BP41,BU40)</f>
        <v>17</v>
      </c>
      <c r="CA40" s="568">
        <f t="shared" ref="CA40:CA51" si="111">IF(BS40=BS41,BQ41,BV40)</f>
        <v>9</v>
      </c>
      <c r="CB40" s="217"/>
      <c r="CC40" s="569" t="str">
        <f t="shared" ref="CC40:CC41" si="112">IF(AND(BZ40=BZ39,CA40&gt;CA39),BX39,BX40)</f>
        <v>Liverpool</v>
      </c>
      <c r="CD40" s="570">
        <f t="shared" ref="CD40:CD50" si="113">IF(AND(BZ40=BZ39,CA40&gt;CA39),BY39,BY40)</f>
        <v>18</v>
      </c>
      <c r="CE40" s="570">
        <f t="shared" ref="CE40:CE51" si="114">IF(AND(BZ40=BZ39,CA40&gt;CA39),BZ39,BZ40)</f>
        <v>17</v>
      </c>
      <c r="CF40" s="571">
        <f t="shared" ref="CF40:CF51" si="115">IF(AND(BZ40=BZ39,CA40&gt;CA39),CA39,CA40)</f>
        <v>9</v>
      </c>
      <c r="CG40" s="219"/>
      <c r="CH40" s="567" t="str">
        <f t="shared" si="38"/>
        <v>Liverpool</v>
      </c>
      <c r="CI40" s="567">
        <f t="shared" ref="CI40:CI51" si="116">IF(CC40=CC41,BY41,CD40)</f>
        <v>18</v>
      </c>
      <c r="CJ40" s="567">
        <f t="shared" ref="CJ40:CJ51" si="117">IF(CC40=CC41,BZ41,CE40)</f>
        <v>17</v>
      </c>
      <c r="CK40" s="568">
        <f t="shared" ref="CK40:CK51" si="118">IF(CC40=CC41,CA41,CF40)</f>
        <v>9</v>
      </c>
      <c r="CL40" s="217"/>
      <c r="CM40" s="140" t="str">
        <f>IF(AND(CJ40=CJ39,CK40=CK39,CI40&gt;CI39),CH39,CH40)</f>
        <v>Liverpool</v>
      </c>
      <c r="CN40" s="572">
        <f>IF(AND(CJ40=CJ39,CK40&gt;CK39,CI40&gt;CI39),CI39,CI40)</f>
        <v>18</v>
      </c>
      <c r="CO40" s="572">
        <f>IF(AND(CJ40=CJ39,CK40&gt;CK39,CI40&gt;CI39),CJ39,CJ40)</f>
        <v>17</v>
      </c>
      <c r="CP40" s="141">
        <f>IF(AND(CJ40=CJ39,CK40&gt;CK39,CI40&gt;CI39),CK39,CK40)</f>
        <v>9</v>
      </c>
      <c r="CQ40" s="219"/>
      <c r="CR40" s="567" t="str">
        <f t="shared" si="39"/>
        <v>Liverpool</v>
      </c>
      <c r="CS40" s="567">
        <f t="shared" ref="CS40:CS51" si="119">IF(CM40=CM41,CI41,CN40)</f>
        <v>18</v>
      </c>
      <c r="CT40" s="567">
        <f t="shared" ref="CT40:CT51" si="120">IF(CM40=CM41,CJ41,CO40)</f>
        <v>17</v>
      </c>
      <c r="CU40" s="568">
        <f t="shared" ref="CU40:CU51" si="121">IF(CM40=CM41,CK41,CP40)</f>
        <v>9</v>
      </c>
      <c r="CV40" s="217"/>
      <c r="CW40" s="140" t="str">
        <f>IF(AND(CT40=CT39,CU40=CU39,CS40&gt;CS39),CR39,CR40)</f>
        <v>Liverpool</v>
      </c>
      <c r="CX40" s="572">
        <f>IF(AND(CT40=CT39,CU40&gt;CU39,CS40&gt;CS39),CS39,CS40)</f>
        <v>18</v>
      </c>
      <c r="CY40" s="572">
        <f>IF(AND(CT40=CT39,CU40&gt;CU39,CS40&gt;CS39),CT39,CT40)</f>
        <v>17</v>
      </c>
      <c r="CZ40" s="141">
        <f>IF(AND(CT40=CT39,CU40&gt;CU39,CS40&gt;CS39),CU39,CU40)</f>
        <v>9</v>
      </c>
      <c r="DA40" s="531"/>
      <c r="DB40" s="567" t="str">
        <f t="shared" si="40"/>
        <v>Liverpool</v>
      </c>
      <c r="DC40" s="567">
        <f t="shared" ref="DC40:DC51" si="122">IF(CW40=CW41,CS41,CX40)</f>
        <v>18</v>
      </c>
      <c r="DD40" s="567">
        <f t="shared" ref="DD40:DD51" si="123">IF(CW40=CW41,CT41,CY40)</f>
        <v>17</v>
      </c>
      <c r="DE40" s="568">
        <f t="shared" ref="DE40:DE51" si="124">IF(CW40=CW41,CU41,CZ40)</f>
        <v>9</v>
      </c>
      <c r="DF40" s="217"/>
      <c r="DG40" s="140" t="str">
        <f>IF(AND(DD40=DD39,DE40=DE39,DC40&gt;DC39),DB39,DB40)</f>
        <v>Liverpool</v>
      </c>
      <c r="DH40" s="572">
        <f>IF(AND(DD40=DD39,DE40&gt;DE39,DC40&gt;DC39),DC39,DC40)</f>
        <v>18</v>
      </c>
      <c r="DI40" s="572">
        <f>IF(AND(DD40=DD39,DE40&gt;DE39,DC40&gt;DC39),DD39,DD40)</f>
        <v>17</v>
      </c>
      <c r="DJ40" s="141">
        <f>IF(AND(DD40=DD39,DE40&gt;DE39,DC40&gt;DC39),DE39,DE40)</f>
        <v>9</v>
      </c>
      <c r="DK40" s="217"/>
      <c r="DL40" s="567" t="str">
        <f t="shared" si="41"/>
        <v>Liverpool</v>
      </c>
      <c r="DM40" s="567">
        <f t="shared" ref="DM40:DM51" si="125">IF(DG40=DG41,DC41,DH40)</f>
        <v>18</v>
      </c>
      <c r="DN40" s="567">
        <f t="shared" ref="DN40:DN51" si="126">IF(DG40=DG41,DD41,DI40)</f>
        <v>17</v>
      </c>
      <c r="DO40" s="568">
        <f t="shared" ref="DO40:DO51" si="127">IF(DG40=DG41,DE41,DJ40)</f>
        <v>9</v>
      </c>
      <c r="DP40" s="531"/>
      <c r="DQ40" s="140" t="str">
        <f t="shared" si="10"/>
        <v>Liverpool</v>
      </c>
      <c r="DR40" s="572">
        <f>IF(AND(DN40=DN39,DO40&gt;DO39,DM40&gt;DM39),DM39,DM40)</f>
        <v>18</v>
      </c>
      <c r="DS40" s="572">
        <f>IF(AND(DN40=DN39,DO40&gt;DO39,DM40&gt;DM39),DN39,DN40)</f>
        <v>17</v>
      </c>
      <c r="DT40" s="141">
        <f>IF(AND(DN40=DN39,DO40&gt;DO39,DM40&gt;DM39),DO39,DO40)</f>
        <v>9</v>
      </c>
      <c r="DU40" s="217"/>
      <c r="DV40" s="567" t="str">
        <f t="shared" si="42"/>
        <v>Liverpool</v>
      </c>
      <c r="DW40" s="567">
        <f t="shared" ref="DW40:DW51" si="128">IF(DQ40=DQ41,DM41,DR40)</f>
        <v>18</v>
      </c>
      <c r="DX40" s="567">
        <f t="shared" ref="DX40:DX51" si="129">IF(DQ40=DQ41,DN41,DS40)</f>
        <v>17</v>
      </c>
      <c r="DY40" s="568">
        <f t="shared" ref="DY40:DY51" si="130">IF(DQ40=DQ41,DO41,DT40)</f>
        <v>9</v>
      </c>
      <c r="DZ40" s="217"/>
      <c r="EA40" s="140" t="str">
        <f t="shared" si="11"/>
        <v>Liverpool</v>
      </c>
      <c r="EB40" s="572">
        <f>IF(AND(DX40=DX39,DY40&gt;DY39,DW40&gt;DW39),DW39,DW40)</f>
        <v>18</v>
      </c>
      <c r="EC40" s="572">
        <f>IF(AND(DX40=DX39,DY40&gt;DY39,DW40&gt;DW39),DX39,DX40)</f>
        <v>17</v>
      </c>
      <c r="ED40" s="141">
        <f>IF(AND(DX40=DX39,DY40&gt;DY39,DW40&gt;DW39),DY39,DY40)</f>
        <v>9</v>
      </c>
      <c r="EE40" s="217"/>
      <c r="EF40" s="567" t="str">
        <f t="shared" si="43"/>
        <v>Liverpool</v>
      </c>
      <c r="EG40" s="567">
        <f t="shared" ref="EG40:EG51" si="131">IF(EA40=EA41,DW41,EB40)</f>
        <v>18</v>
      </c>
      <c r="EH40" s="567">
        <f t="shared" ref="EH40:EH51" si="132">IF(EA40=EA41,DX41,EC40)</f>
        <v>17</v>
      </c>
      <c r="EI40" s="568">
        <f t="shared" ref="EI40:EI51" si="133">IF(EA40=EA41,DY41,ED40)</f>
        <v>9</v>
      </c>
      <c r="EJ40" s="217"/>
      <c r="EK40" s="140" t="str">
        <f t="shared" si="12"/>
        <v>Liverpool</v>
      </c>
      <c r="EL40" s="572">
        <f>IF(AND(EH40=EH39,EI40&gt;EI39,EG40&gt;EG39),EG39,EG40)</f>
        <v>18</v>
      </c>
      <c r="EM40" s="572">
        <f>IF(AND(EH40=EH39,EI40&gt;EI39,EG40&gt;EG39),EH39,EH40)</f>
        <v>17</v>
      </c>
      <c r="EN40" s="141">
        <f>IF(AND(EH40=EH39,EI40&gt;EI39,EG40&gt;EG39),EI39,EI40)</f>
        <v>9</v>
      </c>
      <c r="EO40" s="217"/>
      <c r="EP40" s="567" t="str">
        <f t="shared" si="44"/>
        <v>Liverpool</v>
      </c>
      <c r="EQ40" s="567">
        <f t="shared" ref="EQ40:EQ51" si="134">IF(EK40=EK41,EG41,EL40)</f>
        <v>18</v>
      </c>
      <c r="ER40" s="567">
        <f t="shared" ref="ER40:ER51" si="135">IF(EK40=EK41,EH41,EM40)</f>
        <v>17</v>
      </c>
      <c r="ES40" s="568">
        <f t="shared" ref="ES40:ES51" si="136">IF(EK40=EK41,EI41,EN40)</f>
        <v>9</v>
      </c>
      <c r="ET40" s="217"/>
      <c r="EU40" s="140" t="str">
        <f t="shared" si="13"/>
        <v>Liverpool</v>
      </c>
      <c r="EV40" s="572">
        <f>IF(AND(ER40=ER39,ES40&gt;ES39,EQ40&gt;EQ39),EQ39,EQ40)</f>
        <v>18</v>
      </c>
      <c r="EW40" s="572">
        <f>IF(AND(ER40=ER39,ES40&gt;ES39,EQ40&gt;EQ39),ER39,ER40)</f>
        <v>17</v>
      </c>
      <c r="EX40" s="141">
        <f>IF(AND(ER40=ER39,ES40&gt;ES39,EQ40&gt;EQ39),ES39,ES40)</f>
        <v>9</v>
      </c>
      <c r="EY40" s="217"/>
      <c r="EZ40" s="567" t="str">
        <f t="shared" si="45"/>
        <v>Liverpool</v>
      </c>
      <c r="FA40" s="567">
        <f t="shared" ref="FA40:FA51" si="137">IF(EU40=EU41,EQ41,EV40)</f>
        <v>18</v>
      </c>
      <c r="FB40" s="567">
        <f t="shared" ref="FB40:FB51" si="138">IF(EU40=EU41,ER41,EW40)</f>
        <v>17</v>
      </c>
      <c r="FC40" s="568">
        <f t="shared" ref="FC40:FC51" si="139">IF(EU40=EU41,ES41,EX40)</f>
        <v>9</v>
      </c>
      <c r="FD40" s="217"/>
      <c r="FE40" s="140" t="str">
        <f t="shared" si="14"/>
        <v>Liverpool</v>
      </c>
      <c r="FF40" s="572">
        <f>IF(AND(FB40=FB39,FC40&gt;FC39,FA40&gt;FA39),FA39,FA40)</f>
        <v>18</v>
      </c>
      <c r="FG40" s="572">
        <f>IF(AND(FB40=FB39,FC40&gt;FC39,FA40&gt;FA39),FB39,FB40)</f>
        <v>17</v>
      </c>
      <c r="FH40" s="141">
        <f>IF(AND(FB40=FB39,FC40&gt;FC39,FA40&gt;FA39),FC39,FC40)</f>
        <v>9</v>
      </c>
      <c r="FI40" s="217"/>
      <c r="FJ40" s="567" t="str">
        <f t="shared" si="46"/>
        <v>Liverpool</v>
      </c>
      <c r="FK40" s="567">
        <f t="shared" ref="FK40:FK51" si="140">IF(FE40=FE41,FA41,FF40)</f>
        <v>18</v>
      </c>
      <c r="FL40" s="567">
        <f t="shared" ref="FL40:FL51" si="141">IF(FE40=FE41,FB41,FG40)</f>
        <v>17</v>
      </c>
      <c r="FM40" s="568">
        <f t="shared" ref="FM40:FM51" si="142">IF(FE40=FE41,FC41,FH40)</f>
        <v>9</v>
      </c>
      <c r="FN40" s="217"/>
      <c r="FO40" s="140" t="str">
        <f t="shared" si="15"/>
        <v>Liverpool</v>
      </c>
      <c r="FP40" s="572">
        <f>IF(AND(FL40=FL39,FM40&gt;FM39,FK40&gt;FK39),FK39,FK40)</f>
        <v>18</v>
      </c>
      <c r="FQ40" s="572">
        <f>IF(AND(FL40=FL39,FM40&gt;FM39,FK40&gt;FK39),FL39,FL40)</f>
        <v>17</v>
      </c>
      <c r="FR40" s="141">
        <f>IF(AND(FL40=FL39,FM40&gt;FM39,FK40&gt;FK39),FM39,FM40)</f>
        <v>9</v>
      </c>
      <c r="FS40" s="217"/>
      <c r="FT40" s="567" t="str">
        <f t="shared" si="47"/>
        <v>Liverpool</v>
      </c>
      <c r="FU40" s="567">
        <f t="shared" ref="FU40:FU51" si="143">IF(FO40=FO41,FK41,FP40)</f>
        <v>18</v>
      </c>
      <c r="FV40" s="567">
        <f t="shared" ref="FV40:FV51" si="144">IF(FO40=FO41,FL41,FQ40)</f>
        <v>17</v>
      </c>
      <c r="FW40" s="568">
        <f t="shared" ref="FW40:FW51" si="145">IF(FO40=FO41,FM41,FR40)</f>
        <v>9</v>
      </c>
      <c r="FX40" s="217"/>
      <c r="FY40" s="140" t="str">
        <f t="shared" si="16"/>
        <v>Liverpool</v>
      </c>
      <c r="FZ40" s="572">
        <f>IF(AND(FV40=FV39,FW40&gt;FW39,FU40&gt;FU39),FU39,FU40)</f>
        <v>18</v>
      </c>
      <c r="GA40" s="572">
        <f>IF(AND(FV40=FV39,FW40&gt;FW39,FU40&gt;FU39),FV39,FV40)</f>
        <v>17</v>
      </c>
      <c r="GB40" s="141">
        <f>IF(AND(FV40=FV39,FW40&gt;FW39,FU40&gt;FU39),FW39,FW40)</f>
        <v>9</v>
      </c>
      <c r="GC40" s="217"/>
      <c r="GD40" s="567" t="str">
        <f t="shared" si="48"/>
        <v>Liverpool</v>
      </c>
      <c r="GE40" s="567">
        <f t="shared" ref="GE40:GE51" si="146">IF(FY40=FY41,FU41,FZ40)</f>
        <v>18</v>
      </c>
      <c r="GF40" s="567">
        <f t="shared" ref="GF40:GF51" si="147">IF(FY40=FY41,FV41,GA40)</f>
        <v>17</v>
      </c>
      <c r="GG40" s="568">
        <f t="shared" ref="GG40:GG51" si="148">IF(FY40=FY41,FW41,GB40)</f>
        <v>9</v>
      </c>
      <c r="GH40" s="217"/>
      <c r="GI40" s="140" t="str">
        <f t="shared" si="17"/>
        <v>Liverpool</v>
      </c>
      <c r="GJ40" s="572">
        <f>IF(AND(GF40=GF39,GG40&gt;GG39,GE40&gt;GE39),GE39,GE40)</f>
        <v>18</v>
      </c>
      <c r="GK40" s="572">
        <f>IF(AND(GF40=GF39,GG40&gt;GG39,GE40&gt;GE39),GF39,GF40)</f>
        <v>17</v>
      </c>
      <c r="GL40" s="141">
        <f>IF(AND(GF40=GF39,GG40&gt;GG39,GE40&gt;GE39),GG39,GG40)</f>
        <v>9</v>
      </c>
      <c r="GM40" s="217"/>
      <c r="GN40" s="567" t="str">
        <f t="shared" si="49"/>
        <v>Liverpool</v>
      </c>
      <c r="GO40" s="567">
        <f t="shared" ref="GO40:GO51" si="149">IF(GI40=GI41,GE41,GJ40)</f>
        <v>18</v>
      </c>
      <c r="GP40" s="567">
        <f t="shared" ref="GP40:GP51" si="150">IF(GI40=GI41,GF41,GK40)</f>
        <v>17</v>
      </c>
      <c r="GQ40" s="568">
        <f t="shared" ref="GQ40:GQ51" si="151">IF(GI40=GI41,GG41,GL40)</f>
        <v>9</v>
      </c>
      <c r="GR40" s="217"/>
      <c r="GS40" s="140" t="str">
        <f t="shared" si="18"/>
        <v>Liverpool</v>
      </c>
      <c r="GT40" s="572">
        <f>IF(AND(GP40=GP39,GQ40&gt;GQ39,GO40&gt;GO39),GO39,GO40)</f>
        <v>18</v>
      </c>
      <c r="GU40" s="572">
        <f>IF(AND(GP40=GP39,GQ40&gt;GQ39,GO40&gt;GO39),GP39,GP40)</f>
        <v>17</v>
      </c>
      <c r="GV40" s="141">
        <f>IF(AND(GP40=GP39,GQ40&gt;GQ39,GO40&gt;GO39),GQ39,GQ40)</f>
        <v>9</v>
      </c>
      <c r="GW40" s="217"/>
      <c r="GX40" s="567" t="str">
        <f t="shared" si="50"/>
        <v>Liverpool</v>
      </c>
      <c r="GY40" s="567">
        <f t="shared" ref="GY40:GY51" si="152">IF(GS40=GS41,GO41,GT40)</f>
        <v>18</v>
      </c>
      <c r="GZ40" s="567">
        <f t="shared" ref="GZ40:GZ51" si="153">IF(GS40=GS41,GP41,GU40)</f>
        <v>17</v>
      </c>
      <c r="HA40" s="568">
        <f t="shared" ref="HA40:HA51" si="154">IF(GS40=GS41,GQ41,GV40)</f>
        <v>9</v>
      </c>
      <c r="HB40" s="217"/>
      <c r="HC40" s="140" t="str">
        <f t="shared" si="19"/>
        <v>Liverpool</v>
      </c>
      <c r="HD40" s="572">
        <f>IF(AND(GZ40=GZ39,HA40&gt;HA39,GY40&gt;GY39),GY39,GY40)</f>
        <v>18</v>
      </c>
      <c r="HE40" s="572">
        <f>IF(AND(GZ40=GZ39,HA40&gt;HA39,GY40&gt;GY39),GZ39,GZ40)</f>
        <v>17</v>
      </c>
      <c r="HF40" s="141">
        <f>IF(AND(GZ40=GZ39,HA40&gt;HA39,GY40&gt;GY39),HA39,HA40)</f>
        <v>9</v>
      </c>
      <c r="HG40" s="217"/>
      <c r="HH40" s="567" t="str">
        <f t="shared" si="51"/>
        <v>Liverpool</v>
      </c>
      <c r="HI40" s="567">
        <f t="shared" ref="HI40:HI51" si="155">IF(HC40=HC41,GY41,HD40)</f>
        <v>18</v>
      </c>
      <c r="HJ40" s="567">
        <f t="shared" ref="HJ40:HJ51" si="156">IF(HC40=HC41,GZ41,HE40)</f>
        <v>17</v>
      </c>
      <c r="HK40" s="568">
        <f t="shared" ref="HK40:HK51" si="157">IF(HC40=HC41,HA41,HF40)</f>
        <v>9</v>
      </c>
      <c r="HL40" s="217"/>
      <c r="HM40" s="140" t="str">
        <f t="shared" si="20"/>
        <v>Liverpool</v>
      </c>
      <c r="HN40" s="572">
        <f>IF(AND(HJ40=HJ39,HK40&gt;HK39,HI40&gt;HI39),HI39,HI40)</f>
        <v>18</v>
      </c>
      <c r="HO40" s="572">
        <f>IF(AND(HJ40=HJ39,HK40&gt;HK39,HI40&gt;HI39),HJ39,HJ40)</f>
        <v>17</v>
      </c>
      <c r="HP40" s="141">
        <f>IF(AND(HJ40=HJ39,HK40&gt;HK39,HI40&gt;HI39),HK39,HK40)</f>
        <v>9</v>
      </c>
      <c r="HQ40" s="217"/>
      <c r="HR40" s="567" t="str">
        <f t="shared" si="52"/>
        <v>Liverpool</v>
      </c>
      <c r="HS40" s="567">
        <f t="shared" ref="HS40:HS51" si="158">IF(HM40=HM41,HI41,HN40)</f>
        <v>18</v>
      </c>
      <c r="HT40" s="567">
        <f t="shared" ref="HT40:HT51" si="159">IF(HM40=HM41,HJ41,HO40)</f>
        <v>17</v>
      </c>
      <c r="HU40" s="568">
        <f t="shared" ref="HU40:HU51" si="160">IF(HM40=HM41,HK41,HP40)</f>
        <v>9</v>
      </c>
      <c r="HV40" s="217"/>
      <c r="HW40" s="140" t="str">
        <f t="shared" si="21"/>
        <v>Liverpool</v>
      </c>
      <c r="HX40" s="572">
        <f>IF(AND(HT40=HT39,HU40&gt;HU39,HS40&gt;HS39),HS39,HS40)</f>
        <v>18</v>
      </c>
      <c r="HY40" s="572">
        <f>IF(AND(HT40=HT39,HU40&gt;HU39,HS40&gt;HS39),HT39,HT40)</f>
        <v>17</v>
      </c>
      <c r="HZ40" s="141">
        <f>IF(AND(HT40=HT39,HU40&gt;HU39,HS40&gt;HS39),HU39,HU40)</f>
        <v>9</v>
      </c>
      <c r="IA40" s="217"/>
      <c r="IB40" s="567" t="str">
        <f t="shared" si="53"/>
        <v>Liverpool</v>
      </c>
      <c r="IC40" s="567">
        <f t="shared" ref="IC40:IC51" si="161">IF(HW40=HW41,HS41,HX40)</f>
        <v>18</v>
      </c>
      <c r="ID40" s="567">
        <f t="shared" ref="ID40:ID51" si="162">IF(HW40=HW41,HT41,HY40)</f>
        <v>17</v>
      </c>
      <c r="IE40" s="568">
        <f t="shared" ref="IE40:IE51" si="163">IF(HW40=HW41,HU41,HZ40)</f>
        <v>9</v>
      </c>
      <c r="IF40" s="217">
        <f t="shared" si="54"/>
        <v>4</v>
      </c>
      <c r="IG40" s="140" t="str">
        <f t="shared" si="22"/>
        <v>Liverpool</v>
      </c>
      <c r="IH40" s="572">
        <f>IF(AND(ID40=ID39,IE40&gt;IE39,IC40&gt;IC39),IC39,IC40)</f>
        <v>18</v>
      </c>
      <c r="II40" s="572">
        <f>IF(AND(ID40=ID39,IE40&gt;IE39,IC40&gt;IC39),ID39,ID40)</f>
        <v>17</v>
      </c>
      <c r="IJ40" s="141">
        <f>IF(AND(ID40=ID39,IE40&gt;IE39,IC40&gt;IC39),IE39,IE40)</f>
        <v>9</v>
      </c>
      <c r="IK40" s="217"/>
      <c r="IL40" s="567" t="str">
        <f t="shared" si="55"/>
        <v>Liverpool</v>
      </c>
      <c r="IM40" s="567">
        <f t="shared" ref="IM40:IM51" si="164">IF(IG40=IG41,IC41,IH40)</f>
        <v>18</v>
      </c>
      <c r="IN40" s="567">
        <f t="shared" ref="IN40:IN51" si="165">IF(IG40=IG41,ID41,II40)</f>
        <v>17</v>
      </c>
      <c r="IO40" s="568">
        <f t="shared" ref="IO40:IO51" si="166">IF(IG40=IG41,IE41,IJ40)</f>
        <v>9</v>
      </c>
      <c r="IP40" s="217">
        <f t="shared" si="56"/>
        <v>4</v>
      </c>
      <c r="IQ40" s="140" t="str">
        <f t="shared" si="23"/>
        <v>Liverpool</v>
      </c>
      <c r="IR40" s="572">
        <f>IF(AND(IN40=IN39,IO40&gt;IO39,IM40&gt;IM39),IM39,IM40)</f>
        <v>18</v>
      </c>
      <c r="IS40" s="572">
        <f>IF(AND(IN40=IN39,IO40&gt;IO39,IM40&gt;IM39),IN39,IN40)</f>
        <v>17</v>
      </c>
      <c r="IT40" s="141">
        <f>IF(AND(IN40=IN39,IO40&gt;IO39,IM40&gt;IM39),IO39,IO40)</f>
        <v>9</v>
      </c>
      <c r="IU40" s="217"/>
      <c r="IV40" s="567" t="str">
        <f t="shared" si="57"/>
        <v>Liverpool</v>
      </c>
      <c r="IW40" s="567">
        <f t="shared" ref="IW40:IW51" si="167">IF(IQ40=IQ41,IM41,IR40)</f>
        <v>18</v>
      </c>
      <c r="IX40" s="567">
        <f t="shared" ref="IX40:IX51" si="168">IF(IQ40=IQ41,IN41,IS40)</f>
        <v>17</v>
      </c>
      <c r="IY40" s="568">
        <f t="shared" ref="IY40:IY51" si="169">IF(IQ40=IQ41,IO41,IT40)</f>
        <v>9</v>
      </c>
      <c r="IZ40" s="217">
        <f t="shared" si="58"/>
        <v>4</v>
      </c>
      <c r="JA40" s="140" t="str">
        <f t="shared" si="24"/>
        <v>Liverpool</v>
      </c>
      <c r="JB40" s="572">
        <f>IF(AND(IX40=IX39,IY40&gt;IY39,IW40&gt;IW39),IW39,IW40)</f>
        <v>18</v>
      </c>
      <c r="JC40" s="572">
        <f>IF(AND(IX40=IX39,IY40&gt;IY39,IW40&gt;IW39),IX39,IX40)</f>
        <v>17</v>
      </c>
      <c r="JD40" s="141">
        <f>IF(AND(IX40=IX39,IY40&gt;IY39,IW40&gt;IW39),IY39,IY40)</f>
        <v>9</v>
      </c>
      <c r="JE40" s="217"/>
      <c r="JF40" s="567" t="str">
        <f t="shared" si="59"/>
        <v>Liverpool</v>
      </c>
      <c r="JG40" s="567">
        <f t="shared" ref="JG40:JG51" si="170">IF(JA40=JA41,IW41,JB40)</f>
        <v>18</v>
      </c>
      <c r="JH40" s="567">
        <f t="shared" ref="JH40:JH51" si="171">IF(JA40=JA41,IX41,JC40)</f>
        <v>17</v>
      </c>
      <c r="JI40" s="568">
        <f t="shared" ref="JI40:JI51" si="172">IF(JA40=JA41,IY41,JD40)</f>
        <v>9</v>
      </c>
      <c r="JJ40" s="217">
        <f t="shared" si="60"/>
        <v>4</v>
      </c>
      <c r="JK40" s="140" t="str">
        <f t="shared" si="25"/>
        <v>Liverpool</v>
      </c>
      <c r="JL40" s="572">
        <f>IF(AND(JH40=JH39,JI40&gt;JI39,JG40&gt;JG39),JG39,JG40)</f>
        <v>18</v>
      </c>
      <c r="JM40" s="572">
        <f>IF(AND(JH40=JH39,JI40&gt;JI39,JG40&gt;JG39),JH39,JH40)</f>
        <v>17</v>
      </c>
      <c r="JN40" s="141">
        <f>IF(AND(JH40=JH39,JI40&gt;JI39,JG40&gt;JG39),JI39,JI40)</f>
        <v>9</v>
      </c>
      <c r="JO40" s="217"/>
      <c r="JP40" s="567" t="str">
        <f t="shared" si="61"/>
        <v>Liverpool</v>
      </c>
      <c r="JQ40" s="567">
        <f t="shared" ref="JQ40:JQ51" si="173">IF(JK40=JK41,JG41,JL40)</f>
        <v>18</v>
      </c>
      <c r="JR40" s="567">
        <f t="shared" ref="JR40:JR51" si="174">IF(JK40=JK41,JH41,JM40)</f>
        <v>17</v>
      </c>
      <c r="JS40" s="568">
        <f t="shared" ref="JS40:JS51" si="175">IF(JK40=JK41,JI41,JN40)</f>
        <v>9</v>
      </c>
      <c r="JT40" s="217">
        <f t="shared" si="62"/>
        <v>4</v>
      </c>
      <c r="JU40" s="140" t="str">
        <f t="shared" si="26"/>
        <v>Liverpool</v>
      </c>
      <c r="JV40" s="572">
        <f>IF(AND(JR40=JR39,JS40&gt;JS39,JQ40&gt;JQ39),JQ39,JQ40)</f>
        <v>18</v>
      </c>
      <c r="JW40" s="572">
        <f>IF(AND(JR40=JR39,JS40&gt;JS39,JQ40&gt;JQ39),JR39,JR40)</f>
        <v>17</v>
      </c>
      <c r="JX40" s="141">
        <f>IF(AND(JR40=JR39,JS40&gt;JS39,JQ40&gt;JQ39),JS39,JS40)</f>
        <v>9</v>
      </c>
      <c r="JY40" s="217"/>
      <c r="JZ40" s="567" t="str">
        <f t="shared" si="63"/>
        <v>Liverpool</v>
      </c>
      <c r="KA40" s="567">
        <f t="shared" ref="KA40:KA51" si="176">IF(JU40=JU41,JQ41,JV40)</f>
        <v>18</v>
      </c>
      <c r="KB40" s="567">
        <f t="shared" ref="KB40:KB51" si="177">IF(JU40=JU41,JR41,JW40)</f>
        <v>17</v>
      </c>
      <c r="KC40" s="568">
        <f t="shared" ref="KC40:KC51" si="178">IF(JU40=JU41,JS41,JX40)</f>
        <v>9</v>
      </c>
      <c r="KD40" s="217">
        <f t="shared" si="64"/>
        <v>4</v>
      </c>
      <c r="KE40" s="140" t="str">
        <f t="shared" si="27"/>
        <v>Liverpool</v>
      </c>
      <c r="KF40" s="572">
        <f>IF(AND(KB40=KB39,KC40&gt;KC39,KA40&gt;KA39),KA39,KA40)</f>
        <v>18</v>
      </c>
      <c r="KG40" s="572">
        <f>IF(AND(KB40=KB39,KC40&gt;KC39,KA40&gt;KA39),KB39,KB40)</f>
        <v>17</v>
      </c>
      <c r="KH40" s="141">
        <f>IF(AND(KB40=KB39,KC40&gt;KC39,KA40&gt;KA39),KC39,KC40)</f>
        <v>9</v>
      </c>
      <c r="KI40" s="217"/>
      <c r="KJ40" s="567" t="str">
        <f t="shared" si="65"/>
        <v>Liverpool</v>
      </c>
      <c r="KK40" s="567">
        <f t="shared" ref="KK40:KK51" si="179">IF(KE40=KE41,KA41,KF40)</f>
        <v>18</v>
      </c>
      <c r="KL40" s="567">
        <f t="shared" ref="KL40:KL51" si="180">IF(KE40=KE41,KB41,KG40)</f>
        <v>17</v>
      </c>
      <c r="KM40" s="568">
        <f t="shared" ref="KM40:KM51" si="181">IF(KE40=KE41,KC41,KH40)</f>
        <v>9</v>
      </c>
      <c r="KN40" s="217">
        <f t="shared" si="66"/>
        <v>4</v>
      </c>
      <c r="KO40" s="140" t="str">
        <f t="shared" si="28"/>
        <v>Liverpool</v>
      </c>
      <c r="KP40" s="572">
        <f>IF(AND(KL40=KL39,KM40&gt;KM39,KK40&gt;KK39),KK39,KK40)</f>
        <v>18</v>
      </c>
      <c r="KQ40" s="572">
        <f>IF(AND(KL40=KL39,KM40&gt;KM39,KK40&gt;KK39),KL39,KL40)</f>
        <v>17</v>
      </c>
      <c r="KR40" s="141">
        <f>IF(AND(KL40=KL39,KM40&gt;KM39,KK40&gt;KK39),KM39,KM40)</f>
        <v>9</v>
      </c>
      <c r="KS40" s="217"/>
      <c r="KT40" s="567" t="str">
        <f t="shared" si="67"/>
        <v>Liverpool</v>
      </c>
      <c r="KU40" s="567">
        <f t="shared" ref="KU40:KU51" si="182">IF(KO40=KO41,KK41,KP40)</f>
        <v>18</v>
      </c>
      <c r="KV40" s="567">
        <f t="shared" ref="KV40:KV51" si="183">IF(KO40=KO41,KL41,KQ40)</f>
        <v>17</v>
      </c>
      <c r="KW40" s="568">
        <f t="shared" ref="KW40:KW51" si="184">IF(KO40=KO41,KM41,KR40)</f>
        <v>9</v>
      </c>
      <c r="KX40" s="217">
        <f t="shared" si="68"/>
        <v>4</v>
      </c>
      <c r="KY40" s="140" t="str">
        <f t="shared" si="29"/>
        <v>Liverpool</v>
      </c>
      <c r="KZ40" s="572">
        <f>IF(AND(KV40=KV39,KW40&gt;KW39,KU40&gt;KU39),KU39,KU40)</f>
        <v>18</v>
      </c>
      <c r="LA40" s="572">
        <f>IF(AND(KV40=KV39,KW40&gt;KW39,KU40&gt;KU39),KV39,KV40)</f>
        <v>17</v>
      </c>
      <c r="LB40" s="141">
        <f>IF(AND(KV40=KV39,KW40&gt;KW39,KU40&gt;KU39),KW39,KW40)</f>
        <v>9</v>
      </c>
      <c r="LC40" s="122"/>
      <c r="LD40" s="531"/>
      <c r="LE40" s="531"/>
      <c r="LF40" s="531"/>
      <c r="LG40" s="531"/>
      <c r="LH40" s="122"/>
      <c r="LI40" s="122"/>
      <c r="LJ40" s="122"/>
      <c r="LK40" s="122"/>
      <c r="LM40" s="122"/>
      <c r="LN40" s="122"/>
      <c r="LO40" s="122"/>
      <c r="LP40" s="122"/>
      <c r="LR40" s="122"/>
      <c r="LS40" s="122"/>
      <c r="LT40" s="122"/>
      <c r="LU40" s="122"/>
    </row>
    <row r="41" spans="1:333" hidden="1">
      <c r="A41" s="65">
        <f>IF('Teams-Premier-League'!A11="","",'Teams-Premier-League'!A11)</f>
        <v>5</v>
      </c>
      <c r="B41" s="307" t="str">
        <f>IF(A41=" ", " ",INDEX('Stats-Big-Stats'!$C$872:$C$891,MATCH($A41,'Stats-Big-Stats'!$H$872:$H$891,0)))</f>
        <v>Aston Villa</v>
      </c>
      <c r="C41" s="160">
        <f>IF(A41=" "," ",INDEX('Match-Points'!$J$7:$J$26,MATCH($A41,'Stats-Big-Stats'!$H$872:$H$891,0)))</f>
        <v>16</v>
      </c>
      <c r="D41" s="304" t="str">
        <f t="shared" si="2"/>
        <v>Aston Villa</v>
      </c>
      <c r="E41" s="305">
        <f t="shared" si="30"/>
        <v>5</v>
      </c>
      <c r="F41" s="309" t="str">
        <f t="shared" si="3"/>
        <v>Aston Villa</v>
      </c>
      <c r="G41" s="310">
        <f>LOOKUP(F41,'Match-Points'!$B$7:$G$26,'Match-Points'!$G$7:$G$26)</f>
        <v>19</v>
      </c>
      <c r="H41" s="26">
        <f t="shared" si="1"/>
        <v>16</v>
      </c>
      <c r="I41" s="107">
        <f>LOOKUP(B41,'Match-Points'!$B$7:$I$26,'Match-Points'!$I$7:$I$26)</f>
        <v>7</v>
      </c>
      <c r="J41" s="243"/>
      <c r="K41" s="560" t="str">
        <f t="shared" si="69"/>
        <v>Aston Villa</v>
      </c>
      <c r="L41" s="560">
        <f t="shared" si="70"/>
        <v>19</v>
      </c>
      <c r="M41" s="560">
        <f t="shared" si="71"/>
        <v>16</v>
      </c>
      <c r="N41" s="560">
        <f t="shared" si="72"/>
        <v>7</v>
      </c>
      <c r="O41" s="531"/>
      <c r="P41" s="567" t="str">
        <f t="shared" si="31"/>
        <v>Aston Villa</v>
      </c>
      <c r="Q41" s="567">
        <f t="shared" si="73"/>
        <v>19</v>
      </c>
      <c r="R41" s="567">
        <f t="shared" si="74"/>
        <v>16</v>
      </c>
      <c r="S41" s="568">
        <f t="shared" si="75"/>
        <v>7</v>
      </c>
      <c r="T41" s="173"/>
      <c r="U41" s="569" t="str">
        <f t="shared" si="4"/>
        <v>Aston Villa</v>
      </c>
      <c r="V41" s="570">
        <f t="shared" si="76"/>
        <v>19</v>
      </c>
      <c r="W41" s="570">
        <f t="shared" si="77"/>
        <v>16</v>
      </c>
      <c r="X41" s="571">
        <f t="shared" si="78"/>
        <v>7</v>
      </c>
      <c r="Y41" s="219"/>
      <c r="Z41" s="567" t="str">
        <f t="shared" si="32"/>
        <v>Aston Villa</v>
      </c>
      <c r="AA41" s="567">
        <f t="shared" si="79"/>
        <v>19</v>
      </c>
      <c r="AB41" s="567">
        <f t="shared" si="80"/>
        <v>16</v>
      </c>
      <c r="AC41" s="568">
        <f t="shared" si="81"/>
        <v>7</v>
      </c>
      <c r="AD41" s="217"/>
      <c r="AE41" s="569" t="str">
        <f t="shared" si="5"/>
        <v>Aston Villa</v>
      </c>
      <c r="AF41" s="570">
        <f t="shared" si="82"/>
        <v>19</v>
      </c>
      <c r="AG41" s="570">
        <f t="shared" si="83"/>
        <v>16</v>
      </c>
      <c r="AH41" s="571">
        <f t="shared" si="84"/>
        <v>7</v>
      </c>
      <c r="AI41" s="219"/>
      <c r="AJ41" s="567" t="str">
        <f t="shared" si="33"/>
        <v>Aston Villa</v>
      </c>
      <c r="AK41" s="567">
        <f t="shared" si="85"/>
        <v>19</v>
      </c>
      <c r="AL41" s="567">
        <f t="shared" si="86"/>
        <v>16</v>
      </c>
      <c r="AM41" s="568">
        <f t="shared" si="87"/>
        <v>7</v>
      </c>
      <c r="AN41" s="217"/>
      <c r="AO41" s="569" t="str">
        <f t="shared" si="6"/>
        <v>Aston Villa</v>
      </c>
      <c r="AP41" s="570">
        <f t="shared" si="88"/>
        <v>19</v>
      </c>
      <c r="AQ41" s="570">
        <f t="shared" si="89"/>
        <v>16</v>
      </c>
      <c r="AR41" s="571">
        <f t="shared" si="90"/>
        <v>7</v>
      </c>
      <c r="AS41" s="219"/>
      <c r="AT41" s="567" t="str">
        <f t="shared" si="34"/>
        <v>Aston Villa</v>
      </c>
      <c r="AU41" s="567">
        <f t="shared" si="91"/>
        <v>19</v>
      </c>
      <c r="AV41" s="567">
        <f t="shared" si="92"/>
        <v>16</v>
      </c>
      <c r="AW41" s="568">
        <f t="shared" si="93"/>
        <v>7</v>
      </c>
      <c r="AX41" s="217"/>
      <c r="AY41" s="569" t="str">
        <f t="shared" si="7"/>
        <v>Aston Villa</v>
      </c>
      <c r="AZ41" s="570">
        <f t="shared" si="94"/>
        <v>19</v>
      </c>
      <c r="BA41" s="570">
        <f t="shared" si="95"/>
        <v>16</v>
      </c>
      <c r="BB41" s="571">
        <f t="shared" si="96"/>
        <v>7</v>
      </c>
      <c r="BC41" s="219"/>
      <c r="BD41" s="567" t="str">
        <f t="shared" si="35"/>
        <v>Aston Villa</v>
      </c>
      <c r="BE41" s="567">
        <f t="shared" si="97"/>
        <v>19</v>
      </c>
      <c r="BF41" s="567">
        <f t="shared" si="98"/>
        <v>16</v>
      </c>
      <c r="BG41" s="568">
        <f t="shared" si="99"/>
        <v>7</v>
      </c>
      <c r="BH41" s="217"/>
      <c r="BI41" s="569" t="str">
        <f t="shared" si="8"/>
        <v>Aston Villa</v>
      </c>
      <c r="BJ41" s="570">
        <f t="shared" si="100"/>
        <v>19</v>
      </c>
      <c r="BK41" s="570">
        <f t="shared" si="101"/>
        <v>16</v>
      </c>
      <c r="BL41" s="571">
        <f t="shared" si="102"/>
        <v>7</v>
      </c>
      <c r="BM41" s="219"/>
      <c r="BN41" s="567" t="str">
        <f t="shared" si="36"/>
        <v>Aston Villa</v>
      </c>
      <c r="BO41" s="567">
        <f t="shared" si="103"/>
        <v>19</v>
      </c>
      <c r="BP41" s="567">
        <f t="shared" si="104"/>
        <v>16</v>
      </c>
      <c r="BQ41" s="568">
        <f t="shared" si="105"/>
        <v>7</v>
      </c>
      <c r="BR41" s="217"/>
      <c r="BS41" s="569" t="str">
        <f t="shared" si="9"/>
        <v>Aston Villa</v>
      </c>
      <c r="BT41" s="570">
        <f t="shared" si="106"/>
        <v>19</v>
      </c>
      <c r="BU41" s="570">
        <f t="shared" si="107"/>
        <v>16</v>
      </c>
      <c r="BV41" s="571">
        <f t="shared" si="108"/>
        <v>7</v>
      </c>
      <c r="BW41" s="219"/>
      <c r="BX41" s="567" t="str">
        <f t="shared" si="37"/>
        <v>Aston Villa</v>
      </c>
      <c r="BY41" s="567">
        <f t="shared" si="109"/>
        <v>19</v>
      </c>
      <c r="BZ41" s="567">
        <f t="shared" si="110"/>
        <v>16</v>
      </c>
      <c r="CA41" s="568">
        <f t="shared" si="111"/>
        <v>7</v>
      </c>
      <c r="CB41" s="217"/>
      <c r="CC41" s="569" t="str">
        <f t="shared" si="112"/>
        <v>Aston Villa</v>
      </c>
      <c r="CD41" s="570">
        <f t="shared" si="113"/>
        <v>19</v>
      </c>
      <c r="CE41" s="570">
        <f t="shared" si="114"/>
        <v>16</v>
      </c>
      <c r="CF41" s="571">
        <f t="shared" si="115"/>
        <v>7</v>
      </c>
      <c r="CG41" s="219"/>
      <c r="CH41" s="567" t="str">
        <f t="shared" si="38"/>
        <v>Aston Villa</v>
      </c>
      <c r="CI41" s="567">
        <f t="shared" si="116"/>
        <v>19</v>
      </c>
      <c r="CJ41" s="567">
        <f t="shared" si="117"/>
        <v>16</v>
      </c>
      <c r="CK41" s="568">
        <f t="shared" si="118"/>
        <v>7</v>
      </c>
      <c r="CL41" s="217"/>
      <c r="CM41" s="569" t="str">
        <f t="shared" ref="CM41" si="185">IF(AND(CJ41=CJ40,CK41&gt;CK40),CH40,CH41)</f>
        <v>Aston Villa</v>
      </c>
      <c r="CN41" s="570">
        <f t="shared" ref="CN41:CN50" si="186">IF(AND(CJ41=CJ40,CK41&gt;CK40),CI40,CI41)</f>
        <v>19</v>
      </c>
      <c r="CO41" s="570">
        <f t="shared" ref="CO41:CO51" si="187">IF(AND(CJ41=CJ40,CK41&gt;CK40),CJ40,CJ41)</f>
        <v>16</v>
      </c>
      <c r="CP41" s="571">
        <f t="shared" ref="CP41:CP51" si="188">IF(AND(CJ41=CJ40,CK41&gt;CK40),CK40,CK41)</f>
        <v>7</v>
      </c>
      <c r="CQ41" s="219"/>
      <c r="CR41" s="567" t="str">
        <f t="shared" si="39"/>
        <v>Aston Villa</v>
      </c>
      <c r="CS41" s="567">
        <f t="shared" si="119"/>
        <v>19</v>
      </c>
      <c r="CT41" s="567">
        <f t="shared" si="120"/>
        <v>16</v>
      </c>
      <c r="CU41" s="568">
        <f t="shared" si="121"/>
        <v>7</v>
      </c>
      <c r="CV41" s="217"/>
      <c r="CW41" s="140" t="str">
        <f>IF(AND(CT41=CT40,CU41=CU40,CS41&gt;CS40),CR40,CR41)</f>
        <v>Aston Villa</v>
      </c>
      <c r="CX41" s="572">
        <f>IF(AND(CT41=CT40,CU41=CU40,CS41&gt;CS40),CS40,CS41)</f>
        <v>19</v>
      </c>
      <c r="CY41" s="572">
        <f>IF(AND(CT41=CT40,CU41=CU40,CS41&gt;CS40),CT40,CT41)</f>
        <v>16</v>
      </c>
      <c r="CZ41" s="141">
        <f>IF(AND(CT41=CT40,CU41=CU40,CS41&gt;CS40),CU40,CU41)</f>
        <v>7</v>
      </c>
      <c r="DA41" s="531"/>
      <c r="DB41" s="567" t="str">
        <f t="shared" si="40"/>
        <v>Aston Villa</v>
      </c>
      <c r="DC41" s="567">
        <f t="shared" si="122"/>
        <v>19</v>
      </c>
      <c r="DD41" s="567">
        <f t="shared" si="123"/>
        <v>16</v>
      </c>
      <c r="DE41" s="568">
        <f t="shared" si="124"/>
        <v>7</v>
      </c>
      <c r="DF41" s="217"/>
      <c r="DG41" s="140" t="str">
        <f>IF(AND(DD41=DD40,DE41=DE40,DC41&gt;DC40),DB40,DB41)</f>
        <v>Aston Villa</v>
      </c>
      <c r="DH41" s="572">
        <f>IF(AND(DD41=DD40,DE41=DE40,DC41&gt;DC40),DC40,DC41)</f>
        <v>19</v>
      </c>
      <c r="DI41" s="572">
        <f>IF(AND(DD41=DD40,DE41=DE40,DC41&gt;DC40),DD40,DD41)</f>
        <v>16</v>
      </c>
      <c r="DJ41" s="141">
        <f>IF(AND(DD41=DD40,DE41=DE40,DC41&gt;DC40),DE40,DE41)</f>
        <v>7</v>
      </c>
      <c r="DK41" s="217"/>
      <c r="DL41" s="567" t="str">
        <f t="shared" si="41"/>
        <v>Aston Villa</v>
      </c>
      <c r="DM41" s="567">
        <f t="shared" si="125"/>
        <v>19</v>
      </c>
      <c r="DN41" s="567">
        <f t="shared" si="126"/>
        <v>16</v>
      </c>
      <c r="DO41" s="568">
        <f t="shared" si="127"/>
        <v>7</v>
      </c>
      <c r="DP41" s="531"/>
      <c r="DQ41" s="140" t="str">
        <f t="shared" si="10"/>
        <v>Aston Villa</v>
      </c>
      <c r="DR41" s="572">
        <f>IF(AND(DN41=DN40,DO41=DO40,DM41&gt;DM40),DM40,DM41)</f>
        <v>19</v>
      </c>
      <c r="DS41" s="572">
        <f>IF(AND(DN41=DN40,DO41=DO40,DM41&gt;DM40),DN40,DN41)</f>
        <v>16</v>
      </c>
      <c r="DT41" s="141">
        <f>IF(AND(DN41=DN40,DO41=DO40,DM41&gt;DM40),DO40,DO41)</f>
        <v>7</v>
      </c>
      <c r="DU41" s="217"/>
      <c r="DV41" s="567" t="str">
        <f t="shared" si="42"/>
        <v>Aston Villa</v>
      </c>
      <c r="DW41" s="567">
        <f t="shared" si="128"/>
        <v>19</v>
      </c>
      <c r="DX41" s="567">
        <f t="shared" si="129"/>
        <v>16</v>
      </c>
      <c r="DY41" s="568">
        <f t="shared" si="130"/>
        <v>7</v>
      </c>
      <c r="DZ41" s="217"/>
      <c r="EA41" s="140" t="str">
        <f t="shared" si="11"/>
        <v>Aston Villa</v>
      </c>
      <c r="EB41" s="572">
        <f>IF(AND(DX41=DX40,DY41=DY40,DW41&gt;DW40),DW40,DW41)</f>
        <v>19</v>
      </c>
      <c r="EC41" s="572">
        <f>IF(AND(DX41=DX40,DY41=DY40,DW41&gt;DW40),DX40,DX41)</f>
        <v>16</v>
      </c>
      <c r="ED41" s="141">
        <f>IF(AND(DX41=DX40,DY41=DY40,DW41&gt;DW40),DY40,DY41)</f>
        <v>7</v>
      </c>
      <c r="EE41" s="217"/>
      <c r="EF41" s="567" t="str">
        <f t="shared" si="43"/>
        <v>Aston Villa</v>
      </c>
      <c r="EG41" s="567">
        <f t="shared" si="131"/>
        <v>19</v>
      </c>
      <c r="EH41" s="567">
        <f t="shared" si="132"/>
        <v>16</v>
      </c>
      <c r="EI41" s="568">
        <f t="shared" si="133"/>
        <v>7</v>
      </c>
      <c r="EJ41" s="217"/>
      <c r="EK41" s="140" t="str">
        <f t="shared" si="12"/>
        <v>Aston Villa</v>
      </c>
      <c r="EL41" s="572">
        <f>IF(AND(EH41=EH40,EI41=EI40,EG41&gt;EG40),EG40,EG41)</f>
        <v>19</v>
      </c>
      <c r="EM41" s="572">
        <f>IF(AND(EH41=EH40,EI41=EI40,EG41&gt;EG40),EH40,EH41)</f>
        <v>16</v>
      </c>
      <c r="EN41" s="141">
        <f>IF(AND(EH41=EH40,EI41=EI40,EG41&gt;EG40),EI40,EI41)</f>
        <v>7</v>
      </c>
      <c r="EO41" s="217"/>
      <c r="EP41" s="567" t="str">
        <f t="shared" si="44"/>
        <v>Aston Villa</v>
      </c>
      <c r="EQ41" s="567">
        <f t="shared" si="134"/>
        <v>19</v>
      </c>
      <c r="ER41" s="567">
        <f t="shared" si="135"/>
        <v>16</v>
      </c>
      <c r="ES41" s="568">
        <f t="shared" si="136"/>
        <v>7</v>
      </c>
      <c r="ET41" s="217"/>
      <c r="EU41" s="140" t="str">
        <f t="shared" si="13"/>
        <v>Aston Villa</v>
      </c>
      <c r="EV41" s="572">
        <f t="shared" ref="EV41:EV46" si="189">IF(AND(ER41=ER40,ES41=ES40,EQ41&gt;EQ40),EQ40,EQ41)</f>
        <v>19</v>
      </c>
      <c r="EW41" s="572">
        <f>IF(AND(ER41=ER40,ES41=ES40,EQ41&gt;EQ40),ER40,ER41)</f>
        <v>16</v>
      </c>
      <c r="EX41" s="141">
        <f t="shared" ref="EX41:EX46" si="190">IF(AND(ER41=ER40,ES41=ES40,EQ41&gt;EQ40),ES40,ES41)</f>
        <v>7</v>
      </c>
      <c r="EY41" s="217"/>
      <c r="EZ41" s="567" t="str">
        <f t="shared" si="45"/>
        <v>Aston Villa</v>
      </c>
      <c r="FA41" s="567">
        <f t="shared" si="137"/>
        <v>19</v>
      </c>
      <c r="FB41" s="567">
        <f t="shared" si="138"/>
        <v>16</v>
      </c>
      <c r="FC41" s="568">
        <f t="shared" si="139"/>
        <v>7</v>
      </c>
      <c r="FD41" s="217"/>
      <c r="FE41" s="140" t="str">
        <f t="shared" si="14"/>
        <v>Aston Villa</v>
      </c>
      <c r="FF41" s="572">
        <f t="shared" ref="FF41:FF46" si="191">IF(AND(FB41=FB40,FC41=FC40,FA41&gt;FA40),FA40,FA41)</f>
        <v>19</v>
      </c>
      <c r="FG41" s="572">
        <f>IF(AND(FB41=FB40,FC41=FC40,FA41&gt;FA40),FB40,FB41)</f>
        <v>16</v>
      </c>
      <c r="FH41" s="141">
        <f t="shared" ref="FH41:FH46" si="192">IF(AND(FB41=FB40,FC41=FC40,FA41&gt;FA40),FC40,FC41)</f>
        <v>7</v>
      </c>
      <c r="FI41" s="217"/>
      <c r="FJ41" s="567" t="str">
        <f t="shared" si="46"/>
        <v>Aston Villa</v>
      </c>
      <c r="FK41" s="567">
        <f t="shared" si="140"/>
        <v>19</v>
      </c>
      <c r="FL41" s="567">
        <f t="shared" si="141"/>
        <v>16</v>
      </c>
      <c r="FM41" s="568">
        <f t="shared" si="142"/>
        <v>7</v>
      </c>
      <c r="FN41" s="217"/>
      <c r="FO41" s="140" t="str">
        <f t="shared" si="15"/>
        <v>Aston Villa</v>
      </c>
      <c r="FP41" s="572">
        <f t="shared" ref="FP41:FP47" si="193">IF(AND(FL41=FL40,FM41=FM40,FK41&gt;FK40),FK40,FK41)</f>
        <v>19</v>
      </c>
      <c r="FQ41" s="572">
        <f>IF(AND(FL41=FL40,FM41=FM40,FK41&gt;FK40),FL40,FL41)</f>
        <v>16</v>
      </c>
      <c r="FR41" s="141">
        <f t="shared" ref="FR41:FR47" si="194">IF(AND(FL41=FL40,FM41=FM40,FK41&gt;FK40),FM40,FM41)</f>
        <v>7</v>
      </c>
      <c r="FS41" s="217"/>
      <c r="FT41" s="567" t="str">
        <f t="shared" si="47"/>
        <v>Aston Villa</v>
      </c>
      <c r="FU41" s="567">
        <f t="shared" si="143"/>
        <v>19</v>
      </c>
      <c r="FV41" s="567">
        <f t="shared" si="144"/>
        <v>16</v>
      </c>
      <c r="FW41" s="568">
        <f t="shared" si="145"/>
        <v>7</v>
      </c>
      <c r="FX41" s="217"/>
      <c r="FY41" s="140" t="str">
        <f t="shared" si="16"/>
        <v>Aston Villa</v>
      </c>
      <c r="FZ41" s="572">
        <f t="shared" ref="FZ41:FZ48" si="195">IF(AND(FV41=FV40,FW41=FW40,FU41&gt;FU40),FU40,FU41)</f>
        <v>19</v>
      </c>
      <c r="GA41" s="572">
        <f>IF(AND(FV41=FV40,FW41=FW40,FU41&gt;FU40),FV40,FV41)</f>
        <v>16</v>
      </c>
      <c r="GB41" s="141">
        <f t="shared" ref="GB41:GB48" si="196">IF(AND(FV41=FV40,FW41=FW40,FU41&gt;FU40),FW40,FW41)</f>
        <v>7</v>
      </c>
      <c r="GC41" s="217"/>
      <c r="GD41" s="567" t="str">
        <f t="shared" si="48"/>
        <v>Aston Villa</v>
      </c>
      <c r="GE41" s="567">
        <f t="shared" si="146"/>
        <v>19</v>
      </c>
      <c r="GF41" s="567">
        <f t="shared" si="147"/>
        <v>16</v>
      </c>
      <c r="GG41" s="568">
        <f t="shared" si="148"/>
        <v>7</v>
      </c>
      <c r="GH41" s="217"/>
      <c r="GI41" s="140" t="str">
        <f t="shared" si="17"/>
        <v>Aston Villa</v>
      </c>
      <c r="GJ41" s="572">
        <f t="shared" ref="GJ41:GJ49" si="197">IF(AND(GF41=GF40,GG41=GG40,GE41&gt;GE40),GE40,GE41)</f>
        <v>19</v>
      </c>
      <c r="GK41" s="572">
        <f>IF(AND(GF41=GF40,GG41=GG40,GE41&gt;GE40),GF40,GF41)</f>
        <v>16</v>
      </c>
      <c r="GL41" s="141">
        <f t="shared" ref="GL41:GL49" si="198">IF(AND(GF41=GF40,GG41=GG40,GE41&gt;GE40),GG40,GG41)</f>
        <v>7</v>
      </c>
      <c r="GM41" s="217"/>
      <c r="GN41" s="567" t="str">
        <f t="shared" si="49"/>
        <v>Aston Villa</v>
      </c>
      <c r="GO41" s="567">
        <f t="shared" si="149"/>
        <v>19</v>
      </c>
      <c r="GP41" s="567">
        <f t="shared" si="150"/>
        <v>16</v>
      </c>
      <c r="GQ41" s="568">
        <f t="shared" si="151"/>
        <v>7</v>
      </c>
      <c r="GR41" s="217"/>
      <c r="GS41" s="140" t="str">
        <f t="shared" si="18"/>
        <v>Aston Villa</v>
      </c>
      <c r="GT41" s="572">
        <f t="shared" ref="GT41:GT50" si="199">IF(AND(GP41=GP40,GQ41=GQ40,GO41&gt;GO40),GO40,GO41)</f>
        <v>19</v>
      </c>
      <c r="GU41" s="572">
        <f>IF(AND(GP41=GP40,GQ41=GQ40,GO41&gt;GO40),GP40,GP41)</f>
        <v>16</v>
      </c>
      <c r="GV41" s="141">
        <f t="shared" ref="GV41:GV50" si="200">IF(AND(GP41=GP40,GQ41=GQ40,GO41&gt;GO40),GQ40,GQ41)</f>
        <v>7</v>
      </c>
      <c r="GW41" s="217"/>
      <c r="GX41" s="567" t="str">
        <f t="shared" si="50"/>
        <v>Aston Villa</v>
      </c>
      <c r="GY41" s="567">
        <f t="shared" si="152"/>
        <v>19</v>
      </c>
      <c r="GZ41" s="567">
        <f t="shared" si="153"/>
        <v>16</v>
      </c>
      <c r="HA41" s="568">
        <f t="shared" si="154"/>
        <v>7</v>
      </c>
      <c r="HB41" s="217"/>
      <c r="HC41" s="140" t="str">
        <f t="shared" si="19"/>
        <v>Aston Villa</v>
      </c>
      <c r="HD41" s="572">
        <f t="shared" ref="HD41:HD50" si="201">IF(AND(GZ41=GZ40,HA41=HA40,GY41&gt;GY40),GY40,GY41)</f>
        <v>19</v>
      </c>
      <c r="HE41" s="572">
        <f>IF(AND(GZ41=GZ40,HA41=HA40,GY41&gt;GY40),GZ40,GZ41)</f>
        <v>16</v>
      </c>
      <c r="HF41" s="141">
        <f t="shared" ref="HF41:HF50" si="202">IF(AND(GZ41=GZ40,HA41=HA40,GY41&gt;GY40),HA40,HA41)</f>
        <v>7</v>
      </c>
      <c r="HG41" s="217"/>
      <c r="HH41" s="567" t="str">
        <f t="shared" si="51"/>
        <v>Aston Villa</v>
      </c>
      <c r="HI41" s="567">
        <f t="shared" si="155"/>
        <v>19</v>
      </c>
      <c r="HJ41" s="567">
        <f t="shared" si="156"/>
        <v>16</v>
      </c>
      <c r="HK41" s="568">
        <f t="shared" si="157"/>
        <v>7</v>
      </c>
      <c r="HL41" s="217"/>
      <c r="HM41" s="140" t="str">
        <f t="shared" si="20"/>
        <v>Aston Villa</v>
      </c>
      <c r="HN41" s="572">
        <f t="shared" ref="HN41:HN51" si="203">IF(AND(HJ41=HJ40,HK41=HK40,HI41&gt;HI40),HI40,HI41)</f>
        <v>19</v>
      </c>
      <c r="HO41" s="572">
        <f>IF(AND(HJ41=HJ40,HK41=HK40,HI41&gt;HI40),HJ40,HJ41)</f>
        <v>16</v>
      </c>
      <c r="HP41" s="141">
        <f t="shared" ref="HP41:HP51" si="204">IF(AND(HJ41=HJ40,HK41=HK40,HI41&gt;HI40),HK40,HK41)</f>
        <v>7</v>
      </c>
      <c r="HQ41" s="217"/>
      <c r="HR41" s="567" t="str">
        <f t="shared" si="52"/>
        <v>Aston Villa</v>
      </c>
      <c r="HS41" s="567">
        <f t="shared" si="158"/>
        <v>19</v>
      </c>
      <c r="HT41" s="567">
        <f t="shared" si="159"/>
        <v>16</v>
      </c>
      <c r="HU41" s="568">
        <f t="shared" si="160"/>
        <v>7</v>
      </c>
      <c r="HV41" s="217"/>
      <c r="HW41" s="140" t="str">
        <f t="shared" si="21"/>
        <v>Aston Villa</v>
      </c>
      <c r="HX41" s="572">
        <f t="shared" ref="HX41:HX50" si="205">IF(AND(HT41=HT40,HU41=HU40,HS41&gt;HS40),HS40,HS41)</f>
        <v>19</v>
      </c>
      <c r="HY41" s="572">
        <f>IF(AND(HT41=HT40,HU41=HU40,HS41&gt;HS40),HT40,HT41)</f>
        <v>16</v>
      </c>
      <c r="HZ41" s="141">
        <f t="shared" ref="HZ41:HZ50" si="206">IF(AND(HT41=HT40,HU41=HU40,HS41&gt;HS40),HU40,HU41)</f>
        <v>7</v>
      </c>
      <c r="IA41" s="217"/>
      <c r="IB41" s="567" t="str">
        <f t="shared" si="53"/>
        <v>Aston Villa</v>
      </c>
      <c r="IC41" s="567">
        <f t="shared" si="161"/>
        <v>19</v>
      </c>
      <c r="ID41" s="567">
        <f t="shared" si="162"/>
        <v>16</v>
      </c>
      <c r="IE41" s="568">
        <f t="shared" si="163"/>
        <v>7</v>
      </c>
      <c r="IF41" s="217">
        <f t="shared" si="54"/>
        <v>5</v>
      </c>
      <c r="IG41" s="140" t="str">
        <f t="shared" si="22"/>
        <v>Aston Villa</v>
      </c>
      <c r="IH41" s="572">
        <f t="shared" ref="IH41:IH48" si="207">IF(AND(ID41=ID40,IE41=IE40,IC41&gt;IC40),IC40,IC41)</f>
        <v>19</v>
      </c>
      <c r="II41" s="572">
        <f>IF(AND(ID41=ID40,IE41=IE40,IC41&gt;IC40),ID40,ID41)</f>
        <v>16</v>
      </c>
      <c r="IJ41" s="141">
        <f t="shared" ref="IJ41:IJ48" si="208">IF(AND(ID41=ID40,IE41=IE40,IC41&gt;IC40),IE40,IE41)</f>
        <v>7</v>
      </c>
      <c r="IK41" s="217"/>
      <c r="IL41" s="567" t="str">
        <f t="shared" si="55"/>
        <v>Aston Villa</v>
      </c>
      <c r="IM41" s="567">
        <f t="shared" si="164"/>
        <v>19</v>
      </c>
      <c r="IN41" s="567">
        <f t="shared" si="165"/>
        <v>16</v>
      </c>
      <c r="IO41" s="568">
        <f t="shared" si="166"/>
        <v>7</v>
      </c>
      <c r="IP41" s="217">
        <f t="shared" si="56"/>
        <v>5</v>
      </c>
      <c r="IQ41" s="140" t="str">
        <f t="shared" si="23"/>
        <v>Aston Villa</v>
      </c>
      <c r="IR41" s="572">
        <f t="shared" ref="IR41:IR48" si="209">IF(AND(IN41=IN40,IO41=IO40,IM41&gt;IM40),IM40,IM41)</f>
        <v>19</v>
      </c>
      <c r="IS41" s="572">
        <f>IF(AND(IN41=IN40,IO41=IO40,IM41&gt;IM40),IN40,IN41)</f>
        <v>16</v>
      </c>
      <c r="IT41" s="141">
        <f t="shared" ref="IT41:IT48" si="210">IF(AND(IN41=IN40,IO41=IO40,IM41&gt;IM40),IO40,IO41)</f>
        <v>7</v>
      </c>
      <c r="IU41" s="217"/>
      <c r="IV41" s="567" t="str">
        <f t="shared" si="57"/>
        <v>Aston Villa</v>
      </c>
      <c r="IW41" s="567">
        <f t="shared" si="167"/>
        <v>19</v>
      </c>
      <c r="IX41" s="567">
        <f t="shared" si="168"/>
        <v>16</v>
      </c>
      <c r="IY41" s="568">
        <f t="shared" si="169"/>
        <v>7</v>
      </c>
      <c r="IZ41" s="217">
        <f t="shared" si="58"/>
        <v>5</v>
      </c>
      <c r="JA41" s="140" t="str">
        <f t="shared" si="24"/>
        <v>Aston Villa</v>
      </c>
      <c r="JB41" s="572">
        <f t="shared" ref="JB41:JB48" si="211">IF(AND(IX41=IX40,IY41=IY40,IW41&gt;IW40),IW40,IW41)</f>
        <v>19</v>
      </c>
      <c r="JC41" s="572">
        <f>IF(AND(IX41=IX40,IY41=IY40,IW41&gt;IW40),IX40,IX41)</f>
        <v>16</v>
      </c>
      <c r="JD41" s="141">
        <f t="shared" ref="JD41:JD48" si="212">IF(AND(IX41=IX40,IY41=IY40,IW41&gt;IW40),IY40,IY41)</f>
        <v>7</v>
      </c>
      <c r="JE41" s="217"/>
      <c r="JF41" s="567" t="str">
        <f t="shared" si="59"/>
        <v>Aston Villa</v>
      </c>
      <c r="JG41" s="567">
        <f t="shared" si="170"/>
        <v>19</v>
      </c>
      <c r="JH41" s="567">
        <f t="shared" si="171"/>
        <v>16</v>
      </c>
      <c r="JI41" s="568">
        <f t="shared" si="172"/>
        <v>7</v>
      </c>
      <c r="JJ41" s="217">
        <f t="shared" si="60"/>
        <v>5</v>
      </c>
      <c r="JK41" s="140" t="str">
        <f t="shared" si="25"/>
        <v>Aston Villa</v>
      </c>
      <c r="JL41" s="572">
        <f t="shared" ref="JL41:JL48" si="213">IF(AND(JH41=JH40,JI41=JI40,JG41&gt;JG40),JG40,JG41)</f>
        <v>19</v>
      </c>
      <c r="JM41" s="572">
        <f>IF(AND(JH41=JH40,JI41=JI40,JG41&gt;JG40),JH40,JH41)</f>
        <v>16</v>
      </c>
      <c r="JN41" s="141">
        <f t="shared" ref="JN41:JN48" si="214">IF(AND(JH41=JH40,JI41=JI40,JG41&gt;JG40),JI40,JI41)</f>
        <v>7</v>
      </c>
      <c r="JO41" s="217"/>
      <c r="JP41" s="567" t="str">
        <f t="shared" si="61"/>
        <v>Aston Villa</v>
      </c>
      <c r="JQ41" s="567">
        <f t="shared" si="173"/>
        <v>19</v>
      </c>
      <c r="JR41" s="567">
        <f t="shared" si="174"/>
        <v>16</v>
      </c>
      <c r="JS41" s="568">
        <f t="shared" si="175"/>
        <v>7</v>
      </c>
      <c r="JT41" s="217">
        <f t="shared" si="62"/>
        <v>5</v>
      </c>
      <c r="JU41" s="140" t="str">
        <f t="shared" si="26"/>
        <v>Aston Villa</v>
      </c>
      <c r="JV41" s="572">
        <f t="shared" ref="JV41:JV48" si="215">IF(AND(JR41=JR40,JS41=JS40,JQ41&gt;JQ40),JQ40,JQ41)</f>
        <v>19</v>
      </c>
      <c r="JW41" s="572">
        <f>IF(AND(JR41=JR40,JS41=JS40,JQ41&gt;JQ40),JR40,JR41)</f>
        <v>16</v>
      </c>
      <c r="JX41" s="141">
        <f t="shared" ref="JX41:JX48" si="216">IF(AND(JR41=JR40,JS41=JS40,JQ41&gt;JQ40),JS40,JS41)</f>
        <v>7</v>
      </c>
      <c r="JY41" s="217"/>
      <c r="JZ41" s="567" t="str">
        <f t="shared" si="63"/>
        <v>Aston Villa</v>
      </c>
      <c r="KA41" s="567">
        <f t="shared" si="176"/>
        <v>19</v>
      </c>
      <c r="KB41" s="567">
        <f t="shared" si="177"/>
        <v>16</v>
      </c>
      <c r="KC41" s="568">
        <f t="shared" si="178"/>
        <v>7</v>
      </c>
      <c r="KD41" s="217">
        <f t="shared" si="64"/>
        <v>5</v>
      </c>
      <c r="KE41" s="140" t="str">
        <f t="shared" si="27"/>
        <v>Aston Villa</v>
      </c>
      <c r="KF41" s="572">
        <f t="shared" ref="KF41:KF48" si="217">IF(AND(KB41=KB40,KC41=KC40,KA41&gt;KA40),KA40,KA41)</f>
        <v>19</v>
      </c>
      <c r="KG41" s="572">
        <f>IF(AND(KB41=KB40,KC41=KC40,KA41&gt;KA40),KB40,KB41)</f>
        <v>16</v>
      </c>
      <c r="KH41" s="141">
        <f t="shared" ref="KH41:KH48" si="218">IF(AND(KB41=KB40,KC41=KC40,KA41&gt;KA40),KC40,KC41)</f>
        <v>7</v>
      </c>
      <c r="KI41" s="217"/>
      <c r="KJ41" s="567" t="str">
        <f t="shared" si="65"/>
        <v>Aston Villa</v>
      </c>
      <c r="KK41" s="567">
        <f t="shared" si="179"/>
        <v>19</v>
      </c>
      <c r="KL41" s="567">
        <f t="shared" si="180"/>
        <v>16</v>
      </c>
      <c r="KM41" s="568">
        <f t="shared" si="181"/>
        <v>7</v>
      </c>
      <c r="KN41" s="217">
        <f t="shared" si="66"/>
        <v>5</v>
      </c>
      <c r="KO41" s="140" t="str">
        <f t="shared" si="28"/>
        <v>Aston Villa</v>
      </c>
      <c r="KP41" s="572">
        <f t="shared" ref="KP41:KP48" si="219">IF(AND(KL41=KL40,KM41=KM40,KK41&gt;KK40),KK40,KK41)</f>
        <v>19</v>
      </c>
      <c r="KQ41" s="572">
        <f>IF(AND(KL41=KL40,KM41=KM40,KK41&gt;KK40),KL40,KL41)</f>
        <v>16</v>
      </c>
      <c r="KR41" s="141">
        <f t="shared" ref="KR41:KR48" si="220">IF(AND(KL41=KL40,KM41=KM40,KK41&gt;KK40),KM40,KM41)</f>
        <v>7</v>
      </c>
      <c r="KS41" s="217"/>
      <c r="KT41" s="567" t="str">
        <f t="shared" si="67"/>
        <v>Aston Villa</v>
      </c>
      <c r="KU41" s="567">
        <f t="shared" si="182"/>
        <v>19</v>
      </c>
      <c r="KV41" s="567">
        <f t="shared" si="183"/>
        <v>16</v>
      </c>
      <c r="KW41" s="568">
        <f t="shared" si="184"/>
        <v>7</v>
      </c>
      <c r="KX41" s="217">
        <f t="shared" si="68"/>
        <v>5</v>
      </c>
      <c r="KY41" s="140" t="str">
        <f t="shared" si="29"/>
        <v>Aston Villa</v>
      </c>
      <c r="KZ41" s="572">
        <f t="shared" ref="KZ41:KZ48" si="221">IF(AND(KV41=KV40,KW41=KW40,KU41&gt;KU40),KU40,KU41)</f>
        <v>19</v>
      </c>
      <c r="LA41" s="572">
        <f>IF(AND(KV41=KV40,KW41=KW40,KU41&gt;KU40),KV40,KV41)</f>
        <v>16</v>
      </c>
      <c r="LB41" s="141">
        <f t="shared" ref="LB41:LB48" si="222">IF(AND(KV41=KV40,KW41=KW40,KU41&gt;KU40),KW40,KW41)</f>
        <v>7</v>
      </c>
      <c r="LC41" s="122"/>
      <c r="LD41" s="531"/>
      <c r="LE41" s="531"/>
      <c r="LF41" s="531"/>
      <c r="LG41" s="531"/>
      <c r="LH41" s="122"/>
      <c r="LI41" s="122"/>
      <c r="LJ41" s="122"/>
      <c r="LK41" s="122"/>
      <c r="LM41" s="122"/>
      <c r="LN41" s="122"/>
      <c r="LO41" s="122"/>
      <c r="LP41" s="122"/>
      <c r="LR41" s="122"/>
      <c r="LS41" s="122"/>
      <c r="LT41" s="122"/>
      <c r="LU41" s="122"/>
    </row>
    <row r="42" spans="1:333" hidden="1">
      <c r="A42" s="65">
        <f>IF('Teams-Premier-League'!A12="","",'Teams-Premier-League'!A12)</f>
        <v>6</v>
      </c>
      <c r="B42" s="307" t="str">
        <f>IF(A42=" ", " ",INDEX('Stats-Big-Stats'!$C$872:$C$891,MATCH($A42,'Stats-Big-Stats'!$H$872:$H$891,0)))</f>
        <v>Brighton</v>
      </c>
      <c r="C42" s="160">
        <f>IF(A42=" "," ",INDEX('Match-Points'!$J$7:$J$26,MATCH($A42,'Stats-Big-Stats'!$H$872:$H$891,0)))</f>
        <v>16</v>
      </c>
      <c r="D42" s="304" t="str">
        <f t="shared" si="2"/>
        <v>Brighton</v>
      </c>
      <c r="E42" s="305">
        <f t="shared" si="30"/>
        <v>6</v>
      </c>
      <c r="F42" s="309" t="str">
        <f t="shared" si="3"/>
        <v>Brighton</v>
      </c>
      <c r="G42" s="310">
        <f>LOOKUP(F42,'Match-Points'!$B$7:$G$26,'Match-Points'!$G$7:$G$26)</f>
        <v>21</v>
      </c>
      <c r="H42" s="26">
        <f t="shared" si="1"/>
        <v>16</v>
      </c>
      <c r="I42" s="107">
        <f>LOOKUP(B42,'Match-Points'!$B$7:$I$26,'Match-Points'!$I$7:$I$26)</f>
        <v>5</v>
      </c>
      <c r="J42" s="243"/>
      <c r="K42" s="560" t="str">
        <f t="shared" si="69"/>
        <v>Brighton</v>
      </c>
      <c r="L42" s="560">
        <f t="shared" si="70"/>
        <v>21</v>
      </c>
      <c r="M42" s="560">
        <f t="shared" si="71"/>
        <v>16</v>
      </c>
      <c r="N42" s="560">
        <f t="shared" si="72"/>
        <v>5</v>
      </c>
      <c r="O42" s="531"/>
      <c r="P42" s="567" t="str">
        <f t="shared" si="31"/>
        <v>Brighton</v>
      </c>
      <c r="Q42" s="567">
        <f t="shared" si="73"/>
        <v>21</v>
      </c>
      <c r="R42" s="567">
        <f t="shared" si="74"/>
        <v>16</v>
      </c>
      <c r="S42" s="568">
        <f t="shared" si="75"/>
        <v>5</v>
      </c>
      <c r="T42" s="173"/>
      <c r="U42" s="569" t="str">
        <f>IF(AND(R42=R41,S42&gt;S41),P41,P42)</f>
        <v>Brighton</v>
      </c>
      <c r="V42" s="570">
        <f t="shared" si="76"/>
        <v>21</v>
      </c>
      <c r="W42" s="570">
        <f t="shared" si="77"/>
        <v>16</v>
      </c>
      <c r="X42" s="571">
        <f t="shared" si="78"/>
        <v>5</v>
      </c>
      <c r="Y42" s="219"/>
      <c r="Z42" s="567" t="str">
        <f t="shared" si="32"/>
        <v>Brighton</v>
      </c>
      <c r="AA42" s="567">
        <f t="shared" si="79"/>
        <v>21</v>
      </c>
      <c r="AB42" s="567">
        <f t="shared" si="80"/>
        <v>16</v>
      </c>
      <c r="AC42" s="568">
        <f t="shared" si="81"/>
        <v>5</v>
      </c>
      <c r="AD42" s="217"/>
      <c r="AE42" s="569" t="str">
        <f>IF(AND(AB42=AB41,AC42&gt;AC41),Z41,Z42)</f>
        <v>Brighton</v>
      </c>
      <c r="AF42" s="570">
        <f t="shared" si="82"/>
        <v>21</v>
      </c>
      <c r="AG42" s="570">
        <f t="shared" si="83"/>
        <v>16</v>
      </c>
      <c r="AH42" s="571">
        <f t="shared" si="84"/>
        <v>5</v>
      </c>
      <c r="AI42" s="219"/>
      <c r="AJ42" s="567" t="str">
        <f t="shared" si="33"/>
        <v>Brighton</v>
      </c>
      <c r="AK42" s="567">
        <f t="shared" si="85"/>
        <v>21</v>
      </c>
      <c r="AL42" s="567">
        <f t="shared" si="86"/>
        <v>16</v>
      </c>
      <c r="AM42" s="568">
        <f t="shared" si="87"/>
        <v>5</v>
      </c>
      <c r="AN42" s="217"/>
      <c r="AO42" s="569" t="str">
        <f>IF(AND(AL42=AL41,AM42&gt;AM41),AJ41,AJ42)</f>
        <v>Brighton</v>
      </c>
      <c r="AP42" s="570">
        <f t="shared" si="88"/>
        <v>21</v>
      </c>
      <c r="AQ42" s="570">
        <f t="shared" si="89"/>
        <v>16</v>
      </c>
      <c r="AR42" s="571">
        <f t="shared" si="90"/>
        <v>5</v>
      </c>
      <c r="AS42" s="219"/>
      <c r="AT42" s="567" t="str">
        <f t="shared" si="34"/>
        <v>Brighton</v>
      </c>
      <c r="AU42" s="567">
        <f t="shared" si="91"/>
        <v>21</v>
      </c>
      <c r="AV42" s="567">
        <f t="shared" si="92"/>
        <v>16</v>
      </c>
      <c r="AW42" s="568">
        <f t="shared" si="93"/>
        <v>5</v>
      </c>
      <c r="AX42" s="217"/>
      <c r="AY42" s="569" t="str">
        <f>IF(AND(AV42=AV41,AW42&gt;AW41),AT41,AT42)</f>
        <v>Brighton</v>
      </c>
      <c r="AZ42" s="570">
        <f t="shared" si="94"/>
        <v>21</v>
      </c>
      <c r="BA42" s="570">
        <f t="shared" si="95"/>
        <v>16</v>
      </c>
      <c r="BB42" s="571">
        <f t="shared" si="96"/>
        <v>5</v>
      </c>
      <c r="BC42" s="219"/>
      <c r="BD42" s="567" t="str">
        <f t="shared" si="35"/>
        <v>Brighton</v>
      </c>
      <c r="BE42" s="567">
        <f t="shared" si="97"/>
        <v>21</v>
      </c>
      <c r="BF42" s="567">
        <f t="shared" si="98"/>
        <v>16</v>
      </c>
      <c r="BG42" s="568">
        <f t="shared" si="99"/>
        <v>5</v>
      </c>
      <c r="BH42" s="217"/>
      <c r="BI42" s="569" t="str">
        <f>IF(AND(BF42=BF41,BG42&gt;BG41),BD41,BD42)</f>
        <v>Brighton</v>
      </c>
      <c r="BJ42" s="570">
        <f t="shared" si="100"/>
        <v>21</v>
      </c>
      <c r="BK42" s="570">
        <f t="shared" si="101"/>
        <v>16</v>
      </c>
      <c r="BL42" s="571">
        <f t="shared" si="102"/>
        <v>5</v>
      </c>
      <c r="BM42" s="219"/>
      <c r="BN42" s="567" t="str">
        <f t="shared" si="36"/>
        <v>Brighton</v>
      </c>
      <c r="BO42" s="567">
        <f t="shared" si="103"/>
        <v>21</v>
      </c>
      <c r="BP42" s="567">
        <f t="shared" si="104"/>
        <v>16</v>
      </c>
      <c r="BQ42" s="568">
        <f t="shared" si="105"/>
        <v>5</v>
      </c>
      <c r="BR42" s="217"/>
      <c r="BS42" s="569" t="str">
        <f>IF(AND(BP42=BP41,BQ42&gt;BQ41),BN41,BN42)</f>
        <v>Brighton</v>
      </c>
      <c r="BT42" s="570">
        <f t="shared" si="106"/>
        <v>21</v>
      </c>
      <c r="BU42" s="570">
        <f t="shared" si="107"/>
        <v>16</v>
      </c>
      <c r="BV42" s="571">
        <f t="shared" si="108"/>
        <v>5</v>
      </c>
      <c r="BW42" s="219"/>
      <c r="BX42" s="567" t="str">
        <f t="shared" si="37"/>
        <v>Brighton</v>
      </c>
      <c r="BY42" s="567">
        <f t="shared" si="109"/>
        <v>21</v>
      </c>
      <c r="BZ42" s="567">
        <f t="shared" si="110"/>
        <v>16</v>
      </c>
      <c r="CA42" s="568">
        <f t="shared" si="111"/>
        <v>5</v>
      </c>
      <c r="CB42" s="217"/>
      <c r="CC42" s="569" t="str">
        <f>IF(AND(BZ42=BZ41,CA42&gt;CA41),BX41,BX42)</f>
        <v>Brighton</v>
      </c>
      <c r="CD42" s="570">
        <f t="shared" si="113"/>
        <v>21</v>
      </c>
      <c r="CE42" s="570">
        <f t="shared" si="114"/>
        <v>16</v>
      </c>
      <c r="CF42" s="571">
        <f t="shared" si="115"/>
        <v>5</v>
      </c>
      <c r="CG42" s="219"/>
      <c r="CH42" s="567" t="str">
        <f t="shared" si="38"/>
        <v>Brighton</v>
      </c>
      <c r="CI42" s="567">
        <f t="shared" si="116"/>
        <v>21</v>
      </c>
      <c r="CJ42" s="567">
        <f t="shared" si="117"/>
        <v>16</v>
      </c>
      <c r="CK42" s="568">
        <f t="shared" si="118"/>
        <v>5</v>
      </c>
      <c r="CL42" s="217"/>
      <c r="CM42" s="569" t="str">
        <f>IF(AND(CJ42=CJ41,CK42&gt;CK41),CH41,CH42)</f>
        <v>Brighton</v>
      </c>
      <c r="CN42" s="570">
        <f t="shared" si="186"/>
        <v>21</v>
      </c>
      <c r="CO42" s="570">
        <f t="shared" si="187"/>
        <v>16</v>
      </c>
      <c r="CP42" s="571">
        <f t="shared" si="188"/>
        <v>5</v>
      </c>
      <c r="CQ42" s="219"/>
      <c r="CR42" s="567" t="str">
        <f t="shared" si="39"/>
        <v>Brighton</v>
      </c>
      <c r="CS42" s="567">
        <f t="shared" si="119"/>
        <v>21</v>
      </c>
      <c r="CT42" s="567">
        <f t="shared" si="120"/>
        <v>16</v>
      </c>
      <c r="CU42" s="568">
        <f t="shared" si="121"/>
        <v>5</v>
      </c>
      <c r="CV42" s="217"/>
      <c r="CW42" s="569" t="str">
        <f>IF(AND(CT42=CT41,CU42&gt;CU41),CR41,CR42)</f>
        <v>Brighton</v>
      </c>
      <c r="CX42" s="570">
        <f t="shared" ref="CX42:CX50" si="223">IF(AND(CT42=CT41,CU42&gt;CU41),CS41,CS42)</f>
        <v>21</v>
      </c>
      <c r="CY42" s="570">
        <f t="shared" ref="CY42:CY51" si="224">IF(AND(CT42=CT41,CU42&gt;CU41),CT41,CT42)</f>
        <v>16</v>
      </c>
      <c r="CZ42" s="571">
        <f t="shared" ref="CZ42:CZ51" si="225">IF(AND(CT42=CT41,CU42&gt;CU41),CU41,CU42)</f>
        <v>5</v>
      </c>
      <c r="DA42" s="531"/>
      <c r="DB42" s="567" t="str">
        <f t="shared" si="40"/>
        <v>Brighton</v>
      </c>
      <c r="DC42" s="567">
        <f t="shared" si="122"/>
        <v>21</v>
      </c>
      <c r="DD42" s="567">
        <f t="shared" si="123"/>
        <v>16</v>
      </c>
      <c r="DE42" s="568">
        <f t="shared" si="124"/>
        <v>5</v>
      </c>
      <c r="DF42" s="217"/>
      <c r="DG42" s="140" t="str">
        <f>IF(AND(DD42=DD41,DE42=DE41,DC42&gt;DC41),DB41,DB42)</f>
        <v>Brighton</v>
      </c>
      <c r="DH42" s="572">
        <f>IF(AND(DD42=DD41,DE42=DE41,DC42&gt;DC41),DC41,DC42)</f>
        <v>21</v>
      </c>
      <c r="DI42" s="572">
        <f>IF(AND(DD42=DD41,DE42=DE41,DC42&gt;DC41),DD41,DD42)</f>
        <v>16</v>
      </c>
      <c r="DJ42" s="141">
        <f>IF(AND(DD42=DD41,DE42=DE41,DC42&gt;DC41),DE41,DE42)</f>
        <v>5</v>
      </c>
      <c r="DK42" s="217"/>
      <c r="DL42" s="567" t="str">
        <f t="shared" si="41"/>
        <v>Brighton</v>
      </c>
      <c r="DM42" s="567">
        <f t="shared" si="125"/>
        <v>21</v>
      </c>
      <c r="DN42" s="567">
        <f t="shared" si="126"/>
        <v>16</v>
      </c>
      <c r="DO42" s="568">
        <f t="shared" si="127"/>
        <v>5</v>
      </c>
      <c r="DP42" s="531"/>
      <c r="DQ42" s="140" t="str">
        <f t="shared" si="10"/>
        <v>Brighton</v>
      </c>
      <c r="DR42" s="572">
        <f>IF(AND(DN42=DN41,DO42=DO41,DM42&gt;DM41),DM41,DM42)</f>
        <v>21</v>
      </c>
      <c r="DS42" s="572">
        <f>IF(AND(DN42=DN41,DO42=DO41,DM42&gt;DM41),DN41,DN42)</f>
        <v>16</v>
      </c>
      <c r="DT42" s="141">
        <f>IF(AND(DN42=DN41,DO42=DO41,DM42&gt;DM41),DO41,DO42)</f>
        <v>5</v>
      </c>
      <c r="DU42" s="217"/>
      <c r="DV42" s="567" t="str">
        <f t="shared" si="42"/>
        <v>Brighton</v>
      </c>
      <c r="DW42" s="567">
        <f t="shared" si="128"/>
        <v>21</v>
      </c>
      <c r="DX42" s="567">
        <f t="shared" si="129"/>
        <v>16</v>
      </c>
      <c r="DY42" s="568">
        <f t="shared" si="130"/>
        <v>5</v>
      </c>
      <c r="DZ42" s="217"/>
      <c r="EA42" s="140" t="str">
        <f t="shared" si="11"/>
        <v>Brighton</v>
      </c>
      <c r="EB42" s="572">
        <f>IF(AND(DX42=DX41,DY42=DY41,DW42&gt;DW41),DW41,DW42)</f>
        <v>21</v>
      </c>
      <c r="EC42" s="572">
        <f>IF(AND(DX42=DX41,DY42=DY41,DW42&gt;DW41),DX41,DX42)</f>
        <v>16</v>
      </c>
      <c r="ED42" s="141">
        <f>IF(AND(DX42=DX41,DY42=DY41,DW42&gt;DW41),DY41,DY42)</f>
        <v>5</v>
      </c>
      <c r="EE42" s="217"/>
      <c r="EF42" s="567" t="str">
        <f t="shared" si="43"/>
        <v>Brighton</v>
      </c>
      <c r="EG42" s="567">
        <f t="shared" si="131"/>
        <v>21</v>
      </c>
      <c r="EH42" s="567">
        <f t="shared" si="132"/>
        <v>16</v>
      </c>
      <c r="EI42" s="568">
        <f t="shared" si="133"/>
        <v>5</v>
      </c>
      <c r="EJ42" s="217"/>
      <c r="EK42" s="140" t="str">
        <f t="shared" si="12"/>
        <v>Brighton</v>
      </c>
      <c r="EL42" s="572">
        <f>IF(AND(EH42=EH41,EI42=EI41,EG42&gt;EG41),EG41,EG42)</f>
        <v>21</v>
      </c>
      <c r="EM42" s="572">
        <f>IF(AND(EH42=EH41,EI42=EI41,EG42&gt;EG41),EH41,EH42)</f>
        <v>16</v>
      </c>
      <c r="EN42" s="141">
        <f>IF(AND(EH42=EH41,EI42=EI41,EG42&gt;EG41),EI41,EI42)</f>
        <v>5</v>
      </c>
      <c r="EO42" s="217"/>
      <c r="EP42" s="567" t="str">
        <f t="shared" si="44"/>
        <v>Brighton</v>
      </c>
      <c r="EQ42" s="567">
        <f t="shared" si="134"/>
        <v>21</v>
      </c>
      <c r="ER42" s="567">
        <f t="shared" si="135"/>
        <v>16</v>
      </c>
      <c r="ES42" s="568">
        <f t="shared" si="136"/>
        <v>5</v>
      </c>
      <c r="ET42" s="217"/>
      <c r="EU42" s="140" t="str">
        <f t="shared" si="13"/>
        <v>Brighton</v>
      </c>
      <c r="EV42" s="572">
        <f t="shared" si="189"/>
        <v>21</v>
      </c>
      <c r="EW42" s="572">
        <f>IF(AND(ER42=ER41,ES42=ES41,EQ42&gt;EQ41),ER41,ER42)</f>
        <v>16</v>
      </c>
      <c r="EX42" s="141">
        <f t="shared" si="190"/>
        <v>5</v>
      </c>
      <c r="EY42" s="217"/>
      <c r="EZ42" s="567" t="str">
        <f t="shared" si="45"/>
        <v>Brighton</v>
      </c>
      <c r="FA42" s="567">
        <f t="shared" si="137"/>
        <v>21</v>
      </c>
      <c r="FB42" s="567">
        <f t="shared" si="138"/>
        <v>16</v>
      </c>
      <c r="FC42" s="568">
        <f t="shared" si="139"/>
        <v>5</v>
      </c>
      <c r="FD42" s="217"/>
      <c r="FE42" s="140" t="str">
        <f t="shared" si="14"/>
        <v>Brighton</v>
      </c>
      <c r="FF42" s="572">
        <f t="shared" si="191"/>
        <v>21</v>
      </c>
      <c r="FG42" s="572">
        <f>IF(AND(FB42=FB41,FC42=FC41,FA42&gt;FA41),FB41,FB42)</f>
        <v>16</v>
      </c>
      <c r="FH42" s="141">
        <f t="shared" si="192"/>
        <v>5</v>
      </c>
      <c r="FI42" s="217"/>
      <c r="FJ42" s="567" t="str">
        <f t="shared" si="46"/>
        <v>Brighton</v>
      </c>
      <c r="FK42" s="567">
        <f t="shared" si="140"/>
        <v>21</v>
      </c>
      <c r="FL42" s="567">
        <f t="shared" si="141"/>
        <v>16</v>
      </c>
      <c r="FM42" s="568">
        <f t="shared" si="142"/>
        <v>5</v>
      </c>
      <c r="FN42" s="217"/>
      <c r="FO42" s="140" t="str">
        <f t="shared" si="15"/>
        <v>Brighton</v>
      </c>
      <c r="FP42" s="572">
        <f t="shared" si="193"/>
        <v>21</v>
      </c>
      <c r="FQ42" s="572">
        <f>IF(AND(FL42=FL41,FM42=FM41,FK42&gt;FK41),FL41,FL42)</f>
        <v>16</v>
      </c>
      <c r="FR42" s="141">
        <f t="shared" si="194"/>
        <v>5</v>
      </c>
      <c r="FS42" s="217"/>
      <c r="FT42" s="567" t="str">
        <f t="shared" si="47"/>
        <v>Brighton</v>
      </c>
      <c r="FU42" s="567">
        <f t="shared" si="143"/>
        <v>21</v>
      </c>
      <c r="FV42" s="567">
        <f t="shared" si="144"/>
        <v>16</v>
      </c>
      <c r="FW42" s="568">
        <f t="shared" si="145"/>
        <v>5</v>
      </c>
      <c r="FX42" s="217"/>
      <c r="FY42" s="140" t="str">
        <f t="shared" si="16"/>
        <v>Brighton</v>
      </c>
      <c r="FZ42" s="572">
        <f t="shared" si="195"/>
        <v>21</v>
      </c>
      <c r="GA42" s="572">
        <f>IF(AND(FV42=FV41,FW42=FW41,FU42&gt;FU41),FV41,FV42)</f>
        <v>16</v>
      </c>
      <c r="GB42" s="141">
        <f t="shared" si="196"/>
        <v>5</v>
      </c>
      <c r="GC42" s="217"/>
      <c r="GD42" s="567" t="str">
        <f t="shared" si="48"/>
        <v>Brighton</v>
      </c>
      <c r="GE42" s="567">
        <f t="shared" si="146"/>
        <v>21</v>
      </c>
      <c r="GF42" s="567">
        <f t="shared" si="147"/>
        <v>16</v>
      </c>
      <c r="GG42" s="568">
        <f t="shared" si="148"/>
        <v>5</v>
      </c>
      <c r="GH42" s="217"/>
      <c r="GI42" s="140" t="str">
        <f t="shared" si="17"/>
        <v>Brighton</v>
      </c>
      <c r="GJ42" s="572">
        <f t="shared" si="197"/>
        <v>21</v>
      </c>
      <c r="GK42" s="572">
        <f>IF(AND(GF42=GF41,GG42=GG41,GE42&gt;GE41),GF41,GF42)</f>
        <v>16</v>
      </c>
      <c r="GL42" s="141">
        <f t="shared" si="198"/>
        <v>5</v>
      </c>
      <c r="GM42" s="217"/>
      <c r="GN42" s="567" t="str">
        <f t="shared" si="49"/>
        <v>Brighton</v>
      </c>
      <c r="GO42" s="567">
        <f t="shared" si="149"/>
        <v>21</v>
      </c>
      <c r="GP42" s="567">
        <f t="shared" si="150"/>
        <v>16</v>
      </c>
      <c r="GQ42" s="568">
        <f t="shared" si="151"/>
        <v>5</v>
      </c>
      <c r="GR42" s="217"/>
      <c r="GS42" s="140" t="str">
        <f t="shared" si="18"/>
        <v>Brighton</v>
      </c>
      <c r="GT42" s="572">
        <f t="shared" si="199"/>
        <v>21</v>
      </c>
      <c r="GU42" s="572">
        <f>IF(AND(GP42=GP41,GQ42=GQ41,GO42&gt;GO41),GP41,GP42)</f>
        <v>16</v>
      </c>
      <c r="GV42" s="141">
        <f t="shared" si="200"/>
        <v>5</v>
      </c>
      <c r="GW42" s="217"/>
      <c r="GX42" s="567" t="str">
        <f t="shared" si="50"/>
        <v>Brighton</v>
      </c>
      <c r="GY42" s="567">
        <f t="shared" si="152"/>
        <v>21</v>
      </c>
      <c r="GZ42" s="567">
        <f t="shared" si="153"/>
        <v>16</v>
      </c>
      <c r="HA42" s="568">
        <f t="shared" si="154"/>
        <v>5</v>
      </c>
      <c r="HB42" s="217"/>
      <c r="HC42" s="140" t="str">
        <f t="shared" si="19"/>
        <v>Brighton</v>
      </c>
      <c r="HD42" s="572">
        <f t="shared" si="201"/>
        <v>21</v>
      </c>
      <c r="HE42" s="572">
        <f>IF(AND(GZ42=GZ41,HA42=HA41,GY42&gt;GY41),GZ41,GZ42)</f>
        <v>16</v>
      </c>
      <c r="HF42" s="141">
        <f t="shared" si="202"/>
        <v>5</v>
      </c>
      <c r="HG42" s="217"/>
      <c r="HH42" s="567" t="str">
        <f t="shared" si="51"/>
        <v>Brighton</v>
      </c>
      <c r="HI42" s="567">
        <f t="shared" si="155"/>
        <v>21</v>
      </c>
      <c r="HJ42" s="567">
        <f t="shared" si="156"/>
        <v>16</v>
      </c>
      <c r="HK42" s="568">
        <f t="shared" si="157"/>
        <v>5</v>
      </c>
      <c r="HL42" s="217"/>
      <c r="HM42" s="140" t="str">
        <f t="shared" si="20"/>
        <v>Brighton</v>
      </c>
      <c r="HN42" s="572">
        <f t="shared" si="203"/>
        <v>21</v>
      </c>
      <c r="HO42" s="572">
        <f>IF(AND(HJ42=HJ41,HK42=HK41,HI42&gt;HI41),HJ41,HJ42)</f>
        <v>16</v>
      </c>
      <c r="HP42" s="141">
        <f t="shared" si="204"/>
        <v>5</v>
      </c>
      <c r="HQ42" s="217"/>
      <c r="HR42" s="567" t="str">
        <f t="shared" si="52"/>
        <v>Brighton</v>
      </c>
      <c r="HS42" s="567">
        <f t="shared" si="158"/>
        <v>21</v>
      </c>
      <c r="HT42" s="567">
        <f t="shared" si="159"/>
        <v>16</v>
      </c>
      <c r="HU42" s="568">
        <f t="shared" si="160"/>
        <v>5</v>
      </c>
      <c r="HV42" s="217"/>
      <c r="HW42" s="140" t="str">
        <f t="shared" si="21"/>
        <v>Brighton</v>
      </c>
      <c r="HX42" s="572">
        <f t="shared" si="205"/>
        <v>21</v>
      </c>
      <c r="HY42" s="572">
        <f>IF(AND(HT42=HT41,HU42=HU41,HS42&gt;HS41),HT41,HT42)</f>
        <v>16</v>
      </c>
      <c r="HZ42" s="141">
        <f t="shared" si="206"/>
        <v>5</v>
      </c>
      <c r="IA42" s="217"/>
      <c r="IB42" s="567" t="str">
        <f t="shared" si="53"/>
        <v>Brighton</v>
      </c>
      <c r="IC42" s="567">
        <f t="shared" si="161"/>
        <v>21</v>
      </c>
      <c r="ID42" s="567">
        <f t="shared" si="162"/>
        <v>16</v>
      </c>
      <c r="IE42" s="568">
        <f t="shared" si="163"/>
        <v>5</v>
      </c>
      <c r="IF42" s="217">
        <f t="shared" si="54"/>
        <v>6</v>
      </c>
      <c r="IG42" s="140" t="str">
        <f t="shared" si="22"/>
        <v>Brighton</v>
      </c>
      <c r="IH42" s="572">
        <f t="shared" si="207"/>
        <v>21</v>
      </c>
      <c r="II42" s="572">
        <f>IF(AND(ID42=ID41,IE42=IE41,IC42&gt;IC41),ID41,ID42)</f>
        <v>16</v>
      </c>
      <c r="IJ42" s="141">
        <f t="shared" si="208"/>
        <v>5</v>
      </c>
      <c r="IK42" s="217"/>
      <c r="IL42" s="567" t="str">
        <f t="shared" si="55"/>
        <v>Brighton</v>
      </c>
      <c r="IM42" s="567">
        <f t="shared" si="164"/>
        <v>21</v>
      </c>
      <c r="IN42" s="567">
        <f t="shared" si="165"/>
        <v>16</v>
      </c>
      <c r="IO42" s="568">
        <f t="shared" si="166"/>
        <v>5</v>
      </c>
      <c r="IP42" s="217">
        <f t="shared" si="56"/>
        <v>6</v>
      </c>
      <c r="IQ42" s="140" t="str">
        <f t="shared" si="23"/>
        <v>Brighton</v>
      </c>
      <c r="IR42" s="572">
        <f t="shared" si="209"/>
        <v>21</v>
      </c>
      <c r="IS42" s="572">
        <f>IF(AND(IN42=IN41,IO42=IO41,IM42&gt;IM41),IN41,IN42)</f>
        <v>16</v>
      </c>
      <c r="IT42" s="141">
        <f t="shared" si="210"/>
        <v>5</v>
      </c>
      <c r="IU42" s="217"/>
      <c r="IV42" s="567" t="str">
        <f t="shared" si="57"/>
        <v>Brighton</v>
      </c>
      <c r="IW42" s="567">
        <f t="shared" si="167"/>
        <v>21</v>
      </c>
      <c r="IX42" s="567">
        <f t="shared" si="168"/>
        <v>16</v>
      </c>
      <c r="IY42" s="568">
        <f t="shared" si="169"/>
        <v>5</v>
      </c>
      <c r="IZ42" s="217">
        <f t="shared" si="58"/>
        <v>6</v>
      </c>
      <c r="JA42" s="140" t="str">
        <f t="shared" si="24"/>
        <v>Brighton</v>
      </c>
      <c r="JB42" s="572">
        <f t="shared" si="211"/>
        <v>21</v>
      </c>
      <c r="JC42" s="572">
        <f>IF(AND(IX42=IX41,IY42=IY41,IW42&gt;IW41),IX41,IX42)</f>
        <v>16</v>
      </c>
      <c r="JD42" s="141">
        <f t="shared" si="212"/>
        <v>5</v>
      </c>
      <c r="JE42" s="217"/>
      <c r="JF42" s="567" t="str">
        <f t="shared" si="59"/>
        <v>Brighton</v>
      </c>
      <c r="JG42" s="567">
        <f t="shared" si="170"/>
        <v>21</v>
      </c>
      <c r="JH42" s="567">
        <f t="shared" si="171"/>
        <v>16</v>
      </c>
      <c r="JI42" s="568">
        <f t="shared" si="172"/>
        <v>5</v>
      </c>
      <c r="JJ42" s="217">
        <f t="shared" si="60"/>
        <v>6</v>
      </c>
      <c r="JK42" s="140" t="str">
        <f t="shared" si="25"/>
        <v>Brighton</v>
      </c>
      <c r="JL42" s="572">
        <f t="shared" si="213"/>
        <v>21</v>
      </c>
      <c r="JM42" s="572">
        <f>IF(AND(JH42=JH41,JI42=JI41,JG42&gt;JG41),JH41,JH42)</f>
        <v>16</v>
      </c>
      <c r="JN42" s="141">
        <f t="shared" si="214"/>
        <v>5</v>
      </c>
      <c r="JO42" s="217"/>
      <c r="JP42" s="567" t="str">
        <f t="shared" si="61"/>
        <v>Brighton</v>
      </c>
      <c r="JQ42" s="567">
        <f t="shared" si="173"/>
        <v>21</v>
      </c>
      <c r="JR42" s="567">
        <f t="shared" si="174"/>
        <v>16</v>
      </c>
      <c r="JS42" s="568">
        <f t="shared" si="175"/>
        <v>5</v>
      </c>
      <c r="JT42" s="217">
        <f t="shared" si="62"/>
        <v>6</v>
      </c>
      <c r="JU42" s="140" t="str">
        <f t="shared" si="26"/>
        <v>Brighton</v>
      </c>
      <c r="JV42" s="572">
        <f t="shared" si="215"/>
        <v>21</v>
      </c>
      <c r="JW42" s="572">
        <f>IF(AND(JR42=JR41,JS42=JS41,JQ42&gt;JQ41),JR41,JR42)</f>
        <v>16</v>
      </c>
      <c r="JX42" s="141">
        <f t="shared" si="216"/>
        <v>5</v>
      </c>
      <c r="JY42" s="217"/>
      <c r="JZ42" s="567" t="str">
        <f t="shared" si="63"/>
        <v>Brighton</v>
      </c>
      <c r="KA42" s="567">
        <f t="shared" si="176"/>
        <v>21</v>
      </c>
      <c r="KB42" s="567">
        <f t="shared" si="177"/>
        <v>16</v>
      </c>
      <c r="KC42" s="568">
        <f t="shared" si="178"/>
        <v>5</v>
      </c>
      <c r="KD42" s="217">
        <f t="shared" si="64"/>
        <v>6</v>
      </c>
      <c r="KE42" s="140" t="str">
        <f t="shared" si="27"/>
        <v>Brighton</v>
      </c>
      <c r="KF42" s="572">
        <f t="shared" si="217"/>
        <v>21</v>
      </c>
      <c r="KG42" s="572">
        <f>IF(AND(KB42=KB41,KC42=KC41,KA42&gt;KA41),KB41,KB42)</f>
        <v>16</v>
      </c>
      <c r="KH42" s="141">
        <f t="shared" si="218"/>
        <v>5</v>
      </c>
      <c r="KI42" s="217"/>
      <c r="KJ42" s="567" t="str">
        <f t="shared" si="65"/>
        <v>Brighton</v>
      </c>
      <c r="KK42" s="567">
        <f t="shared" si="179"/>
        <v>21</v>
      </c>
      <c r="KL42" s="567">
        <f t="shared" si="180"/>
        <v>16</v>
      </c>
      <c r="KM42" s="568">
        <f t="shared" si="181"/>
        <v>5</v>
      </c>
      <c r="KN42" s="217">
        <f t="shared" si="66"/>
        <v>6</v>
      </c>
      <c r="KO42" s="140" t="str">
        <f t="shared" si="28"/>
        <v>Brighton</v>
      </c>
      <c r="KP42" s="572">
        <f t="shared" si="219"/>
        <v>21</v>
      </c>
      <c r="KQ42" s="572">
        <f>IF(AND(KL42=KL41,KM42=KM41,KK42&gt;KK41),KL41,KL42)</f>
        <v>16</v>
      </c>
      <c r="KR42" s="141">
        <f t="shared" si="220"/>
        <v>5</v>
      </c>
      <c r="KS42" s="217"/>
      <c r="KT42" s="567" t="str">
        <f t="shared" si="67"/>
        <v>Brighton</v>
      </c>
      <c r="KU42" s="567">
        <f t="shared" si="182"/>
        <v>21</v>
      </c>
      <c r="KV42" s="567">
        <f t="shared" si="183"/>
        <v>16</v>
      </c>
      <c r="KW42" s="568">
        <f t="shared" si="184"/>
        <v>5</v>
      </c>
      <c r="KX42" s="217">
        <f t="shared" si="68"/>
        <v>6</v>
      </c>
      <c r="KY42" s="140" t="str">
        <f t="shared" si="29"/>
        <v>Brighton</v>
      </c>
      <c r="KZ42" s="572">
        <f t="shared" si="221"/>
        <v>21</v>
      </c>
      <c r="LA42" s="572">
        <f>IF(AND(KV42=KV41,KW42=KW41,KU42&gt;KU41),KV41,KV42)</f>
        <v>16</v>
      </c>
      <c r="LB42" s="141">
        <f t="shared" si="222"/>
        <v>5</v>
      </c>
      <c r="LC42" s="122"/>
      <c r="LD42" s="531"/>
      <c r="LE42" s="531"/>
      <c r="LF42" s="531"/>
      <c r="LG42" s="531"/>
      <c r="LH42" s="122"/>
      <c r="LI42" s="122"/>
      <c r="LJ42" s="122"/>
      <c r="LK42" s="122"/>
      <c r="LM42" s="122"/>
      <c r="LN42" s="122"/>
      <c r="LO42" s="122"/>
      <c r="LP42" s="122"/>
      <c r="LR42" s="122"/>
      <c r="LS42" s="122"/>
      <c r="LT42" s="122"/>
      <c r="LU42" s="122"/>
    </row>
    <row r="43" spans="1:333" hidden="1">
      <c r="A43" s="65">
        <f>IF('Teams-Premier-League'!A13="","",'Teams-Premier-League'!A13)</f>
        <v>7</v>
      </c>
      <c r="B43" s="307" t="str">
        <f>IF(A43=" ", " ",INDEX('Stats-Big-Stats'!$C$872:$C$891,MATCH($A43,'Stats-Big-Stats'!$H$872:$H$891,0)))</f>
        <v>West Ham</v>
      </c>
      <c r="C43" s="160">
        <f>IF(A43=" "," ",INDEX('Match-Points'!$J$7:$J$26,MATCH($A43,'Stats-Big-Stats'!$H$872:$H$891,0)))</f>
        <v>14</v>
      </c>
      <c r="D43" s="304" t="str">
        <f t="shared" si="2"/>
        <v>West Ham</v>
      </c>
      <c r="E43" s="305">
        <f t="shared" si="30"/>
        <v>7</v>
      </c>
      <c r="F43" s="309" t="str">
        <f t="shared" si="3"/>
        <v>West Ham</v>
      </c>
      <c r="G43" s="310">
        <f>LOOKUP(F43,'Match-Points'!$B$7:$G$26,'Match-Points'!$G$7:$G$26)</f>
        <v>15</v>
      </c>
      <c r="H43" s="26">
        <f t="shared" si="1"/>
        <v>14</v>
      </c>
      <c r="I43" s="107">
        <f>LOOKUP(B43,'Match-Points'!$B$7:$I$26,'Match-Points'!$I$7:$I$26)</f>
        <v>3</v>
      </c>
      <c r="J43" s="243"/>
      <c r="K43" s="560" t="str">
        <f t="shared" si="69"/>
        <v>West Ham</v>
      </c>
      <c r="L43" s="560">
        <f t="shared" si="70"/>
        <v>15</v>
      </c>
      <c r="M43" s="560">
        <f t="shared" si="71"/>
        <v>14</v>
      </c>
      <c r="N43" s="560">
        <f t="shared" si="72"/>
        <v>3</v>
      </c>
      <c r="O43" s="531"/>
      <c r="P43" s="567" t="str">
        <f t="shared" si="31"/>
        <v>West Ham</v>
      </c>
      <c r="Q43" s="567">
        <f t="shared" si="73"/>
        <v>15</v>
      </c>
      <c r="R43" s="567">
        <f t="shared" si="74"/>
        <v>14</v>
      </c>
      <c r="S43" s="568">
        <f t="shared" si="75"/>
        <v>3</v>
      </c>
      <c r="T43" s="219"/>
      <c r="U43" s="569" t="str">
        <f t="shared" ref="U43:U51" si="226">IF(AND(R43=R42,S43&gt;S42),P42,P43)</f>
        <v>West Ham</v>
      </c>
      <c r="V43" s="570">
        <f t="shared" si="76"/>
        <v>15</v>
      </c>
      <c r="W43" s="570">
        <f t="shared" si="77"/>
        <v>14</v>
      </c>
      <c r="X43" s="571">
        <f t="shared" si="78"/>
        <v>3</v>
      </c>
      <c r="Y43" s="219"/>
      <c r="Z43" s="567" t="str">
        <f t="shared" si="32"/>
        <v>West Ham</v>
      </c>
      <c r="AA43" s="567">
        <f t="shared" si="79"/>
        <v>15</v>
      </c>
      <c r="AB43" s="567">
        <f t="shared" si="80"/>
        <v>14</v>
      </c>
      <c r="AC43" s="568">
        <f t="shared" si="81"/>
        <v>3</v>
      </c>
      <c r="AD43" s="217"/>
      <c r="AE43" s="569" t="str">
        <f t="shared" ref="AE43:AE51" si="227">IF(AND(AB43=AB42,AC43&gt;AC42),Z42,Z43)</f>
        <v>West Ham</v>
      </c>
      <c r="AF43" s="570">
        <f t="shared" si="82"/>
        <v>15</v>
      </c>
      <c r="AG43" s="570">
        <f t="shared" si="83"/>
        <v>14</v>
      </c>
      <c r="AH43" s="571">
        <f t="shared" si="84"/>
        <v>3</v>
      </c>
      <c r="AI43" s="219"/>
      <c r="AJ43" s="567" t="str">
        <f t="shared" si="33"/>
        <v>West Ham</v>
      </c>
      <c r="AK43" s="567">
        <f t="shared" si="85"/>
        <v>15</v>
      </c>
      <c r="AL43" s="567">
        <f t="shared" si="86"/>
        <v>14</v>
      </c>
      <c r="AM43" s="568">
        <f t="shared" si="87"/>
        <v>3</v>
      </c>
      <c r="AN43" s="217"/>
      <c r="AO43" s="569" t="str">
        <f t="shared" ref="AO43:AO51" si="228">IF(AND(AL43=AL42,AM43&gt;AM42),AJ42,AJ43)</f>
        <v>West Ham</v>
      </c>
      <c r="AP43" s="570">
        <f t="shared" si="88"/>
        <v>15</v>
      </c>
      <c r="AQ43" s="570">
        <f t="shared" si="89"/>
        <v>14</v>
      </c>
      <c r="AR43" s="571">
        <f t="shared" si="90"/>
        <v>3</v>
      </c>
      <c r="AS43" s="219"/>
      <c r="AT43" s="567" t="str">
        <f t="shared" si="34"/>
        <v>West Ham</v>
      </c>
      <c r="AU43" s="567">
        <f t="shared" si="91"/>
        <v>15</v>
      </c>
      <c r="AV43" s="567">
        <f t="shared" si="92"/>
        <v>14</v>
      </c>
      <c r="AW43" s="568">
        <f t="shared" si="93"/>
        <v>3</v>
      </c>
      <c r="AX43" s="217"/>
      <c r="AY43" s="569" t="str">
        <f t="shared" ref="AY43:AY51" si="229">IF(AND(AV43=AV42,AW43&gt;AW42),AT42,AT43)</f>
        <v>West Ham</v>
      </c>
      <c r="AZ43" s="570">
        <f t="shared" si="94"/>
        <v>15</v>
      </c>
      <c r="BA43" s="570">
        <f t="shared" si="95"/>
        <v>14</v>
      </c>
      <c r="BB43" s="571">
        <f t="shared" si="96"/>
        <v>3</v>
      </c>
      <c r="BC43" s="219"/>
      <c r="BD43" s="567" t="str">
        <f t="shared" si="35"/>
        <v>West Ham</v>
      </c>
      <c r="BE43" s="567">
        <f t="shared" si="97"/>
        <v>15</v>
      </c>
      <c r="BF43" s="567">
        <f t="shared" si="98"/>
        <v>14</v>
      </c>
      <c r="BG43" s="568">
        <f t="shared" si="99"/>
        <v>3</v>
      </c>
      <c r="BH43" s="217"/>
      <c r="BI43" s="569" t="str">
        <f t="shared" ref="BI43:BI51" si="230">IF(AND(BF43=BF42,BG43&gt;BG42),BD42,BD43)</f>
        <v>West Ham</v>
      </c>
      <c r="BJ43" s="570">
        <f t="shared" si="100"/>
        <v>15</v>
      </c>
      <c r="BK43" s="570">
        <f t="shared" si="101"/>
        <v>14</v>
      </c>
      <c r="BL43" s="571">
        <f t="shared" si="102"/>
        <v>3</v>
      </c>
      <c r="BM43" s="219"/>
      <c r="BN43" s="567" t="str">
        <f t="shared" si="36"/>
        <v>West Ham</v>
      </c>
      <c r="BO43" s="567">
        <f t="shared" si="103"/>
        <v>15</v>
      </c>
      <c r="BP43" s="567">
        <f t="shared" si="104"/>
        <v>14</v>
      </c>
      <c r="BQ43" s="568">
        <f t="shared" si="105"/>
        <v>3</v>
      </c>
      <c r="BR43" s="217"/>
      <c r="BS43" s="569" t="str">
        <f t="shared" ref="BS43:BS51" si="231">IF(AND(BP43=BP42,BQ43&gt;BQ42),BN42,BN43)</f>
        <v>West Ham</v>
      </c>
      <c r="BT43" s="570">
        <f t="shared" si="106"/>
        <v>15</v>
      </c>
      <c r="BU43" s="570">
        <f t="shared" si="107"/>
        <v>14</v>
      </c>
      <c r="BV43" s="571">
        <f t="shared" si="108"/>
        <v>3</v>
      </c>
      <c r="BW43" s="219"/>
      <c r="BX43" s="567" t="str">
        <f t="shared" si="37"/>
        <v>West Ham</v>
      </c>
      <c r="BY43" s="567">
        <f t="shared" si="109"/>
        <v>15</v>
      </c>
      <c r="BZ43" s="567">
        <f t="shared" si="110"/>
        <v>14</v>
      </c>
      <c r="CA43" s="568">
        <f t="shared" si="111"/>
        <v>3</v>
      </c>
      <c r="CB43" s="217"/>
      <c r="CC43" s="569" t="str">
        <f t="shared" ref="CC43:CC51" si="232">IF(AND(BZ43=BZ42,CA43&gt;CA42),BX42,BX43)</f>
        <v>West Ham</v>
      </c>
      <c r="CD43" s="570">
        <f t="shared" si="113"/>
        <v>15</v>
      </c>
      <c r="CE43" s="570">
        <f t="shared" si="114"/>
        <v>14</v>
      </c>
      <c r="CF43" s="571">
        <f t="shared" si="115"/>
        <v>3</v>
      </c>
      <c r="CG43" s="219"/>
      <c r="CH43" s="567" t="str">
        <f t="shared" si="38"/>
        <v>West Ham</v>
      </c>
      <c r="CI43" s="567">
        <f t="shared" si="116"/>
        <v>15</v>
      </c>
      <c r="CJ43" s="567">
        <f t="shared" si="117"/>
        <v>14</v>
      </c>
      <c r="CK43" s="568">
        <f t="shared" si="118"/>
        <v>3</v>
      </c>
      <c r="CL43" s="217"/>
      <c r="CM43" s="569" t="str">
        <f t="shared" ref="CM43:CM51" si="233">IF(AND(CJ43=CJ42,CK43&gt;CK42),CH42,CH43)</f>
        <v>West Ham</v>
      </c>
      <c r="CN43" s="570">
        <f t="shared" si="186"/>
        <v>15</v>
      </c>
      <c r="CO43" s="570">
        <f t="shared" si="187"/>
        <v>14</v>
      </c>
      <c r="CP43" s="571">
        <f t="shared" si="188"/>
        <v>3</v>
      </c>
      <c r="CQ43" s="219"/>
      <c r="CR43" s="567" t="str">
        <f t="shared" si="39"/>
        <v>West Ham</v>
      </c>
      <c r="CS43" s="567">
        <f t="shared" si="119"/>
        <v>15</v>
      </c>
      <c r="CT43" s="567">
        <f t="shared" si="120"/>
        <v>14</v>
      </c>
      <c r="CU43" s="568">
        <f t="shared" si="121"/>
        <v>3</v>
      </c>
      <c r="CV43" s="217"/>
      <c r="CW43" s="569" t="str">
        <f t="shared" ref="CW43:CW51" si="234">IF(AND(CT43=CT42,CU43&gt;CU42),CR42,CR43)</f>
        <v>West Ham</v>
      </c>
      <c r="CX43" s="570">
        <f t="shared" si="223"/>
        <v>15</v>
      </c>
      <c r="CY43" s="570">
        <f t="shared" si="224"/>
        <v>14</v>
      </c>
      <c r="CZ43" s="571">
        <f t="shared" si="225"/>
        <v>3</v>
      </c>
      <c r="DA43" s="531"/>
      <c r="DB43" s="567" t="str">
        <f t="shared" si="40"/>
        <v>West Ham</v>
      </c>
      <c r="DC43" s="567">
        <f t="shared" si="122"/>
        <v>15</v>
      </c>
      <c r="DD43" s="567">
        <f t="shared" si="123"/>
        <v>14</v>
      </c>
      <c r="DE43" s="568">
        <f t="shared" si="124"/>
        <v>3</v>
      </c>
      <c r="DF43" s="217"/>
      <c r="DG43" s="569" t="str">
        <f t="shared" ref="DG43:DG51" si="235">IF(AND(DD43=DD42,DE43&gt;DE42),DB42,DB43)</f>
        <v>West Ham</v>
      </c>
      <c r="DH43" s="570">
        <f t="shared" ref="DH43:DH50" si="236">IF(AND(DD43=DD42,DE43&gt;DE42),DC42,DC43)</f>
        <v>15</v>
      </c>
      <c r="DI43" s="570">
        <f t="shared" ref="DI43:DI51" si="237">IF(AND(DD43=DD42,DE43&gt;DE42),DD42,DD43)</f>
        <v>14</v>
      </c>
      <c r="DJ43" s="571">
        <f t="shared" ref="DJ43:DJ51" si="238">IF(AND(DD43=DD42,DE43&gt;DE42),DE42,DE43)</f>
        <v>3</v>
      </c>
      <c r="DK43" s="217"/>
      <c r="DL43" s="567" t="str">
        <f t="shared" si="41"/>
        <v>West Ham</v>
      </c>
      <c r="DM43" s="567">
        <f t="shared" si="125"/>
        <v>15</v>
      </c>
      <c r="DN43" s="567">
        <f t="shared" si="126"/>
        <v>14</v>
      </c>
      <c r="DO43" s="568">
        <f t="shared" si="127"/>
        <v>3</v>
      </c>
      <c r="DP43" s="531"/>
      <c r="DQ43" s="140" t="str">
        <f t="shared" si="10"/>
        <v>West Ham</v>
      </c>
      <c r="DR43" s="572">
        <f>IF(AND(DN43=DN42,DO43=DO42,DM43&gt;DM42),DM42,DM43)</f>
        <v>15</v>
      </c>
      <c r="DS43" s="572">
        <f>IF(AND(DN43=DN42,DO43=DO42,DM43&gt;DM42),DN42,DN43)</f>
        <v>14</v>
      </c>
      <c r="DT43" s="141">
        <f>IF(AND(DN43=DN42,DO43=DO42,DM43&gt;DM42),DO42,DO43)</f>
        <v>3</v>
      </c>
      <c r="DU43" s="217"/>
      <c r="DV43" s="567" t="str">
        <f t="shared" si="42"/>
        <v>West Ham</v>
      </c>
      <c r="DW43" s="567">
        <f t="shared" si="128"/>
        <v>15</v>
      </c>
      <c r="DX43" s="567">
        <f t="shared" si="129"/>
        <v>14</v>
      </c>
      <c r="DY43" s="568">
        <f t="shared" si="130"/>
        <v>3</v>
      </c>
      <c r="DZ43" s="217"/>
      <c r="EA43" s="140" t="str">
        <f t="shared" si="11"/>
        <v>West Ham</v>
      </c>
      <c r="EB43" s="572">
        <f>IF(AND(DX43=DX42,DY43=DY42,DW43&gt;DW42),DW42,DW43)</f>
        <v>15</v>
      </c>
      <c r="EC43" s="572">
        <f>IF(AND(DX43=DX42,DY43=DY42,DW43&gt;DW42),DX42,DX43)</f>
        <v>14</v>
      </c>
      <c r="ED43" s="141">
        <f>IF(AND(DX43=DX42,DY43=DY42,DW43&gt;DW42),DY42,DY43)</f>
        <v>3</v>
      </c>
      <c r="EE43" s="217"/>
      <c r="EF43" s="567" t="str">
        <f t="shared" si="43"/>
        <v>West Ham</v>
      </c>
      <c r="EG43" s="567">
        <f t="shared" si="131"/>
        <v>15</v>
      </c>
      <c r="EH43" s="567">
        <f t="shared" si="132"/>
        <v>14</v>
      </c>
      <c r="EI43" s="568">
        <f t="shared" si="133"/>
        <v>3</v>
      </c>
      <c r="EJ43" s="217"/>
      <c r="EK43" s="140" t="str">
        <f t="shared" si="12"/>
        <v>West Ham</v>
      </c>
      <c r="EL43" s="572">
        <f>IF(AND(EH43=EH42,EI43=EI42,EG43&gt;EG42),EG42,EG43)</f>
        <v>15</v>
      </c>
      <c r="EM43" s="572">
        <f>IF(AND(EH43=EH42,EI43=EI42,EG43&gt;EG42),EH42,EH43)</f>
        <v>14</v>
      </c>
      <c r="EN43" s="141">
        <f>IF(AND(EH43=EH42,EI43=EI42,EG43&gt;EG42),EI42,EI43)</f>
        <v>3</v>
      </c>
      <c r="EO43" s="217"/>
      <c r="EP43" s="567" t="str">
        <f t="shared" si="44"/>
        <v>West Ham</v>
      </c>
      <c r="EQ43" s="567">
        <f t="shared" si="134"/>
        <v>15</v>
      </c>
      <c r="ER43" s="567">
        <f t="shared" si="135"/>
        <v>14</v>
      </c>
      <c r="ES43" s="568">
        <f t="shared" si="136"/>
        <v>3</v>
      </c>
      <c r="ET43" s="217"/>
      <c r="EU43" s="140" t="str">
        <f t="shared" si="13"/>
        <v>West Ham</v>
      </c>
      <c r="EV43" s="572">
        <f t="shared" si="189"/>
        <v>15</v>
      </c>
      <c r="EW43" s="572">
        <f>IF(AND(ER43=ER42,ES43=ES42,EQ43&gt;EQ42),ER42,ER43)</f>
        <v>14</v>
      </c>
      <c r="EX43" s="141">
        <f t="shared" si="190"/>
        <v>3</v>
      </c>
      <c r="EY43" s="217"/>
      <c r="EZ43" s="567" t="str">
        <f t="shared" si="45"/>
        <v>West Ham</v>
      </c>
      <c r="FA43" s="567">
        <f t="shared" si="137"/>
        <v>15</v>
      </c>
      <c r="FB43" s="567">
        <f t="shared" si="138"/>
        <v>14</v>
      </c>
      <c r="FC43" s="568">
        <f t="shared" si="139"/>
        <v>3</v>
      </c>
      <c r="FD43" s="217"/>
      <c r="FE43" s="140" t="str">
        <f t="shared" si="14"/>
        <v>West Ham</v>
      </c>
      <c r="FF43" s="572">
        <f t="shared" si="191"/>
        <v>15</v>
      </c>
      <c r="FG43" s="572">
        <f>IF(AND(FB43=FB42,FC43=FC42,FA43&gt;FA42),FB42,FB43)</f>
        <v>14</v>
      </c>
      <c r="FH43" s="141">
        <f t="shared" si="192"/>
        <v>3</v>
      </c>
      <c r="FI43" s="217"/>
      <c r="FJ43" s="567" t="str">
        <f t="shared" si="46"/>
        <v>West Ham</v>
      </c>
      <c r="FK43" s="567">
        <f t="shared" si="140"/>
        <v>15</v>
      </c>
      <c r="FL43" s="567">
        <f t="shared" si="141"/>
        <v>14</v>
      </c>
      <c r="FM43" s="568">
        <f t="shared" si="142"/>
        <v>3</v>
      </c>
      <c r="FN43" s="217"/>
      <c r="FO43" s="140" t="str">
        <f t="shared" si="15"/>
        <v>West Ham</v>
      </c>
      <c r="FP43" s="572">
        <f t="shared" si="193"/>
        <v>15</v>
      </c>
      <c r="FQ43" s="572">
        <f>IF(AND(FL43=FL42,FM43=FM42,FK43&gt;FK42),FL42,FL43)</f>
        <v>14</v>
      </c>
      <c r="FR43" s="141">
        <f t="shared" si="194"/>
        <v>3</v>
      </c>
      <c r="FS43" s="217"/>
      <c r="FT43" s="567" t="str">
        <f t="shared" si="47"/>
        <v>West Ham</v>
      </c>
      <c r="FU43" s="567">
        <f t="shared" si="143"/>
        <v>15</v>
      </c>
      <c r="FV43" s="567">
        <f t="shared" si="144"/>
        <v>14</v>
      </c>
      <c r="FW43" s="568">
        <f t="shared" si="145"/>
        <v>3</v>
      </c>
      <c r="FX43" s="217"/>
      <c r="FY43" s="140" t="str">
        <f t="shared" si="16"/>
        <v>West Ham</v>
      </c>
      <c r="FZ43" s="572">
        <f t="shared" si="195"/>
        <v>15</v>
      </c>
      <c r="GA43" s="572">
        <f>IF(AND(FV43=FV42,FW43=FW42,FU43&gt;FU42),FV42,FV43)</f>
        <v>14</v>
      </c>
      <c r="GB43" s="141">
        <f t="shared" si="196"/>
        <v>3</v>
      </c>
      <c r="GC43" s="217"/>
      <c r="GD43" s="567" t="str">
        <f t="shared" si="48"/>
        <v>West Ham</v>
      </c>
      <c r="GE43" s="567">
        <f t="shared" si="146"/>
        <v>15</v>
      </c>
      <c r="GF43" s="567">
        <f t="shared" si="147"/>
        <v>14</v>
      </c>
      <c r="GG43" s="568">
        <f t="shared" si="148"/>
        <v>3</v>
      </c>
      <c r="GH43" s="217"/>
      <c r="GI43" s="140" t="str">
        <f t="shared" si="17"/>
        <v>West Ham</v>
      </c>
      <c r="GJ43" s="572">
        <f t="shared" si="197"/>
        <v>15</v>
      </c>
      <c r="GK43" s="572">
        <f>IF(AND(GF43=GF42,GG43=GG42,GE43&gt;GE42),GF42,GF43)</f>
        <v>14</v>
      </c>
      <c r="GL43" s="141">
        <f t="shared" si="198"/>
        <v>3</v>
      </c>
      <c r="GM43" s="217"/>
      <c r="GN43" s="567" t="str">
        <f t="shared" si="49"/>
        <v>West Ham</v>
      </c>
      <c r="GO43" s="567">
        <f t="shared" si="149"/>
        <v>15</v>
      </c>
      <c r="GP43" s="567">
        <f t="shared" si="150"/>
        <v>14</v>
      </c>
      <c r="GQ43" s="568">
        <f t="shared" si="151"/>
        <v>3</v>
      </c>
      <c r="GR43" s="217"/>
      <c r="GS43" s="140" t="str">
        <f t="shared" si="18"/>
        <v>West Ham</v>
      </c>
      <c r="GT43" s="572">
        <f t="shared" si="199"/>
        <v>15</v>
      </c>
      <c r="GU43" s="572">
        <f>IF(AND(GP43=GP42,GQ43=GQ42,GO43&gt;GO42),GP42,GP43)</f>
        <v>14</v>
      </c>
      <c r="GV43" s="141">
        <f t="shared" si="200"/>
        <v>3</v>
      </c>
      <c r="GW43" s="217"/>
      <c r="GX43" s="567" t="str">
        <f t="shared" si="50"/>
        <v>West Ham</v>
      </c>
      <c r="GY43" s="567">
        <f t="shared" si="152"/>
        <v>15</v>
      </c>
      <c r="GZ43" s="567">
        <f t="shared" si="153"/>
        <v>14</v>
      </c>
      <c r="HA43" s="568">
        <f t="shared" si="154"/>
        <v>3</v>
      </c>
      <c r="HB43" s="217"/>
      <c r="HC43" s="140" t="str">
        <f t="shared" si="19"/>
        <v>West Ham</v>
      </c>
      <c r="HD43" s="572">
        <f t="shared" si="201"/>
        <v>15</v>
      </c>
      <c r="HE43" s="572">
        <f>IF(AND(GZ43=GZ42,HA43=HA42,GY43&gt;GY42),GZ42,GZ43)</f>
        <v>14</v>
      </c>
      <c r="HF43" s="141">
        <f t="shared" si="202"/>
        <v>3</v>
      </c>
      <c r="HG43" s="217"/>
      <c r="HH43" s="567" t="str">
        <f t="shared" si="51"/>
        <v>West Ham</v>
      </c>
      <c r="HI43" s="567">
        <f t="shared" si="155"/>
        <v>15</v>
      </c>
      <c r="HJ43" s="567">
        <f t="shared" si="156"/>
        <v>14</v>
      </c>
      <c r="HK43" s="568">
        <f t="shared" si="157"/>
        <v>3</v>
      </c>
      <c r="HL43" s="217"/>
      <c r="HM43" s="140" t="str">
        <f t="shared" si="20"/>
        <v>West Ham</v>
      </c>
      <c r="HN43" s="572">
        <f t="shared" si="203"/>
        <v>15</v>
      </c>
      <c r="HO43" s="572">
        <f>IF(AND(HJ43=HJ42,HK43=HK42,HI43&gt;HI42),HJ42,HJ43)</f>
        <v>14</v>
      </c>
      <c r="HP43" s="141">
        <f t="shared" si="204"/>
        <v>3</v>
      </c>
      <c r="HQ43" s="217"/>
      <c r="HR43" s="567" t="str">
        <f t="shared" si="52"/>
        <v>West Ham</v>
      </c>
      <c r="HS43" s="567">
        <f t="shared" si="158"/>
        <v>15</v>
      </c>
      <c r="HT43" s="567">
        <f t="shared" si="159"/>
        <v>14</v>
      </c>
      <c r="HU43" s="568">
        <f t="shared" si="160"/>
        <v>3</v>
      </c>
      <c r="HV43" s="217"/>
      <c r="HW43" s="140" t="str">
        <f t="shared" si="21"/>
        <v>West Ham</v>
      </c>
      <c r="HX43" s="572">
        <f t="shared" si="205"/>
        <v>15</v>
      </c>
      <c r="HY43" s="572">
        <f>IF(AND(HT43=HT42,HU43=HU42,HS43&gt;HS42),HT42,HT43)</f>
        <v>14</v>
      </c>
      <c r="HZ43" s="141">
        <f t="shared" si="206"/>
        <v>3</v>
      </c>
      <c r="IA43" s="217"/>
      <c r="IB43" s="567" t="str">
        <f t="shared" si="53"/>
        <v>West Ham</v>
      </c>
      <c r="IC43" s="567">
        <f t="shared" si="161"/>
        <v>15</v>
      </c>
      <c r="ID43" s="567">
        <f t="shared" si="162"/>
        <v>14</v>
      </c>
      <c r="IE43" s="568">
        <f t="shared" si="163"/>
        <v>3</v>
      </c>
      <c r="IF43" s="217">
        <f t="shared" si="54"/>
        <v>7</v>
      </c>
      <c r="IG43" s="140" t="str">
        <f t="shared" si="22"/>
        <v>West Ham</v>
      </c>
      <c r="IH43" s="572">
        <f t="shared" si="207"/>
        <v>15</v>
      </c>
      <c r="II43" s="572">
        <f>IF(AND(ID43=ID42,IE43=IE42,IC43&gt;IC42),ID42,ID43)</f>
        <v>14</v>
      </c>
      <c r="IJ43" s="141">
        <f t="shared" si="208"/>
        <v>3</v>
      </c>
      <c r="IK43" s="217"/>
      <c r="IL43" s="567" t="str">
        <f t="shared" si="55"/>
        <v>West Ham</v>
      </c>
      <c r="IM43" s="567">
        <f t="shared" si="164"/>
        <v>15</v>
      </c>
      <c r="IN43" s="567">
        <f t="shared" si="165"/>
        <v>14</v>
      </c>
      <c r="IO43" s="568">
        <f t="shared" si="166"/>
        <v>3</v>
      </c>
      <c r="IP43" s="217">
        <f t="shared" si="56"/>
        <v>7</v>
      </c>
      <c r="IQ43" s="140" t="str">
        <f t="shared" si="23"/>
        <v>West Ham</v>
      </c>
      <c r="IR43" s="572">
        <f t="shared" si="209"/>
        <v>15</v>
      </c>
      <c r="IS43" s="572">
        <f>IF(AND(IN43=IN42,IO43=IO42,IM43&gt;IM42),IN42,IN43)</f>
        <v>14</v>
      </c>
      <c r="IT43" s="141">
        <f t="shared" si="210"/>
        <v>3</v>
      </c>
      <c r="IU43" s="217"/>
      <c r="IV43" s="567" t="str">
        <f t="shared" si="57"/>
        <v>West Ham</v>
      </c>
      <c r="IW43" s="567">
        <f t="shared" si="167"/>
        <v>15</v>
      </c>
      <c r="IX43" s="567">
        <f t="shared" si="168"/>
        <v>14</v>
      </c>
      <c r="IY43" s="568">
        <f t="shared" si="169"/>
        <v>3</v>
      </c>
      <c r="IZ43" s="217">
        <f t="shared" si="58"/>
        <v>7</v>
      </c>
      <c r="JA43" s="140" t="str">
        <f t="shared" si="24"/>
        <v>West Ham</v>
      </c>
      <c r="JB43" s="572">
        <f t="shared" si="211"/>
        <v>15</v>
      </c>
      <c r="JC43" s="572">
        <f>IF(AND(IX43=IX42,IY43=IY42,IW43&gt;IW42),IX42,IX43)</f>
        <v>14</v>
      </c>
      <c r="JD43" s="141">
        <f t="shared" si="212"/>
        <v>3</v>
      </c>
      <c r="JE43" s="217"/>
      <c r="JF43" s="567" t="str">
        <f t="shared" si="59"/>
        <v>West Ham</v>
      </c>
      <c r="JG43" s="567">
        <f t="shared" si="170"/>
        <v>15</v>
      </c>
      <c r="JH43" s="567">
        <f t="shared" si="171"/>
        <v>14</v>
      </c>
      <c r="JI43" s="568">
        <f t="shared" si="172"/>
        <v>3</v>
      </c>
      <c r="JJ43" s="217">
        <f t="shared" si="60"/>
        <v>7</v>
      </c>
      <c r="JK43" s="140" t="str">
        <f t="shared" si="25"/>
        <v>West Ham</v>
      </c>
      <c r="JL43" s="572">
        <f t="shared" si="213"/>
        <v>15</v>
      </c>
      <c r="JM43" s="572">
        <f>IF(AND(JH43=JH42,JI43=JI42,JG43&gt;JG42),JH42,JH43)</f>
        <v>14</v>
      </c>
      <c r="JN43" s="141">
        <f t="shared" si="214"/>
        <v>3</v>
      </c>
      <c r="JO43" s="217"/>
      <c r="JP43" s="567" t="str">
        <f t="shared" si="61"/>
        <v>West Ham</v>
      </c>
      <c r="JQ43" s="567">
        <f t="shared" si="173"/>
        <v>15</v>
      </c>
      <c r="JR43" s="567">
        <f t="shared" si="174"/>
        <v>14</v>
      </c>
      <c r="JS43" s="568">
        <f t="shared" si="175"/>
        <v>3</v>
      </c>
      <c r="JT43" s="217">
        <f t="shared" si="62"/>
        <v>7</v>
      </c>
      <c r="JU43" s="140" t="str">
        <f t="shared" si="26"/>
        <v>West Ham</v>
      </c>
      <c r="JV43" s="572">
        <f t="shared" si="215"/>
        <v>15</v>
      </c>
      <c r="JW43" s="572">
        <f>IF(AND(JR43=JR42,JS43=JS42,JQ43&gt;JQ42),JR42,JR43)</f>
        <v>14</v>
      </c>
      <c r="JX43" s="141">
        <f t="shared" si="216"/>
        <v>3</v>
      </c>
      <c r="JY43" s="217"/>
      <c r="JZ43" s="567" t="str">
        <f t="shared" si="63"/>
        <v>West Ham</v>
      </c>
      <c r="KA43" s="567">
        <f t="shared" si="176"/>
        <v>15</v>
      </c>
      <c r="KB43" s="567">
        <f t="shared" si="177"/>
        <v>14</v>
      </c>
      <c r="KC43" s="568">
        <f t="shared" si="178"/>
        <v>3</v>
      </c>
      <c r="KD43" s="217">
        <f t="shared" si="64"/>
        <v>7</v>
      </c>
      <c r="KE43" s="140" t="str">
        <f t="shared" si="27"/>
        <v>West Ham</v>
      </c>
      <c r="KF43" s="572">
        <f t="shared" si="217"/>
        <v>15</v>
      </c>
      <c r="KG43" s="572">
        <f>IF(AND(KB43=KB42,KC43=KC42,KA43&gt;KA42),KB42,KB43)</f>
        <v>14</v>
      </c>
      <c r="KH43" s="141">
        <f t="shared" si="218"/>
        <v>3</v>
      </c>
      <c r="KI43" s="217"/>
      <c r="KJ43" s="567" t="str">
        <f t="shared" si="65"/>
        <v>West Ham</v>
      </c>
      <c r="KK43" s="567">
        <f t="shared" si="179"/>
        <v>15</v>
      </c>
      <c r="KL43" s="567">
        <f t="shared" si="180"/>
        <v>14</v>
      </c>
      <c r="KM43" s="568">
        <f t="shared" si="181"/>
        <v>3</v>
      </c>
      <c r="KN43" s="217">
        <f t="shared" si="66"/>
        <v>7</v>
      </c>
      <c r="KO43" s="140" t="str">
        <f t="shared" si="28"/>
        <v>West Ham</v>
      </c>
      <c r="KP43" s="572">
        <f t="shared" si="219"/>
        <v>15</v>
      </c>
      <c r="KQ43" s="572">
        <f>IF(AND(KL43=KL42,KM43=KM42,KK43&gt;KK42),KL42,KL43)</f>
        <v>14</v>
      </c>
      <c r="KR43" s="141">
        <f t="shared" si="220"/>
        <v>3</v>
      </c>
      <c r="KS43" s="217"/>
      <c r="KT43" s="567" t="str">
        <f t="shared" si="67"/>
        <v>West Ham</v>
      </c>
      <c r="KU43" s="567">
        <f t="shared" si="182"/>
        <v>15</v>
      </c>
      <c r="KV43" s="567">
        <f t="shared" si="183"/>
        <v>14</v>
      </c>
      <c r="KW43" s="568">
        <f t="shared" si="184"/>
        <v>3</v>
      </c>
      <c r="KX43" s="217">
        <f t="shared" si="68"/>
        <v>7</v>
      </c>
      <c r="KY43" s="140" t="str">
        <f t="shared" si="29"/>
        <v>West Ham</v>
      </c>
      <c r="KZ43" s="572">
        <f t="shared" si="221"/>
        <v>15</v>
      </c>
      <c r="LA43" s="572">
        <f>IF(AND(KV43=KV42,KW43=KW42,KU43&gt;KU42),KV42,KV43)</f>
        <v>14</v>
      </c>
      <c r="LB43" s="141">
        <f t="shared" si="222"/>
        <v>3</v>
      </c>
      <c r="LC43" s="122"/>
      <c r="LD43" s="531"/>
      <c r="LE43" s="531"/>
      <c r="LF43" s="531"/>
      <c r="LG43" s="531"/>
      <c r="LH43" s="122"/>
      <c r="LI43" s="122"/>
      <c r="LJ43" s="122"/>
      <c r="LK43" s="122"/>
      <c r="LM43" s="122"/>
      <c r="LN43" s="122"/>
      <c r="LO43" s="122"/>
      <c r="LP43" s="122"/>
      <c r="LR43" s="122"/>
      <c r="LS43" s="122"/>
      <c r="LT43" s="122"/>
      <c r="LU43" s="122"/>
    </row>
    <row r="44" spans="1:333" hidden="1">
      <c r="A44" s="65">
        <f>IF('Teams-Premier-League'!A14="","",'Teams-Premier-League'!A14)</f>
        <v>8</v>
      </c>
      <c r="B44" s="307" t="str">
        <f>IF(A44=" ", " ",INDEX('Stats-Big-Stats'!$C$872:$C$891,MATCH($A44,'Stats-Big-Stats'!$H$872:$H$891,0)))</f>
        <v>Newcastle</v>
      </c>
      <c r="C44" s="160">
        <f>IF(A44=" "," ",INDEX('Match-Points'!$J$7:$J$26,MATCH($A44,'Stats-Big-Stats'!$H$872:$H$891,0)))</f>
        <v>13</v>
      </c>
      <c r="D44" s="304" t="str">
        <f t="shared" si="2"/>
        <v>Newcastle</v>
      </c>
      <c r="E44" s="305">
        <f t="shared" si="30"/>
        <v>8</v>
      </c>
      <c r="F44" s="309" t="str">
        <f t="shared" si="3"/>
        <v>Newcastle</v>
      </c>
      <c r="G44" s="310">
        <f>LOOKUP(F44,'Match-Points'!$B$7:$G$26,'Match-Points'!$G$7:$G$26)</f>
        <v>20</v>
      </c>
      <c r="H44" s="26">
        <f t="shared" si="1"/>
        <v>13</v>
      </c>
      <c r="I44" s="107">
        <f>LOOKUP(B44,'Match-Points'!$B$7:$I$26,'Match-Points'!$I$7:$I$26)</f>
        <v>11</v>
      </c>
      <c r="J44" s="243"/>
      <c r="K44" s="560" t="str">
        <f t="shared" si="69"/>
        <v>Newcastle</v>
      </c>
      <c r="L44" s="560">
        <f t="shared" si="70"/>
        <v>20</v>
      </c>
      <c r="M44" s="560">
        <f t="shared" si="71"/>
        <v>13</v>
      </c>
      <c r="N44" s="560">
        <f t="shared" si="72"/>
        <v>11</v>
      </c>
      <c r="O44" s="531"/>
      <c r="P44" s="567" t="str">
        <f t="shared" si="31"/>
        <v>Newcastle</v>
      </c>
      <c r="Q44" s="567">
        <f t="shared" si="73"/>
        <v>20</v>
      </c>
      <c r="R44" s="567">
        <f t="shared" si="74"/>
        <v>13</v>
      </c>
      <c r="S44" s="568">
        <f t="shared" si="75"/>
        <v>11</v>
      </c>
      <c r="T44" s="219"/>
      <c r="U44" s="569" t="str">
        <f t="shared" si="226"/>
        <v>Newcastle</v>
      </c>
      <c r="V44" s="570">
        <f t="shared" si="76"/>
        <v>20</v>
      </c>
      <c r="W44" s="570">
        <f t="shared" si="77"/>
        <v>13</v>
      </c>
      <c r="X44" s="571">
        <f t="shared" si="78"/>
        <v>11</v>
      </c>
      <c r="Y44" s="219"/>
      <c r="Z44" s="567" t="str">
        <f t="shared" si="32"/>
        <v>Newcastle</v>
      </c>
      <c r="AA44" s="567">
        <f t="shared" si="79"/>
        <v>20</v>
      </c>
      <c r="AB44" s="567">
        <f t="shared" si="80"/>
        <v>13</v>
      </c>
      <c r="AC44" s="568">
        <f t="shared" si="81"/>
        <v>11</v>
      </c>
      <c r="AD44" s="217"/>
      <c r="AE44" s="569" t="str">
        <f t="shared" si="227"/>
        <v>Newcastle</v>
      </c>
      <c r="AF44" s="570">
        <f t="shared" si="82"/>
        <v>20</v>
      </c>
      <c r="AG44" s="570">
        <f t="shared" si="83"/>
        <v>13</v>
      </c>
      <c r="AH44" s="571">
        <f t="shared" si="84"/>
        <v>11</v>
      </c>
      <c r="AI44" s="219"/>
      <c r="AJ44" s="567" t="str">
        <f t="shared" si="33"/>
        <v>Newcastle</v>
      </c>
      <c r="AK44" s="567">
        <f t="shared" si="85"/>
        <v>20</v>
      </c>
      <c r="AL44" s="567">
        <f t="shared" si="86"/>
        <v>13</v>
      </c>
      <c r="AM44" s="568">
        <f t="shared" si="87"/>
        <v>11</v>
      </c>
      <c r="AN44" s="217"/>
      <c r="AO44" s="569" t="str">
        <f t="shared" si="228"/>
        <v>Newcastle</v>
      </c>
      <c r="AP44" s="570">
        <f t="shared" si="88"/>
        <v>20</v>
      </c>
      <c r="AQ44" s="570">
        <f t="shared" si="89"/>
        <v>13</v>
      </c>
      <c r="AR44" s="571">
        <f t="shared" si="90"/>
        <v>11</v>
      </c>
      <c r="AS44" s="219"/>
      <c r="AT44" s="567" t="str">
        <f t="shared" si="34"/>
        <v>Newcastle</v>
      </c>
      <c r="AU44" s="567">
        <f t="shared" si="91"/>
        <v>20</v>
      </c>
      <c r="AV44" s="567">
        <f t="shared" si="92"/>
        <v>13</v>
      </c>
      <c r="AW44" s="568">
        <f t="shared" si="93"/>
        <v>11</v>
      </c>
      <c r="AX44" s="217"/>
      <c r="AY44" s="569" t="str">
        <f t="shared" si="229"/>
        <v>Newcastle</v>
      </c>
      <c r="AZ44" s="570">
        <f t="shared" si="94"/>
        <v>20</v>
      </c>
      <c r="BA44" s="570">
        <f t="shared" si="95"/>
        <v>13</v>
      </c>
      <c r="BB44" s="571">
        <f t="shared" si="96"/>
        <v>11</v>
      </c>
      <c r="BC44" s="219"/>
      <c r="BD44" s="567" t="str">
        <f t="shared" si="35"/>
        <v>Newcastle</v>
      </c>
      <c r="BE44" s="567">
        <f t="shared" si="97"/>
        <v>20</v>
      </c>
      <c r="BF44" s="567">
        <f t="shared" si="98"/>
        <v>13</v>
      </c>
      <c r="BG44" s="568">
        <f t="shared" si="99"/>
        <v>11</v>
      </c>
      <c r="BH44" s="217"/>
      <c r="BI44" s="569" t="str">
        <f t="shared" si="230"/>
        <v>Newcastle</v>
      </c>
      <c r="BJ44" s="570">
        <f t="shared" si="100"/>
        <v>20</v>
      </c>
      <c r="BK44" s="570">
        <f t="shared" si="101"/>
        <v>13</v>
      </c>
      <c r="BL44" s="571">
        <f t="shared" si="102"/>
        <v>11</v>
      </c>
      <c r="BM44" s="219"/>
      <c r="BN44" s="567" t="str">
        <f t="shared" si="36"/>
        <v>Newcastle</v>
      </c>
      <c r="BO44" s="567">
        <f t="shared" si="103"/>
        <v>20</v>
      </c>
      <c r="BP44" s="567">
        <f t="shared" si="104"/>
        <v>13</v>
      </c>
      <c r="BQ44" s="568">
        <f t="shared" si="105"/>
        <v>11</v>
      </c>
      <c r="BR44" s="217"/>
      <c r="BS44" s="569" t="str">
        <f t="shared" si="231"/>
        <v>Newcastle</v>
      </c>
      <c r="BT44" s="570">
        <f t="shared" si="106"/>
        <v>20</v>
      </c>
      <c r="BU44" s="570">
        <f t="shared" si="107"/>
        <v>13</v>
      </c>
      <c r="BV44" s="571">
        <f t="shared" si="108"/>
        <v>11</v>
      </c>
      <c r="BW44" s="219"/>
      <c r="BX44" s="567" t="str">
        <f t="shared" si="37"/>
        <v>Newcastle</v>
      </c>
      <c r="BY44" s="567">
        <f t="shared" si="109"/>
        <v>20</v>
      </c>
      <c r="BZ44" s="567">
        <f t="shared" si="110"/>
        <v>13</v>
      </c>
      <c r="CA44" s="568">
        <f t="shared" si="111"/>
        <v>11</v>
      </c>
      <c r="CB44" s="217"/>
      <c r="CC44" s="569" t="str">
        <f t="shared" si="232"/>
        <v>Newcastle</v>
      </c>
      <c r="CD44" s="570">
        <f t="shared" si="113"/>
        <v>20</v>
      </c>
      <c r="CE44" s="570">
        <f t="shared" si="114"/>
        <v>13</v>
      </c>
      <c r="CF44" s="571">
        <f t="shared" si="115"/>
        <v>11</v>
      </c>
      <c r="CG44" s="219"/>
      <c r="CH44" s="567" t="str">
        <f t="shared" si="38"/>
        <v>Newcastle</v>
      </c>
      <c r="CI44" s="567">
        <f t="shared" si="116"/>
        <v>20</v>
      </c>
      <c r="CJ44" s="567">
        <f t="shared" si="117"/>
        <v>13</v>
      </c>
      <c r="CK44" s="568">
        <f t="shared" si="118"/>
        <v>11</v>
      </c>
      <c r="CL44" s="217"/>
      <c r="CM44" s="569" t="str">
        <f t="shared" si="233"/>
        <v>Newcastle</v>
      </c>
      <c r="CN44" s="570">
        <f t="shared" si="186"/>
        <v>20</v>
      </c>
      <c r="CO44" s="570">
        <f t="shared" si="187"/>
        <v>13</v>
      </c>
      <c r="CP44" s="571">
        <f t="shared" si="188"/>
        <v>11</v>
      </c>
      <c r="CQ44" s="219"/>
      <c r="CR44" s="567" t="str">
        <f t="shared" si="39"/>
        <v>Newcastle</v>
      </c>
      <c r="CS44" s="567">
        <f t="shared" si="119"/>
        <v>20</v>
      </c>
      <c r="CT44" s="567">
        <f t="shared" si="120"/>
        <v>13</v>
      </c>
      <c r="CU44" s="568">
        <f t="shared" si="121"/>
        <v>11</v>
      </c>
      <c r="CV44" s="217"/>
      <c r="CW44" s="569" t="str">
        <f t="shared" si="234"/>
        <v>Newcastle</v>
      </c>
      <c r="CX44" s="570">
        <f t="shared" si="223"/>
        <v>20</v>
      </c>
      <c r="CY44" s="570">
        <f t="shared" si="224"/>
        <v>13</v>
      </c>
      <c r="CZ44" s="571">
        <f t="shared" si="225"/>
        <v>11</v>
      </c>
      <c r="DA44" s="531"/>
      <c r="DB44" s="567" t="str">
        <f t="shared" si="40"/>
        <v>Newcastle</v>
      </c>
      <c r="DC44" s="567">
        <f t="shared" si="122"/>
        <v>20</v>
      </c>
      <c r="DD44" s="567">
        <f t="shared" si="123"/>
        <v>13</v>
      </c>
      <c r="DE44" s="568">
        <f t="shared" si="124"/>
        <v>11</v>
      </c>
      <c r="DF44" s="217"/>
      <c r="DG44" s="569" t="str">
        <f t="shared" si="235"/>
        <v>Newcastle</v>
      </c>
      <c r="DH44" s="570">
        <f t="shared" si="236"/>
        <v>20</v>
      </c>
      <c r="DI44" s="570">
        <f t="shared" si="237"/>
        <v>13</v>
      </c>
      <c r="DJ44" s="571">
        <f t="shared" si="238"/>
        <v>11</v>
      </c>
      <c r="DK44" s="217"/>
      <c r="DL44" s="567" t="str">
        <f t="shared" si="41"/>
        <v>Newcastle</v>
      </c>
      <c r="DM44" s="567">
        <f t="shared" si="125"/>
        <v>20</v>
      </c>
      <c r="DN44" s="567">
        <f t="shared" si="126"/>
        <v>13</v>
      </c>
      <c r="DO44" s="568">
        <f t="shared" si="127"/>
        <v>11</v>
      </c>
      <c r="DP44" s="531"/>
      <c r="DQ44" s="569" t="str">
        <f t="shared" ref="DQ44:DQ51" si="239">IF(AND(DN44=DN43,DO44&gt;DO43),DL43,DL44)</f>
        <v>Newcastle</v>
      </c>
      <c r="DR44" s="570">
        <f t="shared" ref="DR44:DR50" si="240">IF(AND(DN44=DN43,DO44&gt;DO43),DM43,DM44)</f>
        <v>20</v>
      </c>
      <c r="DS44" s="570">
        <f t="shared" ref="DS44:DS51" si="241">IF(AND(DN44=DN43,DO44&gt;DO43),DN43,DN44)</f>
        <v>13</v>
      </c>
      <c r="DT44" s="571">
        <f t="shared" ref="DT44:DT51" si="242">IF(AND(DN44=DN43,DO44&gt;DO43),DO43,DO44)</f>
        <v>11</v>
      </c>
      <c r="DU44" s="217"/>
      <c r="DV44" s="567" t="str">
        <f t="shared" si="42"/>
        <v>Newcastle</v>
      </c>
      <c r="DW44" s="567">
        <f t="shared" si="128"/>
        <v>20</v>
      </c>
      <c r="DX44" s="567">
        <f t="shared" si="129"/>
        <v>13</v>
      </c>
      <c r="DY44" s="568">
        <f t="shared" si="130"/>
        <v>11</v>
      </c>
      <c r="DZ44" s="217"/>
      <c r="EA44" s="140" t="str">
        <f t="shared" si="11"/>
        <v>Newcastle</v>
      </c>
      <c r="EB44" s="572">
        <f>IF(AND(DX44=DX43,DY44=DY43,DW44&gt;DW43),DW43,DW44)</f>
        <v>20</v>
      </c>
      <c r="EC44" s="572">
        <f>IF(AND(DX44=DX43,DY44=DY43,DW44&gt;DW43),DX43,DX44)</f>
        <v>13</v>
      </c>
      <c r="ED44" s="141">
        <f>IF(AND(DX44=DX43,DY44=DY43,DW44&gt;DW43),DY43,DY44)</f>
        <v>11</v>
      </c>
      <c r="EE44" s="217"/>
      <c r="EF44" s="567" t="str">
        <f t="shared" si="43"/>
        <v>Newcastle</v>
      </c>
      <c r="EG44" s="567">
        <f t="shared" si="131"/>
        <v>20</v>
      </c>
      <c r="EH44" s="567">
        <f t="shared" si="132"/>
        <v>13</v>
      </c>
      <c r="EI44" s="568">
        <f t="shared" si="133"/>
        <v>11</v>
      </c>
      <c r="EJ44" s="217"/>
      <c r="EK44" s="140" t="str">
        <f t="shared" si="12"/>
        <v>Newcastle</v>
      </c>
      <c r="EL44" s="572">
        <f>IF(AND(EH44=EH43,EI44=EI43,EG44&gt;EG43),EG43,EG44)</f>
        <v>20</v>
      </c>
      <c r="EM44" s="572">
        <f>IF(AND(EH44=EH43,EI44=EI43,EG44&gt;EG43),EH43,EH44)</f>
        <v>13</v>
      </c>
      <c r="EN44" s="141">
        <f>IF(AND(EH44=EH43,EI44=EI43,EG44&gt;EG43),EI43,EI44)</f>
        <v>11</v>
      </c>
      <c r="EO44" s="217"/>
      <c r="EP44" s="567" t="str">
        <f t="shared" si="44"/>
        <v>Newcastle</v>
      </c>
      <c r="EQ44" s="567">
        <f t="shared" si="134"/>
        <v>20</v>
      </c>
      <c r="ER44" s="567">
        <f t="shared" si="135"/>
        <v>13</v>
      </c>
      <c r="ES44" s="568">
        <f t="shared" si="136"/>
        <v>11</v>
      </c>
      <c r="ET44" s="217"/>
      <c r="EU44" s="140" t="str">
        <f t="shared" si="13"/>
        <v>Newcastle</v>
      </c>
      <c r="EV44" s="572">
        <f t="shared" si="189"/>
        <v>20</v>
      </c>
      <c r="EW44" s="572">
        <f>IF(AND(ER44=ER43,ES44=ES43,EQ44&gt;EQ43),ER43,ER44)</f>
        <v>13</v>
      </c>
      <c r="EX44" s="141">
        <f t="shared" si="190"/>
        <v>11</v>
      </c>
      <c r="EY44" s="217"/>
      <c r="EZ44" s="567" t="str">
        <f t="shared" si="45"/>
        <v>Newcastle</v>
      </c>
      <c r="FA44" s="567">
        <f t="shared" si="137"/>
        <v>20</v>
      </c>
      <c r="FB44" s="567">
        <f t="shared" si="138"/>
        <v>13</v>
      </c>
      <c r="FC44" s="568">
        <f t="shared" si="139"/>
        <v>11</v>
      </c>
      <c r="FD44" s="217"/>
      <c r="FE44" s="140" t="str">
        <f t="shared" si="14"/>
        <v>Newcastle</v>
      </c>
      <c r="FF44" s="572">
        <f t="shared" si="191"/>
        <v>20</v>
      </c>
      <c r="FG44" s="572">
        <f>IF(AND(FB44=FB43,FC44=FC43,FA44&gt;FA43),FB43,FB44)</f>
        <v>13</v>
      </c>
      <c r="FH44" s="141">
        <f t="shared" si="192"/>
        <v>11</v>
      </c>
      <c r="FI44" s="217"/>
      <c r="FJ44" s="567" t="str">
        <f t="shared" si="46"/>
        <v>Newcastle</v>
      </c>
      <c r="FK44" s="567">
        <f t="shared" si="140"/>
        <v>20</v>
      </c>
      <c r="FL44" s="567">
        <f t="shared" si="141"/>
        <v>13</v>
      </c>
      <c r="FM44" s="568">
        <f t="shared" si="142"/>
        <v>11</v>
      </c>
      <c r="FN44" s="217"/>
      <c r="FO44" s="140" t="str">
        <f t="shared" si="15"/>
        <v>Newcastle</v>
      </c>
      <c r="FP44" s="572">
        <f t="shared" si="193"/>
        <v>20</v>
      </c>
      <c r="FQ44" s="572">
        <f>IF(AND(FL44=FL43,FM44=FM43,FK44&gt;FK43),FL43,FL44)</f>
        <v>13</v>
      </c>
      <c r="FR44" s="141">
        <f t="shared" si="194"/>
        <v>11</v>
      </c>
      <c r="FS44" s="217"/>
      <c r="FT44" s="567" t="str">
        <f t="shared" si="47"/>
        <v>Newcastle</v>
      </c>
      <c r="FU44" s="567">
        <f t="shared" si="143"/>
        <v>20</v>
      </c>
      <c r="FV44" s="567">
        <f t="shared" si="144"/>
        <v>13</v>
      </c>
      <c r="FW44" s="568">
        <f t="shared" si="145"/>
        <v>11</v>
      </c>
      <c r="FX44" s="217"/>
      <c r="FY44" s="140" t="str">
        <f t="shared" si="16"/>
        <v>Newcastle</v>
      </c>
      <c r="FZ44" s="572">
        <f t="shared" si="195"/>
        <v>20</v>
      </c>
      <c r="GA44" s="572">
        <f>IF(AND(FV44=FV43,FW44=FW43,FU44&gt;FU43),FV43,FV44)</f>
        <v>13</v>
      </c>
      <c r="GB44" s="141">
        <f t="shared" si="196"/>
        <v>11</v>
      </c>
      <c r="GC44" s="217"/>
      <c r="GD44" s="567" t="str">
        <f t="shared" si="48"/>
        <v>Newcastle</v>
      </c>
      <c r="GE44" s="567">
        <f t="shared" si="146"/>
        <v>20</v>
      </c>
      <c r="GF44" s="567">
        <f t="shared" si="147"/>
        <v>13</v>
      </c>
      <c r="GG44" s="568">
        <f t="shared" si="148"/>
        <v>11</v>
      </c>
      <c r="GH44" s="217"/>
      <c r="GI44" s="140" t="str">
        <f t="shared" si="17"/>
        <v>Newcastle</v>
      </c>
      <c r="GJ44" s="572">
        <f t="shared" si="197"/>
        <v>20</v>
      </c>
      <c r="GK44" s="572">
        <f>IF(AND(GF44=GF43,GG44=GG43,GE44&gt;GE43),GF43,GF44)</f>
        <v>13</v>
      </c>
      <c r="GL44" s="141">
        <f t="shared" si="198"/>
        <v>11</v>
      </c>
      <c r="GM44" s="217"/>
      <c r="GN44" s="567" t="str">
        <f t="shared" si="49"/>
        <v>Newcastle</v>
      </c>
      <c r="GO44" s="567">
        <f t="shared" si="149"/>
        <v>20</v>
      </c>
      <c r="GP44" s="567">
        <f t="shared" si="150"/>
        <v>13</v>
      </c>
      <c r="GQ44" s="568">
        <f t="shared" si="151"/>
        <v>11</v>
      </c>
      <c r="GR44" s="217"/>
      <c r="GS44" s="140" t="str">
        <f t="shared" si="18"/>
        <v>Newcastle</v>
      </c>
      <c r="GT44" s="572">
        <f t="shared" si="199"/>
        <v>20</v>
      </c>
      <c r="GU44" s="572">
        <f>IF(AND(GP44=GP43,GQ44=GQ43,GO44&gt;GO43),GP43,GP44)</f>
        <v>13</v>
      </c>
      <c r="GV44" s="141">
        <f t="shared" si="200"/>
        <v>11</v>
      </c>
      <c r="GW44" s="217"/>
      <c r="GX44" s="567" t="str">
        <f t="shared" si="50"/>
        <v>Newcastle</v>
      </c>
      <c r="GY44" s="567">
        <f t="shared" si="152"/>
        <v>20</v>
      </c>
      <c r="GZ44" s="567">
        <f t="shared" si="153"/>
        <v>13</v>
      </c>
      <c r="HA44" s="568">
        <f t="shared" si="154"/>
        <v>11</v>
      </c>
      <c r="HB44" s="217"/>
      <c r="HC44" s="140" t="str">
        <f t="shared" si="19"/>
        <v>Newcastle</v>
      </c>
      <c r="HD44" s="572">
        <f t="shared" si="201"/>
        <v>20</v>
      </c>
      <c r="HE44" s="572">
        <f>IF(AND(GZ44=GZ43,HA44=HA43,GY44&gt;GY43),GZ43,GZ44)</f>
        <v>13</v>
      </c>
      <c r="HF44" s="141">
        <f t="shared" si="202"/>
        <v>11</v>
      </c>
      <c r="HG44" s="217"/>
      <c r="HH44" s="567" t="str">
        <f t="shared" si="51"/>
        <v>Newcastle</v>
      </c>
      <c r="HI44" s="567">
        <f t="shared" si="155"/>
        <v>20</v>
      </c>
      <c r="HJ44" s="567">
        <f t="shared" si="156"/>
        <v>13</v>
      </c>
      <c r="HK44" s="568">
        <f t="shared" si="157"/>
        <v>11</v>
      </c>
      <c r="HL44" s="217"/>
      <c r="HM44" s="140" t="str">
        <f t="shared" si="20"/>
        <v>Newcastle</v>
      </c>
      <c r="HN44" s="572">
        <f t="shared" si="203"/>
        <v>20</v>
      </c>
      <c r="HO44" s="572">
        <f>IF(AND(HJ44=HJ43,HK44=HK43,HI44&gt;HI43),HJ43,HJ44)</f>
        <v>13</v>
      </c>
      <c r="HP44" s="141">
        <f t="shared" si="204"/>
        <v>11</v>
      </c>
      <c r="HQ44" s="217"/>
      <c r="HR44" s="567" t="str">
        <f t="shared" si="52"/>
        <v>Newcastle</v>
      </c>
      <c r="HS44" s="567">
        <f t="shared" si="158"/>
        <v>20</v>
      </c>
      <c r="HT44" s="567">
        <f t="shared" si="159"/>
        <v>13</v>
      </c>
      <c r="HU44" s="568">
        <f t="shared" si="160"/>
        <v>11</v>
      </c>
      <c r="HV44" s="217"/>
      <c r="HW44" s="140" t="str">
        <f t="shared" si="21"/>
        <v>Newcastle</v>
      </c>
      <c r="HX44" s="572">
        <f t="shared" si="205"/>
        <v>20</v>
      </c>
      <c r="HY44" s="572">
        <f>IF(AND(HT44=HT43,HU44=HU43,HS44&gt;HS43),HT43,HT44)</f>
        <v>13</v>
      </c>
      <c r="HZ44" s="141">
        <f t="shared" si="206"/>
        <v>11</v>
      </c>
      <c r="IA44" s="217"/>
      <c r="IB44" s="567" t="str">
        <f t="shared" si="53"/>
        <v>Newcastle</v>
      </c>
      <c r="IC44" s="567">
        <f t="shared" si="161"/>
        <v>20</v>
      </c>
      <c r="ID44" s="567">
        <f t="shared" si="162"/>
        <v>13</v>
      </c>
      <c r="IE44" s="568">
        <f t="shared" si="163"/>
        <v>11</v>
      </c>
      <c r="IF44" s="217">
        <f t="shared" si="54"/>
        <v>8</v>
      </c>
      <c r="IG44" s="140" t="str">
        <f t="shared" si="22"/>
        <v>Newcastle</v>
      </c>
      <c r="IH44" s="572">
        <f t="shared" si="207"/>
        <v>20</v>
      </c>
      <c r="II44" s="572">
        <f>IF(AND(ID44=ID43,IE44=IE43,IC44&gt;IC43),ID43,ID44)</f>
        <v>13</v>
      </c>
      <c r="IJ44" s="141">
        <f t="shared" si="208"/>
        <v>11</v>
      </c>
      <c r="IK44" s="217"/>
      <c r="IL44" s="567" t="str">
        <f t="shared" si="55"/>
        <v>Newcastle</v>
      </c>
      <c r="IM44" s="567">
        <f t="shared" si="164"/>
        <v>20</v>
      </c>
      <c r="IN44" s="567">
        <f t="shared" si="165"/>
        <v>13</v>
      </c>
      <c r="IO44" s="568">
        <f t="shared" si="166"/>
        <v>11</v>
      </c>
      <c r="IP44" s="217">
        <f t="shared" si="56"/>
        <v>8</v>
      </c>
      <c r="IQ44" s="140" t="str">
        <f t="shared" si="23"/>
        <v>Newcastle</v>
      </c>
      <c r="IR44" s="572">
        <f t="shared" si="209"/>
        <v>20</v>
      </c>
      <c r="IS44" s="572">
        <f>IF(AND(IN44=IN43,IO44=IO43,IM44&gt;IM43),IN43,IN44)</f>
        <v>13</v>
      </c>
      <c r="IT44" s="141">
        <f t="shared" si="210"/>
        <v>11</v>
      </c>
      <c r="IU44" s="217"/>
      <c r="IV44" s="567" t="str">
        <f t="shared" si="57"/>
        <v>Newcastle</v>
      </c>
      <c r="IW44" s="567">
        <f t="shared" si="167"/>
        <v>20</v>
      </c>
      <c r="IX44" s="567">
        <f t="shared" si="168"/>
        <v>13</v>
      </c>
      <c r="IY44" s="568">
        <f t="shared" si="169"/>
        <v>11</v>
      </c>
      <c r="IZ44" s="217">
        <f t="shared" si="58"/>
        <v>8</v>
      </c>
      <c r="JA44" s="140" t="str">
        <f t="shared" si="24"/>
        <v>Newcastle</v>
      </c>
      <c r="JB44" s="572">
        <f t="shared" si="211"/>
        <v>20</v>
      </c>
      <c r="JC44" s="572">
        <f>IF(AND(IX44=IX43,IY44=IY43,IW44&gt;IW43),IX43,IX44)</f>
        <v>13</v>
      </c>
      <c r="JD44" s="141">
        <f t="shared" si="212"/>
        <v>11</v>
      </c>
      <c r="JE44" s="217"/>
      <c r="JF44" s="567" t="str">
        <f t="shared" si="59"/>
        <v>Newcastle</v>
      </c>
      <c r="JG44" s="567">
        <f t="shared" si="170"/>
        <v>20</v>
      </c>
      <c r="JH44" s="567">
        <f t="shared" si="171"/>
        <v>13</v>
      </c>
      <c r="JI44" s="568">
        <f t="shared" si="172"/>
        <v>11</v>
      </c>
      <c r="JJ44" s="217">
        <f t="shared" si="60"/>
        <v>8</v>
      </c>
      <c r="JK44" s="140" t="str">
        <f t="shared" si="25"/>
        <v>Newcastle</v>
      </c>
      <c r="JL44" s="572">
        <f t="shared" si="213"/>
        <v>20</v>
      </c>
      <c r="JM44" s="572">
        <f>IF(AND(JH44=JH43,JI44=JI43,JG44&gt;JG43),JH43,JH44)</f>
        <v>13</v>
      </c>
      <c r="JN44" s="141">
        <f t="shared" si="214"/>
        <v>11</v>
      </c>
      <c r="JO44" s="217"/>
      <c r="JP44" s="567" t="str">
        <f t="shared" si="61"/>
        <v>Newcastle</v>
      </c>
      <c r="JQ44" s="567">
        <f t="shared" si="173"/>
        <v>20</v>
      </c>
      <c r="JR44" s="567">
        <f t="shared" si="174"/>
        <v>13</v>
      </c>
      <c r="JS44" s="568">
        <f t="shared" si="175"/>
        <v>11</v>
      </c>
      <c r="JT44" s="217">
        <f t="shared" si="62"/>
        <v>8</v>
      </c>
      <c r="JU44" s="140" t="str">
        <f t="shared" si="26"/>
        <v>Newcastle</v>
      </c>
      <c r="JV44" s="572">
        <f t="shared" si="215"/>
        <v>20</v>
      </c>
      <c r="JW44" s="572">
        <f>IF(AND(JR44=JR43,JS44=JS43,JQ44&gt;JQ43),JR43,JR44)</f>
        <v>13</v>
      </c>
      <c r="JX44" s="141">
        <f t="shared" si="216"/>
        <v>11</v>
      </c>
      <c r="JY44" s="217"/>
      <c r="JZ44" s="567" t="str">
        <f t="shared" si="63"/>
        <v>Newcastle</v>
      </c>
      <c r="KA44" s="567">
        <f t="shared" si="176"/>
        <v>20</v>
      </c>
      <c r="KB44" s="567">
        <f t="shared" si="177"/>
        <v>13</v>
      </c>
      <c r="KC44" s="568">
        <f t="shared" si="178"/>
        <v>11</v>
      </c>
      <c r="KD44" s="217">
        <f t="shared" si="64"/>
        <v>8</v>
      </c>
      <c r="KE44" s="140" t="str">
        <f t="shared" si="27"/>
        <v>Newcastle</v>
      </c>
      <c r="KF44" s="572">
        <f t="shared" si="217"/>
        <v>20</v>
      </c>
      <c r="KG44" s="572">
        <f>IF(AND(KB44=KB43,KC44=KC43,KA44&gt;KA43),KB43,KB44)</f>
        <v>13</v>
      </c>
      <c r="KH44" s="141">
        <f t="shared" si="218"/>
        <v>11</v>
      </c>
      <c r="KI44" s="217"/>
      <c r="KJ44" s="567" t="str">
        <f t="shared" si="65"/>
        <v>Newcastle</v>
      </c>
      <c r="KK44" s="567">
        <f t="shared" si="179"/>
        <v>20</v>
      </c>
      <c r="KL44" s="567">
        <f t="shared" si="180"/>
        <v>13</v>
      </c>
      <c r="KM44" s="568">
        <f t="shared" si="181"/>
        <v>11</v>
      </c>
      <c r="KN44" s="217">
        <f t="shared" si="66"/>
        <v>8</v>
      </c>
      <c r="KO44" s="140" t="str">
        <f t="shared" si="28"/>
        <v>Newcastle</v>
      </c>
      <c r="KP44" s="572">
        <f t="shared" si="219"/>
        <v>20</v>
      </c>
      <c r="KQ44" s="572">
        <f>IF(AND(KL44=KL43,KM44=KM43,KK44&gt;KK43),KL43,KL44)</f>
        <v>13</v>
      </c>
      <c r="KR44" s="141">
        <f t="shared" si="220"/>
        <v>11</v>
      </c>
      <c r="KS44" s="217"/>
      <c r="KT44" s="567" t="str">
        <f t="shared" si="67"/>
        <v>Newcastle</v>
      </c>
      <c r="KU44" s="567">
        <f t="shared" si="182"/>
        <v>20</v>
      </c>
      <c r="KV44" s="567">
        <f t="shared" si="183"/>
        <v>13</v>
      </c>
      <c r="KW44" s="568">
        <f t="shared" si="184"/>
        <v>11</v>
      </c>
      <c r="KX44" s="217">
        <f t="shared" si="68"/>
        <v>8</v>
      </c>
      <c r="KY44" s="140" t="str">
        <f t="shared" si="29"/>
        <v>Newcastle</v>
      </c>
      <c r="KZ44" s="572">
        <f t="shared" si="221"/>
        <v>20</v>
      </c>
      <c r="LA44" s="572">
        <f>IF(AND(KV44=KV43,KW44=KW43,KU44&gt;KU43),KV43,KV44)</f>
        <v>13</v>
      </c>
      <c r="LB44" s="141">
        <f t="shared" si="222"/>
        <v>11</v>
      </c>
      <c r="LC44" s="122"/>
      <c r="LD44" s="531"/>
      <c r="LE44" s="531"/>
      <c r="LF44" s="531"/>
      <c r="LG44" s="531"/>
      <c r="LH44" s="122"/>
      <c r="LI44" s="122"/>
      <c r="LJ44" s="122"/>
      <c r="LK44" s="122"/>
      <c r="LM44" s="122"/>
      <c r="LN44" s="122"/>
      <c r="LO44" s="122"/>
      <c r="LP44" s="122"/>
      <c r="LR44" s="122"/>
      <c r="LS44" s="122"/>
      <c r="LT44" s="122"/>
      <c r="LU44" s="122"/>
    </row>
    <row r="45" spans="1:333" hidden="1">
      <c r="A45" s="65">
        <f>IF('Teams-Premier-League'!A15="","",'Teams-Premier-League'!A15)</f>
        <v>9</v>
      </c>
      <c r="B45" s="307" t="str">
        <f>IF(A45=" ", " ",INDEX('Stats-Big-Stats'!$C$872:$C$891,MATCH($A45,'Stats-Big-Stats'!$H$872:$H$891,0)))</f>
        <v>Crystal Palace</v>
      </c>
      <c r="C45" s="160">
        <f>IF(A45=" "," ",INDEX('Match-Points'!$J$7:$J$26,MATCH($A45,'Stats-Big-Stats'!$H$872:$H$891,0)))</f>
        <v>12</v>
      </c>
      <c r="D45" s="304" t="str">
        <f t="shared" si="2"/>
        <v>Crystal Palace</v>
      </c>
      <c r="E45" s="305">
        <f t="shared" si="30"/>
        <v>9</v>
      </c>
      <c r="F45" s="309" t="str">
        <f t="shared" si="3"/>
        <v>Crystal Palace</v>
      </c>
      <c r="G45" s="310">
        <f>LOOKUP(F45,'Match-Points'!$B$7:$G$26,'Match-Points'!$G$7:$G$26)</f>
        <v>7</v>
      </c>
      <c r="H45" s="26">
        <f t="shared" si="1"/>
        <v>12</v>
      </c>
      <c r="I45" s="107">
        <f>LOOKUP(B45,'Match-Points'!$B$7:$I$26,'Match-Points'!$I$7:$I$26)</f>
        <v>0</v>
      </c>
      <c r="J45" s="243"/>
      <c r="K45" s="560" t="str">
        <f t="shared" si="69"/>
        <v>Crystal Palace</v>
      </c>
      <c r="L45" s="560">
        <f t="shared" si="70"/>
        <v>7</v>
      </c>
      <c r="M45" s="560">
        <f t="shared" si="71"/>
        <v>12</v>
      </c>
      <c r="N45" s="560">
        <f t="shared" si="72"/>
        <v>0</v>
      </c>
      <c r="O45" s="531"/>
      <c r="P45" s="567" t="str">
        <f t="shared" si="31"/>
        <v>Crystal Palace</v>
      </c>
      <c r="Q45" s="567">
        <f t="shared" si="73"/>
        <v>7</v>
      </c>
      <c r="R45" s="567">
        <f t="shared" si="74"/>
        <v>12</v>
      </c>
      <c r="S45" s="568">
        <f t="shared" si="75"/>
        <v>0</v>
      </c>
      <c r="T45" s="219"/>
      <c r="U45" s="569" t="str">
        <f t="shared" si="226"/>
        <v>Crystal Palace</v>
      </c>
      <c r="V45" s="570">
        <f t="shared" si="76"/>
        <v>7</v>
      </c>
      <c r="W45" s="570">
        <f t="shared" si="77"/>
        <v>12</v>
      </c>
      <c r="X45" s="571">
        <f t="shared" si="78"/>
        <v>0</v>
      </c>
      <c r="Y45" s="219"/>
      <c r="Z45" s="567" t="str">
        <f t="shared" si="32"/>
        <v>Crystal Palace</v>
      </c>
      <c r="AA45" s="567">
        <f t="shared" si="79"/>
        <v>7</v>
      </c>
      <c r="AB45" s="567">
        <f t="shared" si="80"/>
        <v>12</v>
      </c>
      <c r="AC45" s="568">
        <f t="shared" si="81"/>
        <v>0</v>
      </c>
      <c r="AD45" s="217"/>
      <c r="AE45" s="569" t="str">
        <f t="shared" si="227"/>
        <v>Crystal Palace</v>
      </c>
      <c r="AF45" s="570">
        <f t="shared" si="82"/>
        <v>7</v>
      </c>
      <c r="AG45" s="570">
        <f t="shared" si="83"/>
        <v>12</v>
      </c>
      <c r="AH45" s="571">
        <f t="shared" si="84"/>
        <v>0</v>
      </c>
      <c r="AI45" s="219"/>
      <c r="AJ45" s="567" t="str">
        <f t="shared" si="33"/>
        <v>Crystal Palace</v>
      </c>
      <c r="AK45" s="567">
        <f t="shared" si="85"/>
        <v>7</v>
      </c>
      <c r="AL45" s="567">
        <f t="shared" si="86"/>
        <v>12</v>
      </c>
      <c r="AM45" s="568">
        <f t="shared" si="87"/>
        <v>0</v>
      </c>
      <c r="AN45" s="217"/>
      <c r="AO45" s="569" t="str">
        <f t="shared" si="228"/>
        <v>Crystal Palace</v>
      </c>
      <c r="AP45" s="570">
        <f t="shared" si="88"/>
        <v>7</v>
      </c>
      <c r="AQ45" s="570">
        <f t="shared" si="89"/>
        <v>12</v>
      </c>
      <c r="AR45" s="571">
        <f t="shared" si="90"/>
        <v>0</v>
      </c>
      <c r="AS45" s="219"/>
      <c r="AT45" s="567" t="str">
        <f t="shared" si="34"/>
        <v>Crystal Palace</v>
      </c>
      <c r="AU45" s="567">
        <f t="shared" si="91"/>
        <v>7</v>
      </c>
      <c r="AV45" s="567">
        <f t="shared" si="92"/>
        <v>12</v>
      </c>
      <c r="AW45" s="568">
        <f t="shared" si="93"/>
        <v>0</v>
      </c>
      <c r="AX45" s="217"/>
      <c r="AY45" s="569" t="str">
        <f t="shared" si="229"/>
        <v>Crystal Palace</v>
      </c>
      <c r="AZ45" s="570">
        <f t="shared" si="94"/>
        <v>7</v>
      </c>
      <c r="BA45" s="570">
        <f t="shared" si="95"/>
        <v>12</v>
      </c>
      <c r="BB45" s="571">
        <f t="shared" si="96"/>
        <v>0</v>
      </c>
      <c r="BC45" s="219"/>
      <c r="BD45" s="567" t="str">
        <f t="shared" si="35"/>
        <v>Crystal Palace</v>
      </c>
      <c r="BE45" s="567">
        <f t="shared" si="97"/>
        <v>7</v>
      </c>
      <c r="BF45" s="567">
        <f t="shared" si="98"/>
        <v>12</v>
      </c>
      <c r="BG45" s="568">
        <f t="shared" si="99"/>
        <v>0</v>
      </c>
      <c r="BH45" s="217"/>
      <c r="BI45" s="569" t="str">
        <f t="shared" si="230"/>
        <v>Crystal Palace</v>
      </c>
      <c r="BJ45" s="570">
        <f t="shared" si="100"/>
        <v>7</v>
      </c>
      <c r="BK45" s="570">
        <f t="shared" si="101"/>
        <v>12</v>
      </c>
      <c r="BL45" s="571">
        <f t="shared" si="102"/>
        <v>0</v>
      </c>
      <c r="BM45" s="219"/>
      <c r="BN45" s="567" t="str">
        <f t="shared" si="36"/>
        <v>Crystal Palace</v>
      </c>
      <c r="BO45" s="567">
        <f t="shared" si="103"/>
        <v>7</v>
      </c>
      <c r="BP45" s="567">
        <f t="shared" si="104"/>
        <v>12</v>
      </c>
      <c r="BQ45" s="568">
        <f t="shared" si="105"/>
        <v>0</v>
      </c>
      <c r="BR45" s="217"/>
      <c r="BS45" s="569" t="str">
        <f t="shared" si="231"/>
        <v>Crystal Palace</v>
      </c>
      <c r="BT45" s="570">
        <f t="shared" si="106"/>
        <v>7</v>
      </c>
      <c r="BU45" s="570">
        <f t="shared" si="107"/>
        <v>12</v>
      </c>
      <c r="BV45" s="571">
        <f t="shared" si="108"/>
        <v>0</v>
      </c>
      <c r="BW45" s="219"/>
      <c r="BX45" s="567" t="str">
        <f t="shared" si="37"/>
        <v>Crystal Palace</v>
      </c>
      <c r="BY45" s="567">
        <f t="shared" si="109"/>
        <v>7</v>
      </c>
      <c r="BZ45" s="567">
        <f t="shared" si="110"/>
        <v>12</v>
      </c>
      <c r="CA45" s="568">
        <f t="shared" si="111"/>
        <v>0</v>
      </c>
      <c r="CB45" s="217"/>
      <c r="CC45" s="569" t="str">
        <f t="shared" si="232"/>
        <v>Crystal Palace</v>
      </c>
      <c r="CD45" s="570">
        <f t="shared" si="113"/>
        <v>7</v>
      </c>
      <c r="CE45" s="570">
        <f t="shared" si="114"/>
        <v>12</v>
      </c>
      <c r="CF45" s="571">
        <f t="shared" si="115"/>
        <v>0</v>
      </c>
      <c r="CG45" s="219"/>
      <c r="CH45" s="567" t="str">
        <f t="shared" si="38"/>
        <v>Crystal Palace</v>
      </c>
      <c r="CI45" s="567">
        <f t="shared" si="116"/>
        <v>7</v>
      </c>
      <c r="CJ45" s="567">
        <f t="shared" si="117"/>
        <v>12</v>
      </c>
      <c r="CK45" s="568">
        <f t="shared" si="118"/>
        <v>0</v>
      </c>
      <c r="CL45" s="217"/>
      <c r="CM45" s="569" t="str">
        <f t="shared" si="233"/>
        <v>Crystal Palace</v>
      </c>
      <c r="CN45" s="570">
        <f t="shared" si="186"/>
        <v>7</v>
      </c>
      <c r="CO45" s="570">
        <f t="shared" si="187"/>
        <v>12</v>
      </c>
      <c r="CP45" s="571">
        <f t="shared" si="188"/>
        <v>0</v>
      </c>
      <c r="CQ45" s="219"/>
      <c r="CR45" s="567" t="str">
        <f t="shared" si="39"/>
        <v>Crystal Palace</v>
      </c>
      <c r="CS45" s="567">
        <f t="shared" si="119"/>
        <v>7</v>
      </c>
      <c r="CT45" s="567">
        <f t="shared" si="120"/>
        <v>12</v>
      </c>
      <c r="CU45" s="568">
        <f t="shared" si="121"/>
        <v>0</v>
      </c>
      <c r="CV45" s="217"/>
      <c r="CW45" s="569" t="str">
        <f t="shared" si="234"/>
        <v>Crystal Palace</v>
      </c>
      <c r="CX45" s="570">
        <f t="shared" si="223"/>
        <v>7</v>
      </c>
      <c r="CY45" s="570">
        <f t="shared" si="224"/>
        <v>12</v>
      </c>
      <c r="CZ45" s="571">
        <f t="shared" si="225"/>
        <v>0</v>
      </c>
      <c r="DA45" s="531"/>
      <c r="DB45" s="567" t="str">
        <f t="shared" si="40"/>
        <v>Crystal Palace</v>
      </c>
      <c r="DC45" s="567">
        <f t="shared" si="122"/>
        <v>7</v>
      </c>
      <c r="DD45" s="567">
        <f t="shared" si="123"/>
        <v>12</v>
      </c>
      <c r="DE45" s="568">
        <f t="shared" si="124"/>
        <v>0</v>
      </c>
      <c r="DF45" s="217"/>
      <c r="DG45" s="569" t="str">
        <f t="shared" si="235"/>
        <v>Crystal Palace</v>
      </c>
      <c r="DH45" s="570">
        <f t="shared" si="236"/>
        <v>7</v>
      </c>
      <c r="DI45" s="570">
        <f t="shared" si="237"/>
        <v>12</v>
      </c>
      <c r="DJ45" s="571">
        <f t="shared" si="238"/>
        <v>0</v>
      </c>
      <c r="DK45" s="217"/>
      <c r="DL45" s="567" t="str">
        <f t="shared" si="41"/>
        <v>Crystal Palace</v>
      </c>
      <c r="DM45" s="567">
        <f t="shared" si="125"/>
        <v>7</v>
      </c>
      <c r="DN45" s="567">
        <f t="shared" si="126"/>
        <v>12</v>
      </c>
      <c r="DO45" s="568">
        <f t="shared" si="127"/>
        <v>0</v>
      </c>
      <c r="DP45" s="531"/>
      <c r="DQ45" s="569" t="str">
        <f t="shared" si="239"/>
        <v>Crystal Palace</v>
      </c>
      <c r="DR45" s="570">
        <f t="shared" si="240"/>
        <v>7</v>
      </c>
      <c r="DS45" s="570">
        <f t="shared" si="241"/>
        <v>12</v>
      </c>
      <c r="DT45" s="571">
        <f t="shared" si="242"/>
        <v>0</v>
      </c>
      <c r="DU45" s="217"/>
      <c r="DV45" s="567" t="str">
        <f t="shared" si="42"/>
        <v>Crystal Palace</v>
      </c>
      <c r="DW45" s="567">
        <f t="shared" si="128"/>
        <v>7</v>
      </c>
      <c r="DX45" s="567">
        <f t="shared" si="129"/>
        <v>12</v>
      </c>
      <c r="DY45" s="568">
        <f t="shared" si="130"/>
        <v>0</v>
      </c>
      <c r="DZ45" s="217"/>
      <c r="EA45" s="569" t="str">
        <f t="shared" ref="EA45:EA51" si="243">IF(AND(DX45=DX44,DY45&gt;DY44),DV44,DV45)</f>
        <v>Crystal Palace</v>
      </c>
      <c r="EB45" s="570">
        <f t="shared" ref="EB45:EB50" si="244">IF(AND(DX45=DX44,DY45&gt;DY44),DW44,DW45)</f>
        <v>7</v>
      </c>
      <c r="EC45" s="570">
        <f t="shared" ref="EC45:EC51" si="245">IF(AND(DX45=DX44,DY45&gt;DY44),DX44,DX45)</f>
        <v>12</v>
      </c>
      <c r="ED45" s="571">
        <f t="shared" ref="ED45:ED51" si="246">IF(AND(DX45=DX44,DY45&gt;DY44),DY44,DY45)</f>
        <v>0</v>
      </c>
      <c r="EE45" s="217"/>
      <c r="EF45" s="567" t="str">
        <f t="shared" si="43"/>
        <v>Crystal Palace</v>
      </c>
      <c r="EG45" s="567">
        <f t="shared" si="131"/>
        <v>7</v>
      </c>
      <c r="EH45" s="567">
        <f t="shared" si="132"/>
        <v>12</v>
      </c>
      <c r="EI45" s="568">
        <f t="shared" si="133"/>
        <v>0</v>
      </c>
      <c r="EJ45" s="217"/>
      <c r="EK45" s="140" t="str">
        <f t="shared" si="12"/>
        <v>Crystal Palace</v>
      </c>
      <c r="EL45" s="572">
        <f>IF(AND(EH45=EH44,EI45=EI44,EG45&gt;EG44),EG44,EG45)</f>
        <v>7</v>
      </c>
      <c r="EM45" s="572">
        <f>IF(AND(EH45=EH44,EI45=EI44,EG45&gt;EG44),EH44,EH45)</f>
        <v>12</v>
      </c>
      <c r="EN45" s="141">
        <f>IF(AND(EH45=EH44,EI45=EI44,EG45&gt;EG44),EI44,EI45)</f>
        <v>0</v>
      </c>
      <c r="EO45" s="217"/>
      <c r="EP45" s="567" t="str">
        <f t="shared" si="44"/>
        <v>Crystal Palace</v>
      </c>
      <c r="EQ45" s="567">
        <f t="shared" si="134"/>
        <v>7</v>
      </c>
      <c r="ER45" s="567">
        <f t="shared" si="135"/>
        <v>12</v>
      </c>
      <c r="ES45" s="568">
        <f t="shared" si="136"/>
        <v>0</v>
      </c>
      <c r="ET45" s="217"/>
      <c r="EU45" s="140" t="str">
        <f t="shared" si="13"/>
        <v>Crystal Palace</v>
      </c>
      <c r="EV45" s="572">
        <f t="shared" si="189"/>
        <v>7</v>
      </c>
      <c r="EW45" s="572">
        <f>IF(AND(ER45=ER44,ES45=ES44,EQ45&gt;EQ44),ER44,ER45)</f>
        <v>12</v>
      </c>
      <c r="EX45" s="141">
        <f t="shared" si="190"/>
        <v>0</v>
      </c>
      <c r="EY45" s="217"/>
      <c r="EZ45" s="567" t="str">
        <f t="shared" si="45"/>
        <v>Crystal Palace</v>
      </c>
      <c r="FA45" s="567">
        <f t="shared" si="137"/>
        <v>7</v>
      </c>
      <c r="FB45" s="567">
        <f t="shared" si="138"/>
        <v>12</v>
      </c>
      <c r="FC45" s="568">
        <f t="shared" si="139"/>
        <v>0</v>
      </c>
      <c r="FD45" s="217"/>
      <c r="FE45" s="140" t="str">
        <f t="shared" si="14"/>
        <v>Crystal Palace</v>
      </c>
      <c r="FF45" s="572">
        <f t="shared" si="191"/>
        <v>7</v>
      </c>
      <c r="FG45" s="572">
        <f>IF(AND(FB45=FB44,FC45=FC44,FA45&gt;FA44),FB44,FB45)</f>
        <v>12</v>
      </c>
      <c r="FH45" s="141">
        <f t="shared" si="192"/>
        <v>0</v>
      </c>
      <c r="FI45" s="217"/>
      <c r="FJ45" s="567" t="str">
        <f t="shared" si="46"/>
        <v>Crystal Palace</v>
      </c>
      <c r="FK45" s="567">
        <f t="shared" si="140"/>
        <v>7</v>
      </c>
      <c r="FL45" s="567">
        <f t="shared" si="141"/>
        <v>12</v>
      </c>
      <c r="FM45" s="568">
        <f t="shared" si="142"/>
        <v>0</v>
      </c>
      <c r="FN45" s="217"/>
      <c r="FO45" s="140" t="str">
        <f t="shared" si="15"/>
        <v>Crystal Palace</v>
      </c>
      <c r="FP45" s="572">
        <f t="shared" si="193"/>
        <v>7</v>
      </c>
      <c r="FQ45" s="572">
        <f>IF(AND(FL45=FL44,FM45=FM44,FK45&gt;FK44),FL44,FL45)</f>
        <v>12</v>
      </c>
      <c r="FR45" s="141">
        <f t="shared" si="194"/>
        <v>0</v>
      </c>
      <c r="FS45" s="217"/>
      <c r="FT45" s="567" t="str">
        <f t="shared" si="47"/>
        <v>Crystal Palace</v>
      </c>
      <c r="FU45" s="567">
        <f t="shared" si="143"/>
        <v>7</v>
      </c>
      <c r="FV45" s="567">
        <f t="shared" si="144"/>
        <v>12</v>
      </c>
      <c r="FW45" s="568">
        <f t="shared" si="145"/>
        <v>0</v>
      </c>
      <c r="FX45" s="217"/>
      <c r="FY45" s="140" t="str">
        <f t="shared" si="16"/>
        <v>Crystal Palace</v>
      </c>
      <c r="FZ45" s="572">
        <f t="shared" si="195"/>
        <v>7</v>
      </c>
      <c r="GA45" s="572">
        <f>IF(AND(FV45=FV44,FW45=FW44,FU45&gt;FU44),FV44,FV45)</f>
        <v>12</v>
      </c>
      <c r="GB45" s="141">
        <f t="shared" si="196"/>
        <v>0</v>
      </c>
      <c r="GC45" s="217"/>
      <c r="GD45" s="567" t="str">
        <f t="shared" si="48"/>
        <v>Crystal Palace</v>
      </c>
      <c r="GE45" s="567">
        <f t="shared" si="146"/>
        <v>7</v>
      </c>
      <c r="GF45" s="567">
        <f t="shared" si="147"/>
        <v>12</v>
      </c>
      <c r="GG45" s="568">
        <f t="shared" si="148"/>
        <v>0</v>
      </c>
      <c r="GH45" s="217"/>
      <c r="GI45" s="140" t="str">
        <f t="shared" si="17"/>
        <v>Crystal Palace</v>
      </c>
      <c r="GJ45" s="572">
        <f t="shared" si="197"/>
        <v>7</v>
      </c>
      <c r="GK45" s="572">
        <f>IF(AND(GF45=GF44,GG45=GG44,GE45&gt;GE44),GF44,GF45)</f>
        <v>12</v>
      </c>
      <c r="GL45" s="141">
        <f t="shared" si="198"/>
        <v>0</v>
      </c>
      <c r="GM45" s="217"/>
      <c r="GN45" s="567" t="str">
        <f t="shared" si="49"/>
        <v>Crystal Palace</v>
      </c>
      <c r="GO45" s="567">
        <f t="shared" si="149"/>
        <v>7</v>
      </c>
      <c r="GP45" s="567">
        <f t="shared" si="150"/>
        <v>12</v>
      </c>
      <c r="GQ45" s="568">
        <f t="shared" si="151"/>
        <v>0</v>
      </c>
      <c r="GR45" s="217"/>
      <c r="GS45" s="140" t="str">
        <f t="shared" si="18"/>
        <v>Crystal Palace</v>
      </c>
      <c r="GT45" s="572">
        <f t="shared" si="199"/>
        <v>7</v>
      </c>
      <c r="GU45" s="572">
        <f>IF(AND(GP45=GP44,GQ45=GQ44,GO45&gt;GO44),GP44,GP45)</f>
        <v>12</v>
      </c>
      <c r="GV45" s="141">
        <f t="shared" si="200"/>
        <v>0</v>
      </c>
      <c r="GW45" s="217"/>
      <c r="GX45" s="567" t="str">
        <f t="shared" si="50"/>
        <v>Crystal Palace</v>
      </c>
      <c r="GY45" s="567">
        <f t="shared" si="152"/>
        <v>7</v>
      </c>
      <c r="GZ45" s="567">
        <f t="shared" si="153"/>
        <v>12</v>
      </c>
      <c r="HA45" s="568">
        <f t="shared" si="154"/>
        <v>0</v>
      </c>
      <c r="HB45" s="217"/>
      <c r="HC45" s="140" t="str">
        <f t="shared" si="19"/>
        <v>Crystal Palace</v>
      </c>
      <c r="HD45" s="572">
        <f t="shared" si="201"/>
        <v>7</v>
      </c>
      <c r="HE45" s="572">
        <f>IF(AND(GZ45=GZ44,HA45=HA44,GY45&gt;GY44),GZ44,GZ45)</f>
        <v>12</v>
      </c>
      <c r="HF45" s="141">
        <f t="shared" si="202"/>
        <v>0</v>
      </c>
      <c r="HG45" s="217"/>
      <c r="HH45" s="567" t="str">
        <f t="shared" si="51"/>
        <v>Crystal Palace</v>
      </c>
      <c r="HI45" s="567">
        <f t="shared" si="155"/>
        <v>7</v>
      </c>
      <c r="HJ45" s="567">
        <f t="shared" si="156"/>
        <v>12</v>
      </c>
      <c r="HK45" s="568">
        <f t="shared" si="157"/>
        <v>0</v>
      </c>
      <c r="HL45" s="217"/>
      <c r="HM45" s="140" t="str">
        <f t="shared" si="20"/>
        <v>Crystal Palace</v>
      </c>
      <c r="HN45" s="572">
        <f t="shared" si="203"/>
        <v>7</v>
      </c>
      <c r="HO45" s="572">
        <f>IF(AND(HJ45=HJ44,HK45=HK44,HI45&gt;HI44),HJ44,HJ45)</f>
        <v>12</v>
      </c>
      <c r="HP45" s="141">
        <f t="shared" si="204"/>
        <v>0</v>
      </c>
      <c r="HQ45" s="217"/>
      <c r="HR45" s="567" t="str">
        <f t="shared" si="52"/>
        <v>Crystal Palace</v>
      </c>
      <c r="HS45" s="567">
        <f t="shared" si="158"/>
        <v>7</v>
      </c>
      <c r="HT45" s="567">
        <f t="shared" si="159"/>
        <v>12</v>
      </c>
      <c r="HU45" s="568">
        <f t="shared" si="160"/>
        <v>0</v>
      </c>
      <c r="HV45" s="217"/>
      <c r="HW45" s="140" t="str">
        <f t="shared" si="21"/>
        <v>Crystal Palace</v>
      </c>
      <c r="HX45" s="572">
        <f t="shared" si="205"/>
        <v>7</v>
      </c>
      <c r="HY45" s="572">
        <f>IF(AND(HT45=HT44,HU45=HU44,HS45&gt;HS44),HT44,HT45)</f>
        <v>12</v>
      </c>
      <c r="HZ45" s="141">
        <f t="shared" si="206"/>
        <v>0</v>
      </c>
      <c r="IA45" s="217"/>
      <c r="IB45" s="567" t="str">
        <f t="shared" si="53"/>
        <v>Crystal Palace</v>
      </c>
      <c r="IC45" s="567">
        <f t="shared" si="161"/>
        <v>7</v>
      </c>
      <c r="ID45" s="567">
        <f t="shared" si="162"/>
        <v>12</v>
      </c>
      <c r="IE45" s="568">
        <f t="shared" si="163"/>
        <v>0</v>
      </c>
      <c r="IF45" s="217">
        <f t="shared" si="54"/>
        <v>9</v>
      </c>
      <c r="IG45" s="140" t="str">
        <f t="shared" si="22"/>
        <v>Crystal Palace</v>
      </c>
      <c r="IH45" s="572">
        <f t="shared" si="207"/>
        <v>7</v>
      </c>
      <c r="II45" s="572">
        <f>IF(AND(ID45=ID44,IE45=IE44,IC45&gt;IC44),ID44,ID45)</f>
        <v>12</v>
      </c>
      <c r="IJ45" s="141">
        <f t="shared" si="208"/>
        <v>0</v>
      </c>
      <c r="IK45" s="217"/>
      <c r="IL45" s="567" t="str">
        <f t="shared" si="55"/>
        <v>Crystal Palace</v>
      </c>
      <c r="IM45" s="567">
        <f t="shared" si="164"/>
        <v>7</v>
      </c>
      <c r="IN45" s="567">
        <f t="shared" si="165"/>
        <v>12</v>
      </c>
      <c r="IO45" s="568">
        <f t="shared" si="166"/>
        <v>0</v>
      </c>
      <c r="IP45" s="217">
        <f t="shared" si="56"/>
        <v>9</v>
      </c>
      <c r="IQ45" s="140" t="str">
        <f t="shared" si="23"/>
        <v>Crystal Palace</v>
      </c>
      <c r="IR45" s="572">
        <f t="shared" si="209"/>
        <v>7</v>
      </c>
      <c r="IS45" s="572">
        <f>IF(AND(IN45=IN44,IO45=IO44,IM45&gt;IM44),IN44,IN45)</f>
        <v>12</v>
      </c>
      <c r="IT45" s="141">
        <f t="shared" si="210"/>
        <v>0</v>
      </c>
      <c r="IU45" s="217"/>
      <c r="IV45" s="567" t="str">
        <f t="shared" si="57"/>
        <v>Crystal Palace</v>
      </c>
      <c r="IW45" s="567">
        <f t="shared" si="167"/>
        <v>7</v>
      </c>
      <c r="IX45" s="567">
        <f t="shared" si="168"/>
        <v>12</v>
      </c>
      <c r="IY45" s="568">
        <f t="shared" si="169"/>
        <v>0</v>
      </c>
      <c r="IZ45" s="217">
        <f t="shared" si="58"/>
        <v>9</v>
      </c>
      <c r="JA45" s="140" t="str">
        <f t="shared" si="24"/>
        <v>Crystal Palace</v>
      </c>
      <c r="JB45" s="572">
        <f t="shared" si="211"/>
        <v>7</v>
      </c>
      <c r="JC45" s="572">
        <f>IF(AND(IX45=IX44,IY45=IY44,IW45&gt;IW44),IX44,IX45)</f>
        <v>12</v>
      </c>
      <c r="JD45" s="141">
        <f t="shared" si="212"/>
        <v>0</v>
      </c>
      <c r="JE45" s="217"/>
      <c r="JF45" s="567" t="str">
        <f t="shared" si="59"/>
        <v>Crystal Palace</v>
      </c>
      <c r="JG45" s="567">
        <f t="shared" si="170"/>
        <v>7</v>
      </c>
      <c r="JH45" s="567">
        <f t="shared" si="171"/>
        <v>12</v>
      </c>
      <c r="JI45" s="568">
        <f t="shared" si="172"/>
        <v>0</v>
      </c>
      <c r="JJ45" s="217">
        <f t="shared" si="60"/>
        <v>9</v>
      </c>
      <c r="JK45" s="140" t="str">
        <f t="shared" si="25"/>
        <v>Crystal Palace</v>
      </c>
      <c r="JL45" s="572">
        <f t="shared" si="213"/>
        <v>7</v>
      </c>
      <c r="JM45" s="572">
        <f>IF(AND(JH45=JH44,JI45=JI44,JG45&gt;JG44),JH44,JH45)</f>
        <v>12</v>
      </c>
      <c r="JN45" s="141">
        <f t="shared" si="214"/>
        <v>0</v>
      </c>
      <c r="JO45" s="217"/>
      <c r="JP45" s="567" t="str">
        <f t="shared" si="61"/>
        <v>Crystal Palace</v>
      </c>
      <c r="JQ45" s="567">
        <f t="shared" si="173"/>
        <v>7</v>
      </c>
      <c r="JR45" s="567">
        <f t="shared" si="174"/>
        <v>12</v>
      </c>
      <c r="JS45" s="568">
        <f t="shared" si="175"/>
        <v>0</v>
      </c>
      <c r="JT45" s="217">
        <f t="shared" si="62"/>
        <v>9</v>
      </c>
      <c r="JU45" s="140" t="str">
        <f t="shared" si="26"/>
        <v>Crystal Palace</v>
      </c>
      <c r="JV45" s="572">
        <f t="shared" si="215"/>
        <v>7</v>
      </c>
      <c r="JW45" s="572">
        <f>IF(AND(JR45=JR44,JS45=JS44,JQ45&gt;JQ44),JR44,JR45)</f>
        <v>12</v>
      </c>
      <c r="JX45" s="141">
        <f t="shared" si="216"/>
        <v>0</v>
      </c>
      <c r="JY45" s="217"/>
      <c r="JZ45" s="567" t="str">
        <f t="shared" si="63"/>
        <v>Crystal Palace</v>
      </c>
      <c r="KA45" s="567">
        <f t="shared" si="176"/>
        <v>7</v>
      </c>
      <c r="KB45" s="567">
        <f t="shared" si="177"/>
        <v>12</v>
      </c>
      <c r="KC45" s="568">
        <f t="shared" si="178"/>
        <v>0</v>
      </c>
      <c r="KD45" s="217">
        <f t="shared" si="64"/>
        <v>9</v>
      </c>
      <c r="KE45" s="140" t="str">
        <f t="shared" si="27"/>
        <v>Crystal Palace</v>
      </c>
      <c r="KF45" s="572">
        <f t="shared" si="217"/>
        <v>7</v>
      </c>
      <c r="KG45" s="572">
        <f>IF(AND(KB45=KB44,KC45=KC44,KA45&gt;KA44),KB44,KB45)</f>
        <v>12</v>
      </c>
      <c r="KH45" s="141">
        <f t="shared" si="218"/>
        <v>0</v>
      </c>
      <c r="KI45" s="217"/>
      <c r="KJ45" s="567" t="str">
        <f t="shared" si="65"/>
        <v>Crystal Palace</v>
      </c>
      <c r="KK45" s="567">
        <f t="shared" si="179"/>
        <v>7</v>
      </c>
      <c r="KL45" s="567">
        <f t="shared" si="180"/>
        <v>12</v>
      </c>
      <c r="KM45" s="568">
        <f t="shared" si="181"/>
        <v>0</v>
      </c>
      <c r="KN45" s="217">
        <f t="shared" si="66"/>
        <v>9</v>
      </c>
      <c r="KO45" s="140" t="str">
        <f t="shared" si="28"/>
        <v>Crystal Palace</v>
      </c>
      <c r="KP45" s="572">
        <f t="shared" si="219"/>
        <v>7</v>
      </c>
      <c r="KQ45" s="572">
        <f>IF(AND(KL45=KL44,KM45=KM44,KK45&gt;KK44),KL44,KL45)</f>
        <v>12</v>
      </c>
      <c r="KR45" s="141">
        <f t="shared" si="220"/>
        <v>0</v>
      </c>
      <c r="KS45" s="217"/>
      <c r="KT45" s="567" t="str">
        <f t="shared" si="67"/>
        <v>Crystal Palace</v>
      </c>
      <c r="KU45" s="567">
        <f t="shared" si="182"/>
        <v>7</v>
      </c>
      <c r="KV45" s="567">
        <f t="shared" si="183"/>
        <v>12</v>
      </c>
      <c r="KW45" s="568">
        <f t="shared" si="184"/>
        <v>0</v>
      </c>
      <c r="KX45" s="217">
        <f t="shared" si="68"/>
        <v>9</v>
      </c>
      <c r="KY45" s="140" t="str">
        <f t="shared" si="29"/>
        <v>Crystal Palace</v>
      </c>
      <c r="KZ45" s="572">
        <f t="shared" si="221"/>
        <v>7</v>
      </c>
      <c r="LA45" s="572">
        <f>IF(AND(KV45=KV44,KW45=KW44,KU45&gt;KU44),KV44,KV45)</f>
        <v>12</v>
      </c>
      <c r="LB45" s="141">
        <f t="shared" si="222"/>
        <v>0</v>
      </c>
      <c r="LC45" s="122"/>
      <c r="LD45" s="531"/>
      <c r="LE45" s="531"/>
      <c r="LF45" s="531"/>
      <c r="LG45" s="531"/>
      <c r="LH45" s="122"/>
      <c r="LI45" s="122"/>
      <c r="LJ45" s="122"/>
      <c r="LK45" s="122"/>
      <c r="LM45" s="122"/>
      <c r="LN45" s="122"/>
      <c r="LO45" s="122"/>
      <c r="LP45" s="122"/>
      <c r="LR45" s="122"/>
      <c r="LS45" s="122"/>
      <c r="LT45" s="122"/>
      <c r="LU45" s="122"/>
    </row>
    <row r="46" spans="1:333" hidden="1">
      <c r="A46" s="65">
        <f>IF('Teams-Premier-League'!A16="","",'Teams-Premier-League'!A16)</f>
        <v>10</v>
      </c>
      <c r="B46" s="307" t="str">
        <f>IF(A46=" ", " ",INDEX('Stats-Big-Stats'!$C$872:$C$891,MATCH($A46,'Stats-Big-Stats'!$H$872:$H$891,0)))</f>
        <v>Man Utd</v>
      </c>
      <c r="C46" s="160">
        <f>IF(A46=" "," ",INDEX('Match-Points'!$J$7:$J$26,MATCH($A46,'Stats-Big-Stats'!$H$872:$H$891,0)))</f>
        <v>12</v>
      </c>
      <c r="D46" s="304" t="str">
        <f t="shared" si="2"/>
        <v>Man Utd</v>
      </c>
      <c r="E46" s="305">
        <f t="shared" si="30"/>
        <v>10</v>
      </c>
      <c r="F46" s="309" t="str">
        <f t="shared" si="3"/>
        <v>Man Utd</v>
      </c>
      <c r="G46" s="310">
        <f>LOOKUP(F46,'Match-Points'!$B$7:$G$26,'Match-Points'!$G$7:$G$26)</f>
        <v>9</v>
      </c>
      <c r="H46" s="26">
        <f t="shared" si="1"/>
        <v>12</v>
      </c>
      <c r="I46" s="107">
        <f>LOOKUP(B46,'Match-Points'!$B$7:$I$26,'Match-Points'!$I$7:$I$26)</f>
        <v>-3</v>
      </c>
      <c r="J46" s="243"/>
      <c r="K46" s="560" t="str">
        <f t="shared" si="69"/>
        <v>Man Utd</v>
      </c>
      <c r="L46" s="560">
        <f t="shared" si="70"/>
        <v>9</v>
      </c>
      <c r="M46" s="560">
        <f t="shared" si="71"/>
        <v>12</v>
      </c>
      <c r="N46" s="560">
        <f t="shared" si="72"/>
        <v>-3</v>
      </c>
      <c r="O46" s="531"/>
      <c r="P46" s="567" t="str">
        <f t="shared" si="31"/>
        <v>Man Utd</v>
      </c>
      <c r="Q46" s="567">
        <f t="shared" si="73"/>
        <v>9</v>
      </c>
      <c r="R46" s="567">
        <f t="shared" si="74"/>
        <v>12</v>
      </c>
      <c r="S46" s="568">
        <f t="shared" si="75"/>
        <v>-3</v>
      </c>
      <c r="T46" s="219"/>
      <c r="U46" s="569" t="str">
        <f t="shared" si="226"/>
        <v>Man Utd</v>
      </c>
      <c r="V46" s="570">
        <f t="shared" si="76"/>
        <v>9</v>
      </c>
      <c r="W46" s="570">
        <f t="shared" si="77"/>
        <v>12</v>
      </c>
      <c r="X46" s="571">
        <f t="shared" si="78"/>
        <v>-3</v>
      </c>
      <c r="Y46" s="219"/>
      <c r="Z46" s="567" t="str">
        <f t="shared" si="32"/>
        <v>Man Utd</v>
      </c>
      <c r="AA46" s="567">
        <f t="shared" si="79"/>
        <v>9</v>
      </c>
      <c r="AB46" s="567">
        <f t="shared" si="80"/>
        <v>12</v>
      </c>
      <c r="AC46" s="568">
        <f t="shared" si="81"/>
        <v>-3</v>
      </c>
      <c r="AD46" s="217"/>
      <c r="AE46" s="569" t="str">
        <f t="shared" si="227"/>
        <v>Man Utd</v>
      </c>
      <c r="AF46" s="570">
        <f t="shared" si="82"/>
        <v>9</v>
      </c>
      <c r="AG46" s="570">
        <f t="shared" si="83"/>
        <v>12</v>
      </c>
      <c r="AH46" s="571">
        <f t="shared" si="84"/>
        <v>-3</v>
      </c>
      <c r="AI46" s="219"/>
      <c r="AJ46" s="567" t="str">
        <f t="shared" si="33"/>
        <v>Man Utd</v>
      </c>
      <c r="AK46" s="567">
        <f t="shared" si="85"/>
        <v>9</v>
      </c>
      <c r="AL46" s="567">
        <f t="shared" si="86"/>
        <v>12</v>
      </c>
      <c r="AM46" s="568">
        <f t="shared" si="87"/>
        <v>-3</v>
      </c>
      <c r="AN46" s="217"/>
      <c r="AO46" s="569" t="str">
        <f t="shared" si="228"/>
        <v>Man Utd</v>
      </c>
      <c r="AP46" s="570">
        <f t="shared" si="88"/>
        <v>9</v>
      </c>
      <c r="AQ46" s="570">
        <f t="shared" si="89"/>
        <v>12</v>
      </c>
      <c r="AR46" s="571">
        <f t="shared" si="90"/>
        <v>-3</v>
      </c>
      <c r="AS46" s="219"/>
      <c r="AT46" s="567" t="str">
        <f t="shared" si="34"/>
        <v>Man Utd</v>
      </c>
      <c r="AU46" s="567">
        <f t="shared" si="91"/>
        <v>9</v>
      </c>
      <c r="AV46" s="567">
        <f t="shared" si="92"/>
        <v>12</v>
      </c>
      <c r="AW46" s="568">
        <f t="shared" si="93"/>
        <v>-3</v>
      </c>
      <c r="AX46" s="217"/>
      <c r="AY46" s="569" t="str">
        <f t="shared" si="229"/>
        <v>Man Utd</v>
      </c>
      <c r="AZ46" s="570">
        <f t="shared" si="94"/>
        <v>9</v>
      </c>
      <c r="BA46" s="570">
        <f t="shared" si="95"/>
        <v>12</v>
      </c>
      <c r="BB46" s="571">
        <f t="shared" si="96"/>
        <v>-3</v>
      </c>
      <c r="BC46" s="219"/>
      <c r="BD46" s="567" t="str">
        <f t="shared" si="35"/>
        <v>Man Utd</v>
      </c>
      <c r="BE46" s="567">
        <f t="shared" si="97"/>
        <v>9</v>
      </c>
      <c r="BF46" s="567">
        <f t="shared" si="98"/>
        <v>12</v>
      </c>
      <c r="BG46" s="568">
        <f t="shared" si="99"/>
        <v>-3</v>
      </c>
      <c r="BH46" s="217"/>
      <c r="BI46" s="569" t="str">
        <f t="shared" si="230"/>
        <v>Man Utd</v>
      </c>
      <c r="BJ46" s="570">
        <f t="shared" si="100"/>
        <v>9</v>
      </c>
      <c r="BK46" s="570">
        <f t="shared" si="101"/>
        <v>12</v>
      </c>
      <c r="BL46" s="571">
        <f t="shared" si="102"/>
        <v>-3</v>
      </c>
      <c r="BM46" s="219"/>
      <c r="BN46" s="567" t="str">
        <f t="shared" si="36"/>
        <v>Man Utd</v>
      </c>
      <c r="BO46" s="567">
        <f t="shared" si="103"/>
        <v>9</v>
      </c>
      <c r="BP46" s="567">
        <f t="shared" si="104"/>
        <v>12</v>
      </c>
      <c r="BQ46" s="568">
        <f t="shared" si="105"/>
        <v>-3</v>
      </c>
      <c r="BR46" s="217"/>
      <c r="BS46" s="569" t="str">
        <f t="shared" si="231"/>
        <v>Man Utd</v>
      </c>
      <c r="BT46" s="570">
        <f t="shared" si="106"/>
        <v>9</v>
      </c>
      <c r="BU46" s="570">
        <f t="shared" si="107"/>
        <v>12</v>
      </c>
      <c r="BV46" s="571">
        <f t="shared" si="108"/>
        <v>-3</v>
      </c>
      <c r="BW46" s="219"/>
      <c r="BX46" s="567" t="str">
        <f t="shared" si="37"/>
        <v>Man Utd</v>
      </c>
      <c r="BY46" s="567">
        <f t="shared" si="109"/>
        <v>9</v>
      </c>
      <c r="BZ46" s="567">
        <f t="shared" si="110"/>
        <v>12</v>
      </c>
      <c r="CA46" s="568">
        <f t="shared" si="111"/>
        <v>-3</v>
      </c>
      <c r="CB46" s="217"/>
      <c r="CC46" s="569" t="str">
        <f t="shared" si="232"/>
        <v>Man Utd</v>
      </c>
      <c r="CD46" s="570">
        <f t="shared" si="113"/>
        <v>9</v>
      </c>
      <c r="CE46" s="570">
        <f t="shared" si="114"/>
        <v>12</v>
      </c>
      <c r="CF46" s="571">
        <f t="shared" si="115"/>
        <v>-3</v>
      </c>
      <c r="CG46" s="219"/>
      <c r="CH46" s="567" t="str">
        <f t="shared" si="38"/>
        <v>Man Utd</v>
      </c>
      <c r="CI46" s="567">
        <f t="shared" si="116"/>
        <v>9</v>
      </c>
      <c r="CJ46" s="567">
        <f t="shared" si="117"/>
        <v>12</v>
      </c>
      <c r="CK46" s="568">
        <f t="shared" si="118"/>
        <v>-3</v>
      </c>
      <c r="CL46" s="217"/>
      <c r="CM46" s="569" t="str">
        <f t="shared" si="233"/>
        <v>Man Utd</v>
      </c>
      <c r="CN46" s="570">
        <f t="shared" si="186"/>
        <v>9</v>
      </c>
      <c r="CO46" s="570">
        <f t="shared" si="187"/>
        <v>12</v>
      </c>
      <c r="CP46" s="571">
        <f t="shared" si="188"/>
        <v>-3</v>
      </c>
      <c r="CQ46" s="219"/>
      <c r="CR46" s="567" t="str">
        <f t="shared" si="39"/>
        <v>Man Utd</v>
      </c>
      <c r="CS46" s="567">
        <f t="shared" si="119"/>
        <v>9</v>
      </c>
      <c r="CT46" s="567">
        <f t="shared" si="120"/>
        <v>12</v>
      </c>
      <c r="CU46" s="568">
        <f t="shared" si="121"/>
        <v>-3</v>
      </c>
      <c r="CV46" s="217"/>
      <c r="CW46" s="569" t="str">
        <f t="shared" si="234"/>
        <v>Man Utd</v>
      </c>
      <c r="CX46" s="570">
        <f t="shared" si="223"/>
        <v>9</v>
      </c>
      <c r="CY46" s="570">
        <f t="shared" si="224"/>
        <v>12</v>
      </c>
      <c r="CZ46" s="571">
        <f t="shared" si="225"/>
        <v>-3</v>
      </c>
      <c r="DA46" s="531"/>
      <c r="DB46" s="567" t="str">
        <f t="shared" si="40"/>
        <v>Man Utd</v>
      </c>
      <c r="DC46" s="567">
        <f t="shared" si="122"/>
        <v>9</v>
      </c>
      <c r="DD46" s="567">
        <f t="shared" si="123"/>
        <v>12</v>
      </c>
      <c r="DE46" s="568">
        <f t="shared" si="124"/>
        <v>-3</v>
      </c>
      <c r="DF46" s="217"/>
      <c r="DG46" s="569" t="str">
        <f t="shared" si="235"/>
        <v>Man Utd</v>
      </c>
      <c r="DH46" s="570">
        <f t="shared" si="236"/>
        <v>9</v>
      </c>
      <c r="DI46" s="570">
        <f t="shared" si="237"/>
        <v>12</v>
      </c>
      <c r="DJ46" s="571">
        <f t="shared" si="238"/>
        <v>-3</v>
      </c>
      <c r="DK46" s="217"/>
      <c r="DL46" s="567" t="str">
        <f t="shared" si="41"/>
        <v>Man Utd</v>
      </c>
      <c r="DM46" s="567">
        <f t="shared" si="125"/>
        <v>9</v>
      </c>
      <c r="DN46" s="567">
        <f t="shared" si="126"/>
        <v>12</v>
      </c>
      <c r="DO46" s="568">
        <f t="shared" si="127"/>
        <v>-3</v>
      </c>
      <c r="DP46" s="531"/>
      <c r="DQ46" s="569" t="str">
        <f t="shared" si="239"/>
        <v>Man Utd</v>
      </c>
      <c r="DR46" s="570">
        <f t="shared" si="240"/>
        <v>9</v>
      </c>
      <c r="DS46" s="570">
        <f t="shared" si="241"/>
        <v>12</v>
      </c>
      <c r="DT46" s="571">
        <f t="shared" si="242"/>
        <v>-3</v>
      </c>
      <c r="DU46" s="217"/>
      <c r="DV46" s="567" t="str">
        <f t="shared" si="42"/>
        <v>Man Utd</v>
      </c>
      <c r="DW46" s="567">
        <f t="shared" si="128"/>
        <v>9</v>
      </c>
      <c r="DX46" s="567">
        <f t="shared" si="129"/>
        <v>12</v>
      </c>
      <c r="DY46" s="568">
        <f t="shared" si="130"/>
        <v>-3</v>
      </c>
      <c r="DZ46" s="217"/>
      <c r="EA46" s="569" t="str">
        <f t="shared" si="243"/>
        <v>Man Utd</v>
      </c>
      <c r="EB46" s="570">
        <f t="shared" si="244"/>
        <v>9</v>
      </c>
      <c r="EC46" s="570">
        <f t="shared" si="245"/>
        <v>12</v>
      </c>
      <c r="ED46" s="571">
        <f t="shared" si="246"/>
        <v>-3</v>
      </c>
      <c r="EE46" s="217"/>
      <c r="EF46" s="567" t="str">
        <f t="shared" si="43"/>
        <v>Man Utd</v>
      </c>
      <c r="EG46" s="567">
        <f t="shared" si="131"/>
        <v>9</v>
      </c>
      <c r="EH46" s="567">
        <f t="shared" si="132"/>
        <v>12</v>
      </c>
      <c r="EI46" s="568">
        <f t="shared" si="133"/>
        <v>-3</v>
      </c>
      <c r="EJ46" s="217"/>
      <c r="EK46" s="569" t="str">
        <f t="shared" ref="EK46:EK51" si="247">IF(AND(EH46=EH45,EI46&gt;EI45),EF45,EF46)</f>
        <v>Man Utd</v>
      </c>
      <c r="EL46" s="570">
        <f t="shared" ref="EL46:EL50" si="248">IF(AND(EH46=EH45,EI46&gt;EI45),EG45,EG46)</f>
        <v>9</v>
      </c>
      <c r="EM46" s="570">
        <f t="shared" ref="EM46:EM51" si="249">IF(AND(EH46=EH45,EI46&gt;EI45),EH45,EH46)</f>
        <v>12</v>
      </c>
      <c r="EN46" s="571">
        <f t="shared" ref="EN46:EN51" si="250">IF(AND(EH46=EH45,EI46&gt;EI45),EI45,EI46)</f>
        <v>-3</v>
      </c>
      <c r="EO46" s="217"/>
      <c r="EP46" s="567" t="str">
        <f t="shared" si="44"/>
        <v>Man Utd</v>
      </c>
      <c r="EQ46" s="567">
        <f t="shared" si="134"/>
        <v>9</v>
      </c>
      <c r="ER46" s="567">
        <f t="shared" si="135"/>
        <v>12</v>
      </c>
      <c r="ES46" s="568">
        <f t="shared" si="136"/>
        <v>-3</v>
      </c>
      <c r="ET46" s="217"/>
      <c r="EU46" s="140" t="str">
        <f t="shared" si="13"/>
        <v>Man Utd</v>
      </c>
      <c r="EV46" s="572">
        <f t="shared" si="189"/>
        <v>9</v>
      </c>
      <c r="EW46" s="572">
        <f>IF(AND(ER46=ER45,ES46&gt;ES45,EQ46&gt;EQ45),ER45,ER46)</f>
        <v>12</v>
      </c>
      <c r="EX46" s="141">
        <f t="shared" si="190"/>
        <v>-3</v>
      </c>
      <c r="EY46" s="217"/>
      <c r="EZ46" s="567" t="str">
        <f t="shared" si="45"/>
        <v>Man Utd</v>
      </c>
      <c r="FA46" s="567">
        <f t="shared" si="137"/>
        <v>9</v>
      </c>
      <c r="FB46" s="567">
        <f t="shared" si="138"/>
        <v>12</v>
      </c>
      <c r="FC46" s="568">
        <f t="shared" si="139"/>
        <v>-3</v>
      </c>
      <c r="FD46" s="217"/>
      <c r="FE46" s="140" t="str">
        <f t="shared" si="14"/>
        <v>Man Utd</v>
      </c>
      <c r="FF46" s="572">
        <f t="shared" si="191"/>
        <v>9</v>
      </c>
      <c r="FG46" s="572">
        <f>IF(AND(FB46=FB45,FC46&gt;FC45,FA46&gt;FA45),FB45,FB46)</f>
        <v>12</v>
      </c>
      <c r="FH46" s="141">
        <f t="shared" si="192"/>
        <v>-3</v>
      </c>
      <c r="FI46" s="217"/>
      <c r="FJ46" s="567" t="str">
        <f t="shared" si="46"/>
        <v>Man Utd</v>
      </c>
      <c r="FK46" s="567">
        <f t="shared" si="140"/>
        <v>9</v>
      </c>
      <c r="FL46" s="567">
        <f t="shared" si="141"/>
        <v>12</v>
      </c>
      <c r="FM46" s="568">
        <f t="shared" si="142"/>
        <v>-3</v>
      </c>
      <c r="FN46" s="217"/>
      <c r="FO46" s="140" t="str">
        <f t="shared" si="15"/>
        <v>Man Utd</v>
      </c>
      <c r="FP46" s="572">
        <f t="shared" si="193"/>
        <v>9</v>
      </c>
      <c r="FQ46" s="572">
        <f>IF(AND(FL46=FL45,FM46&gt;FM45,FK46&gt;FK45),FL45,FL46)</f>
        <v>12</v>
      </c>
      <c r="FR46" s="141">
        <f t="shared" si="194"/>
        <v>-3</v>
      </c>
      <c r="FS46" s="217"/>
      <c r="FT46" s="567" t="str">
        <f t="shared" si="47"/>
        <v>Man Utd</v>
      </c>
      <c r="FU46" s="567">
        <f t="shared" si="143"/>
        <v>9</v>
      </c>
      <c r="FV46" s="567">
        <f t="shared" si="144"/>
        <v>12</v>
      </c>
      <c r="FW46" s="568">
        <f t="shared" si="145"/>
        <v>-3</v>
      </c>
      <c r="FX46" s="217"/>
      <c r="FY46" s="140" t="str">
        <f t="shared" si="16"/>
        <v>Man Utd</v>
      </c>
      <c r="FZ46" s="572">
        <f t="shared" si="195"/>
        <v>9</v>
      </c>
      <c r="GA46" s="572">
        <f>IF(AND(FV46=FV45,FW46&gt;FW45,FU46&gt;FU45),FV45,FV46)</f>
        <v>12</v>
      </c>
      <c r="GB46" s="141">
        <f t="shared" si="196"/>
        <v>-3</v>
      </c>
      <c r="GC46" s="217"/>
      <c r="GD46" s="567" t="str">
        <f t="shared" si="48"/>
        <v>Man Utd</v>
      </c>
      <c r="GE46" s="567">
        <f t="shared" si="146"/>
        <v>9</v>
      </c>
      <c r="GF46" s="567">
        <f t="shared" si="147"/>
        <v>12</v>
      </c>
      <c r="GG46" s="568">
        <f t="shared" si="148"/>
        <v>-3</v>
      </c>
      <c r="GH46" s="217"/>
      <c r="GI46" s="140" t="str">
        <f t="shared" si="17"/>
        <v>Man Utd</v>
      </c>
      <c r="GJ46" s="572">
        <f t="shared" si="197"/>
        <v>9</v>
      </c>
      <c r="GK46" s="572">
        <f>IF(AND(GF46=GF45,GG46&gt;GG45,GE46&gt;GE45),GF45,GF46)</f>
        <v>12</v>
      </c>
      <c r="GL46" s="141">
        <f t="shared" si="198"/>
        <v>-3</v>
      </c>
      <c r="GM46" s="217"/>
      <c r="GN46" s="567" t="str">
        <f t="shared" si="49"/>
        <v>Man Utd</v>
      </c>
      <c r="GO46" s="567">
        <f t="shared" si="149"/>
        <v>9</v>
      </c>
      <c r="GP46" s="567">
        <f t="shared" si="150"/>
        <v>12</v>
      </c>
      <c r="GQ46" s="568">
        <f t="shared" si="151"/>
        <v>-3</v>
      </c>
      <c r="GR46" s="217"/>
      <c r="GS46" s="140" t="str">
        <f t="shared" si="18"/>
        <v>Man Utd</v>
      </c>
      <c r="GT46" s="572">
        <f t="shared" si="199"/>
        <v>9</v>
      </c>
      <c r="GU46" s="572">
        <f>IF(AND(GP46=GP45,GQ46&gt;GQ45,GO46&gt;GO45),GP45,GP46)</f>
        <v>12</v>
      </c>
      <c r="GV46" s="141">
        <f t="shared" si="200"/>
        <v>-3</v>
      </c>
      <c r="GW46" s="217"/>
      <c r="GX46" s="567" t="str">
        <f t="shared" si="50"/>
        <v>Man Utd</v>
      </c>
      <c r="GY46" s="567">
        <f t="shared" si="152"/>
        <v>9</v>
      </c>
      <c r="GZ46" s="567">
        <f t="shared" si="153"/>
        <v>12</v>
      </c>
      <c r="HA46" s="568">
        <f t="shared" si="154"/>
        <v>-3</v>
      </c>
      <c r="HB46" s="217"/>
      <c r="HC46" s="140" t="str">
        <f t="shared" si="19"/>
        <v>Man Utd</v>
      </c>
      <c r="HD46" s="572">
        <f t="shared" si="201"/>
        <v>9</v>
      </c>
      <c r="HE46" s="572">
        <f>IF(AND(GZ46=GZ45,HA46&gt;HA45,GY46&gt;GY45),GZ45,GZ46)</f>
        <v>12</v>
      </c>
      <c r="HF46" s="141">
        <f t="shared" si="202"/>
        <v>-3</v>
      </c>
      <c r="HG46" s="217"/>
      <c r="HH46" s="567" t="str">
        <f t="shared" si="51"/>
        <v>Man Utd</v>
      </c>
      <c r="HI46" s="567">
        <f t="shared" si="155"/>
        <v>9</v>
      </c>
      <c r="HJ46" s="567">
        <f t="shared" si="156"/>
        <v>12</v>
      </c>
      <c r="HK46" s="568">
        <f t="shared" si="157"/>
        <v>-3</v>
      </c>
      <c r="HL46" s="217"/>
      <c r="HM46" s="140" t="str">
        <f t="shared" si="20"/>
        <v>Man Utd</v>
      </c>
      <c r="HN46" s="572">
        <f t="shared" si="203"/>
        <v>9</v>
      </c>
      <c r="HO46" s="572">
        <f>IF(AND(HJ46=HJ45,HK46&gt;HK45,HI46&gt;HI45),HJ45,HJ46)</f>
        <v>12</v>
      </c>
      <c r="HP46" s="141">
        <f t="shared" si="204"/>
        <v>-3</v>
      </c>
      <c r="HQ46" s="217"/>
      <c r="HR46" s="567" t="str">
        <f t="shared" si="52"/>
        <v>Man Utd</v>
      </c>
      <c r="HS46" s="567">
        <f t="shared" si="158"/>
        <v>9</v>
      </c>
      <c r="HT46" s="567">
        <f t="shared" si="159"/>
        <v>12</v>
      </c>
      <c r="HU46" s="568">
        <f t="shared" si="160"/>
        <v>-3</v>
      </c>
      <c r="HV46" s="217"/>
      <c r="HW46" s="140" t="str">
        <f t="shared" si="21"/>
        <v>Man Utd</v>
      </c>
      <c r="HX46" s="572">
        <f t="shared" si="205"/>
        <v>9</v>
      </c>
      <c r="HY46" s="572">
        <f>IF(AND(HT46=HT45,HU46&gt;HU45,HS46&gt;HS45),HT45,HT46)</f>
        <v>12</v>
      </c>
      <c r="HZ46" s="141">
        <f t="shared" si="206"/>
        <v>-3</v>
      </c>
      <c r="IA46" s="217"/>
      <c r="IB46" s="567" t="str">
        <f t="shared" si="53"/>
        <v>Man Utd</v>
      </c>
      <c r="IC46" s="567">
        <f t="shared" si="161"/>
        <v>9</v>
      </c>
      <c r="ID46" s="567">
        <f t="shared" si="162"/>
        <v>12</v>
      </c>
      <c r="IE46" s="568">
        <f t="shared" si="163"/>
        <v>-3</v>
      </c>
      <c r="IF46" s="217">
        <f t="shared" si="54"/>
        <v>10</v>
      </c>
      <c r="IG46" s="140" t="str">
        <f t="shared" si="22"/>
        <v>Man Utd</v>
      </c>
      <c r="IH46" s="572">
        <f t="shared" si="207"/>
        <v>9</v>
      </c>
      <c r="II46" s="572">
        <f>IF(AND(ID46=ID45,IE46&gt;IE45,IC46&gt;IC45),ID45,ID46)</f>
        <v>12</v>
      </c>
      <c r="IJ46" s="141">
        <f t="shared" si="208"/>
        <v>-3</v>
      </c>
      <c r="IK46" s="217"/>
      <c r="IL46" s="567" t="str">
        <f t="shared" si="55"/>
        <v>Man Utd</v>
      </c>
      <c r="IM46" s="567">
        <f t="shared" si="164"/>
        <v>9</v>
      </c>
      <c r="IN46" s="567">
        <f t="shared" si="165"/>
        <v>12</v>
      </c>
      <c r="IO46" s="568">
        <f t="shared" si="166"/>
        <v>-3</v>
      </c>
      <c r="IP46" s="217">
        <f t="shared" si="56"/>
        <v>10</v>
      </c>
      <c r="IQ46" s="140" t="str">
        <f t="shared" si="23"/>
        <v>Man Utd</v>
      </c>
      <c r="IR46" s="572">
        <f t="shared" si="209"/>
        <v>9</v>
      </c>
      <c r="IS46" s="572">
        <f>IF(AND(IN46=IN45,IO46&gt;IO45,IM46&gt;IM45),IN45,IN46)</f>
        <v>12</v>
      </c>
      <c r="IT46" s="141">
        <f t="shared" si="210"/>
        <v>-3</v>
      </c>
      <c r="IU46" s="217"/>
      <c r="IV46" s="567" t="str">
        <f t="shared" si="57"/>
        <v>Man Utd</v>
      </c>
      <c r="IW46" s="567">
        <f t="shared" si="167"/>
        <v>9</v>
      </c>
      <c r="IX46" s="567">
        <f t="shared" si="168"/>
        <v>12</v>
      </c>
      <c r="IY46" s="568">
        <f t="shared" si="169"/>
        <v>-3</v>
      </c>
      <c r="IZ46" s="217">
        <f t="shared" si="58"/>
        <v>10</v>
      </c>
      <c r="JA46" s="140" t="str">
        <f t="shared" si="24"/>
        <v>Man Utd</v>
      </c>
      <c r="JB46" s="572">
        <f t="shared" si="211"/>
        <v>9</v>
      </c>
      <c r="JC46" s="572">
        <f>IF(AND(IX46=IX45,IY46&gt;IY45,IW46&gt;IW45),IX45,IX46)</f>
        <v>12</v>
      </c>
      <c r="JD46" s="141">
        <f t="shared" si="212"/>
        <v>-3</v>
      </c>
      <c r="JE46" s="217"/>
      <c r="JF46" s="567" t="str">
        <f t="shared" si="59"/>
        <v>Man Utd</v>
      </c>
      <c r="JG46" s="567">
        <f t="shared" si="170"/>
        <v>9</v>
      </c>
      <c r="JH46" s="567">
        <f t="shared" si="171"/>
        <v>12</v>
      </c>
      <c r="JI46" s="568">
        <f t="shared" si="172"/>
        <v>-3</v>
      </c>
      <c r="JJ46" s="217">
        <f t="shared" si="60"/>
        <v>10</v>
      </c>
      <c r="JK46" s="140" t="str">
        <f t="shared" si="25"/>
        <v>Man Utd</v>
      </c>
      <c r="JL46" s="572">
        <f t="shared" si="213"/>
        <v>9</v>
      </c>
      <c r="JM46" s="572">
        <f>IF(AND(JH46=JH45,JI46&gt;JI45,JG46&gt;JG45),JH45,JH46)</f>
        <v>12</v>
      </c>
      <c r="JN46" s="141">
        <f t="shared" si="214"/>
        <v>-3</v>
      </c>
      <c r="JO46" s="217"/>
      <c r="JP46" s="567" t="str">
        <f t="shared" si="61"/>
        <v>Man Utd</v>
      </c>
      <c r="JQ46" s="567">
        <f t="shared" si="173"/>
        <v>9</v>
      </c>
      <c r="JR46" s="567">
        <f t="shared" si="174"/>
        <v>12</v>
      </c>
      <c r="JS46" s="568">
        <f t="shared" si="175"/>
        <v>-3</v>
      </c>
      <c r="JT46" s="217">
        <f t="shared" si="62"/>
        <v>10</v>
      </c>
      <c r="JU46" s="140" t="str">
        <f t="shared" si="26"/>
        <v>Man Utd</v>
      </c>
      <c r="JV46" s="572">
        <f t="shared" si="215"/>
        <v>9</v>
      </c>
      <c r="JW46" s="572">
        <f>IF(AND(JR46=JR45,JS46&gt;JS45,JQ46&gt;JQ45),JR45,JR46)</f>
        <v>12</v>
      </c>
      <c r="JX46" s="141">
        <f t="shared" si="216"/>
        <v>-3</v>
      </c>
      <c r="JY46" s="217"/>
      <c r="JZ46" s="567" t="str">
        <f t="shared" si="63"/>
        <v>Man Utd</v>
      </c>
      <c r="KA46" s="567">
        <f t="shared" si="176"/>
        <v>9</v>
      </c>
      <c r="KB46" s="567">
        <f t="shared" si="177"/>
        <v>12</v>
      </c>
      <c r="KC46" s="568">
        <f t="shared" si="178"/>
        <v>-3</v>
      </c>
      <c r="KD46" s="217">
        <f t="shared" si="64"/>
        <v>10</v>
      </c>
      <c r="KE46" s="140" t="str">
        <f t="shared" si="27"/>
        <v>Man Utd</v>
      </c>
      <c r="KF46" s="572">
        <f t="shared" si="217"/>
        <v>9</v>
      </c>
      <c r="KG46" s="572">
        <f>IF(AND(KB46=KB45,KC46&gt;KC45,KA46&gt;KA45),KB45,KB46)</f>
        <v>12</v>
      </c>
      <c r="KH46" s="141">
        <f t="shared" si="218"/>
        <v>-3</v>
      </c>
      <c r="KI46" s="217"/>
      <c r="KJ46" s="567" t="str">
        <f t="shared" si="65"/>
        <v>Man Utd</v>
      </c>
      <c r="KK46" s="567">
        <f t="shared" si="179"/>
        <v>9</v>
      </c>
      <c r="KL46" s="567">
        <f t="shared" si="180"/>
        <v>12</v>
      </c>
      <c r="KM46" s="568">
        <f t="shared" si="181"/>
        <v>-3</v>
      </c>
      <c r="KN46" s="217">
        <f t="shared" si="66"/>
        <v>10</v>
      </c>
      <c r="KO46" s="140" t="str">
        <f t="shared" si="28"/>
        <v>Man Utd</v>
      </c>
      <c r="KP46" s="572">
        <f t="shared" si="219"/>
        <v>9</v>
      </c>
      <c r="KQ46" s="572">
        <f>IF(AND(KL46=KL45,KM46&gt;KM45,KK46&gt;KK45),KL45,KL46)</f>
        <v>12</v>
      </c>
      <c r="KR46" s="141">
        <f t="shared" si="220"/>
        <v>-3</v>
      </c>
      <c r="KS46" s="217"/>
      <c r="KT46" s="567" t="str">
        <f t="shared" si="67"/>
        <v>Man Utd</v>
      </c>
      <c r="KU46" s="567">
        <f t="shared" si="182"/>
        <v>9</v>
      </c>
      <c r="KV46" s="567">
        <f t="shared" si="183"/>
        <v>12</v>
      </c>
      <c r="KW46" s="568">
        <f t="shared" si="184"/>
        <v>-3</v>
      </c>
      <c r="KX46" s="217">
        <f t="shared" si="68"/>
        <v>10</v>
      </c>
      <c r="KY46" s="140" t="str">
        <f t="shared" si="29"/>
        <v>Man Utd</v>
      </c>
      <c r="KZ46" s="572">
        <f t="shared" si="221"/>
        <v>9</v>
      </c>
      <c r="LA46" s="572">
        <f>IF(AND(KV46=KV45,KW46&gt;KW45,KU46&gt;KU45),KV45,KV46)</f>
        <v>12</v>
      </c>
      <c r="LB46" s="141">
        <f t="shared" si="222"/>
        <v>-3</v>
      </c>
      <c r="LC46" s="122"/>
      <c r="LD46" s="531"/>
      <c r="LE46" s="531"/>
      <c r="LF46" s="531"/>
      <c r="LG46" s="531"/>
      <c r="LH46" s="122"/>
      <c r="LI46" s="122"/>
      <c r="LJ46" s="122"/>
      <c r="LK46" s="122"/>
      <c r="LM46" s="122"/>
      <c r="LN46" s="122"/>
      <c r="LO46" s="122"/>
      <c r="LP46" s="122"/>
      <c r="LR46" s="122"/>
      <c r="LS46" s="122"/>
      <c r="LT46" s="122"/>
      <c r="LU46" s="122"/>
    </row>
    <row r="47" spans="1:333" hidden="1">
      <c r="A47" s="65">
        <f>IF('Teams-Premier-League'!A17="","",'Teams-Premier-League'!A17)</f>
        <v>11</v>
      </c>
      <c r="B47" s="307" t="str">
        <f>IF(A47=" ", " ",INDEX('Stats-Big-Stats'!$C$872:$C$891,MATCH($A47,'Stats-Big-Stats'!$H$872:$H$891,0)))</f>
        <v>Chelsea</v>
      </c>
      <c r="C47" s="160">
        <f>IF(A47=" "," ",INDEX('Match-Points'!$J$7:$J$26,MATCH($A47,'Stats-Big-Stats'!$H$872:$H$891,0)))</f>
        <v>11</v>
      </c>
      <c r="D47" s="304" t="str">
        <f t="shared" si="2"/>
        <v>Chelsea</v>
      </c>
      <c r="E47" s="305">
        <f t="shared" si="30"/>
        <v>11</v>
      </c>
      <c r="F47" s="309" t="str">
        <f t="shared" si="3"/>
        <v>Chelsea</v>
      </c>
      <c r="G47" s="310">
        <f>LOOKUP(F47,'Match-Points'!$B$7:$G$26,'Match-Points'!$G$7:$G$26)</f>
        <v>11</v>
      </c>
      <c r="H47" s="26">
        <f t="shared" si="1"/>
        <v>11</v>
      </c>
      <c r="I47" s="107">
        <f>LOOKUP(B47,'Match-Points'!$B$7:$I$26,'Match-Points'!$I$7:$I$26)</f>
        <v>4</v>
      </c>
      <c r="J47" s="243"/>
      <c r="K47" s="560" t="str">
        <f t="shared" si="69"/>
        <v>Chelsea</v>
      </c>
      <c r="L47" s="560">
        <f t="shared" si="70"/>
        <v>11</v>
      </c>
      <c r="M47" s="560">
        <f t="shared" si="71"/>
        <v>11</v>
      </c>
      <c r="N47" s="560">
        <f t="shared" si="72"/>
        <v>4</v>
      </c>
      <c r="O47" s="531"/>
      <c r="P47" s="567" t="str">
        <f t="shared" si="31"/>
        <v>Chelsea</v>
      </c>
      <c r="Q47" s="567">
        <f t="shared" si="73"/>
        <v>11</v>
      </c>
      <c r="R47" s="567">
        <f t="shared" si="74"/>
        <v>11</v>
      </c>
      <c r="S47" s="568">
        <f t="shared" si="75"/>
        <v>4</v>
      </c>
      <c r="T47" s="219"/>
      <c r="U47" s="569" t="str">
        <f t="shared" si="226"/>
        <v>Chelsea</v>
      </c>
      <c r="V47" s="570">
        <f t="shared" si="76"/>
        <v>11</v>
      </c>
      <c r="W47" s="570">
        <f t="shared" si="77"/>
        <v>11</v>
      </c>
      <c r="X47" s="571">
        <f t="shared" si="78"/>
        <v>4</v>
      </c>
      <c r="Y47" s="219"/>
      <c r="Z47" s="567" t="str">
        <f t="shared" si="32"/>
        <v>Chelsea</v>
      </c>
      <c r="AA47" s="567">
        <f t="shared" si="79"/>
        <v>11</v>
      </c>
      <c r="AB47" s="567">
        <f t="shared" si="80"/>
        <v>11</v>
      </c>
      <c r="AC47" s="568">
        <f t="shared" si="81"/>
        <v>4</v>
      </c>
      <c r="AD47" s="217"/>
      <c r="AE47" s="569" t="str">
        <f t="shared" si="227"/>
        <v>Chelsea</v>
      </c>
      <c r="AF47" s="570">
        <f t="shared" si="82"/>
        <v>11</v>
      </c>
      <c r="AG47" s="570">
        <f t="shared" si="83"/>
        <v>11</v>
      </c>
      <c r="AH47" s="571">
        <f t="shared" si="84"/>
        <v>4</v>
      </c>
      <c r="AI47" s="219"/>
      <c r="AJ47" s="567" t="str">
        <f t="shared" si="33"/>
        <v>Chelsea</v>
      </c>
      <c r="AK47" s="567">
        <f t="shared" si="85"/>
        <v>11</v>
      </c>
      <c r="AL47" s="567">
        <f t="shared" si="86"/>
        <v>11</v>
      </c>
      <c r="AM47" s="568">
        <f t="shared" si="87"/>
        <v>4</v>
      </c>
      <c r="AN47" s="217"/>
      <c r="AO47" s="569" t="str">
        <f t="shared" si="228"/>
        <v>Chelsea</v>
      </c>
      <c r="AP47" s="570">
        <f t="shared" si="88"/>
        <v>11</v>
      </c>
      <c r="AQ47" s="570">
        <f t="shared" si="89"/>
        <v>11</v>
      </c>
      <c r="AR47" s="571">
        <f t="shared" si="90"/>
        <v>4</v>
      </c>
      <c r="AS47" s="219"/>
      <c r="AT47" s="567" t="str">
        <f t="shared" si="34"/>
        <v>Chelsea</v>
      </c>
      <c r="AU47" s="567">
        <f t="shared" si="91"/>
        <v>11</v>
      </c>
      <c r="AV47" s="567">
        <f t="shared" si="92"/>
        <v>11</v>
      </c>
      <c r="AW47" s="568">
        <f t="shared" si="93"/>
        <v>4</v>
      </c>
      <c r="AX47" s="217"/>
      <c r="AY47" s="569" t="str">
        <f t="shared" si="229"/>
        <v>Chelsea</v>
      </c>
      <c r="AZ47" s="570">
        <f t="shared" si="94"/>
        <v>11</v>
      </c>
      <c r="BA47" s="570">
        <f t="shared" si="95"/>
        <v>11</v>
      </c>
      <c r="BB47" s="571">
        <f t="shared" si="96"/>
        <v>4</v>
      </c>
      <c r="BC47" s="219"/>
      <c r="BD47" s="567" t="str">
        <f t="shared" si="35"/>
        <v>Chelsea</v>
      </c>
      <c r="BE47" s="567">
        <f t="shared" si="97"/>
        <v>11</v>
      </c>
      <c r="BF47" s="567">
        <f t="shared" si="98"/>
        <v>11</v>
      </c>
      <c r="BG47" s="568">
        <f t="shared" si="99"/>
        <v>4</v>
      </c>
      <c r="BH47" s="217"/>
      <c r="BI47" s="569" t="str">
        <f t="shared" si="230"/>
        <v>Chelsea</v>
      </c>
      <c r="BJ47" s="570">
        <f t="shared" si="100"/>
        <v>11</v>
      </c>
      <c r="BK47" s="570">
        <f t="shared" si="101"/>
        <v>11</v>
      </c>
      <c r="BL47" s="571">
        <f t="shared" si="102"/>
        <v>4</v>
      </c>
      <c r="BM47" s="219"/>
      <c r="BN47" s="567" t="str">
        <f t="shared" si="36"/>
        <v>Chelsea</v>
      </c>
      <c r="BO47" s="567">
        <f t="shared" si="103"/>
        <v>11</v>
      </c>
      <c r="BP47" s="567">
        <f t="shared" si="104"/>
        <v>11</v>
      </c>
      <c r="BQ47" s="568">
        <f t="shared" si="105"/>
        <v>4</v>
      </c>
      <c r="BR47" s="217"/>
      <c r="BS47" s="569" t="str">
        <f t="shared" si="231"/>
        <v>Chelsea</v>
      </c>
      <c r="BT47" s="570">
        <f t="shared" si="106"/>
        <v>11</v>
      </c>
      <c r="BU47" s="570">
        <f t="shared" si="107"/>
        <v>11</v>
      </c>
      <c r="BV47" s="571">
        <f t="shared" si="108"/>
        <v>4</v>
      </c>
      <c r="BW47" s="219"/>
      <c r="BX47" s="567" t="str">
        <f t="shared" si="37"/>
        <v>Chelsea</v>
      </c>
      <c r="BY47" s="567">
        <f t="shared" si="109"/>
        <v>11</v>
      </c>
      <c r="BZ47" s="567">
        <f t="shared" si="110"/>
        <v>11</v>
      </c>
      <c r="CA47" s="568">
        <f t="shared" si="111"/>
        <v>4</v>
      </c>
      <c r="CB47" s="217"/>
      <c r="CC47" s="569" t="str">
        <f t="shared" si="232"/>
        <v>Chelsea</v>
      </c>
      <c r="CD47" s="570">
        <f t="shared" si="113"/>
        <v>11</v>
      </c>
      <c r="CE47" s="570">
        <f t="shared" si="114"/>
        <v>11</v>
      </c>
      <c r="CF47" s="571">
        <f t="shared" si="115"/>
        <v>4</v>
      </c>
      <c r="CG47" s="219"/>
      <c r="CH47" s="567" t="str">
        <f t="shared" si="38"/>
        <v>Chelsea</v>
      </c>
      <c r="CI47" s="567">
        <f t="shared" si="116"/>
        <v>11</v>
      </c>
      <c r="CJ47" s="567">
        <f t="shared" si="117"/>
        <v>11</v>
      </c>
      <c r="CK47" s="568">
        <f t="shared" si="118"/>
        <v>4</v>
      </c>
      <c r="CL47" s="217"/>
      <c r="CM47" s="569" t="str">
        <f t="shared" si="233"/>
        <v>Chelsea</v>
      </c>
      <c r="CN47" s="570">
        <f t="shared" si="186"/>
        <v>11</v>
      </c>
      <c r="CO47" s="570">
        <f t="shared" si="187"/>
        <v>11</v>
      </c>
      <c r="CP47" s="571">
        <f t="shared" si="188"/>
        <v>4</v>
      </c>
      <c r="CQ47" s="219"/>
      <c r="CR47" s="567" t="str">
        <f t="shared" si="39"/>
        <v>Chelsea</v>
      </c>
      <c r="CS47" s="567">
        <f t="shared" si="119"/>
        <v>11</v>
      </c>
      <c r="CT47" s="567">
        <f t="shared" si="120"/>
        <v>11</v>
      </c>
      <c r="CU47" s="568">
        <f t="shared" si="121"/>
        <v>4</v>
      </c>
      <c r="CV47" s="217"/>
      <c r="CW47" s="569" t="str">
        <f t="shared" si="234"/>
        <v>Chelsea</v>
      </c>
      <c r="CX47" s="570">
        <f t="shared" si="223"/>
        <v>11</v>
      </c>
      <c r="CY47" s="570">
        <f t="shared" si="224"/>
        <v>11</v>
      </c>
      <c r="CZ47" s="571">
        <f t="shared" si="225"/>
        <v>4</v>
      </c>
      <c r="DA47" s="531"/>
      <c r="DB47" s="567" t="str">
        <f t="shared" si="40"/>
        <v>Chelsea</v>
      </c>
      <c r="DC47" s="567">
        <f t="shared" si="122"/>
        <v>11</v>
      </c>
      <c r="DD47" s="567">
        <f t="shared" si="123"/>
        <v>11</v>
      </c>
      <c r="DE47" s="568">
        <f t="shared" si="124"/>
        <v>4</v>
      </c>
      <c r="DF47" s="217"/>
      <c r="DG47" s="569" t="str">
        <f t="shared" si="235"/>
        <v>Chelsea</v>
      </c>
      <c r="DH47" s="570">
        <f t="shared" si="236"/>
        <v>11</v>
      </c>
      <c r="DI47" s="570">
        <f t="shared" si="237"/>
        <v>11</v>
      </c>
      <c r="DJ47" s="571">
        <f t="shared" si="238"/>
        <v>4</v>
      </c>
      <c r="DK47" s="217"/>
      <c r="DL47" s="567" t="str">
        <f t="shared" si="41"/>
        <v>Chelsea</v>
      </c>
      <c r="DM47" s="567">
        <f t="shared" si="125"/>
        <v>11</v>
      </c>
      <c r="DN47" s="567">
        <f t="shared" si="126"/>
        <v>11</v>
      </c>
      <c r="DO47" s="568">
        <f t="shared" si="127"/>
        <v>4</v>
      </c>
      <c r="DP47" s="531"/>
      <c r="DQ47" s="569" t="str">
        <f t="shared" si="239"/>
        <v>Chelsea</v>
      </c>
      <c r="DR47" s="570">
        <f t="shared" si="240"/>
        <v>11</v>
      </c>
      <c r="DS47" s="570">
        <f t="shared" si="241"/>
        <v>11</v>
      </c>
      <c r="DT47" s="571">
        <f t="shared" si="242"/>
        <v>4</v>
      </c>
      <c r="DU47" s="217"/>
      <c r="DV47" s="567" t="str">
        <f t="shared" si="42"/>
        <v>Chelsea</v>
      </c>
      <c r="DW47" s="567">
        <f t="shared" si="128"/>
        <v>11</v>
      </c>
      <c r="DX47" s="567">
        <f t="shared" si="129"/>
        <v>11</v>
      </c>
      <c r="DY47" s="568">
        <f t="shared" si="130"/>
        <v>4</v>
      </c>
      <c r="DZ47" s="217"/>
      <c r="EA47" s="569" t="str">
        <f t="shared" si="243"/>
        <v>Chelsea</v>
      </c>
      <c r="EB47" s="570">
        <f t="shared" si="244"/>
        <v>11</v>
      </c>
      <c r="EC47" s="570">
        <f t="shared" si="245"/>
        <v>11</v>
      </c>
      <c r="ED47" s="571">
        <f t="shared" si="246"/>
        <v>4</v>
      </c>
      <c r="EE47" s="217"/>
      <c r="EF47" s="567" t="str">
        <f t="shared" si="43"/>
        <v>Chelsea</v>
      </c>
      <c r="EG47" s="567">
        <f t="shared" si="131"/>
        <v>11</v>
      </c>
      <c r="EH47" s="567">
        <f t="shared" si="132"/>
        <v>11</v>
      </c>
      <c r="EI47" s="568">
        <f t="shared" si="133"/>
        <v>4</v>
      </c>
      <c r="EJ47" s="217"/>
      <c r="EK47" s="569" t="str">
        <f t="shared" si="247"/>
        <v>Chelsea</v>
      </c>
      <c r="EL47" s="570">
        <f t="shared" si="248"/>
        <v>11</v>
      </c>
      <c r="EM47" s="570">
        <f t="shared" si="249"/>
        <v>11</v>
      </c>
      <c r="EN47" s="571">
        <f t="shared" si="250"/>
        <v>4</v>
      </c>
      <c r="EO47" s="217"/>
      <c r="EP47" s="567" t="str">
        <f t="shared" si="44"/>
        <v>Chelsea</v>
      </c>
      <c r="EQ47" s="567">
        <f t="shared" si="134"/>
        <v>11</v>
      </c>
      <c r="ER47" s="567">
        <f t="shared" si="135"/>
        <v>11</v>
      </c>
      <c r="ES47" s="568">
        <f t="shared" si="136"/>
        <v>4</v>
      </c>
      <c r="ET47" s="217"/>
      <c r="EU47" s="569" t="str">
        <f t="shared" ref="EU47:EU51" si="251">IF(AND(ER47=ER46,ES47&gt;ES46),EP46,EP47)</f>
        <v>Chelsea</v>
      </c>
      <c r="EV47" s="570">
        <f t="shared" ref="EV47:EV50" si="252">IF(AND(ER47=ER46,ES47&gt;ES46),EQ46,EQ47)</f>
        <v>11</v>
      </c>
      <c r="EW47" s="570">
        <f t="shared" ref="EW47:EW51" si="253">IF(AND(ER47=ER46,ES47&gt;ES46),ER46,ER47)</f>
        <v>11</v>
      </c>
      <c r="EX47" s="571">
        <f t="shared" ref="EX47:EX51" si="254">IF(AND(ER47=ER46,ES47&gt;ES46),ES46,ES47)</f>
        <v>4</v>
      </c>
      <c r="EY47" s="217"/>
      <c r="EZ47" s="567" t="str">
        <f t="shared" si="45"/>
        <v>Chelsea</v>
      </c>
      <c r="FA47" s="567">
        <f t="shared" si="137"/>
        <v>11</v>
      </c>
      <c r="FB47" s="567">
        <f t="shared" si="138"/>
        <v>11</v>
      </c>
      <c r="FC47" s="568">
        <f t="shared" si="139"/>
        <v>4</v>
      </c>
      <c r="FD47" s="217"/>
      <c r="FE47" s="569" t="str">
        <f t="shared" ref="FE47:FE51" si="255">IF(AND(FB47=FB46,FC47&gt;FC46),EZ46,EZ47)</f>
        <v>Chelsea</v>
      </c>
      <c r="FF47" s="570">
        <f t="shared" ref="FF47:FF50" si="256">IF(AND(FB47=FB46,FC47&gt;FC46),FA46,FA47)</f>
        <v>11</v>
      </c>
      <c r="FG47" s="570">
        <f t="shared" ref="FG47:FG51" si="257">IF(AND(FB47=FB46,FC47&gt;FC46),FB46,FB47)</f>
        <v>11</v>
      </c>
      <c r="FH47" s="571">
        <f t="shared" ref="FH47:FH51" si="258">IF(AND(FB47=FB46,FC47&gt;FC46),FC46,FC47)</f>
        <v>4</v>
      </c>
      <c r="FI47" s="217"/>
      <c r="FJ47" s="567" t="str">
        <f t="shared" si="46"/>
        <v>Chelsea</v>
      </c>
      <c r="FK47" s="567">
        <f t="shared" si="140"/>
        <v>11</v>
      </c>
      <c r="FL47" s="567">
        <f t="shared" si="141"/>
        <v>11</v>
      </c>
      <c r="FM47" s="568">
        <f t="shared" si="142"/>
        <v>4</v>
      </c>
      <c r="FN47" s="217"/>
      <c r="FO47" s="140" t="str">
        <f t="shared" si="15"/>
        <v>Chelsea</v>
      </c>
      <c r="FP47" s="572">
        <f t="shared" si="193"/>
        <v>11</v>
      </c>
      <c r="FQ47" s="572">
        <f>IF(AND(FL47=FL46,FM47=FM46,FK47&gt;FK46),FL46,FL47)</f>
        <v>11</v>
      </c>
      <c r="FR47" s="141">
        <f t="shared" si="194"/>
        <v>4</v>
      </c>
      <c r="FS47" s="217"/>
      <c r="FT47" s="567" t="str">
        <f t="shared" si="47"/>
        <v>Chelsea</v>
      </c>
      <c r="FU47" s="567">
        <f t="shared" si="143"/>
        <v>11</v>
      </c>
      <c r="FV47" s="567">
        <f t="shared" si="144"/>
        <v>11</v>
      </c>
      <c r="FW47" s="568">
        <f t="shared" si="145"/>
        <v>4</v>
      </c>
      <c r="FX47" s="217"/>
      <c r="FY47" s="140" t="str">
        <f t="shared" si="16"/>
        <v>Chelsea</v>
      </c>
      <c r="FZ47" s="572">
        <f t="shared" si="195"/>
        <v>11</v>
      </c>
      <c r="GA47" s="572">
        <f>IF(AND(FV47=FV46,FW47=FW46,FU47&gt;FU46),FV46,FV47)</f>
        <v>11</v>
      </c>
      <c r="GB47" s="141">
        <f t="shared" si="196"/>
        <v>4</v>
      </c>
      <c r="GC47" s="217"/>
      <c r="GD47" s="567" t="str">
        <f t="shared" si="48"/>
        <v>Chelsea</v>
      </c>
      <c r="GE47" s="567">
        <f t="shared" si="146"/>
        <v>11</v>
      </c>
      <c r="GF47" s="567">
        <f t="shared" si="147"/>
        <v>11</v>
      </c>
      <c r="GG47" s="568">
        <f t="shared" si="148"/>
        <v>4</v>
      </c>
      <c r="GH47" s="217"/>
      <c r="GI47" s="140" t="str">
        <f t="shared" si="17"/>
        <v>Chelsea</v>
      </c>
      <c r="GJ47" s="572">
        <f t="shared" si="197"/>
        <v>11</v>
      </c>
      <c r="GK47" s="572">
        <f>IF(AND(GF47=GF46,GG47=GG46,GE47&gt;GE46),GF46,GF47)</f>
        <v>11</v>
      </c>
      <c r="GL47" s="141">
        <f t="shared" si="198"/>
        <v>4</v>
      </c>
      <c r="GM47" s="217"/>
      <c r="GN47" s="567" t="str">
        <f t="shared" si="49"/>
        <v>Chelsea</v>
      </c>
      <c r="GO47" s="567">
        <f t="shared" si="149"/>
        <v>11</v>
      </c>
      <c r="GP47" s="567">
        <f t="shared" si="150"/>
        <v>11</v>
      </c>
      <c r="GQ47" s="568">
        <f t="shared" si="151"/>
        <v>4</v>
      </c>
      <c r="GR47" s="217"/>
      <c r="GS47" s="140" t="str">
        <f t="shared" si="18"/>
        <v>Chelsea</v>
      </c>
      <c r="GT47" s="572">
        <f t="shared" si="199"/>
        <v>11</v>
      </c>
      <c r="GU47" s="572">
        <f>IF(AND(GP47=GP46,GQ47=GQ46,GO47&gt;GO46),GP46,GP47)</f>
        <v>11</v>
      </c>
      <c r="GV47" s="141">
        <f t="shared" si="200"/>
        <v>4</v>
      </c>
      <c r="GW47" s="217"/>
      <c r="GX47" s="567" t="str">
        <f t="shared" si="50"/>
        <v>Chelsea</v>
      </c>
      <c r="GY47" s="567">
        <f t="shared" si="152"/>
        <v>11</v>
      </c>
      <c r="GZ47" s="567">
        <f t="shared" si="153"/>
        <v>11</v>
      </c>
      <c r="HA47" s="568">
        <f t="shared" si="154"/>
        <v>4</v>
      </c>
      <c r="HB47" s="217"/>
      <c r="HC47" s="140" t="str">
        <f t="shared" si="19"/>
        <v>Chelsea</v>
      </c>
      <c r="HD47" s="572">
        <f t="shared" si="201"/>
        <v>11</v>
      </c>
      <c r="HE47" s="572">
        <f>IF(AND(GZ47=GZ46,HA47=HA46,GY47&gt;GY46),GZ46,GZ47)</f>
        <v>11</v>
      </c>
      <c r="HF47" s="141">
        <f t="shared" si="202"/>
        <v>4</v>
      </c>
      <c r="HG47" s="217"/>
      <c r="HH47" s="567" t="str">
        <f t="shared" si="51"/>
        <v>Chelsea</v>
      </c>
      <c r="HI47" s="567">
        <f t="shared" si="155"/>
        <v>11</v>
      </c>
      <c r="HJ47" s="567">
        <f t="shared" si="156"/>
        <v>11</v>
      </c>
      <c r="HK47" s="568">
        <f t="shared" si="157"/>
        <v>4</v>
      </c>
      <c r="HL47" s="217"/>
      <c r="HM47" s="140" t="str">
        <f t="shared" si="20"/>
        <v>Chelsea</v>
      </c>
      <c r="HN47" s="572">
        <f t="shared" si="203"/>
        <v>11</v>
      </c>
      <c r="HO47" s="572">
        <f>IF(AND(HJ47=HJ46,HK47=HK46,HI47&gt;HI46),HJ46,HJ47)</f>
        <v>11</v>
      </c>
      <c r="HP47" s="141">
        <f t="shared" si="204"/>
        <v>4</v>
      </c>
      <c r="HQ47" s="217"/>
      <c r="HR47" s="567" t="str">
        <f t="shared" si="52"/>
        <v>Chelsea</v>
      </c>
      <c r="HS47" s="567">
        <f t="shared" si="158"/>
        <v>11</v>
      </c>
      <c r="HT47" s="567">
        <f t="shared" si="159"/>
        <v>11</v>
      </c>
      <c r="HU47" s="568">
        <f t="shared" si="160"/>
        <v>4</v>
      </c>
      <c r="HV47" s="217"/>
      <c r="HW47" s="140" t="str">
        <f t="shared" si="21"/>
        <v>Chelsea</v>
      </c>
      <c r="HX47" s="572">
        <f t="shared" si="205"/>
        <v>11</v>
      </c>
      <c r="HY47" s="572">
        <f>IF(AND(HT47=HT46,HU47=HU46,HS47&gt;HS46),HT46,HT47)</f>
        <v>11</v>
      </c>
      <c r="HZ47" s="141">
        <f t="shared" si="206"/>
        <v>4</v>
      </c>
      <c r="IA47" s="217"/>
      <c r="IB47" s="567" t="str">
        <f t="shared" si="53"/>
        <v>Chelsea</v>
      </c>
      <c r="IC47" s="567">
        <f t="shared" si="161"/>
        <v>11</v>
      </c>
      <c r="ID47" s="567">
        <f t="shared" si="162"/>
        <v>11</v>
      </c>
      <c r="IE47" s="568">
        <f t="shared" si="163"/>
        <v>4</v>
      </c>
      <c r="IF47" s="217">
        <f t="shared" si="54"/>
        <v>11</v>
      </c>
      <c r="IG47" s="140" t="str">
        <f t="shared" si="22"/>
        <v>Chelsea</v>
      </c>
      <c r="IH47" s="572">
        <f t="shared" si="207"/>
        <v>11</v>
      </c>
      <c r="II47" s="572">
        <f>IF(AND(ID47=ID46,IE47=IE46,IC47&gt;IC46),ID46,ID47)</f>
        <v>11</v>
      </c>
      <c r="IJ47" s="141">
        <f t="shared" si="208"/>
        <v>4</v>
      </c>
      <c r="IK47" s="217"/>
      <c r="IL47" s="567" t="str">
        <f t="shared" si="55"/>
        <v>Chelsea</v>
      </c>
      <c r="IM47" s="567">
        <f t="shared" si="164"/>
        <v>11</v>
      </c>
      <c r="IN47" s="567">
        <f t="shared" si="165"/>
        <v>11</v>
      </c>
      <c r="IO47" s="568">
        <f t="shared" si="166"/>
        <v>4</v>
      </c>
      <c r="IP47" s="217">
        <f t="shared" si="56"/>
        <v>11</v>
      </c>
      <c r="IQ47" s="140" t="str">
        <f t="shared" si="23"/>
        <v>Chelsea</v>
      </c>
      <c r="IR47" s="572">
        <f t="shared" si="209"/>
        <v>11</v>
      </c>
      <c r="IS47" s="572">
        <f>IF(AND(IN47=IN46,IO47=IO46,IM47&gt;IM46),IN46,IN47)</f>
        <v>11</v>
      </c>
      <c r="IT47" s="141">
        <f t="shared" si="210"/>
        <v>4</v>
      </c>
      <c r="IU47" s="217"/>
      <c r="IV47" s="567" t="str">
        <f t="shared" si="57"/>
        <v>Chelsea</v>
      </c>
      <c r="IW47" s="567">
        <f t="shared" si="167"/>
        <v>11</v>
      </c>
      <c r="IX47" s="567">
        <f t="shared" si="168"/>
        <v>11</v>
      </c>
      <c r="IY47" s="568">
        <f t="shared" si="169"/>
        <v>4</v>
      </c>
      <c r="IZ47" s="217">
        <f t="shared" si="58"/>
        <v>11</v>
      </c>
      <c r="JA47" s="140" t="str">
        <f t="shared" si="24"/>
        <v>Chelsea</v>
      </c>
      <c r="JB47" s="572">
        <f t="shared" si="211"/>
        <v>11</v>
      </c>
      <c r="JC47" s="572">
        <f>IF(AND(IX47=IX46,IY47=IY46,IW47&gt;IW46),IX46,IX47)</f>
        <v>11</v>
      </c>
      <c r="JD47" s="141">
        <f t="shared" si="212"/>
        <v>4</v>
      </c>
      <c r="JE47" s="217"/>
      <c r="JF47" s="567" t="str">
        <f t="shared" si="59"/>
        <v>Chelsea</v>
      </c>
      <c r="JG47" s="567">
        <f t="shared" si="170"/>
        <v>11</v>
      </c>
      <c r="JH47" s="567">
        <f t="shared" si="171"/>
        <v>11</v>
      </c>
      <c r="JI47" s="568">
        <f t="shared" si="172"/>
        <v>4</v>
      </c>
      <c r="JJ47" s="217">
        <f t="shared" si="60"/>
        <v>11</v>
      </c>
      <c r="JK47" s="140" t="str">
        <f t="shared" si="25"/>
        <v>Chelsea</v>
      </c>
      <c r="JL47" s="572">
        <f t="shared" si="213"/>
        <v>11</v>
      </c>
      <c r="JM47" s="572">
        <f>IF(AND(JH47=JH46,JI47=JI46,JG47&gt;JG46),JH46,JH47)</f>
        <v>11</v>
      </c>
      <c r="JN47" s="141">
        <f t="shared" si="214"/>
        <v>4</v>
      </c>
      <c r="JO47" s="217"/>
      <c r="JP47" s="567" t="str">
        <f t="shared" si="61"/>
        <v>Chelsea</v>
      </c>
      <c r="JQ47" s="567">
        <f t="shared" si="173"/>
        <v>11</v>
      </c>
      <c r="JR47" s="567">
        <f t="shared" si="174"/>
        <v>11</v>
      </c>
      <c r="JS47" s="568">
        <f t="shared" si="175"/>
        <v>4</v>
      </c>
      <c r="JT47" s="217">
        <f t="shared" si="62"/>
        <v>11</v>
      </c>
      <c r="JU47" s="140" t="str">
        <f t="shared" si="26"/>
        <v>Chelsea</v>
      </c>
      <c r="JV47" s="572">
        <f t="shared" si="215"/>
        <v>11</v>
      </c>
      <c r="JW47" s="572">
        <f>IF(AND(JR47=JR46,JS47=JS46,JQ47&gt;JQ46),JR46,JR47)</f>
        <v>11</v>
      </c>
      <c r="JX47" s="141">
        <f t="shared" si="216"/>
        <v>4</v>
      </c>
      <c r="JY47" s="217"/>
      <c r="JZ47" s="567" t="str">
        <f t="shared" si="63"/>
        <v>Chelsea</v>
      </c>
      <c r="KA47" s="567">
        <f t="shared" si="176"/>
        <v>11</v>
      </c>
      <c r="KB47" s="567">
        <f t="shared" si="177"/>
        <v>11</v>
      </c>
      <c r="KC47" s="568">
        <f t="shared" si="178"/>
        <v>4</v>
      </c>
      <c r="KD47" s="217">
        <f t="shared" si="64"/>
        <v>11</v>
      </c>
      <c r="KE47" s="140" t="str">
        <f t="shared" si="27"/>
        <v>Chelsea</v>
      </c>
      <c r="KF47" s="572">
        <f t="shared" si="217"/>
        <v>11</v>
      </c>
      <c r="KG47" s="572">
        <f>IF(AND(KB47=KB46,KC47=KC46,KA47&gt;KA46),KB46,KB47)</f>
        <v>11</v>
      </c>
      <c r="KH47" s="141">
        <f t="shared" si="218"/>
        <v>4</v>
      </c>
      <c r="KI47" s="217"/>
      <c r="KJ47" s="567" t="str">
        <f t="shared" si="65"/>
        <v>Chelsea</v>
      </c>
      <c r="KK47" s="567">
        <f t="shared" si="179"/>
        <v>11</v>
      </c>
      <c r="KL47" s="567">
        <f t="shared" si="180"/>
        <v>11</v>
      </c>
      <c r="KM47" s="568">
        <f t="shared" si="181"/>
        <v>4</v>
      </c>
      <c r="KN47" s="217">
        <f t="shared" si="66"/>
        <v>11</v>
      </c>
      <c r="KO47" s="140" t="str">
        <f t="shared" si="28"/>
        <v>Chelsea</v>
      </c>
      <c r="KP47" s="572">
        <f t="shared" si="219"/>
        <v>11</v>
      </c>
      <c r="KQ47" s="572">
        <f>IF(AND(KL47=KL46,KM47=KM46,KK47&gt;KK46),KL46,KL47)</f>
        <v>11</v>
      </c>
      <c r="KR47" s="141">
        <f t="shared" si="220"/>
        <v>4</v>
      </c>
      <c r="KS47" s="217"/>
      <c r="KT47" s="567" t="str">
        <f t="shared" si="67"/>
        <v>Chelsea</v>
      </c>
      <c r="KU47" s="567">
        <f t="shared" si="182"/>
        <v>11</v>
      </c>
      <c r="KV47" s="567">
        <f t="shared" si="183"/>
        <v>11</v>
      </c>
      <c r="KW47" s="568">
        <f t="shared" si="184"/>
        <v>4</v>
      </c>
      <c r="KX47" s="217">
        <f t="shared" si="68"/>
        <v>11</v>
      </c>
      <c r="KY47" s="140" t="str">
        <f t="shared" si="29"/>
        <v>Chelsea</v>
      </c>
      <c r="KZ47" s="572">
        <f t="shared" si="221"/>
        <v>11</v>
      </c>
      <c r="LA47" s="572">
        <f>IF(AND(KV47=KV46,KW47=KW46,KU47&gt;KU46),KV46,KV47)</f>
        <v>11</v>
      </c>
      <c r="LB47" s="141">
        <f t="shared" si="222"/>
        <v>4</v>
      </c>
      <c r="LC47" s="122"/>
      <c r="LD47" s="531"/>
      <c r="LE47" s="531"/>
      <c r="LF47" s="531"/>
      <c r="LG47" s="531"/>
      <c r="LH47" s="122"/>
      <c r="LI47" s="122"/>
      <c r="LJ47" s="122"/>
      <c r="LK47" s="122"/>
      <c r="LM47" s="122"/>
      <c r="LN47" s="122"/>
      <c r="LO47" s="122"/>
      <c r="LP47" s="122"/>
      <c r="LR47" s="122"/>
      <c r="LS47" s="122"/>
      <c r="LT47" s="122"/>
      <c r="LU47" s="122"/>
    </row>
    <row r="48" spans="1:333" hidden="1">
      <c r="A48" s="65">
        <f>IF('Teams-Premier-League'!A18="","",'Teams-Premier-League'!A18)</f>
        <v>12</v>
      </c>
      <c r="B48" s="307" t="str">
        <f>IF(A48=" ", " ",INDEX('Stats-Big-Stats'!$C$872:$C$891,MATCH($A48,'Stats-Big-Stats'!$H$872:$H$891,0)))</f>
        <v>Fulham</v>
      </c>
      <c r="C48" s="160">
        <f>IF(A48=" "," ",INDEX('Match-Points'!$J$7:$J$26,MATCH($A48,'Stats-Big-Stats'!$H$872:$H$891,0)))</f>
        <v>11</v>
      </c>
      <c r="D48" s="304" t="str">
        <f t="shared" si="2"/>
        <v>Fulham</v>
      </c>
      <c r="E48" s="305">
        <f t="shared" si="30"/>
        <v>12</v>
      </c>
      <c r="F48" s="309" t="str">
        <f t="shared" si="3"/>
        <v>Fulham</v>
      </c>
      <c r="G48" s="310">
        <f>LOOKUP(F48,'Match-Points'!$B$7:$G$26,'Match-Points'!$G$7:$G$26)</f>
        <v>8</v>
      </c>
      <c r="H48" s="26">
        <f t="shared" si="1"/>
        <v>11</v>
      </c>
      <c r="I48" s="107">
        <f>LOOKUP(B48,'Match-Points'!$B$7:$I$26,'Match-Points'!$I$7:$I$26)</f>
        <v>-5</v>
      </c>
      <c r="J48" s="243"/>
      <c r="K48" s="560" t="str">
        <f t="shared" si="69"/>
        <v>Fulham</v>
      </c>
      <c r="L48" s="560">
        <f t="shared" si="70"/>
        <v>8</v>
      </c>
      <c r="M48" s="560">
        <f t="shared" si="71"/>
        <v>11</v>
      </c>
      <c r="N48" s="560">
        <f t="shared" si="72"/>
        <v>-5</v>
      </c>
      <c r="O48" s="531"/>
      <c r="P48" s="567" t="str">
        <f t="shared" si="31"/>
        <v>Fulham</v>
      </c>
      <c r="Q48" s="567">
        <f t="shared" si="73"/>
        <v>8</v>
      </c>
      <c r="R48" s="567">
        <f t="shared" si="74"/>
        <v>11</v>
      </c>
      <c r="S48" s="568">
        <f t="shared" si="75"/>
        <v>-5</v>
      </c>
      <c r="T48" s="219"/>
      <c r="U48" s="569" t="str">
        <f t="shared" si="226"/>
        <v>Fulham</v>
      </c>
      <c r="V48" s="570">
        <f t="shared" si="76"/>
        <v>8</v>
      </c>
      <c r="W48" s="570">
        <f t="shared" si="77"/>
        <v>11</v>
      </c>
      <c r="X48" s="571">
        <f t="shared" si="78"/>
        <v>-5</v>
      </c>
      <c r="Y48" s="219"/>
      <c r="Z48" s="567" t="str">
        <f t="shared" si="32"/>
        <v>Fulham</v>
      </c>
      <c r="AA48" s="567">
        <f t="shared" si="79"/>
        <v>8</v>
      </c>
      <c r="AB48" s="567">
        <f t="shared" si="80"/>
        <v>11</v>
      </c>
      <c r="AC48" s="568">
        <f t="shared" si="81"/>
        <v>-5</v>
      </c>
      <c r="AD48" s="217"/>
      <c r="AE48" s="569" t="str">
        <f t="shared" si="227"/>
        <v>Fulham</v>
      </c>
      <c r="AF48" s="570">
        <f t="shared" si="82"/>
        <v>8</v>
      </c>
      <c r="AG48" s="570">
        <f t="shared" si="83"/>
        <v>11</v>
      </c>
      <c r="AH48" s="571">
        <f t="shared" si="84"/>
        <v>-5</v>
      </c>
      <c r="AI48" s="219"/>
      <c r="AJ48" s="567" t="str">
        <f t="shared" si="33"/>
        <v>Fulham</v>
      </c>
      <c r="AK48" s="567">
        <f t="shared" si="85"/>
        <v>8</v>
      </c>
      <c r="AL48" s="567">
        <f t="shared" si="86"/>
        <v>11</v>
      </c>
      <c r="AM48" s="568">
        <f t="shared" si="87"/>
        <v>-5</v>
      </c>
      <c r="AN48" s="217"/>
      <c r="AO48" s="569" t="str">
        <f t="shared" si="228"/>
        <v>Fulham</v>
      </c>
      <c r="AP48" s="570">
        <f t="shared" si="88"/>
        <v>8</v>
      </c>
      <c r="AQ48" s="570">
        <f t="shared" si="89"/>
        <v>11</v>
      </c>
      <c r="AR48" s="571">
        <f t="shared" si="90"/>
        <v>-5</v>
      </c>
      <c r="AS48" s="219"/>
      <c r="AT48" s="567" t="str">
        <f t="shared" si="34"/>
        <v>Fulham</v>
      </c>
      <c r="AU48" s="567">
        <f t="shared" si="91"/>
        <v>8</v>
      </c>
      <c r="AV48" s="567">
        <f t="shared" si="92"/>
        <v>11</v>
      </c>
      <c r="AW48" s="568">
        <f t="shared" si="93"/>
        <v>-5</v>
      </c>
      <c r="AX48" s="217"/>
      <c r="AY48" s="569" t="str">
        <f t="shared" si="229"/>
        <v>Fulham</v>
      </c>
      <c r="AZ48" s="570">
        <f t="shared" si="94"/>
        <v>8</v>
      </c>
      <c r="BA48" s="570">
        <f t="shared" si="95"/>
        <v>11</v>
      </c>
      <c r="BB48" s="571">
        <f t="shared" si="96"/>
        <v>-5</v>
      </c>
      <c r="BC48" s="219"/>
      <c r="BD48" s="567" t="str">
        <f t="shared" si="35"/>
        <v>Fulham</v>
      </c>
      <c r="BE48" s="567">
        <f t="shared" si="97"/>
        <v>8</v>
      </c>
      <c r="BF48" s="567">
        <f t="shared" si="98"/>
        <v>11</v>
      </c>
      <c r="BG48" s="568">
        <f t="shared" si="99"/>
        <v>-5</v>
      </c>
      <c r="BH48" s="217"/>
      <c r="BI48" s="569" t="str">
        <f t="shared" si="230"/>
        <v>Fulham</v>
      </c>
      <c r="BJ48" s="570">
        <f t="shared" si="100"/>
        <v>8</v>
      </c>
      <c r="BK48" s="570">
        <f t="shared" si="101"/>
        <v>11</v>
      </c>
      <c r="BL48" s="571">
        <f t="shared" si="102"/>
        <v>-5</v>
      </c>
      <c r="BM48" s="219"/>
      <c r="BN48" s="567" t="str">
        <f t="shared" si="36"/>
        <v>Fulham</v>
      </c>
      <c r="BO48" s="567">
        <f t="shared" si="103"/>
        <v>8</v>
      </c>
      <c r="BP48" s="567">
        <f t="shared" si="104"/>
        <v>11</v>
      </c>
      <c r="BQ48" s="568">
        <f t="shared" si="105"/>
        <v>-5</v>
      </c>
      <c r="BR48" s="217"/>
      <c r="BS48" s="569" t="str">
        <f t="shared" si="231"/>
        <v>Fulham</v>
      </c>
      <c r="BT48" s="570">
        <f t="shared" si="106"/>
        <v>8</v>
      </c>
      <c r="BU48" s="570">
        <f t="shared" si="107"/>
        <v>11</v>
      </c>
      <c r="BV48" s="571">
        <f t="shared" si="108"/>
        <v>-5</v>
      </c>
      <c r="BW48" s="219"/>
      <c r="BX48" s="567" t="str">
        <f t="shared" si="37"/>
        <v>Fulham</v>
      </c>
      <c r="BY48" s="567">
        <f t="shared" si="109"/>
        <v>8</v>
      </c>
      <c r="BZ48" s="567">
        <f t="shared" si="110"/>
        <v>11</v>
      </c>
      <c r="CA48" s="568">
        <f t="shared" si="111"/>
        <v>-5</v>
      </c>
      <c r="CB48" s="217"/>
      <c r="CC48" s="569" t="str">
        <f t="shared" si="232"/>
        <v>Fulham</v>
      </c>
      <c r="CD48" s="570">
        <f t="shared" si="113"/>
        <v>8</v>
      </c>
      <c r="CE48" s="570">
        <f t="shared" si="114"/>
        <v>11</v>
      </c>
      <c r="CF48" s="571">
        <f t="shared" si="115"/>
        <v>-5</v>
      </c>
      <c r="CG48" s="219"/>
      <c r="CH48" s="567" t="str">
        <f t="shared" si="38"/>
        <v>Fulham</v>
      </c>
      <c r="CI48" s="567">
        <f t="shared" si="116"/>
        <v>8</v>
      </c>
      <c r="CJ48" s="567">
        <f t="shared" si="117"/>
        <v>11</v>
      </c>
      <c r="CK48" s="568">
        <f t="shared" si="118"/>
        <v>-5</v>
      </c>
      <c r="CL48" s="217"/>
      <c r="CM48" s="569" t="str">
        <f t="shared" si="233"/>
        <v>Fulham</v>
      </c>
      <c r="CN48" s="570">
        <f t="shared" si="186"/>
        <v>8</v>
      </c>
      <c r="CO48" s="570">
        <f t="shared" si="187"/>
        <v>11</v>
      </c>
      <c r="CP48" s="571">
        <f t="shared" si="188"/>
        <v>-5</v>
      </c>
      <c r="CQ48" s="219"/>
      <c r="CR48" s="567" t="str">
        <f t="shared" si="39"/>
        <v>Fulham</v>
      </c>
      <c r="CS48" s="567">
        <f t="shared" si="119"/>
        <v>8</v>
      </c>
      <c r="CT48" s="567">
        <f t="shared" si="120"/>
        <v>11</v>
      </c>
      <c r="CU48" s="568">
        <f t="shared" si="121"/>
        <v>-5</v>
      </c>
      <c r="CV48" s="217"/>
      <c r="CW48" s="569" t="str">
        <f t="shared" si="234"/>
        <v>Fulham</v>
      </c>
      <c r="CX48" s="570">
        <f t="shared" si="223"/>
        <v>8</v>
      </c>
      <c r="CY48" s="570">
        <f t="shared" si="224"/>
        <v>11</v>
      </c>
      <c r="CZ48" s="571">
        <f t="shared" si="225"/>
        <v>-5</v>
      </c>
      <c r="DA48" s="531"/>
      <c r="DB48" s="567" t="str">
        <f t="shared" si="40"/>
        <v>Fulham</v>
      </c>
      <c r="DC48" s="567">
        <f t="shared" si="122"/>
        <v>8</v>
      </c>
      <c r="DD48" s="567">
        <f t="shared" si="123"/>
        <v>11</v>
      </c>
      <c r="DE48" s="568">
        <f t="shared" si="124"/>
        <v>-5</v>
      </c>
      <c r="DF48" s="217"/>
      <c r="DG48" s="569" t="str">
        <f t="shared" si="235"/>
        <v>Fulham</v>
      </c>
      <c r="DH48" s="570">
        <f t="shared" si="236"/>
        <v>8</v>
      </c>
      <c r="DI48" s="570">
        <f t="shared" si="237"/>
        <v>11</v>
      </c>
      <c r="DJ48" s="571">
        <f t="shared" si="238"/>
        <v>-5</v>
      </c>
      <c r="DK48" s="217"/>
      <c r="DL48" s="567" t="str">
        <f t="shared" si="41"/>
        <v>Fulham</v>
      </c>
      <c r="DM48" s="567">
        <f t="shared" si="125"/>
        <v>8</v>
      </c>
      <c r="DN48" s="567">
        <f t="shared" si="126"/>
        <v>11</v>
      </c>
      <c r="DO48" s="568">
        <f t="shared" si="127"/>
        <v>-5</v>
      </c>
      <c r="DP48" s="531"/>
      <c r="DQ48" s="569" t="str">
        <f t="shared" si="239"/>
        <v>Fulham</v>
      </c>
      <c r="DR48" s="570">
        <f t="shared" si="240"/>
        <v>8</v>
      </c>
      <c r="DS48" s="570">
        <f t="shared" si="241"/>
        <v>11</v>
      </c>
      <c r="DT48" s="571">
        <f t="shared" si="242"/>
        <v>-5</v>
      </c>
      <c r="DU48" s="217"/>
      <c r="DV48" s="567" t="str">
        <f t="shared" si="42"/>
        <v>Fulham</v>
      </c>
      <c r="DW48" s="567">
        <f t="shared" si="128"/>
        <v>8</v>
      </c>
      <c r="DX48" s="567">
        <f t="shared" si="129"/>
        <v>11</v>
      </c>
      <c r="DY48" s="568">
        <f t="shared" si="130"/>
        <v>-5</v>
      </c>
      <c r="DZ48" s="217"/>
      <c r="EA48" s="569" t="str">
        <f t="shared" si="243"/>
        <v>Fulham</v>
      </c>
      <c r="EB48" s="570">
        <f t="shared" si="244"/>
        <v>8</v>
      </c>
      <c r="EC48" s="570">
        <f t="shared" si="245"/>
        <v>11</v>
      </c>
      <c r="ED48" s="571">
        <f t="shared" si="246"/>
        <v>-5</v>
      </c>
      <c r="EE48" s="217"/>
      <c r="EF48" s="567" t="str">
        <f t="shared" si="43"/>
        <v>Fulham</v>
      </c>
      <c r="EG48" s="567">
        <f t="shared" si="131"/>
        <v>8</v>
      </c>
      <c r="EH48" s="567">
        <f t="shared" si="132"/>
        <v>11</v>
      </c>
      <c r="EI48" s="568">
        <f t="shared" si="133"/>
        <v>-5</v>
      </c>
      <c r="EJ48" s="217"/>
      <c r="EK48" s="569" t="str">
        <f t="shared" si="247"/>
        <v>Fulham</v>
      </c>
      <c r="EL48" s="570">
        <f t="shared" si="248"/>
        <v>8</v>
      </c>
      <c r="EM48" s="570">
        <f t="shared" si="249"/>
        <v>11</v>
      </c>
      <c r="EN48" s="571">
        <f t="shared" si="250"/>
        <v>-5</v>
      </c>
      <c r="EO48" s="217"/>
      <c r="EP48" s="567" t="str">
        <f t="shared" si="44"/>
        <v>Fulham</v>
      </c>
      <c r="EQ48" s="567">
        <f t="shared" si="134"/>
        <v>8</v>
      </c>
      <c r="ER48" s="567">
        <f t="shared" si="135"/>
        <v>11</v>
      </c>
      <c r="ES48" s="568">
        <f t="shared" si="136"/>
        <v>-5</v>
      </c>
      <c r="ET48" s="217"/>
      <c r="EU48" s="569" t="str">
        <f t="shared" si="251"/>
        <v>Fulham</v>
      </c>
      <c r="EV48" s="570">
        <f t="shared" si="252"/>
        <v>8</v>
      </c>
      <c r="EW48" s="570">
        <f t="shared" si="253"/>
        <v>11</v>
      </c>
      <c r="EX48" s="571">
        <f t="shared" si="254"/>
        <v>-5</v>
      </c>
      <c r="EY48" s="217"/>
      <c r="EZ48" s="567" t="str">
        <f t="shared" si="45"/>
        <v>Fulham</v>
      </c>
      <c r="FA48" s="567">
        <f t="shared" si="137"/>
        <v>8</v>
      </c>
      <c r="FB48" s="567">
        <f t="shared" si="138"/>
        <v>11</v>
      </c>
      <c r="FC48" s="568">
        <f t="shared" si="139"/>
        <v>-5</v>
      </c>
      <c r="FD48" s="217"/>
      <c r="FE48" s="569" t="str">
        <f t="shared" si="255"/>
        <v>Fulham</v>
      </c>
      <c r="FF48" s="570">
        <f t="shared" si="256"/>
        <v>8</v>
      </c>
      <c r="FG48" s="570">
        <f t="shared" si="257"/>
        <v>11</v>
      </c>
      <c r="FH48" s="571">
        <f t="shared" si="258"/>
        <v>-5</v>
      </c>
      <c r="FI48" s="217"/>
      <c r="FJ48" s="567" t="str">
        <f t="shared" si="46"/>
        <v>Fulham</v>
      </c>
      <c r="FK48" s="567">
        <f t="shared" si="140"/>
        <v>8</v>
      </c>
      <c r="FL48" s="567">
        <f t="shared" si="141"/>
        <v>11</v>
      </c>
      <c r="FM48" s="568">
        <f t="shared" si="142"/>
        <v>-5</v>
      </c>
      <c r="FN48" s="217"/>
      <c r="FO48" s="569" t="str">
        <f t="shared" ref="FO48:FO51" si="259">IF(AND(FL48=FL47,FM48&gt;FM47),FJ47,FJ48)</f>
        <v>Fulham</v>
      </c>
      <c r="FP48" s="570">
        <f t="shared" ref="FP48:FP50" si="260">IF(AND(FL48=FL47,FM48&gt;FM47),FK47,FK48)</f>
        <v>8</v>
      </c>
      <c r="FQ48" s="570">
        <f t="shared" ref="FQ48:FQ51" si="261">IF(AND(FL48=FL47,FM48&gt;FM47),FL47,FL48)</f>
        <v>11</v>
      </c>
      <c r="FR48" s="571">
        <f t="shared" ref="FR48:FR51" si="262">IF(AND(FL48=FL47,FM48&gt;FM47),FM47,FM48)</f>
        <v>-5</v>
      </c>
      <c r="FS48" s="217"/>
      <c r="FT48" s="567" t="str">
        <f t="shared" si="47"/>
        <v>Fulham</v>
      </c>
      <c r="FU48" s="567">
        <f t="shared" si="143"/>
        <v>8</v>
      </c>
      <c r="FV48" s="567">
        <f t="shared" si="144"/>
        <v>11</v>
      </c>
      <c r="FW48" s="568">
        <f t="shared" si="145"/>
        <v>-5</v>
      </c>
      <c r="FX48" s="217"/>
      <c r="FY48" s="140" t="str">
        <f t="shared" si="16"/>
        <v>Fulham</v>
      </c>
      <c r="FZ48" s="572">
        <f t="shared" si="195"/>
        <v>8</v>
      </c>
      <c r="GA48" s="572">
        <f>IF(AND(FV48=FV47,FW48=FW47,FU48&gt;FU47),FV47,FV48)</f>
        <v>11</v>
      </c>
      <c r="GB48" s="141">
        <f t="shared" si="196"/>
        <v>-5</v>
      </c>
      <c r="GC48" s="217"/>
      <c r="GD48" s="567" t="str">
        <f t="shared" si="48"/>
        <v>Fulham</v>
      </c>
      <c r="GE48" s="567">
        <f t="shared" si="146"/>
        <v>8</v>
      </c>
      <c r="GF48" s="567">
        <f t="shared" si="147"/>
        <v>11</v>
      </c>
      <c r="GG48" s="568">
        <f t="shared" si="148"/>
        <v>-5</v>
      </c>
      <c r="GH48" s="217"/>
      <c r="GI48" s="140" t="str">
        <f t="shared" si="17"/>
        <v>Fulham</v>
      </c>
      <c r="GJ48" s="572">
        <f t="shared" si="197"/>
        <v>8</v>
      </c>
      <c r="GK48" s="572">
        <f>IF(AND(GF48=GF47,GG48=GG47,GE48&gt;GE47),GF47,GF48)</f>
        <v>11</v>
      </c>
      <c r="GL48" s="141">
        <f t="shared" si="198"/>
        <v>-5</v>
      </c>
      <c r="GM48" s="217"/>
      <c r="GN48" s="567" t="str">
        <f t="shared" si="49"/>
        <v>Fulham</v>
      </c>
      <c r="GO48" s="567">
        <f t="shared" si="149"/>
        <v>8</v>
      </c>
      <c r="GP48" s="567">
        <f t="shared" si="150"/>
        <v>11</v>
      </c>
      <c r="GQ48" s="568">
        <f t="shared" si="151"/>
        <v>-5</v>
      </c>
      <c r="GR48" s="217"/>
      <c r="GS48" s="140" t="str">
        <f t="shared" si="18"/>
        <v>Fulham</v>
      </c>
      <c r="GT48" s="572">
        <f t="shared" si="199"/>
        <v>8</v>
      </c>
      <c r="GU48" s="572">
        <f>IF(AND(GP48=GP47,GQ48=GQ47,GO48&gt;GO47),GP47,GP48)</f>
        <v>11</v>
      </c>
      <c r="GV48" s="141">
        <f t="shared" si="200"/>
        <v>-5</v>
      </c>
      <c r="GW48" s="217"/>
      <c r="GX48" s="567" t="str">
        <f t="shared" si="50"/>
        <v>Fulham</v>
      </c>
      <c r="GY48" s="567">
        <f t="shared" si="152"/>
        <v>8</v>
      </c>
      <c r="GZ48" s="567">
        <f t="shared" si="153"/>
        <v>11</v>
      </c>
      <c r="HA48" s="568">
        <f t="shared" si="154"/>
        <v>-5</v>
      </c>
      <c r="HB48" s="217"/>
      <c r="HC48" s="140" t="str">
        <f t="shared" si="19"/>
        <v>Fulham</v>
      </c>
      <c r="HD48" s="572">
        <f t="shared" si="201"/>
        <v>8</v>
      </c>
      <c r="HE48" s="572">
        <f>IF(AND(GZ48=GZ47,HA48=HA47,GY48&gt;GY47),GZ47,GZ48)</f>
        <v>11</v>
      </c>
      <c r="HF48" s="141">
        <f t="shared" si="202"/>
        <v>-5</v>
      </c>
      <c r="HG48" s="217"/>
      <c r="HH48" s="567" t="str">
        <f t="shared" si="51"/>
        <v>Fulham</v>
      </c>
      <c r="HI48" s="567">
        <f t="shared" si="155"/>
        <v>8</v>
      </c>
      <c r="HJ48" s="567">
        <f t="shared" si="156"/>
        <v>11</v>
      </c>
      <c r="HK48" s="568">
        <f t="shared" si="157"/>
        <v>-5</v>
      </c>
      <c r="HL48" s="217"/>
      <c r="HM48" s="140" t="str">
        <f t="shared" si="20"/>
        <v>Fulham</v>
      </c>
      <c r="HN48" s="572">
        <f t="shared" si="203"/>
        <v>8</v>
      </c>
      <c r="HO48" s="572">
        <f>IF(AND(HJ48=HJ47,HK48=HK47,HI48&gt;HI47),HJ47,HJ48)</f>
        <v>11</v>
      </c>
      <c r="HP48" s="141">
        <f t="shared" si="204"/>
        <v>-5</v>
      </c>
      <c r="HQ48" s="217"/>
      <c r="HR48" s="567" t="str">
        <f t="shared" si="52"/>
        <v>Fulham</v>
      </c>
      <c r="HS48" s="567">
        <f t="shared" si="158"/>
        <v>8</v>
      </c>
      <c r="HT48" s="567">
        <f t="shared" si="159"/>
        <v>11</v>
      </c>
      <c r="HU48" s="568">
        <f t="shared" si="160"/>
        <v>-5</v>
      </c>
      <c r="HV48" s="217"/>
      <c r="HW48" s="140" t="str">
        <f t="shared" si="21"/>
        <v>Fulham</v>
      </c>
      <c r="HX48" s="572">
        <f t="shared" si="205"/>
        <v>8</v>
      </c>
      <c r="HY48" s="572">
        <f>IF(AND(HT48=HT47,HU48=HU47,HS48&gt;HS47),HT47,HT48)</f>
        <v>11</v>
      </c>
      <c r="HZ48" s="141">
        <f t="shared" si="206"/>
        <v>-5</v>
      </c>
      <c r="IA48" s="217"/>
      <c r="IB48" s="567" t="str">
        <f t="shared" si="53"/>
        <v>Fulham</v>
      </c>
      <c r="IC48" s="567">
        <f t="shared" si="161"/>
        <v>8</v>
      </c>
      <c r="ID48" s="567">
        <f t="shared" si="162"/>
        <v>11</v>
      </c>
      <c r="IE48" s="568">
        <f t="shared" si="163"/>
        <v>-5</v>
      </c>
      <c r="IF48" s="217">
        <f t="shared" si="54"/>
        <v>12</v>
      </c>
      <c r="IG48" s="140" t="str">
        <f t="shared" si="22"/>
        <v>Fulham</v>
      </c>
      <c r="IH48" s="572">
        <f t="shared" si="207"/>
        <v>8</v>
      </c>
      <c r="II48" s="572">
        <f>IF(AND(ID48=ID47,IE48=IE47,IC48&gt;IC47),ID47,ID48)</f>
        <v>11</v>
      </c>
      <c r="IJ48" s="141">
        <f t="shared" si="208"/>
        <v>-5</v>
      </c>
      <c r="IK48" s="217"/>
      <c r="IL48" s="567" t="str">
        <f t="shared" si="55"/>
        <v>Fulham</v>
      </c>
      <c r="IM48" s="567">
        <f t="shared" si="164"/>
        <v>8</v>
      </c>
      <c r="IN48" s="567">
        <f t="shared" si="165"/>
        <v>11</v>
      </c>
      <c r="IO48" s="568">
        <f t="shared" si="166"/>
        <v>-5</v>
      </c>
      <c r="IP48" s="217">
        <f t="shared" si="56"/>
        <v>12</v>
      </c>
      <c r="IQ48" s="140" t="str">
        <f t="shared" si="23"/>
        <v>Fulham</v>
      </c>
      <c r="IR48" s="572">
        <f t="shared" si="209"/>
        <v>8</v>
      </c>
      <c r="IS48" s="572">
        <f>IF(AND(IN48=IN47,IO48=IO47,IM48&gt;IM47),IN47,IN48)</f>
        <v>11</v>
      </c>
      <c r="IT48" s="141">
        <f t="shared" si="210"/>
        <v>-5</v>
      </c>
      <c r="IU48" s="217"/>
      <c r="IV48" s="567" t="str">
        <f t="shared" si="57"/>
        <v>Fulham</v>
      </c>
      <c r="IW48" s="567">
        <f t="shared" si="167"/>
        <v>8</v>
      </c>
      <c r="IX48" s="567">
        <f t="shared" si="168"/>
        <v>11</v>
      </c>
      <c r="IY48" s="568">
        <f t="shared" si="169"/>
        <v>-5</v>
      </c>
      <c r="IZ48" s="217">
        <f t="shared" si="58"/>
        <v>12</v>
      </c>
      <c r="JA48" s="140" t="str">
        <f t="shared" si="24"/>
        <v>Fulham</v>
      </c>
      <c r="JB48" s="572">
        <f t="shared" si="211"/>
        <v>8</v>
      </c>
      <c r="JC48" s="572">
        <f>IF(AND(IX48=IX47,IY48=IY47,IW48&gt;IW47),IX47,IX48)</f>
        <v>11</v>
      </c>
      <c r="JD48" s="141">
        <f t="shared" si="212"/>
        <v>-5</v>
      </c>
      <c r="JE48" s="217"/>
      <c r="JF48" s="567" t="str">
        <f t="shared" si="59"/>
        <v>Fulham</v>
      </c>
      <c r="JG48" s="567">
        <f t="shared" si="170"/>
        <v>8</v>
      </c>
      <c r="JH48" s="567">
        <f t="shared" si="171"/>
        <v>11</v>
      </c>
      <c r="JI48" s="568">
        <f t="shared" si="172"/>
        <v>-5</v>
      </c>
      <c r="JJ48" s="217">
        <f t="shared" si="60"/>
        <v>12</v>
      </c>
      <c r="JK48" s="140" t="str">
        <f t="shared" si="25"/>
        <v>Fulham</v>
      </c>
      <c r="JL48" s="572">
        <f t="shared" si="213"/>
        <v>8</v>
      </c>
      <c r="JM48" s="572">
        <f>IF(AND(JH48=JH47,JI48=JI47,JG48&gt;JG47),JH47,JH48)</f>
        <v>11</v>
      </c>
      <c r="JN48" s="141">
        <f t="shared" si="214"/>
        <v>-5</v>
      </c>
      <c r="JO48" s="217"/>
      <c r="JP48" s="567" t="str">
        <f t="shared" si="61"/>
        <v>Fulham</v>
      </c>
      <c r="JQ48" s="567">
        <f t="shared" si="173"/>
        <v>8</v>
      </c>
      <c r="JR48" s="567">
        <f t="shared" si="174"/>
        <v>11</v>
      </c>
      <c r="JS48" s="568">
        <f t="shared" si="175"/>
        <v>-5</v>
      </c>
      <c r="JT48" s="217">
        <f t="shared" si="62"/>
        <v>12</v>
      </c>
      <c r="JU48" s="140" t="str">
        <f t="shared" si="26"/>
        <v>Fulham</v>
      </c>
      <c r="JV48" s="572">
        <f t="shared" si="215"/>
        <v>8</v>
      </c>
      <c r="JW48" s="572">
        <f>IF(AND(JR48=JR47,JS48=JS47,JQ48&gt;JQ47),JR47,JR48)</f>
        <v>11</v>
      </c>
      <c r="JX48" s="141">
        <f t="shared" si="216"/>
        <v>-5</v>
      </c>
      <c r="JY48" s="217"/>
      <c r="JZ48" s="567" t="str">
        <f t="shared" si="63"/>
        <v>Fulham</v>
      </c>
      <c r="KA48" s="567">
        <f t="shared" si="176"/>
        <v>8</v>
      </c>
      <c r="KB48" s="567">
        <f t="shared" si="177"/>
        <v>11</v>
      </c>
      <c r="KC48" s="568">
        <f t="shared" si="178"/>
        <v>-5</v>
      </c>
      <c r="KD48" s="217">
        <f t="shared" si="64"/>
        <v>12</v>
      </c>
      <c r="KE48" s="140" t="str">
        <f t="shared" si="27"/>
        <v>Fulham</v>
      </c>
      <c r="KF48" s="572">
        <f t="shared" si="217"/>
        <v>8</v>
      </c>
      <c r="KG48" s="572">
        <f>IF(AND(KB48=KB47,KC48=KC47,KA48&gt;KA47),KB47,KB48)</f>
        <v>11</v>
      </c>
      <c r="KH48" s="141">
        <f t="shared" si="218"/>
        <v>-5</v>
      </c>
      <c r="KI48" s="217"/>
      <c r="KJ48" s="567" t="str">
        <f t="shared" si="65"/>
        <v>Fulham</v>
      </c>
      <c r="KK48" s="567">
        <f t="shared" si="179"/>
        <v>8</v>
      </c>
      <c r="KL48" s="567">
        <f t="shared" si="180"/>
        <v>11</v>
      </c>
      <c r="KM48" s="568">
        <f t="shared" si="181"/>
        <v>-5</v>
      </c>
      <c r="KN48" s="217">
        <f t="shared" si="66"/>
        <v>12</v>
      </c>
      <c r="KO48" s="140" t="str">
        <f t="shared" si="28"/>
        <v>Fulham</v>
      </c>
      <c r="KP48" s="572">
        <f t="shared" si="219"/>
        <v>8</v>
      </c>
      <c r="KQ48" s="572">
        <f>IF(AND(KL48=KL47,KM48=KM47,KK48&gt;KK47),KL47,KL48)</f>
        <v>11</v>
      </c>
      <c r="KR48" s="141">
        <f t="shared" si="220"/>
        <v>-5</v>
      </c>
      <c r="KS48" s="217"/>
      <c r="KT48" s="567" t="str">
        <f t="shared" si="67"/>
        <v>Fulham</v>
      </c>
      <c r="KU48" s="567">
        <f t="shared" si="182"/>
        <v>8</v>
      </c>
      <c r="KV48" s="567">
        <f t="shared" si="183"/>
        <v>11</v>
      </c>
      <c r="KW48" s="568">
        <f t="shared" si="184"/>
        <v>-5</v>
      </c>
      <c r="KX48" s="217">
        <f t="shared" si="68"/>
        <v>12</v>
      </c>
      <c r="KY48" s="140" t="str">
        <f t="shared" si="29"/>
        <v>Fulham</v>
      </c>
      <c r="KZ48" s="572">
        <f t="shared" si="221"/>
        <v>8</v>
      </c>
      <c r="LA48" s="572">
        <f>IF(AND(KV48=KV47,KW48=KW47,KU48&gt;KU47),KV47,KV48)</f>
        <v>11</v>
      </c>
      <c r="LB48" s="141">
        <f t="shared" si="222"/>
        <v>-5</v>
      </c>
      <c r="LC48" s="122"/>
      <c r="LD48" s="531"/>
      <c r="LE48" s="531"/>
      <c r="LF48" s="531"/>
      <c r="LG48" s="531"/>
      <c r="LH48" s="122"/>
      <c r="LI48" s="122"/>
      <c r="LJ48" s="122"/>
      <c r="LK48" s="122"/>
      <c r="LM48" s="122"/>
      <c r="LN48" s="122"/>
      <c r="LO48" s="122"/>
      <c r="LP48" s="122"/>
      <c r="LR48" s="122"/>
      <c r="LS48" s="122"/>
      <c r="LT48" s="122"/>
      <c r="LU48" s="122"/>
    </row>
    <row r="49" spans="1:333" hidden="1">
      <c r="A49" s="65">
        <f>IF('Teams-Premier-League'!A19="","",'Teams-Premier-League'!A19)</f>
        <v>13</v>
      </c>
      <c r="B49" s="307" t="str">
        <f>IF(A49=" ", " ",INDEX('Stats-Big-Stats'!$C$872:$C$891,MATCH($A49,'Stats-Big-Stats'!$H$872:$H$891,0)))</f>
        <v>Nott'm Forest</v>
      </c>
      <c r="C49" s="160">
        <f>IF(A49=" "," ",INDEX('Match-Points'!$J$7:$J$26,MATCH($A49,'Stats-Big-Stats'!$H$872:$H$891,0)))</f>
        <v>9</v>
      </c>
      <c r="D49" s="304" t="str">
        <f t="shared" si="2"/>
        <v>Nott'm Forest</v>
      </c>
      <c r="E49" s="305">
        <f t="shared" si="30"/>
        <v>13</v>
      </c>
      <c r="F49" s="309" t="str">
        <f t="shared" si="3"/>
        <v>Nott'm Forest</v>
      </c>
      <c r="G49" s="310">
        <f>LOOKUP(F49,'Match-Points'!$B$7:$G$26,'Match-Points'!$G$7:$G$26)</f>
        <v>8</v>
      </c>
      <c r="H49" s="26">
        <f t="shared" si="1"/>
        <v>9</v>
      </c>
      <c r="I49" s="107">
        <f>LOOKUP(B49,'Match-Points'!$B$7:$I$26,'Match-Points'!$I$7:$I$26)</f>
        <v>-2</v>
      </c>
      <c r="J49" s="243"/>
      <c r="K49" s="560" t="str">
        <f t="shared" si="69"/>
        <v>Nott'm Forest</v>
      </c>
      <c r="L49" s="560">
        <f t="shared" si="70"/>
        <v>8</v>
      </c>
      <c r="M49" s="560">
        <f t="shared" si="71"/>
        <v>9</v>
      </c>
      <c r="N49" s="560">
        <f t="shared" si="72"/>
        <v>-2</v>
      </c>
      <c r="O49" s="531"/>
      <c r="P49" s="567" t="str">
        <f t="shared" si="31"/>
        <v>Nott'm Forest</v>
      </c>
      <c r="Q49" s="567">
        <f t="shared" si="73"/>
        <v>8</v>
      </c>
      <c r="R49" s="567">
        <f t="shared" si="74"/>
        <v>9</v>
      </c>
      <c r="S49" s="568">
        <f t="shared" si="75"/>
        <v>-2</v>
      </c>
      <c r="T49" s="219"/>
      <c r="U49" s="569" t="str">
        <f t="shared" si="226"/>
        <v>Nott'm Forest</v>
      </c>
      <c r="V49" s="570">
        <f t="shared" si="76"/>
        <v>8</v>
      </c>
      <c r="W49" s="570">
        <f t="shared" si="77"/>
        <v>9</v>
      </c>
      <c r="X49" s="571">
        <f t="shared" si="78"/>
        <v>-2</v>
      </c>
      <c r="Y49" s="219"/>
      <c r="Z49" s="567" t="str">
        <f t="shared" si="32"/>
        <v>Nott'm Forest</v>
      </c>
      <c r="AA49" s="567">
        <f t="shared" si="79"/>
        <v>8</v>
      </c>
      <c r="AB49" s="567">
        <f t="shared" si="80"/>
        <v>9</v>
      </c>
      <c r="AC49" s="568">
        <f t="shared" si="81"/>
        <v>-2</v>
      </c>
      <c r="AD49" s="217"/>
      <c r="AE49" s="569" t="str">
        <f t="shared" si="227"/>
        <v>Nott'm Forest</v>
      </c>
      <c r="AF49" s="570">
        <f t="shared" si="82"/>
        <v>8</v>
      </c>
      <c r="AG49" s="570">
        <f t="shared" si="83"/>
        <v>9</v>
      </c>
      <c r="AH49" s="571">
        <f t="shared" si="84"/>
        <v>-2</v>
      </c>
      <c r="AI49" s="219"/>
      <c r="AJ49" s="567" t="str">
        <f t="shared" si="33"/>
        <v>Nott'm Forest</v>
      </c>
      <c r="AK49" s="567">
        <f t="shared" si="85"/>
        <v>8</v>
      </c>
      <c r="AL49" s="567">
        <f t="shared" si="86"/>
        <v>9</v>
      </c>
      <c r="AM49" s="568">
        <f t="shared" si="87"/>
        <v>-2</v>
      </c>
      <c r="AN49" s="217"/>
      <c r="AO49" s="569" t="str">
        <f t="shared" si="228"/>
        <v>Nott'm Forest</v>
      </c>
      <c r="AP49" s="570">
        <f t="shared" si="88"/>
        <v>8</v>
      </c>
      <c r="AQ49" s="570">
        <f t="shared" si="89"/>
        <v>9</v>
      </c>
      <c r="AR49" s="571">
        <f t="shared" si="90"/>
        <v>-2</v>
      </c>
      <c r="AS49" s="219"/>
      <c r="AT49" s="567" t="str">
        <f t="shared" si="34"/>
        <v>Nott'm Forest</v>
      </c>
      <c r="AU49" s="567">
        <f t="shared" si="91"/>
        <v>8</v>
      </c>
      <c r="AV49" s="567">
        <f t="shared" si="92"/>
        <v>9</v>
      </c>
      <c r="AW49" s="568">
        <f t="shared" si="93"/>
        <v>-2</v>
      </c>
      <c r="AX49" s="217"/>
      <c r="AY49" s="569" t="str">
        <f t="shared" si="229"/>
        <v>Nott'm Forest</v>
      </c>
      <c r="AZ49" s="570">
        <f t="shared" si="94"/>
        <v>8</v>
      </c>
      <c r="BA49" s="570">
        <f t="shared" si="95"/>
        <v>9</v>
      </c>
      <c r="BB49" s="571">
        <f t="shared" si="96"/>
        <v>-2</v>
      </c>
      <c r="BC49" s="219"/>
      <c r="BD49" s="567" t="str">
        <f t="shared" si="35"/>
        <v>Nott'm Forest</v>
      </c>
      <c r="BE49" s="567">
        <f t="shared" si="97"/>
        <v>8</v>
      </c>
      <c r="BF49" s="567">
        <f t="shared" si="98"/>
        <v>9</v>
      </c>
      <c r="BG49" s="568">
        <f t="shared" si="99"/>
        <v>-2</v>
      </c>
      <c r="BH49" s="217"/>
      <c r="BI49" s="569" t="str">
        <f t="shared" si="230"/>
        <v>Nott'm Forest</v>
      </c>
      <c r="BJ49" s="570">
        <f t="shared" si="100"/>
        <v>8</v>
      </c>
      <c r="BK49" s="570">
        <f t="shared" si="101"/>
        <v>9</v>
      </c>
      <c r="BL49" s="571">
        <f t="shared" si="102"/>
        <v>-2</v>
      </c>
      <c r="BM49" s="219"/>
      <c r="BN49" s="567" t="str">
        <f t="shared" si="36"/>
        <v>Nott'm Forest</v>
      </c>
      <c r="BO49" s="567">
        <f t="shared" si="103"/>
        <v>8</v>
      </c>
      <c r="BP49" s="567">
        <f t="shared" si="104"/>
        <v>9</v>
      </c>
      <c r="BQ49" s="568">
        <f t="shared" si="105"/>
        <v>-2</v>
      </c>
      <c r="BR49" s="217"/>
      <c r="BS49" s="569" t="str">
        <f t="shared" si="231"/>
        <v>Nott'm Forest</v>
      </c>
      <c r="BT49" s="570">
        <f t="shared" si="106"/>
        <v>8</v>
      </c>
      <c r="BU49" s="570">
        <f t="shared" si="107"/>
        <v>9</v>
      </c>
      <c r="BV49" s="571">
        <f t="shared" si="108"/>
        <v>-2</v>
      </c>
      <c r="BW49" s="219"/>
      <c r="BX49" s="567" t="str">
        <f t="shared" si="37"/>
        <v>Nott'm Forest</v>
      </c>
      <c r="BY49" s="567">
        <f t="shared" si="109"/>
        <v>8</v>
      </c>
      <c r="BZ49" s="567">
        <f t="shared" si="110"/>
        <v>9</v>
      </c>
      <c r="CA49" s="568">
        <f t="shared" si="111"/>
        <v>-2</v>
      </c>
      <c r="CB49" s="217"/>
      <c r="CC49" s="569" t="str">
        <f t="shared" si="232"/>
        <v>Nott'm Forest</v>
      </c>
      <c r="CD49" s="570">
        <f t="shared" si="113"/>
        <v>8</v>
      </c>
      <c r="CE49" s="570">
        <f t="shared" si="114"/>
        <v>9</v>
      </c>
      <c r="CF49" s="571">
        <f t="shared" si="115"/>
        <v>-2</v>
      </c>
      <c r="CG49" s="219"/>
      <c r="CH49" s="567" t="str">
        <f t="shared" si="38"/>
        <v>Nott'm Forest</v>
      </c>
      <c r="CI49" s="567">
        <f t="shared" si="116"/>
        <v>8</v>
      </c>
      <c r="CJ49" s="567">
        <f t="shared" si="117"/>
        <v>9</v>
      </c>
      <c r="CK49" s="568">
        <f t="shared" si="118"/>
        <v>-2</v>
      </c>
      <c r="CL49" s="217"/>
      <c r="CM49" s="569" t="str">
        <f t="shared" si="233"/>
        <v>Nott'm Forest</v>
      </c>
      <c r="CN49" s="570">
        <f t="shared" si="186"/>
        <v>8</v>
      </c>
      <c r="CO49" s="570">
        <f t="shared" si="187"/>
        <v>9</v>
      </c>
      <c r="CP49" s="571">
        <f t="shared" si="188"/>
        <v>-2</v>
      </c>
      <c r="CQ49" s="219"/>
      <c r="CR49" s="567" t="str">
        <f t="shared" si="39"/>
        <v>Nott'm Forest</v>
      </c>
      <c r="CS49" s="567">
        <f t="shared" si="119"/>
        <v>8</v>
      </c>
      <c r="CT49" s="567">
        <f t="shared" si="120"/>
        <v>9</v>
      </c>
      <c r="CU49" s="568">
        <f t="shared" si="121"/>
        <v>-2</v>
      </c>
      <c r="CV49" s="217"/>
      <c r="CW49" s="569" t="str">
        <f t="shared" si="234"/>
        <v>Nott'm Forest</v>
      </c>
      <c r="CX49" s="570">
        <f t="shared" si="223"/>
        <v>8</v>
      </c>
      <c r="CY49" s="570">
        <f t="shared" si="224"/>
        <v>9</v>
      </c>
      <c r="CZ49" s="571">
        <f t="shared" si="225"/>
        <v>-2</v>
      </c>
      <c r="DA49" s="531"/>
      <c r="DB49" s="567" t="str">
        <f t="shared" si="40"/>
        <v>Nott'm Forest</v>
      </c>
      <c r="DC49" s="567">
        <f t="shared" si="122"/>
        <v>8</v>
      </c>
      <c r="DD49" s="567">
        <f t="shared" si="123"/>
        <v>9</v>
      </c>
      <c r="DE49" s="568">
        <f t="shared" si="124"/>
        <v>-2</v>
      </c>
      <c r="DF49" s="217"/>
      <c r="DG49" s="569" t="str">
        <f t="shared" si="235"/>
        <v>Nott'm Forest</v>
      </c>
      <c r="DH49" s="570">
        <f t="shared" si="236"/>
        <v>8</v>
      </c>
      <c r="DI49" s="570">
        <f t="shared" si="237"/>
        <v>9</v>
      </c>
      <c r="DJ49" s="571">
        <f t="shared" si="238"/>
        <v>-2</v>
      </c>
      <c r="DK49" s="217"/>
      <c r="DL49" s="567" t="str">
        <f t="shared" si="41"/>
        <v>Nott'm Forest</v>
      </c>
      <c r="DM49" s="567">
        <f t="shared" si="125"/>
        <v>8</v>
      </c>
      <c r="DN49" s="567">
        <f t="shared" si="126"/>
        <v>9</v>
      </c>
      <c r="DO49" s="568">
        <f t="shared" si="127"/>
        <v>-2</v>
      </c>
      <c r="DP49" s="531"/>
      <c r="DQ49" s="569" t="str">
        <f t="shared" si="239"/>
        <v>Nott'm Forest</v>
      </c>
      <c r="DR49" s="570">
        <f t="shared" si="240"/>
        <v>8</v>
      </c>
      <c r="DS49" s="570">
        <f t="shared" si="241"/>
        <v>9</v>
      </c>
      <c r="DT49" s="571">
        <f t="shared" si="242"/>
        <v>-2</v>
      </c>
      <c r="DU49" s="217"/>
      <c r="DV49" s="567" t="str">
        <f t="shared" si="42"/>
        <v>Nott'm Forest</v>
      </c>
      <c r="DW49" s="567">
        <f t="shared" si="128"/>
        <v>8</v>
      </c>
      <c r="DX49" s="567">
        <f t="shared" si="129"/>
        <v>9</v>
      </c>
      <c r="DY49" s="568">
        <f t="shared" si="130"/>
        <v>-2</v>
      </c>
      <c r="DZ49" s="217"/>
      <c r="EA49" s="569" t="str">
        <f t="shared" si="243"/>
        <v>Nott'm Forest</v>
      </c>
      <c r="EB49" s="570">
        <f t="shared" si="244"/>
        <v>8</v>
      </c>
      <c r="EC49" s="570">
        <f t="shared" si="245"/>
        <v>9</v>
      </c>
      <c r="ED49" s="571">
        <f t="shared" si="246"/>
        <v>-2</v>
      </c>
      <c r="EE49" s="217"/>
      <c r="EF49" s="567" t="str">
        <f t="shared" si="43"/>
        <v>Nott'm Forest</v>
      </c>
      <c r="EG49" s="567">
        <f t="shared" si="131"/>
        <v>8</v>
      </c>
      <c r="EH49" s="567">
        <f t="shared" si="132"/>
        <v>9</v>
      </c>
      <c r="EI49" s="568">
        <f t="shared" si="133"/>
        <v>-2</v>
      </c>
      <c r="EJ49" s="217"/>
      <c r="EK49" s="569" t="str">
        <f t="shared" si="247"/>
        <v>Nott'm Forest</v>
      </c>
      <c r="EL49" s="570">
        <f t="shared" si="248"/>
        <v>8</v>
      </c>
      <c r="EM49" s="570">
        <f t="shared" si="249"/>
        <v>9</v>
      </c>
      <c r="EN49" s="571">
        <f t="shared" si="250"/>
        <v>-2</v>
      </c>
      <c r="EO49" s="217"/>
      <c r="EP49" s="567" t="str">
        <f t="shared" si="44"/>
        <v>Nott'm Forest</v>
      </c>
      <c r="EQ49" s="567">
        <f t="shared" si="134"/>
        <v>8</v>
      </c>
      <c r="ER49" s="567">
        <f t="shared" si="135"/>
        <v>9</v>
      </c>
      <c r="ES49" s="568">
        <f t="shared" si="136"/>
        <v>-2</v>
      </c>
      <c r="ET49" s="217"/>
      <c r="EU49" s="569" t="str">
        <f t="shared" si="251"/>
        <v>Nott'm Forest</v>
      </c>
      <c r="EV49" s="570">
        <f t="shared" si="252"/>
        <v>8</v>
      </c>
      <c r="EW49" s="570">
        <f t="shared" si="253"/>
        <v>9</v>
      </c>
      <c r="EX49" s="571">
        <f t="shared" si="254"/>
        <v>-2</v>
      </c>
      <c r="EY49" s="217"/>
      <c r="EZ49" s="567" t="str">
        <f t="shared" si="45"/>
        <v>Nott'm Forest</v>
      </c>
      <c r="FA49" s="567">
        <f t="shared" si="137"/>
        <v>8</v>
      </c>
      <c r="FB49" s="567">
        <f t="shared" si="138"/>
        <v>9</v>
      </c>
      <c r="FC49" s="568">
        <f t="shared" si="139"/>
        <v>-2</v>
      </c>
      <c r="FD49" s="217"/>
      <c r="FE49" s="569" t="str">
        <f t="shared" si="255"/>
        <v>Nott'm Forest</v>
      </c>
      <c r="FF49" s="570">
        <f t="shared" si="256"/>
        <v>8</v>
      </c>
      <c r="FG49" s="570">
        <f t="shared" si="257"/>
        <v>9</v>
      </c>
      <c r="FH49" s="571">
        <f t="shared" si="258"/>
        <v>-2</v>
      </c>
      <c r="FI49" s="217"/>
      <c r="FJ49" s="567" t="str">
        <f t="shared" si="46"/>
        <v>Nott'm Forest</v>
      </c>
      <c r="FK49" s="567">
        <f t="shared" si="140"/>
        <v>8</v>
      </c>
      <c r="FL49" s="567">
        <f t="shared" si="141"/>
        <v>9</v>
      </c>
      <c r="FM49" s="568">
        <f t="shared" si="142"/>
        <v>-2</v>
      </c>
      <c r="FN49" s="217"/>
      <c r="FO49" s="569" t="str">
        <f t="shared" si="259"/>
        <v>Nott'm Forest</v>
      </c>
      <c r="FP49" s="570">
        <f t="shared" si="260"/>
        <v>8</v>
      </c>
      <c r="FQ49" s="570">
        <f t="shared" si="261"/>
        <v>9</v>
      </c>
      <c r="FR49" s="571">
        <f t="shared" si="262"/>
        <v>-2</v>
      </c>
      <c r="FS49" s="217"/>
      <c r="FT49" s="567" t="str">
        <f t="shared" si="47"/>
        <v>Nott'm Forest</v>
      </c>
      <c r="FU49" s="567">
        <f t="shared" si="143"/>
        <v>8</v>
      </c>
      <c r="FV49" s="567">
        <f t="shared" si="144"/>
        <v>9</v>
      </c>
      <c r="FW49" s="568">
        <f t="shared" si="145"/>
        <v>-2</v>
      </c>
      <c r="FX49" s="217"/>
      <c r="FY49" s="569" t="str">
        <f t="shared" ref="FY49:FY51" si="263">IF(AND(FV49=FV48,FW49&gt;FW48),FT48,FT49)</f>
        <v>Nott'm Forest</v>
      </c>
      <c r="FZ49" s="570">
        <f t="shared" ref="FZ49:FZ50" si="264">IF(AND(FV49=FV48,FW49&gt;FW48),FU48,FU49)</f>
        <v>8</v>
      </c>
      <c r="GA49" s="570">
        <f t="shared" ref="GA49:GA51" si="265">IF(AND(FV49=FV48,FW49&gt;FW48),FV48,FV49)</f>
        <v>9</v>
      </c>
      <c r="GB49" s="571">
        <f t="shared" ref="GB49:GB51" si="266">IF(AND(FV49=FV48,FW49&gt;FW48),FW48,FW49)</f>
        <v>-2</v>
      </c>
      <c r="GC49" s="217"/>
      <c r="GD49" s="567" t="str">
        <f t="shared" si="48"/>
        <v>Nott'm Forest</v>
      </c>
      <c r="GE49" s="567">
        <f t="shared" si="146"/>
        <v>8</v>
      </c>
      <c r="GF49" s="567">
        <f t="shared" si="147"/>
        <v>9</v>
      </c>
      <c r="GG49" s="568">
        <f t="shared" si="148"/>
        <v>-2</v>
      </c>
      <c r="GH49" s="217"/>
      <c r="GI49" s="140" t="str">
        <f t="shared" si="17"/>
        <v>Nott'm Forest</v>
      </c>
      <c r="GJ49" s="572">
        <f t="shared" si="197"/>
        <v>8</v>
      </c>
      <c r="GK49" s="572">
        <f>IF(AND(GF49=GF48,GG49=GG48,GE49&gt;GE48),GF48,GF49)</f>
        <v>9</v>
      </c>
      <c r="GL49" s="141">
        <f t="shared" si="198"/>
        <v>-2</v>
      </c>
      <c r="GM49" s="217"/>
      <c r="GN49" s="567" t="str">
        <f t="shared" si="49"/>
        <v>Nott'm Forest</v>
      </c>
      <c r="GO49" s="567">
        <f t="shared" si="149"/>
        <v>8</v>
      </c>
      <c r="GP49" s="567">
        <f t="shared" si="150"/>
        <v>9</v>
      </c>
      <c r="GQ49" s="568">
        <f t="shared" si="151"/>
        <v>-2</v>
      </c>
      <c r="GR49" s="217"/>
      <c r="GS49" s="140" t="str">
        <f t="shared" si="18"/>
        <v>Nott'm Forest</v>
      </c>
      <c r="GT49" s="572">
        <f t="shared" si="199"/>
        <v>8</v>
      </c>
      <c r="GU49" s="572">
        <f>IF(AND(GP49=GP48,GQ49=GQ48,GO49&gt;GO48),GP48,GP49)</f>
        <v>9</v>
      </c>
      <c r="GV49" s="141">
        <f t="shared" si="200"/>
        <v>-2</v>
      </c>
      <c r="GW49" s="217"/>
      <c r="GX49" s="567" t="str">
        <f t="shared" si="50"/>
        <v>Nott'm Forest</v>
      </c>
      <c r="GY49" s="567">
        <f t="shared" si="152"/>
        <v>8</v>
      </c>
      <c r="GZ49" s="567">
        <f t="shared" si="153"/>
        <v>9</v>
      </c>
      <c r="HA49" s="568">
        <f t="shared" si="154"/>
        <v>-2</v>
      </c>
      <c r="HB49" s="217"/>
      <c r="HC49" s="140" t="str">
        <f t="shared" si="19"/>
        <v>Nott'm Forest</v>
      </c>
      <c r="HD49" s="572">
        <f t="shared" si="201"/>
        <v>8</v>
      </c>
      <c r="HE49" s="572">
        <f>IF(AND(GZ49=GZ48,HA49=HA48,GY49&gt;GY48),GZ48,GZ49)</f>
        <v>9</v>
      </c>
      <c r="HF49" s="141">
        <f t="shared" si="202"/>
        <v>-2</v>
      </c>
      <c r="HG49" s="217"/>
      <c r="HH49" s="567" t="str">
        <f t="shared" si="51"/>
        <v>Nott'm Forest</v>
      </c>
      <c r="HI49" s="567">
        <f t="shared" si="155"/>
        <v>8</v>
      </c>
      <c r="HJ49" s="567">
        <f t="shared" si="156"/>
        <v>9</v>
      </c>
      <c r="HK49" s="568">
        <f t="shared" si="157"/>
        <v>-2</v>
      </c>
      <c r="HL49" s="217"/>
      <c r="HM49" s="140" t="str">
        <f t="shared" si="20"/>
        <v>Nott'm Forest</v>
      </c>
      <c r="HN49" s="572">
        <f t="shared" si="203"/>
        <v>8</v>
      </c>
      <c r="HO49" s="572">
        <f>IF(AND(HJ49=HJ48,HK49=HK48,HI49&gt;HI48),HJ48,HJ49)</f>
        <v>9</v>
      </c>
      <c r="HP49" s="141">
        <f t="shared" si="204"/>
        <v>-2</v>
      </c>
      <c r="HQ49" s="217"/>
      <c r="HR49" s="567" t="str">
        <f t="shared" si="52"/>
        <v>Nott'm Forest</v>
      </c>
      <c r="HS49" s="567">
        <f t="shared" si="158"/>
        <v>8</v>
      </c>
      <c r="HT49" s="567">
        <f t="shared" si="159"/>
        <v>9</v>
      </c>
      <c r="HU49" s="568">
        <f t="shared" si="160"/>
        <v>-2</v>
      </c>
      <c r="HV49" s="217"/>
      <c r="HW49" s="140" t="str">
        <f t="shared" si="21"/>
        <v>Nott'm Forest</v>
      </c>
      <c r="HX49" s="572">
        <f t="shared" si="205"/>
        <v>8</v>
      </c>
      <c r="HY49" s="572">
        <f>IF(AND(HT49=HT48,HU49=HU48,HS49&gt;HS48),HT48,HT49)</f>
        <v>9</v>
      </c>
      <c r="HZ49" s="141">
        <f t="shared" si="206"/>
        <v>-2</v>
      </c>
      <c r="IA49" s="217"/>
      <c r="IB49" s="567" t="str">
        <f t="shared" si="53"/>
        <v>Nott'm Forest</v>
      </c>
      <c r="IC49" s="567">
        <f t="shared" si="161"/>
        <v>8</v>
      </c>
      <c r="ID49" s="567">
        <f t="shared" si="162"/>
        <v>9</v>
      </c>
      <c r="IE49" s="568">
        <f t="shared" si="163"/>
        <v>-2</v>
      </c>
      <c r="IF49" s="217">
        <f t="shared" si="54"/>
        <v>13</v>
      </c>
      <c r="IG49" s="140" t="str">
        <f>IF(AND(ID49=ID48,IE49=IE48,IC49&gt;IC48),IB48,IB49)</f>
        <v>Nott'm Forest</v>
      </c>
      <c r="IH49" s="572">
        <f>IF(AND(ID49=ID48,IE49=IE48,IC49&gt;IC48),IC48,IC49)</f>
        <v>8</v>
      </c>
      <c r="II49" s="572">
        <f>IF(AND(ID49=ID48,IE49=IE48,IC49&gt;IC48),ID48,ID49)</f>
        <v>9</v>
      </c>
      <c r="IJ49" s="141">
        <f>IF(AND(ID49=ID48,IE49=IE48,IC49&gt;IC48),IE48,IE49)</f>
        <v>-2</v>
      </c>
      <c r="IK49" s="217"/>
      <c r="IL49" s="567" t="str">
        <f t="shared" si="55"/>
        <v>Nott'm Forest</v>
      </c>
      <c r="IM49" s="567">
        <f t="shared" si="164"/>
        <v>8</v>
      </c>
      <c r="IN49" s="567">
        <f t="shared" si="165"/>
        <v>9</v>
      </c>
      <c r="IO49" s="568">
        <f t="shared" si="166"/>
        <v>-2</v>
      </c>
      <c r="IP49" s="217">
        <f t="shared" si="56"/>
        <v>13</v>
      </c>
      <c r="IQ49" s="140" t="str">
        <f t="shared" ref="IQ49:IQ53" si="267">IF(AND(IN49=IN48,IO49=IO48,IM49&gt;IM48),IL48,IL49)</f>
        <v>Nott'm Forest</v>
      </c>
      <c r="IR49" s="572">
        <f t="shared" ref="IR49:IR53" si="268">IF(AND(IN49=IN48,IO49=IO48,IM49&gt;IM48),IM48,IM49)</f>
        <v>8</v>
      </c>
      <c r="IS49" s="572">
        <f t="shared" ref="IS49:IS53" si="269">IF(AND(IN49=IN48,IO49=IO48,IM49&gt;IM48),IN48,IN49)</f>
        <v>9</v>
      </c>
      <c r="IT49" s="141">
        <f t="shared" ref="IT49:IT53" si="270">IF(AND(IN49=IN48,IO49=IO48,IM49&gt;IM48),IO48,IO49)</f>
        <v>-2</v>
      </c>
      <c r="IU49" s="217"/>
      <c r="IV49" s="567" t="str">
        <f t="shared" si="57"/>
        <v>Nott'm Forest</v>
      </c>
      <c r="IW49" s="567">
        <f t="shared" si="167"/>
        <v>8</v>
      </c>
      <c r="IX49" s="567">
        <f t="shared" si="168"/>
        <v>9</v>
      </c>
      <c r="IY49" s="568">
        <f t="shared" si="169"/>
        <v>-2</v>
      </c>
      <c r="IZ49" s="217">
        <f t="shared" si="58"/>
        <v>13</v>
      </c>
      <c r="JA49" s="140" t="str">
        <f t="shared" ref="JA49:JA53" si="271">IF(AND(IX49=IX48,IY49=IY48,IW49&gt;IW48),IV48,IV49)</f>
        <v>Nott'm Forest</v>
      </c>
      <c r="JB49" s="572">
        <f t="shared" ref="JB49:JB53" si="272">IF(AND(IX49=IX48,IY49=IY48,IW49&gt;IW48),IW48,IW49)</f>
        <v>8</v>
      </c>
      <c r="JC49" s="572">
        <f t="shared" ref="JC49:JC53" si="273">IF(AND(IX49=IX48,IY49=IY48,IW49&gt;IW48),IX48,IX49)</f>
        <v>9</v>
      </c>
      <c r="JD49" s="141">
        <f t="shared" ref="JD49:JD53" si="274">IF(AND(IX49=IX48,IY49=IY48,IW49&gt;IW48),IY48,IY49)</f>
        <v>-2</v>
      </c>
      <c r="JE49" s="217"/>
      <c r="JF49" s="567" t="str">
        <f t="shared" si="59"/>
        <v>Nott'm Forest</v>
      </c>
      <c r="JG49" s="567">
        <f t="shared" si="170"/>
        <v>8</v>
      </c>
      <c r="JH49" s="567">
        <f t="shared" si="171"/>
        <v>9</v>
      </c>
      <c r="JI49" s="568">
        <f t="shared" si="172"/>
        <v>-2</v>
      </c>
      <c r="JJ49" s="217">
        <f t="shared" si="60"/>
        <v>13</v>
      </c>
      <c r="JK49" s="140" t="str">
        <f t="shared" ref="JK49:JK53" si="275">IF(AND(JH49=JH48,JI49=JI48,JG49&gt;JG48),JF48,JF49)</f>
        <v>Nott'm Forest</v>
      </c>
      <c r="JL49" s="572">
        <f t="shared" ref="JL49:JL53" si="276">IF(AND(JH49=JH48,JI49=JI48,JG49&gt;JG48),JG48,JG49)</f>
        <v>8</v>
      </c>
      <c r="JM49" s="572">
        <f t="shared" ref="JM49:JM53" si="277">IF(AND(JH49=JH48,JI49=JI48,JG49&gt;JG48),JH48,JH49)</f>
        <v>9</v>
      </c>
      <c r="JN49" s="141">
        <f t="shared" ref="JN49:JN53" si="278">IF(AND(JH49=JH48,JI49=JI48,JG49&gt;JG48),JI48,JI49)</f>
        <v>-2</v>
      </c>
      <c r="JO49" s="217"/>
      <c r="JP49" s="567" t="str">
        <f t="shared" si="61"/>
        <v>Nott'm Forest</v>
      </c>
      <c r="JQ49" s="567">
        <f t="shared" si="173"/>
        <v>8</v>
      </c>
      <c r="JR49" s="567">
        <f t="shared" si="174"/>
        <v>9</v>
      </c>
      <c r="JS49" s="568">
        <f t="shared" si="175"/>
        <v>-2</v>
      </c>
      <c r="JT49" s="217">
        <f t="shared" si="62"/>
        <v>13</v>
      </c>
      <c r="JU49" s="140" t="str">
        <f t="shared" ref="JU49:JU53" si="279">IF(AND(JR49=JR48,JS49=JS48,JQ49&gt;JQ48),JP48,JP49)</f>
        <v>Nott'm Forest</v>
      </c>
      <c r="JV49" s="572">
        <f t="shared" ref="JV49:JV53" si="280">IF(AND(JR49=JR48,JS49=JS48,JQ49&gt;JQ48),JQ48,JQ49)</f>
        <v>8</v>
      </c>
      <c r="JW49" s="572">
        <f t="shared" ref="JW49:JW53" si="281">IF(AND(JR49=JR48,JS49=JS48,JQ49&gt;JQ48),JR48,JR49)</f>
        <v>9</v>
      </c>
      <c r="JX49" s="141">
        <f t="shared" ref="JX49:JX53" si="282">IF(AND(JR49=JR48,JS49=JS48,JQ49&gt;JQ48),JS48,JS49)</f>
        <v>-2</v>
      </c>
      <c r="JY49" s="217"/>
      <c r="JZ49" s="567" t="str">
        <f t="shared" si="63"/>
        <v>Nott'm Forest</v>
      </c>
      <c r="KA49" s="567">
        <f t="shared" si="176"/>
        <v>8</v>
      </c>
      <c r="KB49" s="567">
        <f t="shared" si="177"/>
        <v>9</v>
      </c>
      <c r="KC49" s="568">
        <f t="shared" si="178"/>
        <v>-2</v>
      </c>
      <c r="KD49" s="217">
        <f t="shared" si="64"/>
        <v>13</v>
      </c>
      <c r="KE49" s="140" t="str">
        <f t="shared" ref="KE49:KE53" si="283">IF(AND(KB49=KB48,KC49=KC48,KA49&gt;KA48),JZ48,JZ49)</f>
        <v>Nott'm Forest</v>
      </c>
      <c r="KF49" s="572">
        <f t="shared" ref="KF49:KF53" si="284">IF(AND(KB49=KB48,KC49=KC48,KA49&gt;KA48),KA48,KA49)</f>
        <v>8</v>
      </c>
      <c r="KG49" s="572">
        <f t="shared" ref="KG49:KG53" si="285">IF(AND(KB49=KB48,KC49=KC48,KA49&gt;KA48),KB48,KB49)</f>
        <v>9</v>
      </c>
      <c r="KH49" s="141">
        <f t="shared" ref="KH49:KH53" si="286">IF(AND(KB49=KB48,KC49=KC48,KA49&gt;KA48),KC48,KC49)</f>
        <v>-2</v>
      </c>
      <c r="KI49" s="217"/>
      <c r="KJ49" s="567" t="str">
        <f t="shared" si="65"/>
        <v>Nott'm Forest</v>
      </c>
      <c r="KK49" s="567">
        <f t="shared" si="179"/>
        <v>8</v>
      </c>
      <c r="KL49" s="567">
        <f t="shared" si="180"/>
        <v>9</v>
      </c>
      <c r="KM49" s="568">
        <f t="shared" si="181"/>
        <v>-2</v>
      </c>
      <c r="KN49" s="217">
        <f t="shared" si="66"/>
        <v>13</v>
      </c>
      <c r="KO49" s="140" t="str">
        <f t="shared" ref="KO49:KO53" si="287">IF(AND(KL49=KL48,KM49=KM48,KK49&gt;KK48),KJ48,KJ49)</f>
        <v>Nott'm Forest</v>
      </c>
      <c r="KP49" s="572">
        <f t="shared" ref="KP49:KP53" si="288">IF(AND(KL49=KL48,KM49=KM48,KK49&gt;KK48),KK48,KK49)</f>
        <v>8</v>
      </c>
      <c r="KQ49" s="572">
        <f t="shared" ref="KQ49:KQ53" si="289">IF(AND(KL49=KL48,KM49=KM48,KK49&gt;KK48),KL48,KL49)</f>
        <v>9</v>
      </c>
      <c r="KR49" s="141">
        <f t="shared" ref="KR49:KR53" si="290">IF(AND(KL49=KL48,KM49=KM48,KK49&gt;KK48),KM48,KM49)</f>
        <v>-2</v>
      </c>
      <c r="KS49" s="217"/>
      <c r="KT49" s="567" t="str">
        <f t="shared" si="67"/>
        <v>Nott'm Forest</v>
      </c>
      <c r="KU49" s="567">
        <f t="shared" si="182"/>
        <v>8</v>
      </c>
      <c r="KV49" s="567">
        <f t="shared" si="183"/>
        <v>9</v>
      </c>
      <c r="KW49" s="568">
        <f t="shared" si="184"/>
        <v>-2</v>
      </c>
      <c r="KX49" s="217">
        <f t="shared" si="68"/>
        <v>13</v>
      </c>
      <c r="KY49" s="140" t="str">
        <f t="shared" ref="KY49:KY53" si="291">IF(AND(KV49=KV48,KW49=KW48,KU49&gt;KU48),KT48,KT49)</f>
        <v>Nott'm Forest</v>
      </c>
      <c r="KZ49" s="572">
        <f t="shared" ref="KZ49:KZ53" si="292">IF(AND(KV49=KV48,KW49=KW48,KU49&gt;KU48),KU48,KU49)</f>
        <v>8</v>
      </c>
      <c r="LA49" s="572">
        <f t="shared" ref="LA49:LA53" si="293">IF(AND(KV49=KV48,KW49=KW48,KU49&gt;KU48),KV48,KV49)</f>
        <v>9</v>
      </c>
      <c r="LB49" s="141">
        <f t="shared" ref="LB49:LB53" si="294">IF(AND(KV49=KV48,KW49=KW48,KU49&gt;KU48),KW48,KW49)</f>
        <v>-2</v>
      </c>
      <c r="LC49" s="122"/>
      <c r="LD49" s="531"/>
      <c r="LE49" s="531"/>
      <c r="LF49" s="531"/>
      <c r="LG49" s="531"/>
      <c r="LH49" s="122"/>
      <c r="LI49" s="122"/>
      <c r="LJ49" s="122"/>
      <c r="LK49" s="122"/>
      <c r="LM49" s="122"/>
      <c r="LN49" s="122"/>
      <c r="LO49" s="122"/>
      <c r="LP49" s="122"/>
      <c r="LR49" s="122"/>
      <c r="LS49" s="122"/>
      <c r="LT49" s="122"/>
      <c r="LU49" s="122"/>
    </row>
    <row r="50" spans="1:333" hidden="1">
      <c r="A50" s="65">
        <f>IF('Teams-Premier-League'!A20="","",'Teams-Premier-League'!A20)</f>
        <v>14</v>
      </c>
      <c r="B50" s="307" t="str">
        <f>IF(A50=" ", " ",INDEX('Stats-Big-Stats'!$C$872:$C$891,MATCH($A50,'Stats-Big-Stats'!$H$872:$H$891,0)))</f>
        <v>Wolves</v>
      </c>
      <c r="C50" s="160">
        <f>IF(A50=" "," ",INDEX('Match-Points'!$J$7:$J$26,MATCH($A50,'Stats-Big-Stats'!$H$872:$H$891,0)))</f>
        <v>8</v>
      </c>
      <c r="D50" s="304" t="str">
        <f t="shared" si="2"/>
        <v>Wolves</v>
      </c>
      <c r="E50" s="305">
        <f t="shared" si="30"/>
        <v>14</v>
      </c>
      <c r="F50" s="309" t="str">
        <f t="shared" si="3"/>
        <v>Wolves</v>
      </c>
      <c r="G50" s="310">
        <f>LOOKUP(F50,'Match-Points'!$B$7:$G$26,'Match-Points'!$G$7:$G$26)</f>
        <v>9</v>
      </c>
      <c r="H50" s="26">
        <f t="shared" si="1"/>
        <v>8</v>
      </c>
      <c r="I50" s="107">
        <f>LOOKUP(B50,'Match-Points'!$B$7:$I$26,'Match-Points'!$I$7:$I$26)</f>
        <v>-5</v>
      </c>
      <c r="J50" s="243"/>
      <c r="K50" s="560" t="str">
        <f t="shared" si="69"/>
        <v>Wolves</v>
      </c>
      <c r="L50" s="560">
        <f t="shared" si="70"/>
        <v>9</v>
      </c>
      <c r="M50" s="560">
        <f t="shared" si="71"/>
        <v>8</v>
      </c>
      <c r="N50" s="560">
        <f t="shared" si="72"/>
        <v>-5</v>
      </c>
      <c r="O50" s="531"/>
      <c r="P50" s="567" t="str">
        <f t="shared" si="31"/>
        <v>Wolves</v>
      </c>
      <c r="Q50" s="567">
        <f t="shared" si="73"/>
        <v>9</v>
      </c>
      <c r="R50" s="567">
        <f t="shared" si="74"/>
        <v>8</v>
      </c>
      <c r="S50" s="568">
        <f t="shared" si="75"/>
        <v>-5</v>
      </c>
      <c r="T50" s="219"/>
      <c r="U50" s="569" t="str">
        <f t="shared" si="226"/>
        <v>Wolves</v>
      </c>
      <c r="V50" s="570">
        <f t="shared" si="76"/>
        <v>9</v>
      </c>
      <c r="W50" s="570">
        <f t="shared" si="77"/>
        <v>8</v>
      </c>
      <c r="X50" s="571">
        <f t="shared" si="78"/>
        <v>-5</v>
      </c>
      <c r="Y50" s="219"/>
      <c r="Z50" s="567" t="str">
        <f t="shared" si="32"/>
        <v>Wolves</v>
      </c>
      <c r="AA50" s="567">
        <f t="shared" si="79"/>
        <v>9</v>
      </c>
      <c r="AB50" s="567">
        <f t="shared" si="80"/>
        <v>8</v>
      </c>
      <c r="AC50" s="568">
        <f t="shared" si="81"/>
        <v>-5</v>
      </c>
      <c r="AD50" s="217"/>
      <c r="AE50" s="569" t="str">
        <f t="shared" si="227"/>
        <v>Wolves</v>
      </c>
      <c r="AF50" s="570">
        <f t="shared" si="82"/>
        <v>9</v>
      </c>
      <c r="AG50" s="570">
        <f t="shared" si="83"/>
        <v>8</v>
      </c>
      <c r="AH50" s="571">
        <f t="shared" si="84"/>
        <v>-5</v>
      </c>
      <c r="AI50" s="219"/>
      <c r="AJ50" s="567" t="str">
        <f t="shared" si="33"/>
        <v>Wolves</v>
      </c>
      <c r="AK50" s="567">
        <f t="shared" si="85"/>
        <v>9</v>
      </c>
      <c r="AL50" s="567">
        <f t="shared" si="86"/>
        <v>8</v>
      </c>
      <c r="AM50" s="568">
        <f t="shared" si="87"/>
        <v>-5</v>
      </c>
      <c r="AN50" s="217"/>
      <c r="AO50" s="569" t="str">
        <f t="shared" si="228"/>
        <v>Wolves</v>
      </c>
      <c r="AP50" s="570">
        <f t="shared" si="88"/>
        <v>9</v>
      </c>
      <c r="AQ50" s="570">
        <f t="shared" si="89"/>
        <v>8</v>
      </c>
      <c r="AR50" s="571">
        <f t="shared" si="90"/>
        <v>-5</v>
      </c>
      <c r="AS50" s="219"/>
      <c r="AT50" s="567" t="str">
        <f t="shared" si="34"/>
        <v>Wolves</v>
      </c>
      <c r="AU50" s="567">
        <f t="shared" si="91"/>
        <v>9</v>
      </c>
      <c r="AV50" s="567">
        <f t="shared" si="92"/>
        <v>8</v>
      </c>
      <c r="AW50" s="568">
        <f t="shared" si="93"/>
        <v>-5</v>
      </c>
      <c r="AX50" s="217"/>
      <c r="AY50" s="569" t="str">
        <f t="shared" si="229"/>
        <v>Wolves</v>
      </c>
      <c r="AZ50" s="570">
        <f t="shared" si="94"/>
        <v>9</v>
      </c>
      <c r="BA50" s="570">
        <f t="shared" si="95"/>
        <v>8</v>
      </c>
      <c r="BB50" s="571">
        <f t="shared" si="96"/>
        <v>-5</v>
      </c>
      <c r="BC50" s="219"/>
      <c r="BD50" s="567" t="str">
        <f t="shared" si="35"/>
        <v>Wolves</v>
      </c>
      <c r="BE50" s="567">
        <f t="shared" si="97"/>
        <v>9</v>
      </c>
      <c r="BF50" s="567">
        <f t="shared" si="98"/>
        <v>8</v>
      </c>
      <c r="BG50" s="568">
        <f t="shared" si="99"/>
        <v>-5</v>
      </c>
      <c r="BH50" s="217"/>
      <c r="BI50" s="569" t="str">
        <f t="shared" si="230"/>
        <v>Wolves</v>
      </c>
      <c r="BJ50" s="570">
        <f t="shared" si="100"/>
        <v>9</v>
      </c>
      <c r="BK50" s="570">
        <f t="shared" si="101"/>
        <v>8</v>
      </c>
      <c r="BL50" s="571">
        <f t="shared" si="102"/>
        <v>-5</v>
      </c>
      <c r="BM50" s="219"/>
      <c r="BN50" s="567" t="str">
        <f t="shared" si="36"/>
        <v>Wolves</v>
      </c>
      <c r="BO50" s="567">
        <f t="shared" si="103"/>
        <v>9</v>
      </c>
      <c r="BP50" s="567">
        <f t="shared" si="104"/>
        <v>8</v>
      </c>
      <c r="BQ50" s="568">
        <f t="shared" si="105"/>
        <v>-5</v>
      </c>
      <c r="BR50" s="217"/>
      <c r="BS50" s="569" t="str">
        <f t="shared" si="231"/>
        <v>Wolves</v>
      </c>
      <c r="BT50" s="570">
        <f t="shared" si="106"/>
        <v>9</v>
      </c>
      <c r="BU50" s="570">
        <f t="shared" si="107"/>
        <v>8</v>
      </c>
      <c r="BV50" s="571">
        <f t="shared" si="108"/>
        <v>-5</v>
      </c>
      <c r="BW50" s="219"/>
      <c r="BX50" s="567" t="str">
        <f t="shared" si="37"/>
        <v>Wolves</v>
      </c>
      <c r="BY50" s="567">
        <f t="shared" si="109"/>
        <v>9</v>
      </c>
      <c r="BZ50" s="567">
        <f t="shared" si="110"/>
        <v>8</v>
      </c>
      <c r="CA50" s="568">
        <f t="shared" si="111"/>
        <v>-5</v>
      </c>
      <c r="CB50" s="217"/>
      <c r="CC50" s="569" t="str">
        <f t="shared" si="232"/>
        <v>Wolves</v>
      </c>
      <c r="CD50" s="570">
        <f t="shared" si="113"/>
        <v>9</v>
      </c>
      <c r="CE50" s="570">
        <f t="shared" si="114"/>
        <v>8</v>
      </c>
      <c r="CF50" s="571">
        <f t="shared" si="115"/>
        <v>-5</v>
      </c>
      <c r="CG50" s="219"/>
      <c r="CH50" s="567" t="str">
        <f t="shared" si="38"/>
        <v>Wolves</v>
      </c>
      <c r="CI50" s="567">
        <f t="shared" si="116"/>
        <v>9</v>
      </c>
      <c r="CJ50" s="567">
        <f t="shared" si="117"/>
        <v>8</v>
      </c>
      <c r="CK50" s="568">
        <f t="shared" si="118"/>
        <v>-5</v>
      </c>
      <c r="CL50" s="217"/>
      <c r="CM50" s="569" t="str">
        <f t="shared" si="233"/>
        <v>Wolves</v>
      </c>
      <c r="CN50" s="570">
        <f t="shared" si="186"/>
        <v>9</v>
      </c>
      <c r="CO50" s="570">
        <f t="shared" si="187"/>
        <v>8</v>
      </c>
      <c r="CP50" s="571">
        <f t="shared" si="188"/>
        <v>-5</v>
      </c>
      <c r="CQ50" s="219"/>
      <c r="CR50" s="567" t="str">
        <f t="shared" si="39"/>
        <v>Wolves</v>
      </c>
      <c r="CS50" s="567">
        <f t="shared" si="119"/>
        <v>9</v>
      </c>
      <c r="CT50" s="567">
        <f t="shared" si="120"/>
        <v>8</v>
      </c>
      <c r="CU50" s="568">
        <f t="shared" si="121"/>
        <v>-5</v>
      </c>
      <c r="CV50" s="217"/>
      <c r="CW50" s="569" t="str">
        <f t="shared" si="234"/>
        <v>Wolves</v>
      </c>
      <c r="CX50" s="570">
        <f t="shared" si="223"/>
        <v>9</v>
      </c>
      <c r="CY50" s="570">
        <f t="shared" si="224"/>
        <v>8</v>
      </c>
      <c r="CZ50" s="571">
        <f t="shared" si="225"/>
        <v>-5</v>
      </c>
      <c r="DA50" s="531"/>
      <c r="DB50" s="567" t="str">
        <f t="shared" si="40"/>
        <v>Wolves</v>
      </c>
      <c r="DC50" s="567">
        <f t="shared" si="122"/>
        <v>9</v>
      </c>
      <c r="DD50" s="567">
        <f t="shared" si="123"/>
        <v>8</v>
      </c>
      <c r="DE50" s="568">
        <f t="shared" si="124"/>
        <v>-5</v>
      </c>
      <c r="DF50" s="217"/>
      <c r="DG50" s="569" t="str">
        <f t="shared" si="235"/>
        <v>Wolves</v>
      </c>
      <c r="DH50" s="570">
        <f t="shared" si="236"/>
        <v>9</v>
      </c>
      <c r="DI50" s="570">
        <f t="shared" si="237"/>
        <v>8</v>
      </c>
      <c r="DJ50" s="571">
        <f t="shared" si="238"/>
        <v>-5</v>
      </c>
      <c r="DK50" s="217"/>
      <c r="DL50" s="567" t="str">
        <f t="shared" si="41"/>
        <v>Wolves</v>
      </c>
      <c r="DM50" s="567">
        <f t="shared" si="125"/>
        <v>9</v>
      </c>
      <c r="DN50" s="567">
        <f t="shared" si="126"/>
        <v>8</v>
      </c>
      <c r="DO50" s="568">
        <f t="shared" si="127"/>
        <v>-5</v>
      </c>
      <c r="DP50" s="531"/>
      <c r="DQ50" s="569" t="str">
        <f t="shared" si="239"/>
        <v>Wolves</v>
      </c>
      <c r="DR50" s="570">
        <f t="shared" si="240"/>
        <v>9</v>
      </c>
      <c r="DS50" s="570">
        <f t="shared" si="241"/>
        <v>8</v>
      </c>
      <c r="DT50" s="571">
        <f t="shared" si="242"/>
        <v>-5</v>
      </c>
      <c r="DU50" s="217"/>
      <c r="DV50" s="567" t="str">
        <f t="shared" si="42"/>
        <v>Wolves</v>
      </c>
      <c r="DW50" s="567">
        <f t="shared" si="128"/>
        <v>9</v>
      </c>
      <c r="DX50" s="567">
        <f t="shared" si="129"/>
        <v>8</v>
      </c>
      <c r="DY50" s="568">
        <f t="shared" si="130"/>
        <v>-5</v>
      </c>
      <c r="DZ50" s="217"/>
      <c r="EA50" s="569" t="str">
        <f t="shared" si="243"/>
        <v>Wolves</v>
      </c>
      <c r="EB50" s="570">
        <f t="shared" si="244"/>
        <v>9</v>
      </c>
      <c r="EC50" s="570">
        <f t="shared" si="245"/>
        <v>8</v>
      </c>
      <c r="ED50" s="571">
        <f t="shared" si="246"/>
        <v>-5</v>
      </c>
      <c r="EE50" s="217"/>
      <c r="EF50" s="567" t="str">
        <f t="shared" si="43"/>
        <v>Wolves</v>
      </c>
      <c r="EG50" s="567">
        <f t="shared" si="131"/>
        <v>9</v>
      </c>
      <c r="EH50" s="567">
        <f t="shared" si="132"/>
        <v>8</v>
      </c>
      <c r="EI50" s="568">
        <f t="shared" si="133"/>
        <v>-5</v>
      </c>
      <c r="EJ50" s="217"/>
      <c r="EK50" s="569" t="str">
        <f t="shared" si="247"/>
        <v>Wolves</v>
      </c>
      <c r="EL50" s="570">
        <f t="shared" si="248"/>
        <v>9</v>
      </c>
      <c r="EM50" s="570">
        <f t="shared" si="249"/>
        <v>8</v>
      </c>
      <c r="EN50" s="571">
        <f t="shared" si="250"/>
        <v>-5</v>
      </c>
      <c r="EO50" s="217"/>
      <c r="EP50" s="567" t="str">
        <f t="shared" si="44"/>
        <v>Wolves</v>
      </c>
      <c r="EQ50" s="567">
        <f t="shared" si="134"/>
        <v>9</v>
      </c>
      <c r="ER50" s="567">
        <f t="shared" si="135"/>
        <v>8</v>
      </c>
      <c r="ES50" s="568">
        <f t="shared" si="136"/>
        <v>-5</v>
      </c>
      <c r="ET50" s="217"/>
      <c r="EU50" s="569" t="str">
        <f t="shared" si="251"/>
        <v>Wolves</v>
      </c>
      <c r="EV50" s="570">
        <f t="shared" si="252"/>
        <v>9</v>
      </c>
      <c r="EW50" s="570">
        <f t="shared" si="253"/>
        <v>8</v>
      </c>
      <c r="EX50" s="571">
        <f t="shared" si="254"/>
        <v>-5</v>
      </c>
      <c r="EY50" s="217"/>
      <c r="EZ50" s="567" t="str">
        <f t="shared" si="45"/>
        <v>Wolves</v>
      </c>
      <c r="FA50" s="567">
        <f t="shared" si="137"/>
        <v>9</v>
      </c>
      <c r="FB50" s="567">
        <f t="shared" si="138"/>
        <v>8</v>
      </c>
      <c r="FC50" s="568">
        <f t="shared" si="139"/>
        <v>-5</v>
      </c>
      <c r="FD50" s="217"/>
      <c r="FE50" s="569" t="str">
        <f t="shared" si="255"/>
        <v>Wolves</v>
      </c>
      <c r="FF50" s="570">
        <f t="shared" si="256"/>
        <v>9</v>
      </c>
      <c r="FG50" s="570">
        <f t="shared" si="257"/>
        <v>8</v>
      </c>
      <c r="FH50" s="571">
        <f t="shared" si="258"/>
        <v>-5</v>
      </c>
      <c r="FI50" s="217"/>
      <c r="FJ50" s="567" t="str">
        <f t="shared" si="46"/>
        <v>Wolves</v>
      </c>
      <c r="FK50" s="567">
        <f t="shared" si="140"/>
        <v>9</v>
      </c>
      <c r="FL50" s="567">
        <f t="shared" si="141"/>
        <v>8</v>
      </c>
      <c r="FM50" s="568">
        <f t="shared" si="142"/>
        <v>-5</v>
      </c>
      <c r="FN50" s="217"/>
      <c r="FO50" s="569" t="str">
        <f t="shared" si="259"/>
        <v>Wolves</v>
      </c>
      <c r="FP50" s="570">
        <f t="shared" si="260"/>
        <v>9</v>
      </c>
      <c r="FQ50" s="570">
        <f t="shared" si="261"/>
        <v>8</v>
      </c>
      <c r="FR50" s="571">
        <f t="shared" si="262"/>
        <v>-5</v>
      </c>
      <c r="FS50" s="217"/>
      <c r="FT50" s="567" t="str">
        <f t="shared" si="47"/>
        <v>Wolves</v>
      </c>
      <c r="FU50" s="567">
        <f t="shared" si="143"/>
        <v>9</v>
      </c>
      <c r="FV50" s="567">
        <f t="shared" si="144"/>
        <v>8</v>
      </c>
      <c r="FW50" s="568">
        <f t="shared" si="145"/>
        <v>-5</v>
      </c>
      <c r="FX50" s="217"/>
      <c r="FY50" s="569" t="str">
        <f t="shared" si="263"/>
        <v>Wolves</v>
      </c>
      <c r="FZ50" s="570">
        <f t="shared" si="264"/>
        <v>9</v>
      </c>
      <c r="GA50" s="570">
        <f t="shared" si="265"/>
        <v>8</v>
      </c>
      <c r="GB50" s="571">
        <f t="shared" si="266"/>
        <v>-5</v>
      </c>
      <c r="GC50" s="217"/>
      <c r="GD50" s="567" t="str">
        <f t="shared" si="48"/>
        <v>Wolves</v>
      </c>
      <c r="GE50" s="567">
        <f t="shared" si="146"/>
        <v>9</v>
      </c>
      <c r="GF50" s="567">
        <f t="shared" si="147"/>
        <v>8</v>
      </c>
      <c r="GG50" s="568">
        <f t="shared" si="148"/>
        <v>-5</v>
      </c>
      <c r="GH50" s="217"/>
      <c r="GI50" s="569" t="str">
        <f t="shared" ref="GI50:GI51" si="295">IF(AND(GF50=GF49,GG50&gt;GG49),GD49,GD50)</f>
        <v>Wolves</v>
      </c>
      <c r="GJ50" s="570">
        <f t="shared" ref="GJ50" si="296">IF(AND(GF50=GF49,GG50&gt;GG49),GE49,GE50)</f>
        <v>9</v>
      </c>
      <c r="GK50" s="570">
        <f t="shared" ref="GK50:GK51" si="297">IF(AND(GF50=GF49,GG50&gt;GG49),GF49,GF50)</f>
        <v>8</v>
      </c>
      <c r="GL50" s="571">
        <f t="shared" ref="GL50:GL51" si="298">IF(AND(GF50=GF49,GG50&gt;GG49),GG49,GG50)</f>
        <v>-5</v>
      </c>
      <c r="GM50" s="217"/>
      <c r="GN50" s="567" t="str">
        <f t="shared" si="49"/>
        <v>Wolves</v>
      </c>
      <c r="GO50" s="567">
        <f t="shared" si="149"/>
        <v>9</v>
      </c>
      <c r="GP50" s="567">
        <f t="shared" si="150"/>
        <v>8</v>
      </c>
      <c r="GQ50" s="568">
        <f t="shared" si="151"/>
        <v>-5</v>
      </c>
      <c r="GR50" s="217"/>
      <c r="GS50" s="140" t="str">
        <f t="shared" si="18"/>
        <v>Wolves</v>
      </c>
      <c r="GT50" s="572">
        <f t="shared" si="199"/>
        <v>9</v>
      </c>
      <c r="GU50" s="572">
        <f>IF(AND(GP50=GP49,GQ50=GQ49,GO50&gt;GO49),GP49,GP50)</f>
        <v>8</v>
      </c>
      <c r="GV50" s="141">
        <f t="shared" si="200"/>
        <v>-5</v>
      </c>
      <c r="GW50" s="217"/>
      <c r="GX50" s="567" t="str">
        <f t="shared" si="50"/>
        <v>Wolves</v>
      </c>
      <c r="GY50" s="567">
        <f t="shared" si="152"/>
        <v>9</v>
      </c>
      <c r="GZ50" s="567">
        <f t="shared" si="153"/>
        <v>8</v>
      </c>
      <c r="HA50" s="568">
        <f t="shared" si="154"/>
        <v>-5</v>
      </c>
      <c r="HB50" s="217"/>
      <c r="HC50" s="140" t="str">
        <f t="shared" si="19"/>
        <v>Wolves</v>
      </c>
      <c r="HD50" s="572">
        <f t="shared" si="201"/>
        <v>9</v>
      </c>
      <c r="HE50" s="572">
        <f>IF(AND(GZ50=GZ49,HA50=HA49,GY50&gt;GY49),GZ49,GZ50)</f>
        <v>8</v>
      </c>
      <c r="HF50" s="141">
        <f t="shared" si="202"/>
        <v>-5</v>
      </c>
      <c r="HG50" s="217"/>
      <c r="HH50" s="567" t="str">
        <f t="shared" si="51"/>
        <v>Wolves</v>
      </c>
      <c r="HI50" s="567">
        <f t="shared" si="155"/>
        <v>9</v>
      </c>
      <c r="HJ50" s="567">
        <f t="shared" si="156"/>
        <v>8</v>
      </c>
      <c r="HK50" s="568">
        <f t="shared" si="157"/>
        <v>-5</v>
      </c>
      <c r="HL50" s="217"/>
      <c r="HM50" s="140" t="str">
        <f t="shared" si="20"/>
        <v>Wolves</v>
      </c>
      <c r="HN50" s="572">
        <f t="shared" si="203"/>
        <v>9</v>
      </c>
      <c r="HO50" s="572">
        <f>IF(AND(HJ50=HJ49,HK50=HK49,HI50&gt;HI49),HJ49,HJ50)</f>
        <v>8</v>
      </c>
      <c r="HP50" s="141">
        <f t="shared" si="204"/>
        <v>-5</v>
      </c>
      <c r="HQ50" s="217"/>
      <c r="HR50" s="567" t="str">
        <f t="shared" si="52"/>
        <v>Wolves</v>
      </c>
      <c r="HS50" s="567">
        <f t="shared" si="158"/>
        <v>9</v>
      </c>
      <c r="HT50" s="567">
        <f t="shared" si="159"/>
        <v>8</v>
      </c>
      <c r="HU50" s="568">
        <f t="shared" si="160"/>
        <v>-5</v>
      </c>
      <c r="HV50" s="217"/>
      <c r="HW50" s="140" t="str">
        <f t="shared" si="21"/>
        <v>Wolves</v>
      </c>
      <c r="HX50" s="572">
        <f t="shared" si="205"/>
        <v>9</v>
      </c>
      <c r="HY50" s="572">
        <f>IF(AND(HT50=HT49,HU50=HU49,HS50&gt;HS49),HT49,HT50)</f>
        <v>8</v>
      </c>
      <c r="HZ50" s="141">
        <f t="shared" si="206"/>
        <v>-5</v>
      </c>
      <c r="IA50" s="217"/>
      <c r="IB50" s="567" t="str">
        <f t="shared" si="53"/>
        <v>Wolves</v>
      </c>
      <c r="IC50" s="567">
        <f t="shared" si="161"/>
        <v>9</v>
      </c>
      <c r="ID50" s="567">
        <f t="shared" si="162"/>
        <v>8</v>
      </c>
      <c r="IE50" s="568">
        <f t="shared" si="163"/>
        <v>-5</v>
      </c>
      <c r="IF50" s="217">
        <f t="shared" si="54"/>
        <v>14</v>
      </c>
      <c r="IG50" s="140" t="str">
        <f t="shared" ref="IG50:IG54" si="299">IF(AND(ID50=ID49,IE50=IE49,IC50&gt;IC49),IB49,IB50)</f>
        <v>Wolves</v>
      </c>
      <c r="IH50" s="572">
        <f t="shared" ref="IH50:IH54" si="300">IF(AND(ID50=ID49,IE50=IE49,IC50&gt;IC49),IC49,IC50)</f>
        <v>9</v>
      </c>
      <c r="II50" s="572">
        <f t="shared" ref="II50:II54" si="301">IF(AND(ID50=ID49,IE50=IE49,IC50&gt;IC49),ID49,ID50)</f>
        <v>8</v>
      </c>
      <c r="IJ50" s="141">
        <f t="shared" ref="IJ50:IJ54" si="302">IF(AND(ID50=ID49,IE50=IE49,IC50&gt;IC49),IE49,IE50)</f>
        <v>-5</v>
      </c>
      <c r="IK50" s="217"/>
      <c r="IL50" s="567" t="str">
        <f t="shared" si="55"/>
        <v>Wolves</v>
      </c>
      <c r="IM50" s="567">
        <f t="shared" si="164"/>
        <v>9</v>
      </c>
      <c r="IN50" s="567">
        <f t="shared" si="165"/>
        <v>8</v>
      </c>
      <c r="IO50" s="568">
        <f t="shared" si="166"/>
        <v>-5</v>
      </c>
      <c r="IP50" s="217">
        <f t="shared" si="56"/>
        <v>14</v>
      </c>
      <c r="IQ50" s="140" t="str">
        <f t="shared" si="267"/>
        <v>Wolves</v>
      </c>
      <c r="IR50" s="572">
        <f t="shared" si="268"/>
        <v>9</v>
      </c>
      <c r="IS50" s="572">
        <f t="shared" si="269"/>
        <v>8</v>
      </c>
      <c r="IT50" s="141">
        <f t="shared" si="270"/>
        <v>-5</v>
      </c>
      <c r="IU50" s="217"/>
      <c r="IV50" s="567" t="str">
        <f t="shared" si="57"/>
        <v>Wolves</v>
      </c>
      <c r="IW50" s="567">
        <f t="shared" si="167"/>
        <v>9</v>
      </c>
      <c r="IX50" s="567">
        <f t="shared" si="168"/>
        <v>8</v>
      </c>
      <c r="IY50" s="568">
        <f t="shared" si="169"/>
        <v>-5</v>
      </c>
      <c r="IZ50" s="217">
        <f t="shared" si="58"/>
        <v>14</v>
      </c>
      <c r="JA50" s="140" t="str">
        <f t="shared" si="271"/>
        <v>Wolves</v>
      </c>
      <c r="JB50" s="572">
        <f t="shared" si="272"/>
        <v>9</v>
      </c>
      <c r="JC50" s="572">
        <f t="shared" si="273"/>
        <v>8</v>
      </c>
      <c r="JD50" s="141">
        <f t="shared" si="274"/>
        <v>-5</v>
      </c>
      <c r="JE50" s="217"/>
      <c r="JF50" s="567" t="str">
        <f t="shared" si="59"/>
        <v>Wolves</v>
      </c>
      <c r="JG50" s="567">
        <f t="shared" si="170"/>
        <v>9</v>
      </c>
      <c r="JH50" s="567">
        <f t="shared" si="171"/>
        <v>8</v>
      </c>
      <c r="JI50" s="568">
        <f t="shared" si="172"/>
        <v>-5</v>
      </c>
      <c r="JJ50" s="217">
        <f t="shared" si="60"/>
        <v>14</v>
      </c>
      <c r="JK50" s="140" t="str">
        <f t="shared" si="275"/>
        <v>Wolves</v>
      </c>
      <c r="JL50" s="572">
        <f t="shared" si="276"/>
        <v>9</v>
      </c>
      <c r="JM50" s="572">
        <f t="shared" si="277"/>
        <v>8</v>
      </c>
      <c r="JN50" s="141">
        <f t="shared" si="278"/>
        <v>-5</v>
      </c>
      <c r="JO50" s="217"/>
      <c r="JP50" s="567" t="str">
        <f t="shared" si="61"/>
        <v>Wolves</v>
      </c>
      <c r="JQ50" s="567">
        <f t="shared" si="173"/>
        <v>9</v>
      </c>
      <c r="JR50" s="567">
        <f t="shared" si="174"/>
        <v>8</v>
      </c>
      <c r="JS50" s="568">
        <f t="shared" si="175"/>
        <v>-5</v>
      </c>
      <c r="JT50" s="217">
        <f t="shared" si="62"/>
        <v>14</v>
      </c>
      <c r="JU50" s="140" t="str">
        <f t="shared" si="279"/>
        <v>Wolves</v>
      </c>
      <c r="JV50" s="572">
        <f t="shared" si="280"/>
        <v>9</v>
      </c>
      <c r="JW50" s="572">
        <f t="shared" si="281"/>
        <v>8</v>
      </c>
      <c r="JX50" s="141">
        <f t="shared" si="282"/>
        <v>-5</v>
      </c>
      <c r="JY50" s="217"/>
      <c r="JZ50" s="567" t="str">
        <f t="shared" si="63"/>
        <v>Wolves</v>
      </c>
      <c r="KA50" s="567">
        <f t="shared" si="176"/>
        <v>9</v>
      </c>
      <c r="KB50" s="567">
        <f t="shared" si="177"/>
        <v>8</v>
      </c>
      <c r="KC50" s="568">
        <f t="shared" si="178"/>
        <v>-5</v>
      </c>
      <c r="KD50" s="217">
        <f t="shared" si="64"/>
        <v>14</v>
      </c>
      <c r="KE50" s="140" t="str">
        <f t="shared" si="283"/>
        <v>Wolves</v>
      </c>
      <c r="KF50" s="572">
        <f t="shared" si="284"/>
        <v>9</v>
      </c>
      <c r="KG50" s="572">
        <f t="shared" si="285"/>
        <v>8</v>
      </c>
      <c r="KH50" s="141">
        <f t="shared" si="286"/>
        <v>-5</v>
      </c>
      <c r="KI50" s="217"/>
      <c r="KJ50" s="567" t="str">
        <f t="shared" si="65"/>
        <v>Wolves</v>
      </c>
      <c r="KK50" s="567">
        <f t="shared" si="179"/>
        <v>9</v>
      </c>
      <c r="KL50" s="567">
        <f t="shared" si="180"/>
        <v>8</v>
      </c>
      <c r="KM50" s="568">
        <f t="shared" si="181"/>
        <v>-5</v>
      </c>
      <c r="KN50" s="217">
        <f t="shared" si="66"/>
        <v>14</v>
      </c>
      <c r="KO50" s="140" t="str">
        <f t="shared" si="287"/>
        <v>Wolves</v>
      </c>
      <c r="KP50" s="572">
        <f t="shared" si="288"/>
        <v>9</v>
      </c>
      <c r="KQ50" s="572">
        <f t="shared" si="289"/>
        <v>8</v>
      </c>
      <c r="KR50" s="141">
        <f t="shared" si="290"/>
        <v>-5</v>
      </c>
      <c r="KS50" s="217"/>
      <c r="KT50" s="567" t="str">
        <f t="shared" si="67"/>
        <v>Wolves</v>
      </c>
      <c r="KU50" s="567">
        <f t="shared" si="182"/>
        <v>9</v>
      </c>
      <c r="KV50" s="567">
        <f t="shared" si="183"/>
        <v>8</v>
      </c>
      <c r="KW50" s="568">
        <f t="shared" si="184"/>
        <v>-5</v>
      </c>
      <c r="KX50" s="217">
        <f t="shared" si="68"/>
        <v>14</v>
      </c>
      <c r="KY50" s="140" t="str">
        <f t="shared" si="291"/>
        <v>Wolves</v>
      </c>
      <c r="KZ50" s="572">
        <f t="shared" si="292"/>
        <v>9</v>
      </c>
      <c r="LA50" s="572">
        <f t="shared" si="293"/>
        <v>8</v>
      </c>
      <c r="LB50" s="141">
        <f t="shared" si="294"/>
        <v>-5</v>
      </c>
      <c r="LC50" s="122"/>
      <c r="LD50" s="531"/>
      <c r="LE50" s="531"/>
      <c r="LF50" s="531"/>
      <c r="LG50" s="531"/>
      <c r="LH50" s="122"/>
      <c r="LI50" s="122"/>
      <c r="LJ50" s="122"/>
      <c r="LK50" s="122"/>
      <c r="LM50" s="122"/>
      <c r="LN50" s="122"/>
      <c r="LO50" s="122"/>
      <c r="LP50" s="122"/>
      <c r="LR50" s="122"/>
      <c r="LS50" s="122"/>
      <c r="LT50" s="122"/>
      <c r="LU50" s="122"/>
    </row>
    <row r="51" spans="1:333" hidden="1">
      <c r="A51" s="65">
        <f>IF('Teams-Premier-League'!A21="","",'Teams-Premier-League'!A21)</f>
        <v>15</v>
      </c>
      <c r="B51" s="307" t="str">
        <f>IF(A51=" ", " ",INDEX('Stats-Big-Stats'!$C$872:$C$891,MATCH($A51,'Stats-Big-Stats'!$H$872:$H$891,0)))</f>
        <v>Brentford</v>
      </c>
      <c r="C51" s="160">
        <f>IF(A51=" "," ",INDEX('Match-Points'!$J$7:$J$26,MATCH($A51,'Stats-Big-Stats'!$H$872:$H$891,0)))</f>
        <v>7</v>
      </c>
      <c r="D51" s="304" t="str">
        <f t="shared" si="2"/>
        <v>Brentford</v>
      </c>
      <c r="E51" s="305">
        <f t="shared" si="30"/>
        <v>15</v>
      </c>
      <c r="F51" s="309" t="str">
        <f t="shared" si="3"/>
        <v>Brentford</v>
      </c>
      <c r="G51" s="310">
        <f>LOOKUP(F51,'Match-Points'!$B$7:$G$26,'Match-Points'!$G$7:$G$26)</f>
        <v>11</v>
      </c>
      <c r="H51" s="26">
        <f t="shared" si="1"/>
        <v>7</v>
      </c>
      <c r="I51" s="107">
        <f>LOOKUP(B51,'Match-Points'!$B$7:$I$26,'Match-Points'!$I$7:$I$26)</f>
        <v>-1</v>
      </c>
      <c r="J51" s="243"/>
      <c r="K51" s="560" t="str">
        <f t="shared" si="69"/>
        <v>Brentford</v>
      </c>
      <c r="L51" s="560">
        <f t="shared" si="70"/>
        <v>11</v>
      </c>
      <c r="M51" s="560">
        <f t="shared" si="71"/>
        <v>7</v>
      </c>
      <c r="N51" s="560">
        <f t="shared" si="72"/>
        <v>-1</v>
      </c>
      <c r="O51" s="531"/>
      <c r="P51" s="567" t="str">
        <f t="shared" si="31"/>
        <v>Brentford</v>
      </c>
      <c r="Q51" s="567">
        <f t="shared" si="73"/>
        <v>11</v>
      </c>
      <c r="R51" s="567">
        <f t="shared" si="74"/>
        <v>7</v>
      </c>
      <c r="S51" s="568">
        <f t="shared" si="75"/>
        <v>-1</v>
      </c>
      <c r="T51" s="219"/>
      <c r="U51" s="569" t="str">
        <f t="shared" si="226"/>
        <v>Brentford</v>
      </c>
      <c r="V51" s="570">
        <f t="shared" si="76"/>
        <v>11</v>
      </c>
      <c r="W51" s="570">
        <f t="shared" si="77"/>
        <v>7</v>
      </c>
      <c r="X51" s="571">
        <f t="shared" si="78"/>
        <v>-1</v>
      </c>
      <c r="Y51" s="219"/>
      <c r="Z51" s="567" t="str">
        <f t="shared" si="32"/>
        <v>Brentford</v>
      </c>
      <c r="AA51" s="567">
        <f t="shared" si="79"/>
        <v>11</v>
      </c>
      <c r="AB51" s="567">
        <f t="shared" si="80"/>
        <v>7</v>
      </c>
      <c r="AC51" s="568">
        <f t="shared" si="81"/>
        <v>-1</v>
      </c>
      <c r="AD51" s="217"/>
      <c r="AE51" s="569" t="str">
        <f t="shared" si="227"/>
        <v>Brentford</v>
      </c>
      <c r="AF51" s="570">
        <f t="shared" si="82"/>
        <v>11</v>
      </c>
      <c r="AG51" s="570">
        <f t="shared" si="83"/>
        <v>7</v>
      </c>
      <c r="AH51" s="571">
        <f t="shared" si="84"/>
        <v>-1</v>
      </c>
      <c r="AI51" s="219"/>
      <c r="AJ51" s="567" t="str">
        <f t="shared" si="33"/>
        <v>Brentford</v>
      </c>
      <c r="AK51" s="567">
        <f t="shared" si="85"/>
        <v>11</v>
      </c>
      <c r="AL51" s="567">
        <f t="shared" si="86"/>
        <v>7</v>
      </c>
      <c r="AM51" s="568">
        <f t="shared" si="87"/>
        <v>-1</v>
      </c>
      <c r="AN51" s="217"/>
      <c r="AO51" s="569" t="str">
        <f t="shared" si="228"/>
        <v>Brentford</v>
      </c>
      <c r="AP51" s="570">
        <f t="shared" si="88"/>
        <v>11</v>
      </c>
      <c r="AQ51" s="570">
        <f t="shared" si="89"/>
        <v>7</v>
      </c>
      <c r="AR51" s="571">
        <f t="shared" si="90"/>
        <v>-1</v>
      </c>
      <c r="AS51" s="219"/>
      <c r="AT51" s="567" t="str">
        <f t="shared" si="34"/>
        <v>Brentford</v>
      </c>
      <c r="AU51" s="567">
        <f t="shared" si="91"/>
        <v>11</v>
      </c>
      <c r="AV51" s="567">
        <f t="shared" si="92"/>
        <v>7</v>
      </c>
      <c r="AW51" s="568">
        <f t="shared" si="93"/>
        <v>-1</v>
      </c>
      <c r="AX51" s="217"/>
      <c r="AY51" s="569" t="str">
        <f t="shared" si="229"/>
        <v>Brentford</v>
      </c>
      <c r="AZ51" s="570">
        <f t="shared" si="94"/>
        <v>11</v>
      </c>
      <c r="BA51" s="570">
        <f t="shared" si="95"/>
        <v>7</v>
      </c>
      <c r="BB51" s="571">
        <f t="shared" si="96"/>
        <v>-1</v>
      </c>
      <c r="BC51" s="219"/>
      <c r="BD51" s="567" t="str">
        <f t="shared" si="35"/>
        <v>Brentford</v>
      </c>
      <c r="BE51" s="567">
        <f t="shared" si="97"/>
        <v>11</v>
      </c>
      <c r="BF51" s="567">
        <f t="shared" si="98"/>
        <v>7</v>
      </c>
      <c r="BG51" s="568">
        <f t="shared" si="99"/>
        <v>-1</v>
      </c>
      <c r="BH51" s="217"/>
      <c r="BI51" s="569" t="str">
        <f t="shared" si="230"/>
        <v>Brentford</v>
      </c>
      <c r="BJ51" s="570">
        <f t="shared" si="100"/>
        <v>11</v>
      </c>
      <c r="BK51" s="570">
        <f t="shared" si="101"/>
        <v>7</v>
      </c>
      <c r="BL51" s="571">
        <f t="shared" si="102"/>
        <v>-1</v>
      </c>
      <c r="BM51" s="219"/>
      <c r="BN51" s="567" t="str">
        <f t="shared" si="36"/>
        <v>Brentford</v>
      </c>
      <c r="BO51" s="567">
        <f t="shared" si="103"/>
        <v>11</v>
      </c>
      <c r="BP51" s="567">
        <f t="shared" si="104"/>
        <v>7</v>
      </c>
      <c r="BQ51" s="568">
        <f t="shared" si="105"/>
        <v>-1</v>
      </c>
      <c r="BR51" s="217"/>
      <c r="BS51" s="569" t="str">
        <f t="shared" si="231"/>
        <v>Brentford</v>
      </c>
      <c r="BT51" s="570">
        <f>IF(AND(BP51=BP50,BQ51&gt;BQ50),BO50,BO51)</f>
        <v>11</v>
      </c>
      <c r="BU51" s="570">
        <f t="shared" si="107"/>
        <v>7</v>
      </c>
      <c r="BV51" s="571">
        <f t="shared" si="108"/>
        <v>-1</v>
      </c>
      <c r="BW51" s="219"/>
      <c r="BX51" s="567" t="str">
        <f t="shared" si="37"/>
        <v>Brentford</v>
      </c>
      <c r="BY51" s="567">
        <f t="shared" si="109"/>
        <v>11</v>
      </c>
      <c r="BZ51" s="567">
        <f t="shared" si="110"/>
        <v>7</v>
      </c>
      <c r="CA51" s="568">
        <f t="shared" si="111"/>
        <v>-1</v>
      </c>
      <c r="CB51" s="217"/>
      <c r="CC51" s="569" t="str">
        <f t="shared" si="232"/>
        <v>Brentford</v>
      </c>
      <c r="CD51" s="570">
        <f>IF(AND(BZ51=BZ50,CA51&gt;CA50),BY50,BY51)</f>
        <v>11</v>
      </c>
      <c r="CE51" s="570">
        <f t="shared" si="114"/>
        <v>7</v>
      </c>
      <c r="CF51" s="571">
        <f t="shared" si="115"/>
        <v>-1</v>
      </c>
      <c r="CG51" s="219"/>
      <c r="CH51" s="567" t="str">
        <f t="shared" si="38"/>
        <v>Brentford</v>
      </c>
      <c r="CI51" s="567">
        <f t="shared" si="116"/>
        <v>11</v>
      </c>
      <c r="CJ51" s="567">
        <f t="shared" si="117"/>
        <v>7</v>
      </c>
      <c r="CK51" s="568">
        <f t="shared" si="118"/>
        <v>-1</v>
      </c>
      <c r="CL51" s="217"/>
      <c r="CM51" s="569" t="str">
        <f t="shared" si="233"/>
        <v>Brentford</v>
      </c>
      <c r="CN51" s="570">
        <f>IF(AND(CJ51=CJ50,CK51&gt;CK50),CI50,CI51)</f>
        <v>11</v>
      </c>
      <c r="CO51" s="570">
        <f t="shared" si="187"/>
        <v>7</v>
      </c>
      <c r="CP51" s="571">
        <f t="shared" si="188"/>
        <v>-1</v>
      </c>
      <c r="CQ51" s="219"/>
      <c r="CR51" s="567" t="str">
        <f t="shared" si="39"/>
        <v>Brentford</v>
      </c>
      <c r="CS51" s="567">
        <f t="shared" si="119"/>
        <v>11</v>
      </c>
      <c r="CT51" s="567">
        <f t="shared" si="120"/>
        <v>7</v>
      </c>
      <c r="CU51" s="568">
        <f t="shared" si="121"/>
        <v>-1</v>
      </c>
      <c r="CV51" s="217"/>
      <c r="CW51" s="569" t="str">
        <f t="shared" si="234"/>
        <v>Brentford</v>
      </c>
      <c r="CX51" s="570">
        <f>IF(AND(CT51=CT50,CU51&gt;CU50),CS50,CS51)</f>
        <v>11</v>
      </c>
      <c r="CY51" s="570">
        <f t="shared" si="224"/>
        <v>7</v>
      </c>
      <c r="CZ51" s="571">
        <f t="shared" si="225"/>
        <v>-1</v>
      </c>
      <c r="DA51" s="531"/>
      <c r="DB51" s="567" t="str">
        <f t="shared" si="40"/>
        <v>Brentford</v>
      </c>
      <c r="DC51" s="567">
        <f t="shared" si="122"/>
        <v>11</v>
      </c>
      <c r="DD51" s="567">
        <f t="shared" si="123"/>
        <v>7</v>
      </c>
      <c r="DE51" s="568">
        <f t="shared" si="124"/>
        <v>-1</v>
      </c>
      <c r="DF51" s="217"/>
      <c r="DG51" s="569" t="str">
        <f t="shared" si="235"/>
        <v>Brentford</v>
      </c>
      <c r="DH51" s="570">
        <f>IF(AND(DD51=DD50,DE51&gt;DE50),DC50,DC51)</f>
        <v>11</v>
      </c>
      <c r="DI51" s="570">
        <f t="shared" si="237"/>
        <v>7</v>
      </c>
      <c r="DJ51" s="571">
        <f t="shared" si="238"/>
        <v>-1</v>
      </c>
      <c r="DK51" s="217"/>
      <c r="DL51" s="567" t="str">
        <f t="shared" si="41"/>
        <v>Brentford</v>
      </c>
      <c r="DM51" s="567">
        <f t="shared" si="125"/>
        <v>11</v>
      </c>
      <c r="DN51" s="567">
        <f t="shared" si="126"/>
        <v>7</v>
      </c>
      <c r="DO51" s="568">
        <f t="shared" si="127"/>
        <v>-1</v>
      </c>
      <c r="DP51" s="531"/>
      <c r="DQ51" s="569" t="str">
        <f t="shared" si="239"/>
        <v>Brentford</v>
      </c>
      <c r="DR51" s="570">
        <f>IF(AND(DN51=DN50,DO51&gt;DO50),DM50,DM51)</f>
        <v>11</v>
      </c>
      <c r="DS51" s="570">
        <f t="shared" si="241"/>
        <v>7</v>
      </c>
      <c r="DT51" s="571">
        <f t="shared" si="242"/>
        <v>-1</v>
      </c>
      <c r="DU51" s="217"/>
      <c r="DV51" s="567" t="str">
        <f t="shared" si="42"/>
        <v>Brentford</v>
      </c>
      <c r="DW51" s="567">
        <f t="shared" si="128"/>
        <v>11</v>
      </c>
      <c r="DX51" s="567">
        <f t="shared" si="129"/>
        <v>7</v>
      </c>
      <c r="DY51" s="568">
        <f t="shared" si="130"/>
        <v>-1</v>
      </c>
      <c r="DZ51" s="217"/>
      <c r="EA51" s="569" t="str">
        <f t="shared" si="243"/>
        <v>Brentford</v>
      </c>
      <c r="EB51" s="570">
        <f>IF(AND(DX51=DX50,DY51&gt;DY50),DW50,DW51)</f>
        <v>11</v>
      </c>
      <c r="EC51" s="570">
        <f t="shared" si="245"/>
        <v>7</v>
      </c>
      <c r="ED51" s="571">
        <f t="shared" si="246"/>
        <v>-1</v>
      </c>
      <c r="EE51" s="217"/>
      <c r="EF51" s="567" t="str">
        <f t="shared" si="43"/>
        <v>Brentford</v>
      </c>
      <c r="EG51" s="567">
        <f t="shared" si="131"/>
        <v>11</v>
      </c>
      <c r="EH51" s="567">
        <f t="shared" si="132"/>
        <v>7</v>
      </c>
      <c r="EI51" s="568">
        <f t="shared" si="133"/>
        <v>-1</v>
      </c>
      <c r="EJ51" s="217"/>
      <c r="EK51" s="569" t="str">
        <f t="shared" si="247"/>
        <v>Brentford</v>
      </c>
      <c r="EL51" s="570">
        <f>IF(AND(EH51=EH50,EI51&gt;EI50),EG50,EG51)</f>
        <v>11</v>
      </c>
      <c r="EM51" s="570">
        <f t="shared" si="249"/>
        <v>7</v>
      </c>
      <c r="EN51" s="571">
        <f t="shared" si="250"/>
        <v>-1</v>
      </c>
      <c r="EO51" s="217"/>
      <c r="EP51" s="567" t="str">
        <f t="shared" si="44"/>
        <v>Brentford</v>
      </c>
      <c r="EQ51" s="567">
        <f t="shared" si="134"/>
        <v>11</v>
      </c>
      <c r="ER51" s="567">
        <f t="shared" si="135"/>
        <v>7</v>
      </c>
      <c r="ES51" s="568">
        <f t="shared" si="136"/>
        <v>-1</v>
      </c>
      <c r="ET51" s="217"/>
      <c r="EU51" s="569" t="str">
        <f t="shared" si="251"/>
        <v>Brentford</v>
      </c>
      <c r="EV51" s="570">
        <f>IF(AND(ER51=ER50,ES51&gt;ES50),EQ50,EQ51)</f>
        <v>11</v>
      </c>
      <c r="EW51" s="570">
        <f t="shared" si="253"/>
        <v>7</v>
      </c>
      <c r="EX51" s="571">
        <f t="shared" si="254"/>
        <v>-1</v>
      </c>
      <c r="EY51" s="217"/>
      <c r="EZ51" s="567" t="str">
        <f t="shared" si="45"/>
        <v>Brentford</v>
      </c>
      <c r="FA51" s="567">
        <f t="shared" si="137"/>
        <v>11</v>
      </c>
      <c r="FB51" s="567">
        <f t="shared" si="138"/>
        <v>7</v>
      </c>
      <c r="FC51" s="568">
        <f t="shared" si="139"/>
        <v>-1</v>
      </c>
      <c r="FD51" s="217"/>
      <c r="FE51" s="569" t="str">
        <f t="shared" si="255"/>
        <v>Brentford</v>
      </c>
      <c r="FF51" s="570">
        <f>IF(AND(FB51=FB50,FC51&gt;FC50),FA50,FA51)</f>
        <v>11</v>
      </c>
      <c r="FG51" s="570">
        <f t="shared" si="257"/>
        <v>7</v>
      </c>
      <c r="FH51" s="571">
        <f t="shared" si="258"/>
        <v>-1</v>
      </c>
      <c r="FI51" s="217"/>
      <c r="FJ51" s="567" t="str">
        <f t="shared" si="46"/>
        <v>Brentford</v>
      </c>
      <c r="FK51" s="567">
        <f t="shared" si="140"/>
        <v>11</v>
      </c>
      <c r="FL51" s="567">
        <f t="shared" si="141"/>
        <v>7</v>
      </c>
      <c r="FM51" s="568">
        <f t="shared" si="142"/>
        <v>-1</v>
      </c>
      <c r="FN51" s="217"/>
      <c r="FO51" s="569" t="str">
        <f t="shared" si="259"/>
        <v>Brentford</v>
      </c>
      <c r="FP51" s="570">
        <f>IF(AND(FL51=FL50,FM51&gt;FM50),FK50,FK51)</f>
        <v>11</v>
      </c>
      <c r="FQ51" s="570">
        <f t="shared" si="261"/>
        <v>7</v>
      </c>
      <c r="FR51" s="571">
        <f t="shared" si="262"/>
        <v>-1</v>
      </c>
      <c r="FS51" s="217"/>
      <c r="FT51" s="567" t="str">
        <f t="shared" si="47"/>
        <v>Brentford</v>
      </c>
      <c r="FU51" s="567">
        <f t="shared" si="143"/>
        <v>11</v>
      </c>
      <c r="FV51" s="567">
        <f t="shared" si="144"/>
        <v>7</v>
      </c>
      <c r="FW51" s="568">
        <f t="shared" si="145"/>
        <v>-1</v>
      </c>
      <c r="FX51" s="217"/>
      <c r="FY51" s="569" t="str">
        <f t="shared" si="263"/>
        <v>Brentford</v>
      </c>
      <c r="FZ51" s="570">
        <f>IF(AND(FV51=FV50,FW51&gt;FW50),FU50,FU51)</f>
        <v>11</v>
      </c>
      <c r="GA51" s="570">
        <f t="shared" si="265"/>
        <v>7</v>
      </c>
      <c r="GB51" s="571">
        <f t="shared" si="266"/>
        <v>-1</v>
      </c>
      <c r="GC51" s="217"/>
      <c r="GD51" s="567" t="str">
        <f t="shared" si="48"/>
        <v>Brentford</v>
      </c>
      <c r="GE51" s="567">
        <f t="shared" si="146"/>
        <v>11</v>
      </c>
      <c r="GF51" s="567">
        <f t="shared" si="147"/>
        <v>7</v>
      </c>
      <c r="GG51" s="568">
        <f t="shared" si="148"/>
        <v>-1</v>
      </c>
      <c r="GH51" s="217"/>
      <c r="GI51" s="569" t="str">
        <f t="shared" si="295"/>
        <v>Brentford</v>
      </c>
      <c r="GJ51" s="570">
        <f>IF(AND(GF51=GF50,GG51&gt;GG50),GE50,GE51)</f>
        <v>11</v>
      </c>
      <c r="GK51" s="570">
        <f t="shared" si="297"/>
        <v>7</v>
      </c>
      <c r="GL51" s="571">
        <f t="shared" si="298"/>
        <v>-1</v>
      </c>
      <c r="GM51" s="217"/>
      <c r="GN51" s="567" t="str">
        <f t="shared" si="49"/>
        <v>Brentford</v>
      </c>
      <c r="GO51" s="567">
        <f t="shared" si="149"/>
        <v>11</v>
      </c>
      <c r="GP51" s="567">
        <f t="shared" si="150"/>
        <v>7</v>
      </c>
      <c r="GQ51" s="568">
        <f t="shared" si="151"/>
        <v>-1</v>
      </c>
      <c r="GR51" s="217"/>
      <c r="GS51" s="569" t="str">
        <f t="shared" ref="GS51" si="303">IF(AND(GP51=GP50,GQ51&gt;GQ50),GN50,GN51)</f>
        <v>Brentford</v>
      </c>
      <c r="GT51" s="570">
        <f>IF(AND(GP51=GP50,GQ51&gt;GQ50),GO50,GO51)</f>
        <v>11</v>
      </c>
      <c r="GU51" s="570">
        <f t="shared" ref="GU51" si="304">IF(AND(GP51=GP50,GQ51&gt;GQ50),GP50,GP51)</f>
        <v>7</v>
      </c>
      <c r="GV51" s="571">
        <f t="shared" ref="GV51" si="305">IF(AND(GP51=GP50,GQ51&gt;GQ50),GQ50,GQ51)</f>
        <v>-1</v>
      </c>
      <c r="GW51" s="217"/>
      <c r="GX51" s="567" t="str">
        <f t="shared" si="50"/>
        <v>Brentford</v>
      </c>
      <c r="GY51" s="567">
        <f t="shared" si="152"/>
        <v>11</v>
      </c>
      <c r="GZ51" s="567">
        <f t="shared" si="153"/>
        <v>7</v>
      </c>
      <c r="HA51" s="568">
        <f t="shared" si="154"/>
        <v>-1</v>
      </c>
      <c r="HB51" s="217"/>
      <c r="HC51" s="569" t="str">
        <f t="shared" ref="HC51" si="306">IF(AND(GZ51=GZ50,HA51&gt;HA50),GX50,GX51)</f>
        <v>Brentford</v>
      </c>
      <c r="HD51" s="570">
        <f>IF(AND(GZ51=GZ50,HA51&gt;HA50),GY50,GY51)</f>
        <v>11</v>
      </c>
      <c r="HE51" s="570">
        <f t="shared" ref="HE51" si="307">IF(AND(GZ51=GZ50,HA51&gt;HA50),GZ50,GZ51)</f>
        <v>7</v>
      </c>
      <c r="HF51" s="571">
        <f t="shared" ref="HF51" si="308">IF(AND(GZ51=GZ50,HA51&gt;HA50),HA50,HA51)</f>
        <v>-1</v>
      </c>
      <c r="HG51" s="217"/>
      <c r="HH51" s="567" t="str">
        <f t="shared" si="51"/>
        <v>Brentford</v>
      </c>
      <c r="HI51" s="567">
        <f t="shared" si="155"/>
        <v>11</v>
      </c>
      <c r="HJ51" s="567">
        <f t="shared" si="156"/>
        <v>7</v>
      </c>
      <c r="HK51" s="568">
        <f t="shared" si="157"/>
        <v>-1</v>
      </c>
      <c r="HL51" s="217"/>
      <c r="HM51" s="140" t="str">
        <f t="shared" si="20"/>
        <v>Brentford</v>
      </c>
      <c r="HN51" s="572">
        <f t="shared" si="203"/>
        <v>11</v>
      </c>
      <c r="HO51" s="572">
        <f>IF(AND(HJ51=HJ50,HK51=HK50,HI51&gt;HI50),HJ50,HJ51)</f>
        <v>7</v>
      </c>
      <c r="HP51" s="141">
        <f t="shared" si="204"/>
        <v>-1</v>
      </c>
      <c r="HQ51" s="217"/>
      <c r="HR51" s="567" t="str">
        <f t="shared" si="52"/>
        <v>Brentford</v>
      </c>
      <c r="HS51" s="567">
        <f t="shared" si="158"/>
        <v>11</v>
      </c>
      <c r="HT51" s="567">
        <f t="shared" si="159"/>
        <v>7</v>
      </c>
      <c r="HU51" s="568">
        <f t="shared" si="160"/>
        <v>-1</v>
      </c>
      <c r="HV51" s="217"/>
      <c r="HW51" s="140" t="str">
        <f t="shared" ref="HW51:HW55" si="309">IF(AND(HT51=HT50,HU51=HU50,HS51&gt;HS50),HR50,HR51)</f>
        <v>Brentford</v>
      </c>
      <c r="HX51" s="572">
        <f t="shared" ref="HX51:HX55" si="310">IF(AND(HT51=HT50,HU51=HU50,HS51&gt;HS50),HS50,HS51)</f>
        <v>11</v>
      </c>
      <c r="HY51" s="572">
        <f t="shared" ref="HY51:HY55" si="311">IF(AND(HT51=HT50,HU51=HU50,HS51&gt;HS50),HT50,HT51)</f>
        <v>7</v>
      </c>
      <c r="HZ51" s="141">
        <f t="shared" ref="HZ51:HZ55" si="312">IF(AND(HT51=HT50,HU51=HU50,HS51&gt;HS50),HU50,HU51)</f>
        <v>-1</v>
      </c>
      <c r="IA51" s="217"/>
      <c r="IB51" s="567" t="str">
        <f t="shared" si="53"/>
        <v>Brentford</v>
      </c>
      <c r="IC51" s="567">
        <f t="shared" si="161"/>
        <v>11</v>
      </c>
      <c r="ID51" s="567">
        <f t="shared" si="162"/>
        <v>7</v>
      </c>
      <c r="IE51" s="568">
        <f t="shared" si="163"/>
        <v>-1</v>
      </c>
      <c r="IF51" s="217">
        <f t="shared" si="54"/>
        <v>15</v>
      </c>
      <c r="IG51" s="140" t="str">
        <f t="shared" si="299"/>
        <v>Brentford</v>
      </c>
      <c r="IH51" s="572">
        <f t="shared" si="300"/>
        <v>11</v>
      </c>
      <c r="II51" s="572">
        <f t="shared" si="301"/>
        <v>7</v>
      </c>
      <c r="IJ51" s="141">
        <f t="shared" si="302"/>
        <v>-1</v>
      </c>
      <c r="IK51" s="217"/>
      <c r="IL51" s="567" t="str">
        <f t="shared" si="55"/>
        <v>Brentford</v>
      </c>
      <c r="IM51" s="567">
        <f t="shared" si="164"/>
        <v>11</v>
      </c>
      <c r="IN51" s="567">
        <f t="shared" si="165"/>
        <v>7</v>
      </c>
      <c r="IO51" s="568">
        <f t="shared" si="166"/>
        <v>-1</v>
      </c>
      <c r="IP51" s="217">
        <f t="shared" si="56"/>
        <v>15</v>
      </c>
      <c r="IQ51" s="140" t="str">
        <f t="shared" si="267"/>
        <v>Brentford</v>
      </c>
      <c r="IR51" s="572">
        <f t="shared" si="268"/>
        <v>11</v>
      </c>
      <c r="IS51" s="572">
        <f t="shared" si="269"/>
        <v>7</v>
      </c>
      <c r="IT51" s="141">
        <f t="shared" si="270"/>
        <v>-1</v>
      </c>
      <c r="IU51" s="217"/>
      <c r="IV51" s="567" t="str">
        <f t="shared" si="57"/>
        <v>Brentford</v>
      </c>
      <c r="IW51" s="567">
        <f t="shared" si="167"/>
        <v>11</v>
      </c>
      <c r="IX51" s="567">
        <f t="shared" si="168"/>
        <v>7</v>
      </c>
      <c r="IY51" s="568">
        <f t="shared" si="169"/>
        <v>-1</v>
      </c>
      <c r="IZ51" s="217">
        <f t="shared" si="58"/>
        <v>15</v>
      </c>
      <c r="JA51" s="140" t="str">
        <f t="shared" si="271"/>
        <v>Brentford</v>
      </c>
      <c r="JB51" s="572">
        <f t="shared" si="272"/>
        <v>11</v>
      </c>
      <c r="JC51" s="572">
        <f t="shared" si="273"/>
        <v>7</v>
      </c>
      <c r="JD51" s="141">
        <f t="shared" si="274"/>
        <v>-1</v>
      </c>
      <c r="JE51" s="217"/>
      <c r="JF51" s="567" t="str">
        <f t="shared" si="59"/>
        <v>Brentford</v>
      </c>
      <c r="JG51" s="567">
        <f t="shared" si="170"/>
        <v>11</v>
      </c>
      <c r="JH51" s="567">
        <f t="shared" si="171"/>
        <v>7</v>
      </c>
      <c r="JI51" s="568">
        <f t="shared" si="172"/>
        <v>-1</v>
      </c>
      <c r="JJ51" s="217">
        <f t="shared" si="60"/>
        <v>15</v>
      </c>
      <c r="JK51" s="140" t="str">
        <f t="shared" si="275"/>
        <v>Brentford</v>
      </c>
      <c r="JL51" s="572">
        <f t="shared" si="276"/>
        <v>11</v>
      </c>
      <c r="JM51" s="572">
        <f t="shared" si="277"/>
        <v>7</v>
      </c>
      <c r="JN51" s="141">
        <f t="shared" si="278"/>
        <v>-1</v>
      </c>
      <c r="JO51" s="217"/>
      <c r="JP51" s="567" t="str">
        <f t="shared" si="61"/>
        <v>Brentford</v>
      </c>
      <c r="JQ51" s="567">
        <f t="shared" si="173"/>
        <v>11</v>
      </c>
      <c r="JR51" s="567">
        <f t="shared" si="174"/>
        <v>7</v>
      </c>
      <c r="JS51" s="568">
        <f t="shared" si="175"/>
        <v>-1</v>
      </c>
      <c r="JT51" s="217">
        <f t="shared" si="62"/>
        <v>15</v>
      </c>
      <c r="JU51" s="140" t="str">
        <f t="shared" si="279"/>
        <v>Brentford</v>
      </c>
      <c r="JV51" s="572">
        <f t="shared" si="280"/>
        <v>11</v>
      </c>
      <c r="JW51" s="572">
        <f t="shared" si="281"/>
        <v>7</v>
      </c>
      <c r="JX51" s="141">
        <f t="shared" si="282"/>
        <v>-1</v>
      </c>
      <c r="JY51" s="217"/>
      <c r="JZ51" s="567" t="str">
        <f t="shared" si="63"/>
        <v>Brentford</v>
      </c>
      <c r="KA51" s="567">
        <f t="shared" si="176"/>
        <v>11</v>
      </c>
      <c r="KB51" s="567">
        <f t="shared" si="177"/>
        <v>7</v>
      </c>
      <c r="KC51" s="568">
        <f t="shared" si="178"/>
        <v>-1</v>
      </c>
      <c r="KD51" s="217">
        <f t="shared" si="64"/>
        <v>15</v>
      </c>
      <c r="KE51" s="140" t="str">
        <f t="shared" si="283"/>
        <v>Brentford</v>
      </c>
      <c r="KF51" s="572">
        <f t="shared" si="284"/>
        <v>11</v>
      </c>
      <c r="KG51" s="572">
        <f t="shared" si="285"/>
        <v>7</v>
      </c>
      <c r="KH51" s="141">
        <f t="shared" si="286"/>
        <v>-1</v>
      </c>
      <c r="KI51" s="217"/>
      <c r="KJ51" s="567" t="str">
        <f t="shared" si="65"/>
        <v>Brentford</v>
      </c>
      <c r="KK51" s="567">
        <f t="shared" si="179"/>
        <v>11</v>
      </c>
      <c r="KL51" s="567">
        <f t="shared" si="180"/>
        <v>7</v>
      </c>
      <c r="KM51" s="568">
        <f t="shared" si="181"/>
        <v>-1</v>
      </c>
      <c r="KN51" s="217">
        <f t="shared" si="66"/>
        <v>15</v>
      </c>
      <c r="KO51" s="140" t="str">
        <f t="shared" si="287"/>
        <v>Brentford</v>
      </c>
      <c r="KP51" s="572">
        <f t="shared" si="288"/>
        <v>11</v>
      </c>
      <c r="KQ51" s="572">
        <f t="shared" si="289"/>
        <v>7</v>
      </c>
      <c r="KR51" s="141">
        <f t="shared" si="290"/>
        <v>-1</v>
      </c>
      <c r="KS51" s="217"/>
      <c r="KT51" s="567" t="str">
        <f t="shared" si="67"/>
        <v>Brentford</v>
      </c>
      <c r="KU51" s="567">
        <f t="shared" si="182"/>
        <v>11</v>
      </c>
      <c r="KV51" s="567">
        <f t="shared" si="183"/>
        <v>7</v>
      </c>
      <c r="KW51" s="568">
        <f t="shared" si="184"/>
        <v>-1</v>
      </c>
      <c r="KX51" s="217">
        <f t="shared" si="68"/>
        <v>15</v>
      </c>
      <c r="KY51" s="140" t="str">
        <f t="shared" si="291"/>
        <v>Brentford</v>
      </c>
      <c r="KZ51" s="572">
        <f t="shared" si="292"/>
        <v>11</v>
      </c>
      <c r="LA51" s="572">
        <f t="shared" si="293"/>
        <v>7</v>
      </c>
      <c r="LB51" s="141">
        <f t="shared" si="294"/>
        <v>-1</v>
      </c>
      <c r="LC51" s="122"/>
      <c r="LD51" s="531"/>
      <c r="LE51" s="531"/>
      <c r="LF51" s="531"/>
      <c r="LG51" s="531"/>
      <c r="LH51" s="122"/>
      <c r="LI51" s="122"/>
      <c r="LJ51" s="122"/>
      <c r="LK51" s="122"/>
      <c r="LM51" s="122"/>
      <c r="LN51" s="122"/>
      <c r="LO51" s="122"/>
      <c r="LP51" s="122"/>
      <c r="LR51" s="122"/>
      <c r="LS51" s="122"/>
      <c r="LT51" s="122"/>
      <c r="LU51" s="122"/>
    </row>
    <row r="52" spans="1:333" hidden="1">
      <c r="A52" s="65">
        <f>IF('Teams-Premier-League'!A22="","",'Teams-Premier-League'!A22)</f>
        <v>16</v>
      </c>
      <c r="B52" s="307" t="str">
        <f>IF(A52=" ", " ",INDEX('Stats-Big-Stats'!$C$872:$C$891,MATCH($A52,'Stats-Big-Stats'!$H$872:$H$891,0)))</f>
        <v>Everton</v>
      </c>
      <c r="C52" s="160">
        <f>IF(A52=" "," ",INDEX('Match-Points'!$J$7:$J$26,MATCH($A52,'Stats-Big-Stats'!$H$872:$H$891,0)))</f>
        <v>7</v>
      </c>
      <c r="D52" s="304" t="str">
        <f t="shared" si="2"/>
        <v>Everton</v>
      </c>
      <c r="E52" s="305">
        <f t="shared" si="30"/>
        <v>16</v>
      </c>
      <c r="F52" s="309" t="str">
        <f t="shared" si="3"/>
        <v>Everton</v>
      </c>
      <c r="G52" s="310">
        <f>LOOKUP(F52,'Match-Points'!$B$7:$G$26,'Match-Points'!$G$7:$G$26)</f>
        <v>9</v>
      </c>
      <c r="H52" s="26">
        <f t="shared" si="1"/>
        <v>7</v>
      </c>
      <c r="I52" s="107">
        <f>LOOKUP(B52,'Match-Points'!$B$7:$I$26,'Match-Points'!$I$7:$I$26)</f>
        <v>-3</v>
      </c>
      <c r="J52" s="243"/>
      <c r="K52" s="560" t="str">
        <f t="shared" ref="K52:K56" si="313">IF(H52&gt;H51,F51,F52)</f>
        <v>Everton</v>
      </c>
      <c r="L52" s="560">
        <f t="shared" ref="L52:L56" si="314">IF(H52&gt;H51,G51,G52)</f>
        <v>9</v>
      </c>
      <c r="M52" s="560">
        <f t="shared" ref="M52:M56" si="315">IF(H52&gt;H51,H51,H52)</f>
        <v>7</v>
      </c>
      <c r="N52" s="560">
        <f t="shared" ref="N52:N56" si="316">IF(H52&gt;H51,I51,I52)</f>
        <v>-3</v>
      </c>
      <c r="O52" s="121"/>
      <c r="P52" s="560" t="str">
        <f t="shared" ref="P52:P56" si="317">IF(M52&gt;M51,K51,K52)</f>
        <v>Everton</v>
      </c>
      <c r="Q52" s="560">
        <f t="shared" ref="Q52:Q56" si="318">IF(M52&gt;M51,L51,L52)</f>
        <v>9</v>
      </c>
      <c r="R52" s="560">
        <f t="shared" ref="R52:R56" si="319">IF(M52&gt;M51,M51,M52)</f>
        <v>7</v>
      </c>
      <c r="S52" s="560">
        <f t="shared" ref="S52:S56" si="320">IF(M52&gt;M51,N51,N52)</f>
        <v>-3</v>
      </c>
      <c r="T52" s="533"/>
      <c r="U52" s="569" t="str">
        <f t="shared" ref="U52:U56" si="321">IF(AND(R52=R51,S52&gt;S51),P51,P52)</f>
        <v>Everton</v>
      </c>
      <c r="V52" s="570">
        <f t="shared" ref="V52:V56" si="322">IF(AND(R52=R51,S52&gt;S51),Q51,Q52)</f>
        <v>9</v>
      </c>
      <c r="W52" s="570">
        <f t="shared" ref="W52:W56" si="323">IF(AND(R52=R51,S52&gt;S51),R51,R52)</f>
        <v>7</v>
      </c>
      <c r="X52" s="571">
        <f t="shared" ref="X52:X56" si="324">IF(AND(R52=R51,S52&gt;S51),S51,S52)</f>
        <v>-3</v>
      </c>
      <c r="Y52" s="121"/>
      <c r="Z52" s="567" t="str">
        <f t="shared" ref="Z52:Z56" si="325">IF(U52=U53,P53,U52)</f>
        <v>Everton</v>
      </c>
      <c r="AA52" s="567">
        <f t="shared" ref="AA52:AA56" si="326">IF(U52=U53,Q53,V52)</f>
        <v>9</v>
      </c>
      <c r="AB52" s="567">
        <f t="shared" ref="AB52:AB56" si="327">IF(U52=U53,R53,W52)</f>
        <v>7</v>
      </c>
      <c r="AC52" s="568">
        <f t="shared" ref="AC52:AC56" si="328">IF(U52=U53,S53,X52)</f>
        <v>-3</v>
      </c>
      <c r="AD52" s="122"/>
      <c r="AE52" s="569" t="str">
        <f t="shared" ref="AE52:AE56" si="329">IF(AND(AB52=AB51,AC52&gt;AC51),Z51,Z52)</f>
        <v>Everton</v>
      </c>
      <c r="AF52" s="570">
        <f t="shared" ref="AF52:AF56" si="330">IF(AND(AB52=AB51,AC52&gt;AC51),AA51,AA52)</f>
        <v>9</v>
      </c>
      <c r="AG52" s="570">
        <f t="shared" ref="AG52:AG56" si="331">IF(AND(AB52=AB51,AC52&gt;AC51),AB51,AB52)</f>
        <v>7</v>
      </c>
      <c r="AH52" s="571">
        <f t="shared" ref="AH52:AH56" si="332">IF(AND(AB52=AB51,AC52&gt;AC51),AC51,AC52)</f>
        <v>-3</v>
      </c>
      <c r="AI52" s="120"/>
      <c r="AJ52" s="567" t="str">
        <f t="shared" ref="AJ52:AJ56" si="333">IF(AE52=AE53,Z53,AE52)</f>
        <v>Everton</v>
      </c>
      <c r="AK52" s="567">
        <f t="shared" ref="AK52:AK56" si="334">IF(AE52=AE53,AA53,AF52)</f>
        <v>9</v>
      </c>
      <c r="AL52" s="567">
        <f t="shared" ref="AL52:AL56" si="335">IF(AE52=AE53,AB53,AG52)</f>
        <v>7</v>
      </c>
      <c r="AM52" s="568">
        <f t="shared" ref="AM52:AM56" si="336">IF(AE52=AE53,AC53,AH52)</f>
        <v>-3</v>
      </c>
      <c r="AN52" s="121"/>
      <c r="AO52" s="569" t="str">
        <f t="shared" ref="AO52:AO56" si="337">IF(AND(AL52=AL51,AM52&gt;AM51),AJ51,AJ52)</f>
        <v>Everton</v>
      </c>
      <c r="AP52" s="570">
        <f t="shared" ref="AP52:AP56" si="338">IF(AND(AL52=AL51,AM52&gt;AM51),AK51,AK52)</f>
        <v>9</v>
      </c>
      <c r="AQ52" s="570">
        <f t="shared" ref="AQ52:AQ56" si="339">IF(AND(AL52=AL51,AM52&gt;AM51),AL51,AL52)</f>
        <v>7</v>
      </c>
      <c r="AR52" s="571">
        <f t="shared" ref="AR52:AR56" si="340">IF(AND(AL52=AL51,AM52&gt;AM51),AM51,AM52)</f>
        <v>-3</v>
      </c>
      <c r="AS52" s="122"/>
      <c r="AT52" s="567" t="str">
        <f t="shared" ref="AT52:AT56" si="341">IF(AO52=AO53,AJ53,AO52)</f>
        <v>Everton</v>
      </c>
      <c r="AU52" s="567">
        <f t="shared" ref="AU52:AU56" si="342">IF(AO52=AO53,AK53,AP52)</f>
        <v>9</v>
      </c>
      <c r="AV52" s="567">
        <f t="shared" ref="AV52:AV56" si="343">IF(AO52=AO53,AL53,AQ52)</f>
        <v>7</v>
      </c>
      <c r="AW52" s="568">
        <f t="shared" ref="AW52:AW56" si="344">IF(AO52=AO53,AM53,AR52)</f>
        <v>-3</v>
      </c>
      <c r="AX52" s="121"/>
      <c r="AY52" s="569" t="str">
        <f t="shared" ref="AY52:AY56" si="345">IF(AND(AV52=AV51,AW52&gt;AW51),AT51,AT52)</f>
        <v>Everton</v>
      </c>
      <c r="AZ52" s="570">
        <f t="shared" ref="AZ52:AZ56" si="346">IF(AND(AV52=AV51,AW52&gt;AW51),AU51,AU52)</f>
        <v>9</v>
      </c>
      <c r="BA52" s="570">
        <f t="shared" ref="BA52:BA56" si="347">IF(AND(AV52=AV51,AW52&gt;AW51),AV51,AV52)</f>
        <v>7</v>
      </c>
      <c r="BB52" s="571">
        <f t="shared" ref="BB52:BB56" si="348">IF(AND(AV52=AV51,AW52&gt;AW51),AW51,AW52)</f>
        <v>-3</v>
      </c>
      <c r="BC52" s="121"/>
      <c r="BD52" s="567" t="str">
        <f t="shared" ref="BD52:BD56" si="349">IF(AY52=AY53,AT53,AY52)</f>
        <v>Everton</v>
      </c>
      <c r="BE52" s="567">
        <f t="shared" ref="BE52:BE56" si="350">IF(AY52=AY53,AU53,AZ52)</f>
        <v>9</v>
      </c>
      <c r="BF52" s="567">
        <f t="shared" ref="BF52:BF56" si="351">IF(AY52=AY53,AV53,BA52)</f>
        <v>7</v>
      </c>
      <c r="BG52" s="568">
        <f t="shared" ref="BG52:BG56" si="352">IF(AY52=AY53,AW53,BB52)</f>
        <v>-3</v>
      </c>
      <c r="BH52" s="280"/>
      <c r="BI52" s="569" t="str">
        <f t="shared" ref="BI52:BI56" si="353">IF(AND(BF52=BF51,BG52&gt;BG51),BD51,BD52)</f>
        <v>Everton</v>
      </c>
      <c r="BJ52" s="570">
        <f t="shared" ref="BJ52:BJ56" si="354">IF(AND(BF52=BF51,BG52&gt;BG51),BE51,BE52)</f>
        <v>9</v>
      </c>
      <c r="BK52" s="570">
        <f t="shared" ref="BK52:BK56" si="355">IF(AND(BF52=BF51,BG52&gt;BG51),BF51,BF52)</f>
        <v>7</v>
      </c>
      <c r="BL52" s="571">
        <f t="shared" ref="BL52:BL56" si="356">IF(AND(BF52=BF51,BG52&gt;BG51),BG51,BG52)</f>
        <v>-3</v>
      </c>
      <c r="BM52" s="121"/>
      <c r="BN52" s="567" t="str">
        <f t="shared" ref="BN52:BN56" si="357">IF(BI52=BI53,BD53,BI52)</f>
        <v>Everton</v>
      </c>
      <c r="BO52" s="567">
        <f t="shared" ref="BO52:BO56" si="358">IF(BI52=BI53,BE53,BJ52)</f>
        <v>9</v>
      </c>
      <c r="BP52" s="567">
        <f t="shared" ref="BP52:BP56" si="359">IF(BI52=BI53,BF53,BK52)</f>
        <v>7</v>
      </c>
      <c r="BQ52" s="568">
        <f t="shared" ref="BQ52:BQ56" si="360">IF(BI52=BI53,BG53,BL52)</f>
        <v>-3</v>
      </c>
      <c r="BR52" s="121"/>
      <c r="BS52" s="569" t="str">
        <f t="shared" ref="BS52:BS56" si="361">IF(AND(BP52=BP51,BQ52&gt;BQ51),BN51,BN52)</f>
        <v>Everton</v>
      </c>
      <c r="BT52" s="570">
        <f t="shared" ref="BT52:BT56" si="362">IF(AND(BP52=BP51,BQ52&gt;BQ51),BO51,BO52)</f>
        <v>9</v>
      </c>
      <c r="BU52" s="570">
        <f t="shared" ref="BU52:BU56" si="363">IF(AND(BP52=BP51,BQ52&gt;BQ51),BP51,BP52)</f>
        <v>7</v>
      </c>
      <c r="BV52" s="571">
        <f t="shared" ref="BV52:BV56" si="364">IF(AND(BP52=BP51,BQ52&gt;BQ51),BQ51,BQ52)</f>
        <v>-3</v>
      </c>
      <c r="BW52" s="122"/>
      <c r="BX52" s="567" t="str">
        <f t="shared" ref="BX52:BX56" si="365">IF(BS52=BS53,BN53,BS52)</f>
        <v>Everton</v>
      </c>
      <c r="BY52" s="567">
        <f t="shared" ref="BY52:BY56" si="366">IF(BS52=BS53,BO53,BT52)</f>
        <v>9</v>
      </c>
      <c r="BZ52" s="567">
        <f t="shared" ref="BZ52:BZ56" si="367">IF(BS52=BS53,BP53,BU52)</f>
        <v>7</v>
      </c>
      <c r="CA52" s="568">
        <f t="shared" ref="CA52:CA56" si="368">IF(BS52=BS53,BQ53,BV52)</f>
        <v>-3</v>
      </c>
      <c r="CB52" s="122"/>
      <c r="CC52" s="569" t="str">
        <f t="shared" ref="CC52:CC56" si="369">IF(AND(BZ52=BZ51,CA52&gt;CA51),BX51,BX52)</f>
        <v>Everton</v>
      </c>
      <c r="CD52" s="570">
        <f t="shared" ref="CD52:CD56" si="370">IF(AND(BZ52=BZ51,CA52&gt;CA51),BY51,BY52)</f>
        <v>9</v>
      </c>
      <c r="CE52" s="570">
        <f t="shared" ref="CE52:CE56" si="371">IF(AND(BZ52=BZ51,CA52&gt;CA51),BZ51,BZ52)</f>
        <v>7</v>
      </c>
      <c r="CF52" s="571">
        <f t="shared" ref="CF52:CF56" si="372">IF(AND(BZ52=BZ51,CA52&gt;CA51),CA51,CA52)</f>
        <v>-3</v>
      </c>
      <c r="CG52" s="122"/>
      <c r="CH52" s="567" t="str">
        <f t="shared" ref="CH52:CH56" si="373">IF(CC52=CC53,BX53,CC52)</f>
        <v>Everton</v>
      </c>
      <c r="CI52" s="567">
        <f t="shared" ref="CI52:CI56" si="374">IF(CC52=CC53,BY53,CD52)</f>
        <v>9</v>
      </c>
      <c r="CJ52" s="567">
        <f t="shared" ref="CJ52:CJ56" si="375">IF(CC52=CC53,BZ53,CE52)</f>
        <v>7</v>
      </c>
      <c r="CK52" s="568">
        <f t="shared" ref="CK52:CK56" si="376">IF(CC52=CC53,CA53,CF52)</f>
        <v>-3</v>
      </c>
      <c r="CL52" s="122"/>
      <c r="CM52" s="569" t="str">
        <f t="shared" ref="CM52:CM56" si="377">IF(AND(CJ52=CJ51,CK52&gt;CK51),CH51,CH52)</f>
        <v>Everton</v>
      </c>
      <c r="CN52" s="570">
        <f t="shared" ref="CN52:CN56" si="378">IF(AND(CJ52=CJ51,CK52&gt;CK51),CI51,CI52)</f>
        <v>9</v>
      </c>
      <c r="CO52" s="570">
        <f t="shared" ref="CO52:CO56" si="379">IF(AND(CJ52=CJ51,CK52&gt;CK51),CJ51,CJ52)</f>
        <v>7</v>
      </c>
      <c r="CP52" s="571">
        <f t="shared" ref="CP52:CP56" si="380">IF(AND(CJ52=CJ51,CK52&gt;CK51),CK51,CK52)</f>
        <v>-3</v>
      </c>
      <c r="CQ52" s="122"/>
      <c r="CR52" s="567" t="str">
        <f t="shared" ref="CR52:CR56" si="381">IF(CM52=CM53,CH53,CM52)</f>
        <v>Everton</v>
      </c>
      <c r="CS52" s="567">
        <f t="shared" ref="CS52:CS56" si="382">IF(CM52=CM53,CI53,CN52)</f>
        <v>9</v>
      </c>
      <c r="CT52" s="567">
        <f t="shared" ref="CT52:CT56" si="383">IF(CM52=CM53,CJ53,CO52)</f>
        <v>7</v>
      </c>
      <c r="CU52" s="568">
        <f t="shared" ref="CU52:CU56" si="384">IF(CM52=CM53,CK53,CP52)</f>
        <v>-3</v>
      </c>
      <c r="CV52" s="122"/>
      <c r="CW52" s="569" t="str">
        <f t="shared" ref="CW52:CW56" si="385">IF(AND(CT52=CT51,CU52&gt;CU51),CR51,CR52)</f>
        <v>Everton</v>
      </c>
      <c r="CX52" s="570">
        <f t="shared" ref="CX52:CX56" si="386">IF(AND(CT52=CT51,CU52&gt;CU51),CS51,CS52)</f>
        <v>9</v>
      </c>
      <c r="CY52" s="570">
        <f t="shared" ref="CY52:CY56" si="387">IF(AND(CT52=CT51,CU52&gt;CU51),CT51,CT52)</f>
        <v>7</v>
      </c>
      <c r="CZ52" s="571">
        <f t="shared" ref="CZ52:CZ56" si="388">IF(AND(CT52=CT51,CU52&gt;CU51),CU51,CU52)</f>
        <v>-3</v>
      </c>
      <c r="DA52" s="122"/>
      <c r="DB52" s="567" t="str">
        <f t="shared" ref="DB52:DB56" si="389">IF(CW52=CW53,CR53,CW52)</f>
        <v>Everton</v>
      </c>
      <c r="DC52" s="567">
        <f t="shared" ref="DC52:DC56" si="390">IF(CW52=CW53,CS53,CX52)</f>
        <v>9</v>
      </c>
      <c r="DD52" s="567">
        <f t="shared" ref="DD52:DD56" si="391">IF(CW52=CW53,CT53,CY52)</f>
        <v>7</v>
      </c>
      <c r="DE52" s="568">
        <f t="shared" ref="DE52:DE56" si="392">IF(CW52=CW53,CU53,CZ52)</f>
        <v>-3</v>
      </c>
      <c r="DF52" s="122"/>
      <c r="DG52" s="569" t="str">
        <f t="shared" ref="DG52:DG56" si="393">IF(AND(DD52=DD51,DE52&gt;DE51),DB51,DB52)</f>
        <v>Everton</v>
      </c>
      <c r="DH52" s="570">
        <f t="shared" ref="DH52:DH56" si="394">IF(AND(DD52=DD51,DE52&gt;DE51),DC51,DC52)</f>
        <v>9</v>
      </c>
      <c r="DI52" s="570">
        <f t="shared" ref="DI52:DI56" si="395">IF(AND(DD52=DD51,DE52&gt;DE51),DD51,DD52)</f>
        <v>7</v>
      </c>
      <c r="DJ52" s="571">
        <f t="shared" ref="DJ52:DJ56" si="396">IF(AND(DD52=DD51,DE52&gt;DE51),DE51,DE52)</f>
        <v>-3</v>
      </c>
      <c r="DK52" s="122"/>
      <c r="DL52" s="567" t="str">
        <f t="shared" ref="DL52:DL56" si="397">IF(DG52=DG53,DB53,DG52)</f>
        <v>Everton</v>
      </c>
      <c r="DM52" s="567">
        <f t="shared" ref="DM52:DM56" si="398">IF(DG52=DG53,DC53,DH52)</f>
        <v>9</v>
      </c>
      <c r="DN52" s="567">
        <f t="shared" ref="DN52:DN56" si="399">IF(DG52=DG53,DD53,DI52)</f>
        <v>7</v>
      </c>
      <c r="DO52" s="568">
        <f t="shared" ref="DO52:DO56" si="400">IF(DG52=DG53,DE53,DJ52)</f>
        <v>-3</v>
      </c>
      <c r="DP52" s="122"/>
      <c r="DQ52" s="569" t="str">
        <f t="shared" ref="DQ52:DQ56" si="401">IF(AND(DN52=DN51,DO52&gt;DO51),DL51,DL52)</f>
        <v>Everton</v>
      </c>
      <c r="DR52" s="570">
        <f t="shared" ref="DR52:DR56" si="402">IF(AND(DN52=DN51,DO52&gt;DO51),DM51,DM52)</f>
        <v>9</v>
      </c>
      <c r="DS52" s="570">
        <f t="shared" ref="DS52:DS56" si="403">IF(AND(DN52=DN51,DO52&gt;DO51),DN51,DN52)</f>
        <v>7</v>
      </c>
      <c r="DT52" s="571">
        <f t="shared" ref="DT52:DT56" si="404">IF(AND(DN52=DN51,DO52&gt;DO51),DO51,DO52)</f>
        <v>-3</v>
      </c>
      <c r="DU52" s="122"/>
      <c r="DV52" s="567" t="str">
        <f t="shared" ref="DV52:DV56" si="405">IF(DQ52=DQ53,DL53,DQ52)</f>
        <v>Everton</v>
      </c>
      <c r="DW52" s="567">
        <f t="shared" ref="DW52:DW56" si="406">IF(DQ52=DQ53,DM53,DR52)</f>
        <v>9</v>
      </c>
      <c r="DX52" s="567">
        <f t="shared" ref="DX52:DX56" si="407">IF(DQ52=DQ53,DN53,DS52)</f>
        <v>7</v>
      </c>
      <c r="DY52" s="568">
        <f t="shared" ref="DY52:DY56" si="408">IF(DQ52=DQ53,DO53,DT52)</f>
        <v>-3</v>
      </c>
      <c r="DZ52" s="217"/>
      <c r="EA52" s="569" t="str">
        <f t="shared" ref="EA52:EA56" si="409">IF(AND(DX52=DX51,DY52&gt;DY51),DV51,DV52)</f>
        <v>Everton</v>
      </c>
      <c r="EB52" s="570">
        <f t="shared" ref="EB52:EB56" si="410">IF(AND(DX52=DX51,DY52&gt;DY51),DW51,DW52)</f>
        <v>9</v>
      </c>
      <c r="EC52" s="570">
        <f t="shared" ref="EC52:EC56" si="411">IF(AND(DX52=DX51,DY52&gt;DY51),DX51,DX52)</f>
        <v>7</v>
      </c>
      <c r="ED52" s="571">
        <f t="shared" ref="ED52:ED56" si="412">IF(AND(DX52=DX51,DY52&gt;DY51),DY51,DY52)</f>
        <v>-3</v>
      </c>
      <c r="EE52" s="122"/>
      <c r="EF52" s="567" t="str">
        <f t="shared" ref="EF52:EF56" si="413">IF(EA52=EA53,DV53,EA52)</f>
        <v>Everton</v>
      </c>
      <c r="EG52" s="567">
        <f t="shared" ref="EG52:EG56" si="414">IF(EA52=EA53,DW53,EB52)</f>
        <v>9</v>
      </c>
      <c r="EH52" s="567">
        <f t="shared" ref="EH52:EH56" si="415">IF(EA52=EA53,DX53,EC52)</f>
        <v>7</v>
      </c>
      <c r="EI52" s="568">
        <f t="shared" ref="EI52:EI56" si="416">IF(EA52=EA53,DY53,ED52)</f>
        <v>-3</v>
      </c>
      <c r="EJ52" s="217"/>
      <c r="EK52" s="569" t="str">
        <f t="shared" ref="EK52:EK56" si="417">IF(AND(EH52=EH51,EI52&gt;EI51),EF51,EF52)</f>
        <v>Everton</v>
      </c>
      <c r="EL52" s="570">
        <f t="shared" ref="EL52:EL56" si="418">IF(AND(EH52=EH51,EI52&gt;EI51),EG51,EG52)</f>
        <v>9</v>
      </c>
      <c r="EM52" s="570">
        <f t="shared" ref="EM52:EM56" si="419">IF(AND(EH52=EH51,EI52&gt;EI51),EH51,EH52)</f>
        <v>7</v>
      </c>
      <c r="EN52" s="571">
        <f t="shared" ref="EN52:EN56" si="420">IF(AND(EH52=EH51,EI52&gt;EI51),EI51,EI52)</f>
        <v>-3</v>
      </c>
      <c r="EO52" s="122"/>
      <c r="EP52" s="567" t="str">
        <f t="shared" ref="EP52:EP56" si="421">IF(EK52=EK53,EF53,EK52)</f>
        <v>Everton</v>
      </c>
      <c r="EQ52" s="567">
        <f t="shared" ref="EQ52:EQ56" si="422">IF(EK52=EK53,EG53,EL52)</f>
        <v>9</v>
      </c>
      <c r="ER52" s="567">
        <f t="shared" ref="ER52:ER56" si="423">IF(EK52=EK53,EH53,EM52)</f>
        <v>7</v>
      </c>
      <c r="ES52" s="568">
        <f t="shared" ref="ES52:ES56" si="424">IF(EK52=EK53,EI53,EN52)</f>
        <v>-3</v>
      </c>
      <c r="ET52" s="122"/>
      <c r="EU52" s="569" t="str">
        <f t="shared" ref="EU52:EU56" si="425">IF(AND(ER52=ER51,ES52&gt;ES51),EP51,EP52)</f>
        <v>Everton</v>
      </c>
      <c r="EV52" s="570">
        <f t="shared" ref="EV52:EV56" si="426">IF(AND(ER52=ER51,ES52&gt;ES51),EQ51,EQ52)</f>
        <v>9</v>
      </c>
      <c r="EW52" s="570">
        <f t="shared" ref="EW52:EW56" si="427">IF(AND(ER52=ER51,ES52&gt;ES51),ER51,ER52)</f>
        <v>7</v>
      </c>
      <c r="EX52" s="571">
        <f t="shared" ref="EX52:EX56" si="428">IF(AND(ER52=ER51,ES52&gt;ES51),ES51,ES52)</f>
        <v>-3</v>
      </c>
      <c r="EY52" s="122"/>
      <c r="EZ52" s="567" t="str">
        <f t="shared" ref="EZ52:EZ56" si="429">IF(EU52=EU53,EP53,EU52)</f>
        <v>Everton</v>
      </c>
      <c r="FA52" s="567">
        <f t="shared" ref="FA52:FA56" si="430">IF(EU52=EU53,EQ53,EV52)</f>
        <v>9</v>
      </c>
      <c r="FB52" s="567">
        <f t="shared" ref="FB52:FB56" si="431">IF(EU52=EU53,ER53,EW52)</f>
        <v>7</v>
      </c>
      <c r="FC52" s="568">
        <f t="shared" ref="FC52:FC56" si="432">IF(EU52=EU53,ES53,EX52)</f>
        <v>-3</v>
      </c>
      <c r="FD52" s="122"/>
      <c r="FE52" s="569" t="str">
        <f t="shared" ref="FE52:FE56" si="433">IF(AND(FB52=FB51,FC52&gt;FC51),EZ51,EZ52)</f>
        <v>Everton</v>
      </c>
      <c r="FF52" s="570">
        <f t="shared" ref="FF52:FF56" si="434">IF(AND(FB52=FB51,FC52&gt;FC51),FA51,FA52)</f>
        <v>9</v>
      </c>
      <c r="FG52" s="570">
        <f t="shared" ref="FG52:FG56" si="435">IF(AND(FB52=FB51,FC52&gt;FC51),FB51,FB52)</f>
        <v>7</v>
      </c>
      <c r="FH52" s="571">
        <f t="shared" ref="FH52:FH56" si="436">IF(AND(FB52=FB51,FC52&gt;FC51),FC51,FC52)</f>
        <v>-3</v>
      </c>
      <c r="FI52" s="122"/>
      <c r="FJ52" s="567" t="str">
        <f t="shared" ref="FJ52:FJ56" si="437">IF(FE52=FE53,EZ53,FE52)</f>
        <v>Everton</v>
      </c>
      <c r="FK52" s="567">
        <f t="shared" ref="FK52:FK56" si="438">IF(FE52=FE53,FA53,FF52)</f>
        <v>9</v>
      </c>
      <c r="FL52" s="567">
        <f t="shared" ref="FL52:FL56" si="439">IF(FE52=FE53,FB53,FG52)</f>
        <v>7</v>
      </c>
      <c r="FM52" s="568">
        <f t="shared" ref="FM52:FM56" si="440">IF(FE52=FE53,FC53,FH52)</f>
        <v>-3</v>
      </c>
      <c r="FN52" s="217"/>
      <c r="FO52" s="569" t="str">
        <f t="shared" ref="FO52:FO56" si="441">IF(AND(FL52=FL51,FM52&gt;FM51),FJ51,FJ52)</f>
        <v>Everton</v>
      </c>
      <c r="FP52" s="570">
        <f t="shared" ref="FP52:FP56" si="442">IF(AND(FL52=FL51,FM52&gt;FM51),FK51,FK52)</f>
        <v>9</v>
      </c>
      <c r="FQ52" s="570">
        <f t="shared" ref="FQ52:FQ56" si="443">IF(AND(FL52=FL51,FM52&gt;FM51),FL51,FL52)</f>
        <v>7</v>
      </c>
      <c r="FR52" s="571">
        <f t="shared" ref="FR52:FR56" si="444">IF(AND(FL52=FL51,FM52&gt;FM51),FM51,FM52)</f>
        <v>-3</v>
      </c>
      <c r="FS52" s="122"/>
      <c r="FT52" s="567" t="str">
        <f t="shared" ref="FT52:FT56" si="445">IF(FO52=FO53,FJ53,FO52)</f>
        <v>Everton</v>
      </c>
      <c r="FU52" s="567">
        <f t="shared" ref="FU52:FU56" si="446">IF(FO52=FO53,FK53,FP52)</f>
        <v>9</v>
      </c>
      <c r="FV52" s="567">
        <f t="shared" ref="FV52:FV56" si="447">IF(FO52=FO53,FL53,FQ52)</f>
        <v>7</v>
      </c>
      <c r="FW52" s="568">
        <f t="shared" ref="FW52:FW56" si="448">IF(FO52=FO53,FM53,FR52)</f>
        <v>-3</v>
      </c>
      <c r="FX52" s="217"/>
      <c r="FY52" s="569" t="str">
        <f t="shared" ref="FY52:FY56" si="449">IF(AND(FV52=FV51,FW52&gt;FW51),FT51,FT52)</f>
        <v>Everton</v>
      </c>
      <c r="FZ52" s="570">
        <f t="shared" ref="FZ52:FZ56" si="450">IF(AND(FV52=FV51,FW52&gt;FW51),FU51,FU52)</f>
        <v>9</v>
      </c>
      <c r="GA52" s="570">
        <f t="shared" ref="GA52:GA56" si="451">IF(AND(FV52=FV51,FW52&gt;FW51),FV51,FV52)</f>
        <v>7</v>
      </c>
      <c r="GB52" s="571">
        <f t="shared" ref="GB52:GB56" si="452">IF(AND(FV52=FV51,FW52&gt;FW51),FW51,FW52)</f>
        <v>-3</v>
      </c>
      <c r="GC52" s="122"/>
      <c r="GD52" s="567" t="str">
        <f t="shared" ref="GD52:GD56" si="453">IF(FY52=FY53,FT53,FY52)</f>
        <v>Everton</v>
      </c>
      <c r="GE52" s="567">
        <f t="shared" ref="GE52:GE56" si="454">IF(FY52=FY53,FU53,FZ52)</f>
        <v>9</v>
      </c>
      <c r="GF52" s="567">
        <f t="shared" ref="GF52:GF56" si="455">IF(FY52=FY53,FV53,GA52)</f>
        <v>7</v>
      </c>
      <c r="GG52" s="568">
        <f t="shared" ref="GG52:GG56" si="456">IF(FY52=FY53,FW53,GB52)</f>
        <v>-3</v>
      </c>
      <c r="GH52" s="217"/>
      <c r="GI52" s="569" t="str">
        <f t="shared" ref="GI52:GI56" si="457">IF(AND(GF52=GF51,GG52&gt;GG51),GD51,GD52)</f>
        <v>Everton</v>
      </c>
      <c r="GJ52" s="570">
        <f t="shared" ref="GJ52:GJ56" si="458">IF(AND(GF52=GF51,GG52&gt;GG51),GE51,GE52)</f>
        <v>9</v>
      </c>
      <c r="GK52" s="570">
        <f t="shared" ref="GK52:GK56" si="459">IF(AND(GF52=GF51,GG52&gt;GG51),GF51,GF52)</f>
        <v>7</v>
      </c>
      <c r="GL52" s="571">
        <f t="shared" ref="GL52:GL56" si="460">IF(AND(GF52=GF51,GG52&gt;GG51),GG51,GG52)</f>
        <v>-3</v>
      </c>
      <c r="GM52" s="122"/>
      <c r="GN52" s="567" t="str">
        <f t="shared" ref="GN52:GN56" si="461">IF(GI52=GI53,GD53,GI52)</f>
        <v>Everton</v>
      </c>
      <c r="GO52" s="567">
        <f t="shared" ref="GO52:GO56" si="462">IF(GI52=GI53,GE53,GJ52)</f>
        <v>9</v>
      </c>
      <c r="GP52" s="567">
        <f t="shared" ref="GP52:GP56" si="463">IF(GI52=GI53,GF53,GK52)</f>
        <v>7</v>
      </c>
      <c r="GQ52" s="568">
        <f t="shared" ref="GQ52:GQ56" si="464">IF(GI52=GI53,GG53,GL52)</f>
        <v>-3</v>
      </c>
      <c r="GR52" s="217"/>
      <c r="GS52" s="569" t="str">
        <f t="shared" ref="GS52:GS56" si="465">IF(AND(GP52=GP51,GQ52&gt;GQ51),GN51,GN52)</f>
        <v>Everton</v>
      </c>
      <c r="GT52" s="570">
        <f t="shared" ref="GT52:GT56" si="466">IF(AND(GP52=GP51,GQ52&gt;GQ51),GO51,GO52)</f>
        <v>9</v>
      </c>
      <c r="GU52" s="570">
        <f t="shared" ref="GU52:GU56" si="467">IF(AND(GP52=GP51,GQ52&gt;GQ51),GP51,GP52)</f>
        <v>7</v>
      </c>
      <c r="GV52" s="571">
        <f t="shared" ref="GV52:GV56" si="468">IF(AND(GP52=GP51,GQ52&gt;GQ51),GQ51,GQ52)</f>
        <v>-3</v>
      </c>
      <c r="GW52" s="122"/>
      <c r="GX52" s="567" t="str">
        <f t="shared" ref="GX52:GX56" si="469">IF(GS52=GS53,GN53,GS52)</f>
        <v>Everton</v>
      </c>
      <c r="GY52" s="567">
        <f t="shared" ref="GY52:GY56" si="470">IF(GS52=GS53,GO53,GT52)</f>
        <v>9</v>
      </c>
      <c r="GZ52" s="567">
        <f t="shared" ref="GZ52:GZ56" si="471">IF(GS52=GS53,GP53,GU52)</f>
        <v>7</v>
      </c>
      <c r="HA52" s="568">
        <f t="shared" ref="HA52:HA56" si="472">IF(GS52=GS53,GQ53,GV52)</f>
        <v>-3</v>
      </c>
      <c r="HB52" s="217"/>
      <c r="HC52" s="569" t="str">
        <f t="shared" ref="HC52:HC56" si="473">IF(AND(GZ52=GZ51,HA52&gt;HA51),GX51,GX52)</f>
        <v>Everton</v>
      </c>
      <c r="HD52" s="570">
        <f t="shared" ref="HD52:HD56" si="474">IF(AND(GZ52=GZ51,HA52&gt;HA51),GY51,GY52)</f>
        <v>9</v>
      </c>
      <c r="HE52" s="570">
        <f t="shared" ref="HE52:HE56" si="475">IF(AND(GZ52=GZ51,HA52&gt;HA51),GZ51,GZ52)</f>
        <v>7</v>
      </c>
      <c r="HF52" s="571">
        <f t="shared" ref="HF52:HF56" si="476">IF(AND(GZ52=GZ51,HA52&gt;HA51),HA51,HA52)</f>
        <v>-3</v>
      </c>
      <c r="HG52" s="122"/>
      <c r="HH52" s="567" t="str">
        <f t="shared" ref="HH52:HH56" si="477">IF(HC52=HC53,GX53,HC52)</f>
        <v>Everton</v>
      </c>
      <c r="HI52" s="567">
        <f t="shared" ref="HI52:HI56" si="478">IF(HC52=HC53,GY53,HD52)</f>
        <v>9</v>
      </c>
      <c r="HJ52" s="567">
        <f t="shared" ref="HJ52:HJ56" si="479">IF(HC52=HC53,GZ53,HE52)</f>
        <v>7</v>
      </c>
      <c r="HK52" s="568">
        <f t="shared" ref="HK52:HK56" si="480">IF(HC52=HC53,HA53,HF52)</f>
        <v>-3</v>
      </c>
      <c r="HL52" s="217"/>
      <c r="HM52" s="140" t="str">
        <f t="shared" ref="HM52:HM56" si="481">IF(AND(HJ52=HJ51,HK52=HK51,HI52&gt;HI51),HH51,HH52)</f>
        <v>Everton</v>
      </c>
      <c r="HN52" s="572">
        <f t="shared" ref="HN52:HN56" si="482">IF(AND(HJ52=HJ51,HK52=HK51,HI52&gt;HI51),HI51,HI52)</f>
        <v>9</v>
      </c>
      <c r="HO52" s="572">
        <f t="shared" ref="HO52:HO56" si="483">IF(AND(HJ52=HJ51,HK52=HK51,HI52&gt;HI51),HJ51,HJ52)</f>
        <v>7</v>
      </c>
      <c r="HP52" s="141">
        <f t="shared" ref="HP52:HP56" si="484">IF(AND(HJ52=HJ51,HK52=HK51,HI52&gt;HI51),HK51,HK52)</f>
        <v>-3</v>
      </c>
      <c r="HQ52" s="122"/>
      <c r="HR52" s="567" t="str">
        <f t="shared" ref="HR52:HR56" si="485">IF(HM52=HM53,HH53,HM52)</f>
        <v>Everton</v>
      </c>
      <c r="HS52" s="567">
        <f t="shared" ref="HS52:HS56" si="486">IF(HM52=HM53,HI53,HN52)</f>
        <v>9</v>
      </c>
      <c r="HT52" s="567">
        <f t="shared" ref="HT52:HT56" si="487">IF(HM52=HM53,HJ53,HO52)</f>
        <v>7</v>
      </c>
      <c r="HU52" s="568">
        <f t="shared" ref="HU52:HU56" si="488">IF(HM52=HM53,HK53,HP52)</f>
        <v>-3</v>
      </c>
      <c r="HV52" s="217"/>
      <c r="HW52" s="140" t="str">
        <f t="shared" si="309"/>
        <v>Everton</v>
      </c>
      <c r="HX52" s="572">
        <f t="shared" si="310"/>
        <v>9</v>
      </c>
      <c r="HY52" s="572">
        <f t="shared" si="311"/>
        <v>7</v>
      </c>
      <c r="HZ52" s="141">
        <f t="shared" si="312"/>
        <v>-3</v>
      </c>
      <c r="IA52" s="122"/>
      <c r="IB52" s="567" t="str">
        <f t="shared" ref="IB52:IB56" si="489">IF(HW52=HW53,HR53,HW52)</f>
        <v>Everton</v>
      </c>
      <c r="IC52" s="567">
        <f t="shared" ref="IC52:IC56" si="490">IF(HW52=HW53,HS53,HX52)</f>
        <v>9</v>
      </c>
      <c r="ID52" s="567">
        <f t="shared" ref="ID52:ID56" si="491">IF(HW52=HW53,HT53,HY52)</f>
        <v>7</v>
      </c>
      <c r="IE52" s="568">
        <f t="shared" ref="IE52:IE56" si="492">IF(HW52=HW53,HU53,HZ52)</f>
        <v>-3</v>
      </c>
      <c r="IF52" s="217">
        <f t="shared" si="54"/>
        <v>16</v>
      </c>
      <c r="IG52" s="140" t="str">
        <f t="shared" si="299"/>
        <v>Everton</v>
      </c>
      <c r="IH52" s="572">
        <f t="shared" si="300"/>
        <v>9</v>
      </c>
      <c r="II52" s="572">
        <f t="shared" si="301"/>
        <v>7</v>
      </c>
      <c r="IJ52" s="141">
        <f t="shared" si="302"/>
        <v>-3</v>
      </c>
      <c r="IK52" s="122"/>
      <c r="IL52" s="567" t="str">
        <f t="shared" ref="IL52:IL56" si="493">IF(IG52=IG53,IB53,IG52)</f>
        <v>Everton</v>
      </c>
      <c r="IM52" s="567">
        <f t="shared" ref="IM52:IM56" si="494">IF(IG52=IG53,IC53,IH52)</f>
        <v>9</v>
      </c>
      <c r="IN52" s="567">
        <f t="shared" ref="IN52:IN56" si="495">IF(IG52=IG53,ID53,II52)</f>
        <v>7</v>
      </c>
      <c r="IO52" s="568">
        <f t="shared" ref="IO52:IO56" si="496">IF(IG52=IG53,IE53,IJ52)</f>
        <v>-3</v>
      </c>
      <c r="IP52" s="217">
        <f t="shared" si="56"/>
        <v>16</v>
      </c>
      <c r="IQ52" s="140" t="str">
        <f t="shared" si="267"/>
        <v>Everton</v>
      </c>
      <c r="IR52" s="572">
        <f t="shared" si="268"/>
        <v>9</v>
      </c>
      <c r="IS52" s="572">
        <f t="shared" si="269"/>
        <v>7</v>
      </c>
      <c r="IT52" s="141">
        <f t="shared" si="270"/>
        <v>-3</v>
      </c>
      <c r="IU52" s="122"/>
      <c r="IV52" s="567" t="str">
        <f t="shared" ref="IV52:IV56" si="497">IF(IQ52=IQ53,IL53,IQ52)</f>
        <v>Everton</v>
      </c>
      <c r="IW52" s="567">
        <f t="shared" ref="IW52:IW56" si="498">IF(IQ52=IQ53,IM53,IR52)</f>
        <v>9</v>
      </c>
      <c r="IX52" s="567">
        <f t="shared" ref="IX52:IX56" si="499">IF(IQ52=IQ53,IN53,IS52)</f>
        <v>7</v>
      </c>
      <c r="IY52" s="568">
        <f t="shared" ref="IY52:IY56" si="500">IF(IQ52=IQ53,IO53,IT52)</f>
        <v>-3</v>
      </c>
      <c r="IZ52" s="217">
        <f t="shared" si="58"/>
        <v>16</v>
      </c>
      <c r="JA52" s="140" t="str">
        <f t="shared" si="271"/>
        <v>Everton</v>
      </c>
      <c r="JB52" s="572">
        <f t="shared" si="272"/>
        <v>9</v>
      </c>
      <c r="JC52" s="572">
        <f t="shared" si="273"/>
        <v>7</v>
      </c>
      <c r="JD52" s="141">
        <f t="shared" si="274"/>
        <v>-3</v>
      </c>
      <c r="JE52" s="122"/>
      <c r="JF52" s="567" t="str">
        <f t="shared" ref="JF52:JF56" si="501">IF(JA52=JA53,IV53,JA52)</f>
        <v>Everton</v>
      </c>
      <c r="JG52" s="567">
        <f t="shared" ref="JG52:JG56" si="502">IF(JA52=JA53,IW53,JB52)</f>
        <v>9</v>
      </c>
      <c r="JH52" s="567">
        <f t="shared" ref="JH52:JH56" si="503">IF(JA52=JA53,IX53,JC52)</f>
        <v>7</v>
      </c>
      <c r="JI52" s="568">
        <f t="shared" ref="JI52:JI56" si="504">IF(JA52=JA53,IY53,JD52)</f>
        <v>-3</v>
      </c>
      <c r="JJ52" s="217">
        <f t="shared" si="60"/>
        <v>16</v>
      </c>
      <c r="JK52" s="140" t="str">
        <f t="shared" si="275"/>
        <v>Everton</v>
      </c>
      <c r="JL52" s="572">
        <f t="shared" si="276"/>
        <v>9</v>
      </c>
      <c r="JM52" s="572">
        <f t="shared" si="277"/>
        <v>7</v>
      </c>
      <c r="JN52" s="141">
        <f t="shared" si="278"/>
        <v>-3</v>
      </c>
      <c r="JO52" s="122"/>
      <c r="JP52" s="567" t="str">
        <f t="shared" ref="JP52:JP56" si="505">IF(JK52=JK53,JF53,JK52)</f>
        <v>Everton</v>
      </c>
      <c r="JQ52" s="567">
        <f t="shared" ref="JQ52:JQ56" si="506">IF(JK52=JK53,JG53,JL52)</f>
        <v>9</v>
      </c>
      <c r="JR52" s="567">
        <f t="shared" ref="JR52:JR56" si="507">IF(JK52=JK53,JH53,JM52)</f>
        <v>7</v>
      </c>
      <c r="JS52" s="568">
        <f t="shared" ref="JS52:JS56" si="508">IF(JK52=JK53,JI53,JN52)</f>
        <v>-3</v>
      </c>
      <c r="JT52" s="217">
        <f t="shared" si="62"/>
        <v>16</v>
      </c>
      <c r="JU52" s="140" t="str">
        <f t="shared" si="279"/>
        <v>Everton</v>
      </c>
      <c r="JV52" s="572">
        <f t="shared" si="280"/>
        <v>9</v>
      </c>
      <c r="JW52" s="572">
        <f t="shared" si="281"/>
        <v>7</v>
      </c>
      <c r="JX52" s="141">
        <f t="shared" si="282"/>
        <v>-3</v>
      </c>
      <c r="JY52" s="122"/>
      <c r="JZ52" s="567" t="str">
        <f t="shared" ref="JZ52:JZ56" si="509">IF(JU52=JU53,JP53,JU52)</f>
        <v>Everton</v>
      </c>
      <c r="KA52" s="567">
        <f t="shared" ref="KA52:KA56" si="510">IF(JU52=JU53,JQ53,JV52)</f>
        <v>9</v>
      </c>
      <c r="KB52" s="567">
        <f t="shared" ref="KB52:KB56" si="511">IF(JU52=JU53,JR53,JW52)</f>
        <v>7</v>
      </c>
      <c r="KC52" s="568">
        <f t="shared" ref="KC52:KC56" si="512">IF(JU52=JU53,JS53,JX52)</f>
        <v>-3</v>
      </c>
      <c r="KD52" s="217">
        <f t="shared" si="64"/>
        <v>16</v>
      </c>
      <c r="KE52" s="140" t="str">
        <f t="shared" si="283"/>
        <v>Everton</v>
      </c>
      <c r="KF52" s="572">
        <f t="shared" si="284"/>
        <v>9</v>
      </c>
      <c r="KG52" s="572">
        <f t="shared" si="285"/>
        <v>7</v>
      </c>
      <c r="KH52" s="141">
        <f t="shared" si="286"/>
        <v>-3</v>
      </c>
      <c r="KI52" s="122"/>
      <c r="KJ52" s="567" t="str">
        <f t="shared" ref="KJ52:KJ56" si="513">IF(KE52=KE53,JZ53,KE52)</f>
        <v>Everton</v>
      </c>
      <c r="KK52" s="567">
        <f t="shared" ref="KK52:KK56" si="514">IF(KE52=KE53,KA53,KF52)</f>
        <v>9</v>
      </c>
      <c r="KL52" s="567">
        <f t="shared" ref="KL52:KL56" si="515">IF(KE52=KE53,KB53,KG52)</f>
        <v>7</v>
      </c>
      <c r="KM52" s="568">
        <f t="shared" ref="KM52:KM56" si="516">IF(KE52=KE53,KC53,KH52)</f>
        <v>-3</v>
      </c>
      <c r="KN52" s="217">
        <f t="shared" si="66"/>
        <v>16</v>
      </c>
      <c r="KO52" s="140" t="str">
        <f t="shared" si="287"/>
        <v>Everton</v>
      </c>
      <c r="KP52" s="572">
        <f t="shared" si="288"/>
        <v>9</v>
      </c>
      <c r="KQ52" s="572">
        <f t="shared" si="289"/>
        <v>7</v>
      </c>
      <c r="KR52" s="141">
        <f t="shared" si="290"/>
        <v>-3</v>
      </c>
      <c r="KS52" s="122"/>
      <c r="KT52" s="567" t="str">
        <f t="shared" ref="KT52:KT56" si="517">IF(KO52=KO53,KJ53,KO52)</f>
        <v>Everton</v>
      </c>
      <c r="KU52" s="567">
        <f t="shared" ref="KU52:KU56" si="518">IF(KO52=KO53,KK53,KP52)</f>
        <v>9</v>
      </c>
      <c r="KV52" s="567">
        <f t="shared" ref="KV52:KV56" si="519">IF(KO52=KO53,KL53,KQ52)</f>
        <v>7</v>
      </c>
      <c r="KW52" s="568">
        <f t="shared" ref="KW52:KW56" si="520">IF(KO52=KO53,KM53,KR52)</f>
        <v>-3</v>
      </c>
      <c r="KX52" s="217">
        <f t="shared" si="68"/>
        <v>16</v>
      </c>
      <c r="KY52" s="140" t="str">
        <f t="shared" si="291"/>
        <v>Everton</v>
      </c>
      <c r="KZ52" s="572">
        <f t="shared" si="292"/>
        <v>9</v>
      </c>
      <c r="LA52" s="572">
        <f t="shared" si="293"/>
        <v>7</v>
      </c>
      <c r="LB52" s="141">
        <f t="shared" si="294"/>
        <v>-3</v>
      </c>
      <c r="LC52" s="122"/>
      <c r="LD52" s="531"/>
      <c r="LE52" s="531"/>
      <c r="LF52" s="531"/>
      <c r="LG52" s="531"/>
      <c r="LH52" s="122"/>
      <c r="LI52" s="122"/>
      <c r="LJ52" s="122"/>
      <c r="LK52" s="122"/>
      <c r="LM52" s="122"/>
      <c r="LN52" s="122"/>
      <c r="LO52" s="122"/>
      <c r="LP52" s="122"/>
      <c r="LR52" s="122"/>
      <c r="LS52" s="122"/>
      <c r="LT52" s="122"/>
      <c r="LU52" s="122"/>
    </row>
    <row r="53" spans="1:333" hidden="1">
      <c r="A53" s="65">
        <f>IF('Teams-Premier-League'!A23="","",'Teams-Premier-League'!A23)</f>
        <v>17</v>
      </c>
      <c r="B53" s="307" t="str">
        <f>IF(A53=" ", " ",INDEX('Stats-Big-Stats'!$C$872:$C$891,MATCH($A53,'Stats-Big-Stats'!$H$872:$H$891,0)))</f>
        <v>Burnley</v>
      </c>
      <c r="C53" s="160">
        <f>IF(A53=" "," ",INDEX('Match-Points'!$J$7:$J$26,MATCH($A53,'Stats-Big-Stats'!$H$872:$H$891,0)))</f>
        <v>4</v>
      </c>
      <c r="D53" s="304" t="str">
        <f t="shared" si="2"/>
        <v>Burnley</v>
      </c>
      <c r="E53" s="305">
        <f t="shared" si="30"/>
        <v>17</v>
      </c>
      <c r="F53" s="309" t="str">
        <f t="shared" si="3"/>
        <v>Burnley</v>
      </c>
      <c r="G53" s="310">
        <f>LOOKUP(F53,'Match-Points'!$B$7:$G$26,'Match-Points'!$G$7:$G$26)</f>
        <v>7</v>
      </c>
      <c r="H53" s="26">
        <f t="shared" si="1"/>
        <v>4</v>
      </c>
      <c r="I53" s="107">
        <f>LOOKUP(B53,'Match-Points'!$B$7:$I$26,'Match-Points'!$I$7:$I$26)</f>
        <v>-13</v>
      </c>
      <c r="J53" s="243"/>
      <c r="K53" s="560" t="str">
        <f t="shared" si="313"/>
        <v>Burnley</v>
      </c>
      <c r="L53" s="560">
        <f t="shared" si="314"/>
        <v>7</v>
      </c>
      <c r="M53" s="560">
        <f t="shared" si="315"/>
        <v>4</v>
      </c>
      <c r="N53" s="560">
        <f t="shared" si="316"/>
        <v>-13</v>
      </c>
      <c r="O53" s="121"/>
      <c r="P53" s="560" t="str">
        <f t="shared" si="317"/>
        <v>Burnley</v>
      </c>
      <c r="Q53" s="560">
        <f t="shared" si="318"/>
        <v>7</v>
      </c>
      <c r="R53" s="560">
        <f t="shared" si="319"/>
        <v>4</v>
      </c>
      <c r="S53" s="560">
        <f t="shared" si="320"/>
        <v>-13</v>
      </c>
      <c r="T53" s="533"/>
      <c r="U53" s="569" t="str">
        <f t="shared" si="321"/>
        <v>Burnley</v>
      </c>
      <c r="V53" s="570">
        <f t="shared" si="322"/>
        <v>7</v>
      </c>
      <c r="W53" s="570">
        <f t="shared" si="323"/>
        <v>4</v>
      </c>
      <c r="X53" s="571">
        <f t="shared" si="324"/>
        <v>-13</v>
      </c>
      <c r="Y53" s="121"/>
      <c r="Z53" s="567" t="str">
        <f t="shared" si="325"/>
        <v>Luton</v>
      </c>
      <c r="AA53" s="567">
        <f t="shared" si="326"/>
        <v>6</v>
      </c>
      <c r="AB53" s="567">
        <f t="shared" si="327"/>
        <v>4</v>
      </c>
      <c r="AC53" s="568">
        <f t="shared" si="328"/>
        <v>-9</v>
      </c>
      <c r="AD53" s="122"/>
      <c r="AE53" s="569" t="str">
        <f t="shared" si="329"/>
        <v>Luton</v>
      </c>
      <c r="AF53" s="570">
        <f t="shared" si="330"/>
        <v>6</v>
      </c>
      <c r="AG53" s="570">
        <f t="shared" si="331"/>
        <v>4</v>
      </c>
      <c r="AH53" s="571">
        <f t="shared" si="332"/>
        <v>-9</v>
      </c>
      <c r="AI53" s="120"/>
      <c r="AJ53" s="567" t="str">
        <f t="shared" si="333"/>
        <v>Luton</v>
      </c>
      <c r="AK53" s="567">
        <f t="shared" si="334"/>
        <v>6</v>
      </c>
      <c r="AL53" s="567">
        <f t="shared" si="335"/>
        <v>4</v>
      </c>
      <c r="AM53" s="568">
        <f t="shared" si="336"/>
        <v>-9</v>
      </c>
      <c r="AN53" s="121"/>
      <c r="AO53" s="569" t="str">
        <f t="shared" si="337"/>
        <v>Luton</v>
      </c>
      <c r="AP53" s="570">
        <f t="shared" si="338"/>
        <v>6</v>
      </c>
      <c r="AQ53" s="570">
        <f t="shared" si="339"/>
        <v>4</v>
      </c>
      <c r="AR53" s="571">
        <f t="shared" si="340"/>
        <v>-9</v>
      </c>
      <c r="AS53" s="122"/>
      <c r="AT53" s="567" t="str">
        <f t="shared" si="341"/>
        <v>Luton</v>
      </c>
      <c r="AU53" s="567">
        <f t="shared" si="342"/>
        <v>6</v>
      </c>
      <c r="AV53" s="567">
        <f t="shared" si="343"/>
        <v>4</v>
      </c>
      <c r="AW53" s="568">
        <f t="shared" si="344"/>
        <v>-9</v>
      </c>
      <c r="AX53" s="121"/>
      <c r="AY53" s="569" t="str">
        <f t="shared" si="345"/>
        <v>Luton</v>
      </c>
      <c r="AZ53" s="570">
        <f t="shared" si="346"/>
        <v>6</v>
      </c>
      <c r="BA53" s="570">
        <f t="shared" si="347"/>
        <v>4</v>
      </c>
      <c r="BB53" s="571">
        <f t="shared" si="348"/>
        <v>-9</v>
      </c>
      <c r="BC53" s="121"/>
      <c r="BD53" s="567" t="str">
        <f t="shared" si="349"/>
        <v>Luton</v>
      </c>
      <c r="BE53" s="567">
        <f t="shared" si="350"/>
        <v>6</v>
      </c>
      <c r="BF53" s="567">
        <f t="shared" si="351"/>
        <v>4</v>
      </c>
      <c r="BG53" s="568">
        <f t="shared" si="352"/>
        <v>-9</v>
      </c>
      <c r="BH53" s="280"/>
      <c r="BI53" s="569" t="str">
        <f t="shared" si="353"/>
        <v>Luton</v>
      </c>
      <c r="BJ53" s="570">
        <f t="shared" si="354"/>
        <v>6</v>
      </c>
      <c r="BK53" s="570">
        <f t="shared" si="355"/>
        <v>4</v>
      </c>
      <c r="BL53" s="571">
        <f t="shared" si="356"/>
        <v>-9</v>
      </c>
      <c r="BM53" s="121"/>
      <c r="BN53" s="567" t="str">
        <f t="shared" si="357"/>
        <v>Luton</v>
      </c>
      <c r="BO53" s="567">
        <f t="shared" si="358"/>
        <v>6</v>
      </c>
      <c r="BP53" s="567">
        <f t="shared" si="359"/>
        <v>4</v>
      </c>
      <c r="BQ53" s="568">
        <f t="shared" si="360"/>
        <v>-9</v>
      </c>
      <c r="BR53" s="121"/>
      <c r="BS53" s="569" t="str">
        <f t="shared" si="361"/>
        <v>Luton</v>
      </c>
      <c r="BT53" s="570">
        <f t="shared" si="362"/>
        <v>6</v>
      </c>
      <c r="BU53" s="570">
        <f t="shared" si="363"/>
        <v>4</v>
      </c>
      <c r="BV53" s="571">
        <f t="shared" si="364"/>
        <v>-9</v>
      </c>
      <c r="BW53" s="122"/>
      <c r="BX53" s="567" t="str">
        <f t="shared" si="365"/>
        <v>Luton</v>
      </c>
      <c r="BY53" s="567">
        <f t="shared" si="366"/>
        <v>6</v>
      </c>
      <c r="BZ53" s="567">
        <f t="shared" si="367"/>
        <v>4</v>
      </c>
      <c r="CA53" s="568">
        <f t="shared" si="368"/>
        <v>-9</v>
      </c>
      <c r="CB53" s="122"/>
      <c r="CC53" s="569" t="str">
        <f t="shared" si="369"/>
        <v>Luton</v>
      </c>
      <c r="CD53" s="570">
        <f t="shared" si="370"/>
        <v>6</v>
      </c>
      <c r="CE53" s="570">
        <f t="shared" si="371"/>
        <v>4</v>
      </c>
      <c r="CF53" s="571">
        <f t="shared" si="372"/>
        <v>-9</v>
      </c>
      <c r="CG53" s="122"/>
      <c r="CH53" s="567" t="str">
        <f t="shared" si="373"/>
        <v>Luton</v>
      </c>
      <c r="CI53" s="567">
        <f t="shared" si="374"/>
        <v>6</v>
      </c>
      <c r="CJ53" s="567">
        <f t="shared" si="375"/>
        <v>4</v>
      </c>
      <c r="CK53" s="568">
        <f t="shared" si="376"/>
        <v>-9</v>
      </c>
      <c r="CL53" s="122"/>
      <c r="CM53" s="569" t="str">
        <f t="shared" si="377"/>
        <v>Luton</v>
      </c>
      <c r="CN53" s="570">
        <f t="shared" si="378"/>
        <v>6</v>
      </c>
      <c r="CO53" s="570">
        <f t="shared" si="379"/>
        <v>4</v>
      </c>
      <c r="CP53" s="571">
        <f t="shared" si="380"/>
        <v>-9</v>
      </c>
      <c r="CQ53" s="122"/>
      <c r="CR53" s="567" t="str">
        <f t="shared" si="381"/>
        <v>Luton</v>
      </c>
      <c r="CS53" s="567">
        <f t="shared" si="382"/>
        <v>6</v>
      </c>
      <c r="CT53" s="567">
        <f t="shared" si="383"/>
        <v>4</v>
      </c>
      <c r="CU53" s="568">
        <f t="shared" si="384"/>
        <v>-9</v>
      </c>
      <c r="CV53" s="122"/>
      <c r="CW53" s="569" t="str">
        <f t="shared" si="385"/>
        <v>Luton</v>
      </c>
      <c r="CX53" s="570">
        <f t="shared" si="386"/>
        <v>6</v>
      </c>
      <c r="CY53" s="570">
        <f t="shared" si="387"/>
        <v>4</v>
      </c>
      <c r="CZ53" s="571">
        <f t="shared" si="388"/>
        <v>-9</v>
      </c>
      <c r="DA53" s="122"/>
      <c r="DB53" s="567" t="str">
        <f t="shared" si="389"/>
        <v>Luton</v>
      </c>
      <c r="DC53" s="567">
        <f t="shared" si="390"/>
        <v>6</v>
      </c>
      <c r="DD53" s="567">
        <f t="shared" si="391"/>
        <v>4</v>
      </c>
      <c r="DE53" s="568">
        <f t="shared" si="392"/>
        <v>-9</v>
      </c>
      <c r="DF53" s="122"/>
      <c r="DG53" s="569" t="str">
        <f t="shared" si="393"/>
        <v>Luton</v>
      </c>
      <c r="DH53" s="570">
        <f t="shared" si="394"/>
        <v>6</v>
      </c>
      <c r="DI53" s="570">
        <f t="shared" si="395"/>
        <v>4</v>
      </c>
      <c r="DJ53" s="571">
        <f t="shared" si="396"/>
        <v>-9</v>
      </c>
      <c r="DK53" s="122"/>
      <c r="DL53" s="567" t="str">
        <f t="shared" si="397"/>
        <v>Luton</v>
      </c>
      <c r="DM53" s="567">
        <f t="shared" si="398"/>
        <v>6</v>
      </c>
      <c r="DN53" s="567">
        <f t="shared" si="399"/>
        <v>4</v>
      </c>
      <c r="DO53" s="568">
        <f t="shared" si="400"/>
        <v>-9</v>
      </c>
      <c r="DP53" s="122"/>
      <c r="DQ53" s="569" t="str">
        <f t="shared" si="401"/>
        <v>Luton</v>
      </c>
      <c r="DR53" s="570">
        <f t="shared" si="402"/>
        <v>6</v>
      </c>
      <c r="DS53" s="570">
        <f t="shared" si="403"/>
        <v>4</v>
      </c>
      <c r="DT53" s="571">
        <f t="shared" si="404"/>
        <v>-9</v>
      </c>
      <c r="DU53" s="122"/>
      <c r="DV53" s="567" t="str">
        <f t="shared" si="405"/>
        <v>Luton</v>
      </c>
      <c r="DW53" s="567">
        <f t="shared" si="406"/>
        <v>6</v>
      </c>
      <c r="DX53" s="567">
        <f t="shared" si="407"/>
        <v>4</v>
      </c>
      <c r="DY53" s="568">
        <f t="shared" si="408"/>
        <v>-9</v>
      </c>
      <c r="DZ53" s="217"/>
      <c r="EA53" s="569" t="str">
        <f t="shared" si="409"/>
        <v>Luton</v>
      </c>
      <c r="EB53" s="570">
        <f t="shared" si="410"/>
        <v>6</v>
      </c>
      <c r="EC53" s="570">
        <f t="shared" si="411"/>
        <v>4</v>
      </c>
      <c r="ED53" s="571">
        <f t="shared" si="412"/>
        <v>-9</v>
      </c>
      <c r="EE53" s="122"/>
      <c r="EF53" s="567" t="str">
        <f t="shared" si="413"/>
        <v>Luton</v>
      </c>
      <c r="EG53" s="567">
        <f t="shared" si="414"/>
        <v>6</v>
      </c>
      <c r="EH53" s="567">
        <f t="shared" si="415"/>
        <v>4</v>
      </c>
      <c r="EI53" s="568">
        <f t="shared" si="416"/>
        <v>-9</v>
      </c>
      <c r="EJ53" s="217"/>
      <c r="EK53" s="569" t="str">
        <f t="shared" si="417"/>
        <v>Luton</v>
      </c>
      <c r="EL53" s="570">
        <f t="shared" si="418"/>
        <v>6</v>
      </c>
      <c r="EM53" s="570">
        <f t="shared" si="419"/>
        <v>4</v>
      </c>
      <c r="EN53" s="571">
        <f t="shared" si="420"/>
        <v>-9</v>
      </c>
      <c r="EO53" s="122"/>
      <c r="EP53" s="567" t="str">
        <f t="shared" si="421"/>
        <v>Luton</v>
      </c>
      <c r="EQ53" s="567">
        <f t="shared" si="422"/>
        <v>6</v>
      </c>
      <c r="ER53" s="567">
        <f t="shared" si="423"/>
        <v>4</v>
      </c>
      <c r="ES53" s="568">
        <f t="shared" si="424"/>
        <v>-9</v>
      </c>
      <c r="ET53" s="122"/>
      <c r="EU53" s="569" t="str">
        <f t="shared" si="425"/>
        <v>Luton</v>
      </c>
      <c r="EV53" s="570">
        <f t="shared" si="426"/>
        <v>6</v>
      </c>
      <c r="EW53" s="570">
        <f t="shared" si="427"/>
        <v>4</v>
      </c>
      <c r="EX53" s="571">
        <f t="shared" si="428"/>
        <v>-9</v>
      </c>
      <c r="EY53" s="122"/>
      <c r="EZ53" s="567" t="str">
        <f t="shared" si="429"/>
        <v>Luton</v>
      </c>
      <c r="FA53" s="567">
        <f t="shared" si="430"/>
        <v>6</v>
      </c>
      <c r="FB53" s="567">
        <f t="shared" si="431"/>
        <v>4</v>
      </c>
      <c r="FC53" s="568">
        <f t="shared" si="432"/>
        <v>-9</v>
      </c>
      <c r="FD53" s="122"/>
      <c r="FE53" s="569" t="str">
        <f t="shared" si="433"/>
        <v>Luton</v>
      </c>
      <c r="FF53" s="570">
        <f t="shared" si="434"/>
        <v>6</v>
      </c>
      <c r="FG53" s="570">
        <f t="shared" si="435"/>
        <v>4</v>
      </c>
      <c r="FH53" s="571">
        <f t="shared" si="436"/>
        <v>-9</v>
      </c>
      <c r="FI53" s="122"/>
      <c r="FJ53" s="567" t="str">
        <f t="shared" si="437"/>
        <v>Luton</v>
      </c>
      <c r="FK53" s="567">
        <f t="shared" si="438"/>
        <v>6</v>
      </c>
      <c r="FL53" s="567">
        <f t="shared" si="439"/>
        <v>4</v>
      </c>
      <c r="FM53" s="568">
        <f t="shared" si="440"/>
        <v>-9</v>
      </c>
      <c r="FN53" s="217"/>
      <c r="FO53" s="569" t="str">
        <f t="shared" si="441"/>
        <v>Luton</v>
      </c>
      <c r="FP53" s="570">
        <f t="shared" si="442"/>
        <v>6</v>
      </c>
      <c r="FQ53" s="570">
        <f t="shared" si="443"/>
        <v>4</v>
      </c>
      <c r="FR53" s="571">
        <f t="shared" si="444"/>
        <v>-9</v>
      </c>
      <c r="FS53" s="122"/>
      <c r="FT53" s="567" t="str">
        <f t="shared" si="445"/>
        <v>Luton</v>
      </c>
      <c r="FU53" s="567">
        <f t="shared" si="446"/>
        <v>6</v>
      </c>
      <c r="FV53" s="567">
        <f t="shared" si="447"/>
        <v>4</v>
      </c>
      <c r="FW53" s="568">
        <f t="shared" si="448"/>
        <v>-9</v>
      </c>
      <c r="FX53" s="217"/>
      <c r="FY53" s="569" t="str">
        <f t="shared" si="449"/>
        <v>Luton</v>
      </c>
      <c r="FZ53" s="570">
        <f t="shared" si="450"/>
        <v>6</v>
      </c>
      <c r="GA53" s="570">
        <f t="shared" si="451"/>
        <v>4</v>
      </c>
      <c r="GB53" s="571">
        <f t="shared" si="452"/>
        <v>-9</v>
      </c>
      <c r="GC53" s="122"/>
      <c r="GD53" s="567" t="str">
        <f t="shared" si="453"/>
        <v>Luton</v>
      </c>
      <c r="GE53" s="567">
        <f t="shared" si="454"/>
        <v>6</v>
      </c>
      <c r="GF53" s="567">
        <f t="shared" si="455"/>
        <v>4</v>
      </c>
      <c r="GG53" s="568">
        <f t="shared" si="456"/>
        <v>-9</v>
      </c>
      <c r="GH53" s="217"/>
      <c r="GI53" s="569" t="str">
        <f t="shared" si="457"/>
        <v>Luton</v>
      </c>
      <c r="GJ53" s="570">
        <f t="shared" si="458"/>
        <v>6</v>
      </c>
      <c r="GK53" s="570">
        <f t="shared" si="459"/>
        <v>4</v>
      </c>
      <c r="GL53" s="571">
        <f t="shared" si="460"/>
        <v>-9</v>
      </c>
      <c r="GM53" s="122"/>
      <c r="GN53" s="567" t="str">
        <f t="shared" si="461"/>
        <v>Luton</v>
      </c>
      <c r="GO53" s="567">
        <f t="shared" si="462"/>
        <v>6</v>
      </c>
      <c r="GP53" s="567">
        <f t="shared" si="463"/>
        <v>4</v>
      </c>
      <c r="GQ53" s="568">
        <f t="shared" si="464"/>
        <v>-9</v>
      </c>
      <c r="GR53" s="217"/>
      <c r="GS53" s="569" t="str">
        <f t="shared" si="465"/>
        <v>Luton</v>
      </c>
      <c r="GT53" s="570">
        <f t="shared" si="466"/>
        <v>6</v>
      </c>
      <c r="GU53" s="570">
        <f t="shared" si="467"/>
        <v>4</v>
      </c>
      <c r="GV53" s="571">
        <f t="shared" si="468"/>
        <v>-9</v>
      </c>
      <c r="GW53" s="122"/>
      <c r="GX53" s="567" t="str">
        <f t="shared" si="469"/>
        <v>Luton</v>
      </c>
      <c r="GY53" s="567">
        <f t="shared" si="470"/>
        <v>6</v>
      </c>
      <c r="GZ53" s="567">
        <f t="shared" si="471"/>
        <v>4</v>
      </c>
      <c r="HA53" s="568">
        <f t="shared" si="472"/>
        <v>-9</v>
      </c>
      <c r="HB53" s="217"/>
      <c r="HC53" s="569" t="str">
        <f t="shared" si="473"/>
        <v>Luton</v>
      </c>
      <c r="HD53" s="570">
        <f t="shared" si="474"/>
        <v>6</v>
      </c>
      <c r="HE53" s="570">
        <f t="shared" si="475"/>
        <v>4</v>
      </c>
      <c r="HF53" s="571">
        <f t="shared" si="476"/>
        <v>-9</v>
      </c>
      <c r="HG53" s="122"/>
      <c r="HH53" s="567" t="str">
        <f t="shared" si="477"/>
        <v>Luton</v>
      </c>
      <c r="HI53" s="567">
        <f t="shared" si="478"/>
        <v>6</v>
      </c>
      <c r="HJ53" s="567">
        <f t="shared" si="479"/>
        <v>4</v>
      </c>
      <c r="HK53" s="568">
        <f t="shared" si="480"/>
        <v>-9</v>
      </c>
      <c r="HL53" s="217"/>
      <c r="HM53" s="140" t="str">
        <f t="shared" si="481"/>
        <v>Luton</v>
      </c>
      <c r="HN53" s="572">
        <f t="shared" si="482"/>
        <v>6</v>
      </c>
      <c r="HO53" s="572">
        <f t="shared" si="483"/>
        <v>4</v>
      </c>
      <c r="HP53" s="141">
        <f t="shared" si="484"/>
        <v>-9</v>
      </c>
      <c r="HQ53" s="122"/>
      <c r="HR53" s="567" t="str">
        <f t="shared" si="485"/>
        <v>Luton</v>
      </c>
      <c r="HS53" s="567">
        <f t="shared" si="486"/>
        <v>6</v>
      </c>
      <c r="HT53" s="567">
        <f t="shared" si="487"/>
        <v>4</v>
      </c>
      <c r="HU53" s="568">
        <f t="shared" si="488"/>
        <v>-9</v>
      </c>
      <c r="HV53" s="217"/>
      <c r="HW53" s="140" t="str">
        <f t="shared" si="309"/>
        <v>Luton</v>
      </c>
      <c r="HX53" s="572">
        <f t="shared" si="310"/>
        <v>6</v>
      </c>
      <c r="HY53" s="572">
        <f t="shared" si="311"/>
        <v>4</v>
      </c>
      <c r="HZ53" s="141">
        <f t="shared" si="312"/>
        <v>-9</v>
      </c>
      <c r="IA53" s="122"/>
      <c r="IB53" s="567" t="str">
        <f t="shared" si="489"/>
        <v>Luton</v>
      </c>
      <c r="IC53" s="567">
        <f t="shared" si="490"/>
        <v>6</v>
      </c>
      <c r="ID53" s="567">
        <f t="shared" si="491"/>
        <v>4</v>
      </c>
      <c r="IE53" s="568">
        <f t="shared" si="492"/>
        <v>-9</v>
      </c>
      <c r="IF53" s="217">
        <f t="shared" si="54"/>
        <v>17</v>
      </c>
      <c r="IG53" s="140" t="str">
        <f t="shared" si="299"/>
        <v>Luton</v>
      </c>
      <c r="IH53" s="572">
        <f t="shared" si="300"/>
        <v>6</v>
      </c>
      <c r="II53" s="572">
        <f t="shared" si="301"/>
        <v>4</v>
      </c>
      <c r="IJ53" s="141">
        <f t="shared" si="302"/>
        <v>-9</v>
      </c>
      <c r="IK53" s="122"/>
      <c r="IL53" s="567" t="str">
        <f t="shared" si="493"/>
        <v>Luton</v>
      </c>
      <c r="IM53" s="567">
        <f t="shared" si="494"/>
        <v>6</v>
      </c>
      <c r="IN53" s="567">
        <f t="shared" si="495"/>
        <v>4</v>
      </c>
      <c r="IO53" s="568">
        <f t="shared" si="496"/>
        <v>-9</v>
      </c>
      <c r="IP53" s="217">
        <f t="shared" si="56"/>
        <v>17</v>
      </c>
      <c r="IQ53" s="140" t="str">
        <f t="shared" si="267"/>
        <v>Luton</v>
      </c>
      <c r="IR53" s="572">
        <f t="shared" si="268"/>
        <v>6</v>
      </c>
      <c r="IS53" s="572">
        <f t="shared" si="269"/>
        <v>4</v>
      </c>
      <c r="IT53" s="141">
        <f t="shared" si="270"/>
        <v>-9</v>
      </c>
      <c r="IU53" s="122"/>
      <c r="IV53" s="567" t="str">
        <f t="shared" si="497"/>
        <v>Luton</v>
      </c>
      <c r="IW53" s="567">
        <f t="shared" si="498"/>
        <v>6</v>
      </c>
      <c r="IX53" s="567">
        <f t="shared" si="499"/>
        <v>4</v>
      </c>
      <c r="IY53" s="568">
        <f t="shared" si="500"/>
        <v>-9</v>
      </c>
      <c r="IZ53" s="217">
        <f t="shared" si="58"/>
        <v>17</v>
      </c>
      <c r="JA53" s="140" t="str">
        <f t="shared" si="271"/>
        <v>Luton</v>
      </c>
      <c r="JB53" s="572">
        <f t="shared" si="272"/>
        <v>6</v>
      </c>
      <c r="JC53" s="572">
        <f t="shared" si="273"/>
        <v>4</v>
      </c>
      <c r="JD53" s="141">
        <f t="shared" si="274"/>
        <v>-9</v>
      </c>
      <c r="JE53" s="122"/>
      <c r="JF53" s="567" t="str">
        <f t="shared" si="501"/>
        <v>Luton</v>
      </c>
      <c r="JG53" s="567">
        <f t="shared" si="502"/>
        <v>6</v>
      </c>
      <c r="JH53" s="567">
        <f t="shared" si="503"/>
        <v>4</v>
      </c>
      <c r="JI53" s="568">
        <f t="shared" si="504"/>
        <v>-9</v>
      </c>
      <c r="JJ53" s="217">
        <f t="shared" si="60"/>
        <v>17</v>
      </c>
      <c r="JK53" s="140" t="str">
        <f t="shared" si="275"/>
        <v>Luton</v>
      </c>
      <c r="JL53" s="572">
        <f t="shared" si="276"/>
        <v>6</v>
      </c>
      <c r="JM53" s="572">
        <f t="shared" si="277"/>
        <v>4</v>
      </c>
      <c r="JN53" s="141">
        <f t="shared" si="278"/>
        <v>-9</v>
      </c>
      <c r="JO53" s="122"/>
      <c r="JP53" s="567" t="str">
        <f t="shared" si="505"/>
        <v>Luton</v>
      </c>
      <c r="JQ53" s="567">
        <f t="shared" si="506"/>
        <v>6</v>
      </c>
      <c r="JR53" s="567">
        <f t="shared" si="507"/>
        <v>4</v>
      </c>
      <c r="JS53" s="568">
        <f t="shared" si="508"/>
        <v>-9</v>
      </c>
      <c r="JT53" s="217">
        <f t="shared" si="62"/>
        <v>17</v>
      </c>
      <c r="JU53" s="140" t="str">
        <f t="shared" si="279"/>
        <v>Luton</v>
      </c>
      <c r="JV53" s="572">
        <f t="shared" si="280"/>
        <v>6</v>
      </c>
      <c r="JW53" s="572">
        <f t="shared" si="281"/>
        <v>4</v>
      </c>
      <c r="JX53" s="141">
        <f t="shared" si="282"/>
        <v>-9</v>
      </c>
      <c r="JY53" s="122"/>
      <c r="JZ53" s="567" t="str">
        <f t="shared" si="509"/>
        <v>Luton</v>
      </c>
      <c r="KA53" s="567">
        <f t="shared" si="510"/>
        <v>6</v>
      </c>
      <c r="KB53" s="567">
        <f t="shared" si="511"/>
        <v>4</v>
      </c>
      <c r="KC53" s="568">
        <f t="shared" si="512"/>
        <v>-9</v>
      </c>
      <c r="KD53" s="217">
        <f t="shared" si="64"/>
        <v>17</v>
      </c>
      <c r="KE53" s="140" t="str">
        <f t="shared" si="283"/>
        <v>Luton</v>
      </c>
      <c r="KF53" s="572">
        <f t="shared" si="284"/>
        <v>6</v>
      </c>
      <c r="KG53" s="572">
        <f t="shared" si="285"/>
        <v>4</v>
      </c>
      <c r="KH53" s="141">
        <f t="shared" si="286"/>
        <v>-9</v>
      </c>
      <c r="KI53" s="122"/>
      <c r="KJ53" s="567" t="str">
        <f t="shared" si="513"/>
        <v>Luton</v>
      </c>
      <c r="KK53" s="567">
        <f t="shared" si="514"/>
        <v>6</v>
      </c>
      <c r="KL53" s="567">
        <f t="shared" si="515"/>
        <v>4</v>
      </c>
      <c r="KM53" s="568">
        <f t="shared" si="516"/>
        <v>-9</v>
      </c>
      <c r="KN53" s="217">
        <f t="shared" si="66"/>
        <v>17</v>
      </c>
      <c r="KO53" s="140" t="str">
        <f t="shared" si="287"/>
        <v>Luton</v>
      </c>
      <c r="KP53" s="572">
        <f t="shared" si="288"/>
        <v>6</v>
      </c>
      <c r="KQ53" s="572">
        <f t="shared" si="289"/>
        <v>4</v>
      </c>
      <c r="KR53" s="141">
        <f t="shared" si="290"/>
        <v>-9</v>
      </c>
      <c r="KS53" s="122"/>
      <c r="KT53" s="567" t="str">
        <f t="shared" si="517"/>
        <v>Luton</v>
      </c>
      <c r="KU53" s="567">
        <f t="shared" si="518"/>
        <v>6</v>
      </c>
      <c r="KV53" s="567">
        <f t="shared" si="519"/>
        <v>4</v>
      </c>
      <c r="KW53" s="568">
        <f t="shared" si="520"/>
        <v>-9</v>
      </c>
      <c r="KX53" s="217">
        <f t="shared" si="68"/>
        <v>17</v>
      </c>
      <c r="KY53" s="140" t="str">
        <f t="shared" si="291"/>
        <v>Luton</v>
      </c>
      <c r="KZ53" s="572">
        <f t="shared" si="292"/>
        <v>6</v>
      </c>
      <c r="LA53" s="572">
        <f t="shared" si="293"/>
        <v>4</v>
      </c>
      <c r="LB53" s="141">
        <f t="shared" si="294"/>
        <v>-9</v>
      </c>
      <c r="LC53" s="122"/>
      <c r="LD53" s="531"/>
      <c r="LE53" s="531"/>
      <c r="LF53" s="531"/>
      <c r="LG53" s="531"/>
      <c r="LH53" s="122"/>
      <c r="LI53" s="122"/>
      <c r="LJ53" s="122"/>
      <c r="LK53" s="122"/>
      <c r="LM53" s="122"/>
      <c r="LN53" s="122"/>
      <c r="LO53" s="122"/>
      <c r="LP53" s="122"/>
      <c r="LR53" s="122"/>
      <c r="LS53" s="122"/>
      <c r="LT53" s="122"/>
      <c r="LU53" s="122"/>
    </row>
    <row r="54" spans="1:333" hidden="1">
      <c r="A54" s="65">
        <f>IF('Teams-Premier-League'!A24="","",'Teams-Premier-League'!A24)</f>
        <v>18</v>
      </c>
      <c r="B54" s="307" t="str">
        <f>IF(A54=" ", " ",INDEX('Stats-Big-Stats'!$C$872:$C$891,MATCH($A54,'Stats-Big-Stats'!$H$872:$H$891,0)))</f>
        <v>Luton</v>
      </c>
      <c r="C54" s="160">
        <f>IF(A54=" "," ",INDEX('Match-Points'!$J$7:$J$26,MATCH($A54,'Stats-Big-Stats'!$H$872:$H$891,0)))</f>
        <v>4</v>
      </c>
      <c r="D54" s="304" t="str">
        <f t="shared" si="2"/>
        <v>Luton</v>
      </c>
      <c r="E54" s="305">
        <f t="shared" si="30"/>
        <v>18</v>
      </c>
      <c r="F54" s="309" t="str">
        <f t="shared" si="3"/>
        <v>Luton</v>
      </c>
      <c r="G54" s="310">
        <f>LOOKUP(F54,'Match-Points'!$B$7:$G$26,'Match-Points'!$G$7:$G$26)</f>
        <v>6</v>
      </c>
      <c r="H54" s="26">
        <f t="shared" si="1"/>
        <v>4</v>
      </c>
      <c r="I54" s="107">
        <f>LOOKUP(B54,'Match-Points'!$B$7:$I$26,'Match-Points'!$I$7:$I$26)</f>
        <v>-9</v>
      </c>
      <c r="J54" s="243"/>
      <c r="K54" s="560" t="str">
        <f t="shared" si="313"/>
        <v>Luton</v>
      </c>
      <c r="L54" s="560">
        <f t="shared" si="314"/>
        <v>6</v>
      </c>
      <c r="M54" s="560">
        <f t="shared" si="315"/>
        <v>4</v>
      </c>
      <c r="N54" s="560">
        <f t="shared" si="316"/>
        <v>-9</v>
      </c>
      <c r="O54" s="121"/>
      <c r="P54" s="560" t="str">
        <f t="shared" si="317"/>
        <v>Luton</v>
      </c>
      <c r="Q54" s="560">
        <f t="shared" si="318"/>
        <v>6</v>
      </c>
      <c r="R54" s="560">
        <f t="shared" si="319"/>
        <v>4</v>
      </c>
      <c r="S54" s="560">
        <f t="shared" si="320"/>
        <v>-9</v>
      </c>
      <c r="T54" s="533"/>
      <c r="U54" s="569" t="str">
        <f t="shared" si="321"/>
        <v>Burnley</v>
      </c>
      <c r="V54" s="570">
        <f t="shared" si="322"/>
        <v>7</v>
      </c>
      <c r="W54" s="570">
        <f t="shared" si="323"/>
        <v>4</v>
      </c>
      <c r="X54" s="571">
        <f t="shared" si="324"/>
        <v>-13</v>
      </c>
      <c r="Y54" s="121"/>
      <c r="Z54" s="567" t="str">
        <f t="shared" si="325"/>
        <v>Burnley</v>
      </c>
      <c r="AA54" s="567">
        <f t="shared" si="326"/>
        <v>7</v>
      </c>
      <c r="AB54" s="567">
        <f t="shared" si="327"/>
        <v>4</v>
      </c>
      <c r="AC54" s="568">
        <f t="shared" si="328"/>
        <v>-13</v>
      </c>
      <c r="AD54" s="122"/>
      <c r="AE54" s="569" t="str">
        <f t="shared" si="329"/>
        <v>Burnley</v>
      </c>
      <c r="AF54" s="570">
        <f t="shared" si="330"/>
        <v>7</v>
      </c>
      <c r="AG54" s="570">
        <f t="shared" si="331"/>
        <v>4</v>
      </c>
      <c r="AH54" s="571">
        <f t="shared" si="332"/>
        <v>-13</v>
      </c>
      <c r="AI54" s="120"/>
      <c r="AJ54" s="567" t="str">
        <f t="shared" si="333"/>
        <v>Burnley</v>
      </c>
      <c r="AK54" s="567">
        <f t="shared" si="334"/>
        <v>7</v>
      </c>
      <c r="AL54" s="567">
        <f t="shared" si="335"/>
        <v>4</v>
      </c>
      <c r="AM54" s="568">
        <f t="shared" si="336"/>
        <v>-13</v>
      </c>
      <c r="AN54" s="121"/>
      <c r="AO54" s="569" t="str">
        <f t="shared" si="337"/>
        <v>Burnley</v>
      </c>
      <c r="AP54" s="570">
        <f t="shared" si="338"/>
        <v>7</v>
      </c>
      <c r="AQ54" s="570">
        <f t="shared" si="339"/>
        <v>4</v>
      </c>
      <c r="AR54" s="571">
        <f t="shared" si="340"/>
        <v>-13</v>
      </c>
      <c r="AS54" s="122"/>
      <c r="AT54" s="567" t="str">
        <f t="shared" si="341"/>
        <v>Burnley</v>
      </c>
      <c r="AU54" s="567">
        <f t="shared" si="342"/>
        <v>7</v>
      </c>
      <c r="AV54" s="567">
        <f t="shared" si="343"/>
        <v>4</v>
      </c>
      <c r="AW54" s="568">
        <f t="shared" si="344"/>
        <v>-13</v>
      </c>
      <c r="AX54" s="121"/>
      <c r="AY54" s="569" t="str">
        <f t="shared" si="345"/>
        <v>Burnley</v>
      </c>
      <c r="AZ54" s="570">
        <f t="shared" si="346"/>
        <v>7</v>
      </c>
      <c r="BA54" s="570">
        <f t="shared" si="347"/>
        <v>4</v>
      </c>
      <c r="BB54" s="571">
        <f t="shared" si="348"/>
        <v>-13</v>
      </c>
      <c r="BC54" s="121"/>
      <c r="BD54" s="567" t="str">
        <f t="shared" si="349"/>
        <v>Burnley</v>
      </c>
      <c r="BE54" s="567">
        <f t="shared" si="350"/>
        <v>7</v>
      </c>
      <c r="BF54" s="567">
        <f t="shared" si="351"/>
        <v>4</v>
      </c>
      <c r="BG54" s="568">
        <f t="shared" si="352"/>
        <v>-13</v>
      </c>
      <c r="BH54" s="280"/>
      <c r="BI54" s="569" t="str">
        <f t="shared" si="353"/>
        <v>Burnley</v>
      </c>
      <c r="BJ54" s="570">
        <f t="shared" si="354"/>
        <v>7</v>
      </c>
      <c r="BK54" s="570">
        <f t="shared" si="355"/>
        <v>4</v>
      </c>
      <c r="BL54" s="571">
        <f t="shared" si="356"/>
        <v>-13</v>
      </c>
      <c r="BM54" s="121"/>
      <c r="BN54" s="567" t="str">
        <f t="shared" si="357"/>
        <v>Burnley</v>
      </c>
      <c r="BO54" s="567">
        <f t="shared" si="358"/>
        <v>7</v>
      </c>
      <c r="BP54" s="567">
        <f t="shared" si="359"/>
        <v>4</v>
      </c>
      <c r="BQ54" s="568">
        <f t="shared" si="360"/>
        <v>-13</v>
      </c>
      <c r="BR54" s="121"/>
      <c r="BS54" s="569" t="str">
        <f t="shared" si="361"/>
        <v>Burnley</v>
      </c>
      <c r="BT54" s="570">
        <f t="shared" si="362"/>
        <v>7</v>
      </c>
      <c r="BU54" s="570">
        <f t="shared" si="363"/>
        <v>4</v>
      </c>
      <c r="BV54" s="571">
        <f t="shared" si="364"/>
        <v>-13</v>
      </c>
      <c r="BW54" s="122"/>
      <c r="BX54" s="567" t="str">
        <f t="shared" si="365"/>
        <v>Burnley</v>
      </c>
      <c r="BY54" s="567">
        <f t="shared" si="366"/>
        <v>7</v>
      </c>
      <c r="BZ54" s="567">
        <f t="shared" si="367"/>
        <v>4</v>
      </c>
      <c r="CA54" s="568">
        <f t="shared" si="368"/>
        <v>-13</v>
      </c>
      <c r="CB54" s="122"/>
      <c r="CC54" s="569" t="str">
        <f t="shared" si="369"/>
        <v>Burnley</v>
      </c>
      <c r="CD54" s="570">
        <f t="shared" si="370"/>
        <v>7</v>
      </c>
      <c r="CE54" s="570">
        <f t="shared" si="371"/>
        <v>4</v>
      </c>
      <c r="CF54" s="571">
        <f t="shared" si="372"/>
        <v>-13</v>
      </c>
      <c r="CG54" s="122"/>
      <c r="CH54" s="567" t="str">
        <f t="shared" si="373"/>
        <v>Burnley</v>
      </c>
      <c r="CI54" s="567">
        <f t="shared" si="374"/>
        <v>7</v>
      </c>
      <c r="CJ54" s="567">
        <f t="shared" si="375"/>
        <v>4</v>
      </c>
      <c r="CK54" s="568">
        <f t="shared" si="376"/>
        <v>-13</v>
      </c>
      <c r="CL54" s="122"/>
      <c r="CM54" s="569" t="str">
        <f t="shared" si="377"/>
        <v>Burnley</v>
      </c>
      <c r="CN54" s="570">
        <f t="shared" si="378"/>
        <v>7</v>
      </c>
      <c r="CO54" s="570">
        <f t="shared" si="379"/>
        <v>4</v>
      </c>
      <c r="CP54" s="571">
        <f t="shared" si="380"/>
        <v>-13</v>
      </c>
      <c r="CQ54" s="122"/>
      <c r="CR54" s="567" t="str">
        <f t="shared" si="381"/>
        <v>Burnley</v>
      </c>
      <c r="CS54" s="567">
        <f t="shared" si="382"/>
        <v>7</v>
      </c>
      <c r="CT54" s="567">
        <f t="shared" si="383"/>
        <v>4</v>
      </c>
      <c r="CU54" s="568">
        <f t="shared" si="384"/>
        <v>-13</v>
      </c>
      <c r="CV54" s="122"/>
      <c r="CW54" s="569" t="str">
        <f t="shared" si="385"/>
        <v>Burnley</v>
      </c>
      <c r="CX54" s="570">
        <f t="shared" si="386"/>
        <v>7</v>
      </c>
      <c r="CY54" s="570">
        <f t="shared" si="387"/>
        <v>4</v>
      </c>
      <c r="CZ54" s="571">
        <f t="shared" si="388"/>
        <v>-13</v>
      </c>
      <c r="DA54" s="122"/>
      <c r="DB54" s="567" t="str">
        <f t="shared" si="389"/>
        <v>Burnley</v>
      </c>
      <c r="DC54" s="567">
        <f t="shared" si="390"/>
        <v>7</v>
      </c>
      <c r="DD54" s="567">
        <f t="shared" si="391"/>
        <v>4</v>
      </c>
      <c r="DE54" s="568">
        <f t="shared" si="392"/>
        <v>-13</v>
      </c>
      <c r="DF54" s="122"/>
      <c r="DG54" s="569" t="str">
        <f t="shared" si="393"/>
        <v>Burnley</v>
      </c>
      <c r="DH54" s="570">
        <f t="shared" si="394"/>
        <v>7</v>
      </c>
      <c r="DI54" s="570">
        <f t="shared" si="395"/>
        <v>4</v>
      </c>
      <c r="DJ54" s="571">
        <f t="shared" si="396"/>
        <v>-13</v>
      </c>
      <c r="DK54" s="122"/>
      <c r="DL54" s="567" t="str">
        <f t="shared" si="397"/>
        <v>Burnley</v>
      </c>
      <c r="DM54" s="567">
        <f t="shared" si="398"/>
        <v>7</v>
      </c>
      <c r="DN54" s="567">
        <f t="shared" si="399"/>
        <v>4</v>
      </c>
      <c r="DO54" s="568">
        <f t="shared" si="400"/>
        <v>-13</v>
      </c>
      <c r="DP54" s="122"/>
      <c r="DQ54" s="569" t="str">
        <f t="shared" si="401"/>
        <v>Burnley</v>
      </c>
      <c r="DR54" s="570">
        <f t="shared" si="402"/>
        <v>7</v>
      </c>
      <c r="DS54" s="570">
        <f t="shared" si="403"/>
        <v>4</v>
      </c>
      <c r="DT54" s="571">
        <f t="shared" si="404"/>
        <v>-13</v>
      </c>
      <c r="DU54" s="122"/>
      <c r="DV54" s="567" t="str">
        <f t="shared" si="405"/>
        <v>Burnley</v>
      </c>
      <c r="DW54" s="567">
        <f t="shared" si="406"/>
        <v>7</v>
      </c>
      <c r="DX54" s="567">
        <f t="shared" si="407"/>
        <v>4</v>
      </c>
      <c r="DY54" s="568">
        <f t="shared" si="408"/>
        <v>-13</v>
      </c>
      <c r="DZ54" s="217"/>
      <c r="EA54" s="569" t="str">
        <f t="shared" si="409"/>
        <v>Burnley</v>
      </c>
      <c r="EB54" s="570">
        <f t="shared" si="410"/>
        <v>7</v>
      </c>
      <c r="EC54" s="570">
        <f t="shared" si="411"/>
        <v>4</v>
      </c>
      <c r="ED54" s="571">
        <f t="shared" si="412"/>
        <v>-13</v>
      </c>
      <c r="EE54" s="122"/>
      <c r="EF54" s="567" t="str">
        <f t="shared" si="413"/>
        <v>Burnley</v>
      </c>
      <c r="EG54" s="567">
        <f t="shared" si="414"/>
        <v>7</v>
      </c>
      <c r="EH54" s="567">
        <f t="shared" si="415"/>
        <v>4</v>
      </c>
      <c r="EI54" s="568">
        <f t="shared" si="416"/>
        <v>-13</v>
      </c>
      <c r="EJ54" s="217"/>
      <c r="EK54" s="569" t="str">
        <f t="shared" si="417"/>
        <v>Burnley</v>
      </c>
      <c r="EL54" s="570">
        <f t="shared" si="418"/>
        <v>7</v>
      </c>
      <c r="EM54" s="570">
        <f t="shared" si="419"/>
        <v>4</v>
      </c>
      <c r="EN54" s="571">
        <f t="shared" si="420"/>
        <v>-13</v>
      </c>
      <c r="EO54" s="122"/>
      <c r="EP54" s="567" t="str">
        <f t="shared" si="421"/>
        <v>Burnley</v>
      </c>
      <c r="EQ54" s="567">
        <f t="shared" si="422"/>
        <v>7</v>
      </c>
      <c r="ER54" s="567">
        <f t="shared" si="423"/>
        <v>4</v>
      </c>
      <c r="ES54" s="568">
        <f t="shared" si="424"/>
        <v>-13</v>
      </c>
      <c r="ET54" s="122"/>
      <c r="EU54" s="569" t="str">
        <f t="shared" si="425"/>
        <v>Burnley</v>
      </c>
      <c r="EV54" s="570">
        <f t="shared" si="426"/>
        <v>7</v>
      </c>
      <c r="EW54" s="570">
        <f t="shared" si="427"/>
        <v>4</v>
      </c>
      <c r="EX54" s="571">
        <f t="shared" si="428"/>
        <v>-13</v>
      </c>
      <c r="EY54" s="122"/>
      <c r="EZ54" s="567" t="str">
        <f t="shared" si="429"/>
        <v>Burnley</v>
      </c>
      <c r="FA54" s="567">
        <f t="shared" si="430"/>
        <v>7</v>
      </c>
      <c r="FB54" s="567">
        <f t="shared" si="431"/>
        <v>4</v>
      </c>
      <c r="FC54" s="568">
        <f t="shared" si="432"/>
        <v>-13</v>
      </c>
      <c r="FD54" s="122"/>
      <c r="FE54" s="569" t="str">
        <f t="shared" si="433"/>
        <v>Burnley</v>
      </c>
      <c r="FF54" s="570">
        <f t="shared" si="434"/>
        <v>7</v>
      </c>
      <c r="FG54" s="570">
        <f t="shared" si="435"/>
        <v>4</v>
      </c>
      <c r="FH54" s="571">
        <f t="shared" si="436"/>
        <v>-13</v>
      </c>
      <c r="FI54" s="122"/>
      <c r="FJ54" s="567" t="str">
        <f t="shared" si="437"/>
        <v>Burnley</v>
      </c>
      <c r="FK54" s="567">
        <f t="shared" si="438"/>
        <v>7</v>
      </c>
      <c r="FL54" s="567">
        <f t="shared" si="439"/>
        <v>4</v>
      </c>
      <c r="FM54" s="568">
        <f t="shared" si="440"/>
        <v>-13</v>
      </c>
      <c r="FN54" s="217"/>
      <c r="FO54" s="569" t="str">
        <f t="shared" si="441"/>
        <v>Burnley</v>
      </c>
      <c r="FP54" s="570">
        <f t="shared" si="442"/>
        <v>7</v>
      </c>
      <c r="FQ54" s="570">
        <f t="shared" si="443"/>
        <v>4</v>
      </c>
      <c r="FR54" s="571">
        <f t="shared" si="444"/>
        <v>-13</v>
      </c>
      <c r="FS54" s="122"/>
      <c r="FT54" s="567" t="str">
        <f t="shared" si="445"/>
        <v>Burnley</v>
      </c>
      <c r="FU54" s="567">
        <f t="shared" si="446"/>
        <v>7</v>
      </c>
      <c r="FV54" s="567">
        <f t="shared" si="447"/>
        <v>4</v>
      </c>
      <c r="FW54" s="568">
        <f t="shared" si="448"/>
        <v>-13</v>
      </c>
      <c r="FX54" s="217"/>
      <c r="FY54" s="569" t="str">
        <f t="shared" si="449"/>
        <v>Burnley</v>
      </c>
      <c r="FZ54" s="570">
        <f t="shared" si="450"/>
        <v>7</v>
      </c>
      <c r="GA54" s="570">
        <f t="shared" si="451"/>
        <v>4</v>
      </c>
      <c r="GB54" s="571">
        <f t="shared" si="452"/>
        <v>-13</v>
      </c>
      <c r="GC54" s="122"/>
      <c r="GD54" s="567" t="str">
        <f t="shared" si="453"/>
        <v>Burnley</v>
      </c>
      <c r="GE54" s="567">
        <f t="shared" si="454"/>
        <v>7</v>
      </c>
      <c r="GF54" s="567">
        <f t="shared" si="455"/>
        <v>4</v>
      </c>
      <c r="GG54" s="568">
        <f t="shared" si="456"/>
        <v>-13</v>
      </c>
      <c r="GH54" s="217"/>
      <c r="GI54" s="569" t="str">
        <f t="shared" si="457"/>
        <v>Burnley</v>
      </c>
      <c r="GJ54" s="570">
        <f t="shared" si="458"/>
        <v>7</v>
      </c>
      <c r="GK54" s="570">
        <f t="shared" si="459"/>
        <v>4</v>
      </c>
      <c r="GL54" s="571">
        <f t="shared" si="460"/>
        <v>-13</v>
      </c>
      <c r="GM54" s="122"/>
      <c r="GN54" s="567" t="str">
        <f t="shared" si="461"/>
        <v>Burnley</v>
      </c>
      <c r="GO54" s="567">
        <f t="shared" si="462"/>
        <v>7</v>
      </c>
      <c r="GP54" s="567">
        <f t="shared" si="463"/>
        <v>4</v>
      </c>
      <c r="GQ54" s="568">
        <f t="shared" si="464"/>
        <v>-13</v>
      </c>
      <c r="GR54" s="217"/>
      <c r="GS54" s="569" t="str">
        <f t="shared" si="465"/>
        <v>Burnley</v>
      </c>
      <c r="GT54" s="570">
        <f t="shared" si="466"/>
        <v>7</v>
      </c>
      <c r="GU54" s="570">
        <f t="shared" si="467"/>
        <v>4</v>
      </c>
      <c r="GV54" s="571">
        <f t="shared" si="468"/>
        <v>-13</v>
      </c>
      <c r="GW54" s="122"/>
      <c r="GX54" s="567" t="str">
        <f t="shared" si="469"/>
        <v>Burnley</v>
      </c>
      <c r="GY54" s="567">
        <f t="shared" si="470"/>
        <v>7</v>
      </c>
      <c r="GZ54" s="567">
        <f t="shared" si="471"/>
        <v>4</v>
      </c>
      <c r="HA54" s="568">
        <f t="shared" si="472"/>
        <v>-13</v>
      </c>
      <c r="HB54" s="217"/>
      <c r="HC54" s="569" t="str">
        <f t="shared" si="473"/>
        <v>Burnley</v>
      </c>
      <c r="HD54" s="570">
        <f t="shared" si="474"/>
        <v>7</v>
      </c>
      <c r="HE54" s="570">
        <f t="shared" si="475"/>
        <v>4</v>
      </c>
      <c r="HF54" s="571">
        <f t="shared" si="476"/>
        <v>-13</v>
      </c>
      <c r="HG54" s="122"/>
      <c r="HH54" s="567" t="str">
        <f t="shared" si="477"/>
        <v>Burnley</v>
      </c>
      <c r="HI54" s="567">
        <f t="shared" si="478"/>
        <v>7</v>
      </c>
      <c r="HJ54" s="567">
        <f t="shared" si="479"/>
        <v>4</v>
      </c>
      <c r="HK54" s="568">
        <f t="shared" si="480"/>
        <v>-13</v>
      </c>
      <c r="HL54" s="217"/>
      <c r="HM54" s="140" t="str">
        <f t="shared" si="481"/>
        <v>Burnley</v>
      </c>
      <c r="HN54" s="572">
        <f t="shared" si="482"/>
        <v>7</v>
      </c>
      <c r="HO54" s="572">
        <f t="shared" si="483"/>
        <v>4</v>
      </c>
      <c r="HP54" s="141">
        <f t="shared" si="484"/>
        <v>-13</v>
      </c>
      <c r="HQ54" s="122"/>
      <c r="HR54" s="567" t="str">
        <f t="shared" si="485"/>
        <v>Burnley</v>
      </c>
      <c r="HS54" s="567">
        <f t="shared" si="486"/>
        <v>7</v>
      </c>
      <c r="HT54" s="567">
        <f t="shared" si="487"/>
        <v>4</v>
      </c>
      <c r="HU54" s="568">
        <f t="shared" si="488"/>
        <v>-13</v>
      </c>
      <c r="HV54" s="217"/>
      <c r="HW54" s="140" t="str">
        <f t="shared" si="309"/>
        <v>Burnley</v>
      </c>
      <c r="HX54" s="572">
        <f t="shared" si="310"/>
        <v>7</v>
      </c>
      <c r="HY54" s="572">
        <f t="shared" si="311"/>
        <v>4</v>
      </c>
      <c r="HZ54" s="141">
        <f t="shared" si="312"/>
        <v>-13</v>
      </c>
      <c r="IA54" s="122"/>
      <c r="IB54" s="567" t="str">
        <f t="shared" si="489"/>
        <v>Burnley</v>
      </c>
      <c r="IC54" s="567">
        <f t="shared" si="490"/>
        <v>7</v>
      </c>
      <c r="ID54" s="567">
        <f t="shared" si="491"/>
        <v>4</v>
      </c>
      <c r="IE54" s="568">
        <f t="shared" si="492"/>
        <v>-13</v>
      </c>
      <c r="IF54" s="217">
        <f t="shared" si="54"/>
        <v>18</v>
      </c>
      <c r="IG54" s="140" t="str">
        <f t="shared" si="299"/>
        <v>Burnley</v>
      </c>
      <c r="IH54" s="572">
        <f t="shared" si="300"/>
        <v>7</v>
      </c>
      <c r="II54" s="572">
        <f t="shared" si="301"/>
        <v>4</v>
      </c>
      <c r="IJ54" s="141">
        <f t="shared" si="302"/>
        <v>-13</v>
      </c>
      <c r="IK54" s="122"/>
      <c r="IL54" s="567" t="str">
        <f t="shared" si="493"/>
        <v>Burnley</v>
      </c>
      <c r="IM54" s="567">
        <f t="shared" si="494"/>
        <v>7</v>
      </c>
      <c r="IN54" s="567">
        <f t="shared" si="495"/>
        <v>4</v>
      </c>
      <c r="IO54" s="568">
        <f t="shared" si="496"/>
        <v>-13</v>
      </c>
      <c r="IP54" s="217">
        <f t="shared" si="56"/>
        <v>18</v>
      </c>
      <c r="IQ54" s="573" t="str">
        <f t="shared" ref="IQ54:IQ56" si="521">IF(II55&gt;II54,IG55,IF(AND(IN54=IN53,IO54=IO53,IM54&gt;IM53),IL53,IL54))</f>
        <v>Burnley</v>
      </c>
      <c r="IR54" s="574">
        <f t="shared" ref="IR54:IR56" si="522">IF(II55&gt;II54,IH55,IF(AND(IN54=IN53,IO54=IO53,IM54&gt;IM53),IM53,IM54))</f>
        <v>7</v>
      </c>
      <c r="IS54" s="574">
        <f t="shared" ref="IS54:IS56" si="523">IF(II55&gt;II54,II55,IF(AND(IN54=IN53,IO54=IO53,IM54&gt;IM53),IN53,IN54))</f>
        <v>4</v>
      </c>
      <c r="IT54" s="575">
        <f t="shared" ref="IT54:IT56" si="524">IF(II55&gt;II54,IJ55,IF(AND(IN54=IN53,IO54=IO53,IM54&gt;IM53),IO53,IO54))</f>
        <v>-13</v>
      </c>
      <c r="IU54" s="122"/>
      <c r="IV54" s="567" t="str">
        <f t="shared" si="497"/>
        <v>Burnley</v>
      </c>
      <c r="IW54" s="567">
        <f t="shared" si="498"/>
        <v>7</v>
      </c>
      <c r="IX54" s="567">
        <f t="shared" si="499"/>
        <v>4</v>
      </c>
      <c r="IY54" s="568">
        <f t="shared" si="500"/>
        <v>-13</v>
      </c>
      <c r="IZ54" s="217">
        <f t="shared" si="58"/>
        <v>18</v>
      </c>
      <c r="JA54" s="573" t="str">
        <f t="shared" ref="JA54:JA55" si="525">IF(IX55&gt;IV54,IV55,IF(AND(IX54=IX53,IY54=IY53,IW54&gt;IW53),IV53,IV54))</f>
        <v>Burnley</v>
      </c>
      <c r="JB54" s="574">
        <f t="shared" ref="JB54:JB55" si="526">IF(IX55&gt;IX54,IW55,IF(AND(IX54=IX53,IY54=IY53,IW54&gt;IW53),IW53,IW54))</f>
        <v>7</v>
      </c>
      <c r="JC54" s="574">
        <f t="shared" ref="JC54:JC55" si="527">IF(IX55&gt;IX54,IX55,IF(AND(IX54=IX53,IY54=IY53,IW54&gt;IW53),IX53,IX54))</f>
        <v>4</v>
      </c>
      <c r="JD54" s="575">
        <f t="shared" ref="JD54:JD55" si="528">IF(IX55&gt;IX54,IY55,IF(AND(IX54=IX53,IY54=IY53,IW54&gt;IW53),IY53,IY54))</f>
        <v>-13</v>
      </c>
      <c r="JE54" s="122"/>
      <c r="JF54" s="567" t="str">
        <f t="shared" si="501"/>
        <v>Burnley</v>
      </c>
      <c r="JG54" s="567">
        <f t="shared" si="502"/>
        <v>7</v>
      </c>
      <c r="JH54" s="567">
        <f t="shared" si="503"/>
        <v>4</v>
      </c>
      <c r="JI54" s="568">
        <f t="shared" si="504"/>
        <v>-13</v>
      </c>
      <c r="JJ54" s="217">
        <f t="shared" si="60"/>
        <v>18</v>
      </c>
      <c r="JK54" s="573" t="str">
        <f t="shared" ref="JK54" si="529">IF(JH55&gt;JH54,JF55,IF(AND(JH54=JH53,JI54=JI53,JG54&gt;JG53),JF53,JF54))</f>
        <v>Burnley</v>
      </c>
      <c r="JL54" s="574">
        <f t="shared" ref="JL54" si="530">IF(JH55&gt;JH54,JG55,IF(AND(JH54=JH53,JI54=JI53,JG54&gt;JG53),JG53,JG54))</f>
        <v>7</v>
      </c>
      <c r="JM54" s="574">
        <f t="shared" ref="JM54" si="531">IF(JH55&gt;JH54,JH55,IF(AND(JH54=JH53,JI54=JI53,JG54&gt;JG53),JH53,JH54))</f>
        <v>4</v>
      </c>
      <c r="JN54" s="575">
        <f t="shared" ref="JN54" si="532">IF(JH55&gt;JH54,JI55,IF(AND(JH54=JH53,JI54=JI53,JG54&gt;JG53),JI53,JI54))</f>
        <v>-13</v>
      </c>
      <c r="JO54" s="122"/>
      <c r="JP54" s="567" t="str">
        <f t="shared" si="505"/>
        <v>Burnley</v>
      </c>
      <c r="JQ54" s="567">
        <f t="shared" si="506"/>
        <v>7</v>
      </c>
      <c r="JR54" s="567">
        <f t="shared" si="507"/>
        <v>4</v>
      </c>
      <c r="JS54" s="568">
        <f t="shared" si="508"/>
        <v>-13</v>
      </c>
      <c r="JT54" s="217">
        <f t="shared" si="62"/>
        <v>18</v>
      </c>
      <c r="JU54" s="576" t="str">
        <f t="shared" ref="JU54:JU56" si="533">IF(AND(JR55=JR54,JN55&gt;JN54),JP55,IF(AND(JR54=JR53,JS54=JS53,JQ54&gt;JQ53),JP53,JP54))</f>
        <v>Burnley</v>
      </c>
      <c r="JV54" s="577">
        <f t="shared" ref="JV54:JV56" si="534">IF(AND(JR55=JR54,JS55&gt;JS54),JQ55,IF(AND(JR54=JR53,JS54=JS53,JQ54&gt;JQ53),JQ53,JQ54))</f>
        <v>7</v>
      </c>
      <c r="JW54" s="577">
        <f t="shared" ref="JW54:JW56" si="535">IF(AND(JR55=JR54,JN55&gt;JN54),JR55,IF(AND(JR54=JR53,JS54=JS53,JQ54&gt;JQ53),JR53,JR54))</f>
        <v>4</v>
      </c>
      <c r="JX54" s="578">
        <f t="shared" ref="JX54:JX56" si="536">IF(AND(JR55=JR54,JS55&gt;JS54),JS55,IF(AND(JR54=JR53,JS54=JS53,JQ54&gt;JQ53),JS53,JS54))</f>
        <v>-13</v>
      </c>
      <c r="JY54" s="122"/>
      <c r="JZ54" s="567" t="str">
        <f t="shared" si="509"/>
        <v>Burnley</v>
      </c>
      <c r="KA54" s="567">
        <f t="shared" si="510"/>
        <v>7</v>
      </c>
      <c r="KB54" s="567">
        <f t="shared" si="511"/>
        <v>4</v>
      </c>
      <c r="KC54" s="568">
        <f t="shared" si="512"/>
        <v>-13</v>
      </c>
      <c r="KD54" s="217">
        <f t="shared" si="64"/>
        <v>18</v>
      </c>
      <c r="KE54" s="576" t="str">
        <f t="shared" ref="KE54:KE55" si="537">IF(AND(KB55=KB54,JX55&gt;JX54),JZ55,IF(AND(KB54=KB53,KC54=KC53,KA54&gt;KA53),JZ53,JZ54))</f>
        <v>Burnley</v>
      </c>
      <c r="KF54" s="577">
        <f t="shared" ref="KF54:KF55" si="538">IF(AND(KB55=KB54,KC55&gt;KC54),KA55,IF(AND(KB54=KB53,KC54=KC53,KA54&gt;KA53),KA53,KA54))</f>
        <v>7</v>
      </c>
      <c r="KG54" s="577">
        <f t="shared" ref="KG54:KG55" si="539">IF(AND(KB55=KB54,JX55&gt;JX54),KB55,IF(AND(KB54=KB53,KC54=KC53,KA54&gt;KA53),KB53,KB54))</f>
        <v>4</v>
      </c>
      <c r="KH54" s="578">
        <f t="shared" ref="KH54:KH55" si="540">IF(AND(KB55&gt;KB54,KC55&gt;KC54),KC55,IF(AND(KB54=KB53,KC54=KC53,KA54&gt;KA53),KC53,KC54))</f>
        <v>-13</v>
      </c>
      <c r="KI54" s="122"/>
      <c r="KJ54" s="567" t="str">
        <f t="shared" si="513"/>
        <v>Burnley</v>
      </c>
      <c r="KK54" s="567">
        <f t="shared" si="514"/>
        <v>7</v>
      </c>
      <c r="KL54" s="567">
        <f t="shared" si="515"/>
        <v>4</v>
      </c>
      <c r="KM54" s="568">
        <f t="shared" si="516"/>
        <v>-13</v>
      </c>
      <c r="KN54" s="217">
        <f t="shared" si="66"/>
        <v>18</v>
      </c>
      <c r="KO54" s="576" t="str">
        <f t="shared" ref="KO54" si="541">IF(AND(KL55=KL54,KH55&gt;KH54),KJ55,IF(AND(KL54=KL53,KM54=KM53,KK54&gt;KK53),KJ53,KJ54))</f>
        <v>Burnley</v>
      </c>
      <c r="KP54" s="577">
        <f t="shared" ref="KP54" si="542">IF(AND(KL55=KL54,KM55&gt;KM54),KK55,IF(AND(KL54=KL53,KM54=KM53,KK54&gt;KK53),KK53,KK54))</f>
        <v>7</v>
      </c>
      <c r="KQ54" s="577">
        <f t="shared" ref="KQ54" si="543">IF(AND(KL55=KL54,KH55&gt;KH54),KL55,IF(AND(KL54=KL53,KM54=KM53,KK54&gt;KK53),KL53,KL54))</f>
        <v>4</v>
      </c>
      <c r="KR54" s="578">
        <f t="shared" ref="KR54" si="544">IF(AND(KL55&gt;KL54,KM55&gt;KM54),KM55,IF(AND(KL54=KL53,KM54=KM53,KK54&gt;KK53),KM53,KM54))</f>
        <v>-13</v>
      </c>
      <c r="KS54" s="122"/>
      <c r="KT54" s="567" t="str">
        <f t="shared" si="517"/>
        <v>Burnley</v>
      </c>
      <c r="KU54" s="567">
        <f t="shared" si="518"/>
        <v>7</v>
      </c>
      <c r="KV54" s="567">
        <f t="shared" si="519"/>
        <v>4</v>
      </c>
      <c r="KW54" s="568">
        <f t="shared" si="520"/>
        <v>-13</v>
      </c>
      <c r="KX54" s="217">
        <f t="shared" si="68"/>
        <v>18</v>
      </c>
      <c r="KY54" s="579" t="str">
        <f t="shared" ref="KY54:KY56" si="545">IF(AND(KV55=KV54,KR55=KR54,KU55&gt;KU54),KT55,IF(AND(KV54=KV53,KW54=KW53,KU54&gt;KU53),KT53,KT54))</f>
        <v>Burnley</v>
      </c>
      <c r="KZ54" s="580">
        <f t="shared" ref="KZ54:KZ56" si="546">IF(AND(KV55=KV54,KW55=KW54,KU55&gt;KU54),KU55,IF(AND(KV54=KV53,KW54=KW53,KU54&gt;KU53),KU53,KU54))</f>
        <v>7</v>
      </c>
      <c r="LA54" s="580">
        <f t="shared" ref="LA54:LA56" si="547">IF(AND(KV55=KV54,KR55=KR54,KU55&gt;KU54),KV55,IF(AND(KV54=KV53,KW54=KW53,KU54&gt;KU53),KV53,KV54))</f>
        <v>4</v>
      </c>
      <c r="LB54" s="581">
        <f t="shared" ref="LB54:LB56" si="548">IF(AND(KV55=KV54,KW55=KW54,KU55&gt;KU54),KW55,IF(AND(KV54=KV53,KW54=KW53,KU54&gt;KU53),KW53,KW54))</f>
        <v>-13</v>
      </c>
      <c r="LC54" s="122"/>
      <c r="LD54" s="531"/>
      <c r="LE54" s="531"/>
      <c r="LF54" s="531"/>
      <c r="LG54" s="531"/>
      <c r="LH54" s="122"/>
      <c r="LI54" s="122"/>
      <c r="LJ54" s="122"/>
      <c r="LK54" s="122"/>
      <c r="LM54" s="122"/>
      <c r="LN54" s="122"/>
      <c r="LO54" s="122"/>
      <c r="LP54" s="122"/>
      <c r="LR54" s="122"/>
      <c r="LS54" s="122"/>
      <c r="LT54" s="122"/>
      <c r="LU54" s="122"/>
    </row>
    <row r="55" spans="1:333" hidden="1">
      <c r="A55" s="65">
        <f>IF('Teams-Premier-League'!A25="","",'Teams-Premier-League'!A25)</f>
        <v>19</v>
      </c>
      <c r="B55" s="307" t="str">
        <f>IF(A55=" ", " ",INDEX('Stats-Big-Stats'!$C$872:$C$891,MATCH($A55,'Stats-Big-Stats'!$H$872:$H$891,0)))</f>
        <v>Bournemouth</v>
      </c>
      <c r="C55" s="160">
        <f>IF(A55=" "," ",INDEX('Match-Points'!$J$7:$J$26,MATCH($A55,'Stats-Big-Stats'!$H$872:$H$891,0)))</f>
        <v>3</v>
      </c>
      <c r="D55" s="304" t="str">
        <f t="shared" si="2"/>
        <v>Bournemouth</v>
      </c>
      <c r="E55" s="305">
        <f t="shared" si="30"/>
        <v>19</v>
      </c>
      <c r="F55" s="309" t="str">
        <f t="shared" si="3"/>
        <v>Bournemouth</v>
      </c>
      <c r="G55" s="310">
        <f>LOOKUP(F55,'Match-Points'!$B$7:$G$26,'Match-Points'!$G$7:$G$26)</f>
        <v>5</v>
      </c>
      <c r="H55" s="26">
        <f t="shared" si="1"/>
        <v>3</v>
      </c>
      <c r="I55" s="107">
        <f>LOOKUP(B55,'Match-Points'!$B$7:$I$26,'Match-Points'!$I$7:$I$26)</f>
        <v>-13</v>
      </c>
      <c r="J55" s="243"/>
      <c r="K55" s="560" t="str">
        <f t="shared" si="313"/>
        <v>Bournemouth</v>
      </c>
      <c r="L55" s="560">
        <f t="shared" si="314"/>
        <v>5</v>
      </c>
      <c r="M55" s="560">
        <f t="shared" si="315"/>
        <v>3</v>
      </c>
      <c r="N55" s="560">
        <f t="shared" si="316"/>
        <v>-13</v>
      </c>
      <c r="O55" s="121"/>
      <c r="P55" s="560" t="str">
        <f t="shared" si="317"/>
        <v>Bournemouth</v>
      </c>
      <c r="Q55" s="560">
        <f t="shared" si="318"/>
        <v>5</v>
      </c>
      <c r="R55" s="560">
        <f t="shared" si="319"/>
        <v>3</v>
      </c>
      <c r="S55" s="560">
        <f t="shared" si="320"/>
        <v>-13</v>
      </c>
      <c r="T55" s="533"/>
      <c r="U55" s="569" t="str">
        <f t="shared" si="321"/>
        <v>Bournemouth</v>
      </c>
      <c r="V55" s="570">
        <f t="shared" si="322"/>
        <v>5</v>
      </c>
      <c r="W55" s="570">
        <f t="shared" si="323"/>
        <v>3</v>
      </c>
      <c r="X55" s="571">
        <f t="shared" si="324"/>
        <v>-13</v>
      </c>
      <c r="Y55" s="121"/>
      <c r="Z55" s="567" t="str">
        <f t="shared" si="325"/>
        <v>Bournemouth</v>
      </c>
      <c r="AA55" s="567">
        <f t="shared" si="326"/>
        <v>5</v>
      </c>
      <c r="AB55" s="567">
        <f t="shared" si="327"/>
        <v>3</v>
      </c>
      <c r="AC55" s="568">
        <f t="shared" si="328"/>
        <v>-13</v>
      </c>
      <c r="AD55" s="122"/>
      <c r="AE55" s="569" t="str">
        <f t="shared" si="329"/>
        <v>Bournemouth</v>
      </c>
      <c r="AF55" s="570">
        <f t="shared" si="330"/>
        <v>5</v>
      </c>
      <c r="AG55" s="570">
        <f t="shared" si="331"/>
        <v>3</v>
      </c>
      <c r="AH55" s="571">
        <f t="shared" si="332"/>
        <v>-13</v>
      </c>
      <c r="AI55" s="120"/>
      <c r="AJ55" s="567" t="str">
        <f t="shared" si="333"/>
        <v>Bournemouth</v>
      </c>
      <c r="AK55" s="567">
        <f t="shared" si="334"/>
        <v>5</v>
      </c>
      <c r="AL55" s="567">
        <f t="shared" si="335"/>
        <v>3</v>
      </c>
      <c r="AM55" s="568">
        <f t="shared" si="336"/>
        <v>-13</v>
      </c>
      <c r="AN55" s="121"/>
      <c r="AO55" s="569" t="str">
        <f t="shared" si="337"/>
        <v>Bournemouth</v>
      </c>
      <c r="AP55" s="570">
        <f t="shared" si="338"/>
        <v>5</v>
      </c>
      <c r="AQ55" s="570">
        <f t="shared" si="339"/>
        <v>3</v>
      </c>
      <c r="AR55" s="571">
        <f t="shared" si="340"/>
        <v>-13</v>
      </c>
      <c r="AS55" s="122"/>
      <c r="AT55" s="567" t="str">
        <f t="shared" si="341"/>
        <v>Bournemouth</v>
      </c>
      <c r="AU55" s="567">
        <f t="shared" si="342"/>
        <v>5</v>
      </c>
      <c r="AV55" s="567">
        <f t="shared" si="343"/>
        <v>3</v>
      </c>
      <c r="AW55" s="568">
        <f t="shared" si="344"/>
        <v>-13</v>
      </c>
      <c r="AX55" s="121"/>
      <c r="AY55" s="569" t="str">
        <f t="shared" si="345"/>
        <v>Bournemouth</v>
      </c>
      <c r="AZ55" s="570">
        <f t="shared" si="346"/>
        <v>5</v>
      </c>
      <c r="BA55" s="570">
        <f t="shared" si="347"/>
        <v>3</v>
      </c>
      <c r="BB55" s="571">
        <f t="shared" si="348"/>
        <v>-13</v>
      </c>
      <c r="BC55" s="121"/>
      <c r="BD55" s="567" t="str">
        <f t="shared" si="349"/>
        <v>Bournemouth</v>
      </c>
      <c r="BE55" s="567">
        <f t="shared" si="350"/>
        <v>5</v>
      </c>
      <c r="BF55" s="567">
        <f t="shared" si="351"/>
        <v>3</v>
      </c>
      <c r="BG55" s="568">
        <f t="shared" si="352"/>
        <v>-13</v>
      </c>
      <c r="BH55" s="280"/>
      <c r="BI55" s="569" t="str">
        <f t="shared" si="353"/>
        <v>Bournemouth</v>
      </c>
      <c r="BJ55" s="570">
        <f t="shared" si="354"/>
        <v>5</v>
      </c>
      <c r="BK55" s="570">
        <f t="shared" si="355"/>
        <v>3</v>
      </c>
      <c r="BL55" s="571">
        <f t="shared" si="356"/>
        <v>-13</v>
      </c>
      <c r="BM55" s="121"/>
      <c r="BN55" s="567" t="str">
        <f t="shared" si="357"/>
        <v>Bournemouth</v>
      </c>
      <c r="BO55" s="567">
        <f t="shared" si="358"/>
        <v>5</v>
      </c>
      <c r="BP55" s="567">
        <f t="shared" si="359"/>
        <v>3</v>
      </c>
      <c r="BQ55" s="568">
        <f t="shared" si="360"/>
        <v>-13</v>
      </c>
      <c r="BR55" s="121"/>
      <c r="BS55" s="569" t="str">
        <f t="shared" si="361"/>
        <v>Bournemouth</v>
      </c>
      <c r="BT55" s="570">
        <f t="shared" si="362"/>
        <v>5</v>
      </c>
      <c r="BU55" s="570">
        <f t="shared" si="363"/>
        <v>3</v>
      </c>
      <c r="BV55" s="571">
        <f t="shared" si="364"/>
        <v>-13</v>
      </c>
      <c r="BW55" s="122"/>
      <c r="BX55" s="567" t="str">
        <f t="shared" si="365"/>
        <v>Bournemouth</v>
      </c>
      <c r="BY55" s="567">
        <f t="shared" si="366"/>
        <v>5</v>
      </c>
      <c r="BZ55" s="567">
        <f t="shared" si="367"/>
        <v>3</v>
      </c>
      <c r="CA55" s="568">
        <f t="shared" si="368"/>
        <v>-13</v>
      </c>
      <c r="CB55" s="122"/>
      <c r="CC55" s="569" t="str">
        <f t="shared" si="369"/>
        <v>Bournemouth</v>
      </c>
      <c r="CD55" s="570">
        <f t="shared" si="370"/>
        <v>5</v>
      </c>
      <c r="CE55" s="570">
        <f t="shared" si="371"/>
        <v>3</v>
      </c>
      <c r="CF55" s="571">
        <f t="shared" si="372"/>
        <v>-13</v>
      </c>
      <c r="CG55" s="122"/>
      <c r="CH55" s="567" t="str">
        <f t="shared" si="373"/>
        <v>Bournemouth</v>
      </c>
      <c r="CI55" s="567">
        <f t="shared" si="374"/>
        <v>5</v>
      </c>
      <c r="CJ55" s="567">
        <f t="shared" si="375"/>
        <v>3</v>
      </c>
      <c r="CK55" s="568">
        <f t="shared" si="376"/>
        <v>-13</v>
      </c>
      <c r="CL55" s="122"/>
      <c r="CM55" s="569" t="str">
        <f t="shared" si="377"/>
        <v>Bournemouth</v>
      </c>
      <c r="CN55" s="570">
        <f t="shared" si="378"/>
        <v>5</v>
      </c>
      <c r="CO55" s="570">
        <f t="shared" si="379"/>
        <v>3</v>
      </c>
      <c r="CP55" s="571">
        <f t="shared" si="380"/>
        <v>-13</v>
      </c>
      <c r="CQ55" s="122"/>
      <c r="CR55" s="567" t="str">
        <f t="shared" si="381"/>
        <v>Bournemouth</v>
      </c>
      <c r="CS55" s="567">
        <f t="shared" si="382"/>
        <v>5</v>
      </c>
      <c r="CT55" s="567">
        <f t="shared" si="383"/>
        <v>3</v>
      </c>
      <c r="CU55" s="568">
        <f t="shared" si="384"/>
        <v>-13</v>
      </c>
      <c r="CV55" s="122"/>
      <c r="CW55" s="569" t="str">
        <f t="shared" si="385"/>
        <v>Bournemouth</v>
      </c>
      <c r="CX55" s="570">
        <f t="shared" si="386"/>
        <v>5</v>
      </c>
      <c r="CY55" s="570">
        <f t="shared" si="387"/>
        <v>3</v>
      </c>
      <c r="CZ55" s="571">
        <f t="shared" si="388"/>
        <v>-13</v>
      </c>
      <c r="DA55" s="122"/>
      <c r="DB55" s="567" t="str">
        <f t="shared" si="389"/>
        <v>Bournemouth</v>
      </c>
      <c r="DC55" s="567">
        <f t="shared" si="390"/>
        <v>5</v>
      </c>
      <c r="DD55" s="567">
        <f t="shared" si="391"/>
        <v>3</v>
      </c>
      <c r="DE55" s="568">
        <f t="shared" si="392"/>
        <v>-13</v>
      </c>
      <c r="DF55" s="122"/>
      <c r="DG55" s="569" t="str">
        <f t="shared" si="393"/>
        <v>Bournemouth</v>
      </c>
      <c r="DH55" s="570">
        <f t="shared" si="394"/>
        <v>5</v>
      </c>
      <c r="DI55" s="570">
        <f t="shared" si="395"/>
        <v>3</v>
      </c>
      <c r="DJ55" s="571">
        <f t="shared" si="396"/>
        <v>-13</v>
      </c>
      <c r="DK55" s="122"/>
      <c r="DL55" s="567" t="str">
        <f t="shared" si="397"/>
        <v>Bournemouth</v>
      </c>
      <c r="DM55" s="567">
        <f t="shared" si="398"/>
        <v>5</v>
      </c>
      <c r="DN55" s="567">
        <f t="shared" si="399"/>
        <v>3</v>
      </c>
      <c r="DO55" s="568">
        <f t="shared" si="400"/>
        <v>-13</v>
      </c>
      <c r="DP55" s="122"/>
      <c r="DQ55" s="569" t="str">
        <f t="shared" si="401"/>
        <v>Bournemouth</v>
      </c>
      <c r="DR55" s="570">
        <f t="shared" si="402"/>
        <v>5</v>
      </c>
      <c r="DS55" s="570">
        <f t="shared" si="403"/>
        <v>3</v>
      </c>
      <c r="DT55" s="571">
        <f t="shared" si="404"/>
        <v>-13</v>
      </c>
      <c r="DU55" s="122"/>
      <c r="DV55" s="567" t="str">
        <f t="shared" si="405"/>
        <v>Bournemouth</v>
      </c>
      <c r="DW55" s="567">
        <f t="shared" si="406"/>
        <v>5</v>
      </c>
      <c r="DX55" s="567">
        <f t="shared" si="407"/>
        <v>3</v>
      </c>
      <c r="DY55" s="568">
        <f t="shared" si="408"/>
        <v>-13</v>
      </c>
      <c r="DZ55" s="217"/>
      <c r="EA55" s="569" t="str">
        <f t="shared" si="409"/>
        <v>Bournemouth</v>
      </c>
      <c r="EB55" s="570">
        <f t="shared" si="410"/>
        <v>5</v>
      </c>
      <c r="EC55" s="570">
        <f t="shared" si="411"/>
        <v>3</v>
      </c>
      <c r="ED55" s="571">
        <f t="shared" si="412"/>
        <v>-13</v>
      </c>
      <c r="EE55" s="122"/>
      <c r="EF55" s="567" t="str">
        <f t="shared" si="413"/>
        <v>Bournemouth</v>
      </c>
      <c r="EG55" s="567">
        <f t="shared" si="414"/>
        <v>5</v>
      </c>
      <c r="EH55" s="567">
        <f t="shared" si="415"/>
        <v>3</v>
      </c>
      <c r="EI55" s="568">
        <f t="shared" si="416"/>
        <v>-13</v>
      </c>
      <c r="EJ55" s="217"/>
      <c r="EK55" s="569" t="str">
        <f t="shared" si="417"/>
        <v>Bournemouth</v>
      </c>
      <c r="EL55" s="570">
        <f t="shared" si="418"/>
        <v>5</v>
      </c>
      <c r="EM55" s="570">
        <f t="shared" si="419"/>
        <v>3</v>
      </c>
      <c r="EN55" s="571">
        <f t="shared" si="420"/>
        <v>-13</v>
      </c>
      <c r="EO55" s="122"/>
      <c r="EP55" s="567" t="str">
        <f t="shared" si="421"/>
        <v>Bournemouth</v>
      </c>
      <c r="EQ55" s="567">
        <f t="shared" si="422"/>
        <v>5</v>
      </c>
      <c r="ER55" s="567">
        <f t="shared" si="423"/>
        <v>3</v>
      </c>
      <c r="ES55" s="568">
        <f t="shared" si="424"/>
        <v>-13</v>
      </c>
      <c r="ET55" s="122"/>
      <c r="EU55" s="569" t="str">
        <f t="shared" si="425"/>
        <v>Bournemouth</v>
      </c>
      <c r="EV55" s="570">
        <f t="shared" si="426"/>
        <v>5</v>
      </c>
      <c r="EW55" s="570">
        <f t="shared" si="427"/>
        <v>3</v>
      </c>
      <c r="EX55" s="571">
        <f t="shared" si="428"/>
        <v>-13</v>
      </c>
      <c r="EY55" s="122"/>
      <c r="EZ55" s="567" t="str">
        <f t="shared" si="429"/>
        <v>Bournemouth</v>
      </c>
      <c r="FA55" s="567">
        <f t="shared" si="430"/>
        <v>5</v>
      </c>
      <c r="FB55" s="567">
        <f t="shared" si="431"/>
        <v>3</v>
      </c>
      <c r="FC55" s="568">
        <f t="shared" si="432"/>
        <v>-13</v>
      </c>
      <c r="FD55" s="122"/>
      <c r="FE55" s="569" t="str">
        <f t="shared" si="433"/>
        <v>Bournemouth</v>
      </c>
      <c r="FF55" s="570">
        <f t="shared" si="434"/>
        <v>5</v>
      </c>
      <c r="FG55" s="570">
        <f t="shared" si="435"/>
        <v>3</v>
      </c>
      <c r="FH55" s="571">
        <f t="shared" si="436"/>
        <v>-13</v>
      </c>
      <c r="FI55" s="122"/>
      <c r="FJ55" s="567" t="str">
        <f t="shared" si="437"/>
        <v>Bournemouth</v>
      </c>
      <c r="FK55" s="567">
        <f t="shared" si="438"/>
        <v>5</v>
      </c>
      <c r="FL55" s="567">
        <f t="shared" si="439"/>
        <v>3</v>
      </c>
      <c r="FM55" s="568">
        <f t="shared" si="440"/>
        <v>-13</v>
      </c>
      <c r="FN55" s="217"/>
      <c r="FO55" s="569" t="str">
        <f t="shared" si="441"/>
        <v>Bournemouth</v>
      </c>
      <c r="FP55" s="570">
        <f t="shared" si="442"/>
        <v>5</v>
      </c>
      <c r="FQ55" s="570">
        <f t="shared" si="443"/>
        <v>3</v>
      </c>
      <c r="FR55" s="571">
        <f t="shared" si="444"/>
        <v>-13</v>
      </c>
      <c r="FS55" s="122"/>
      <c r="FT55" s="567" t="str">
        <f t="shared" si="445"/>
        <v>Bournemouth</v>
      </c>
      <c r="FU55" s="567">
        <f t="shared" si="446"/>
        <v>5</v>
      </c>
      <c r="FV55" s="567">
        <f t="shared" si="447"/>
        <v>3</v>
      </c>
      <c r="FW55" s="568">
        <f t="shared" si="448"/>
        <v>-13</v>
      </c>
      <c r="FX55" s="217"/>
      <c r="FY55" s="569" t="str">
        <f t="shared" si="449"/>
        <v>Bournemouth</v>
      </c>
      <c r="FZ55" s="570">
        <f t="shared" si="450"/>
        <v>5</v>
      </c>
      <c r="GA55" s="570">
        <f t="shared" si="451"/>
        <v>3</v>
      </c>
      <c r="GB55" s="571">
        <f t="shared" si="452"/>
        <v>-13</v>
      </c>
      <c r="GC55" s="122"/>
      <c r="GD55" s="567" t="str">
        <f t="shared" si="453"/>
        <v>Bournemouth</v>
      </c>
      <c r="GE55" s="567">
        <f t="shared" si="454"/>
        <v>5</v>
      </c>
      <c r="GF55" s="567">
        <f t="shared" si="455"/>
        <v>3</v>
      </c>
      <c r="GG55" s="568">
        <f t="shared" si="456"/>
        <v>-13</v>
      </c>
      <c r="GH55" s="217"/>
      <c r="GI55" s="569" t="str">
        <f t="shared" si="457"/>
        <v>Bournemouth</v>
      </c>
      <c r="GJ55" s="570">
        <f t="shared" si="458"/>
        <v>5</v>
      </c>
      <c r="GK55" s="570">
        <f t="shared" si="459"/>
        <v>3</v>
      </c>
      <c r="GL55" s="571">
        <f t="shared" si="460"/>
        <v>-13</v>
      </c>
      <c r="GM55" s="122"/>
      <c r="GN55" s="567" t="str">
        <f t="shared" si="461"/>
        <v>Bournemouth</v>
      </c>
      <c r="GO55" s="567">
        <f t="shared" si="462"/>
        <v>5</v>
      </c>
      <c r="GP55" s="567">
        <f t="shared" si="463"/>
        <v>3</v>
      </c>
      <c r="GQ55" s="568">
        <f t="shared" si="464"/>
        <v>-13</v>
      </c>
      <c r="GR55" s="217"/>
      <c r="GS55" s="569" t="str">
        <f t="shared" si="465"/>
        <v>Bournemouth</v>
      </c>
      <c r="GT55" s="570">
        <f t="shared" si="466"/>
        <v>5</v>
      </c>
      <c r="GU55" s="570">
        <f t="shared" si="467"/>
        <v>3</v>
      </c>
      <c r="GV55" s="571">
        <f t="shared" si="468"/>
        <v>-13</v>
      </c>
      <c r="GW55" s="122"/>
      <c r="GX55" s="567" t="str">
        <f t="shared" si="469"/>
        <v>Bournemouth</v>
      </c>
      <c r="GY55" s="567">
        <f t="shared" si="470"/>
        <v>5</v>
      </c>
      <c r="GZ55" s="567">
        <f t="shared" si="471"/>
        <v>3</v>
      </c>
      <c r="HA55" s="568">
        <f t="shared" si="472"/>
        <v>-13</v>
      </c>
      <c r="HB55" s="217"/>
      <c r="HC55" s="569" t="str">
        <f t="shared" si="473"/>
        <v>Bournemouth</v>
      </c>
      <c r="HD55" s="570">
        <f t="shared" si="474"/>
        <v>5</v>
      </c>
      <c r="HE55" s="570">
        <f t="shared" si="475"/>
        <v>3</v>
      </c>
      <c r="HF55" s="571">
        <f t="shared" si="476"/>
        <v>-13</v>
      </c>
      <c r="HG55" s="122"/>
      <c r="HH55" s="567" t="str">
        <f t="shared" si="477"/>
        <v>Bournemouth</v>
      </c>
      <c r="HI55" s="567">
        <f t="shared" si="478"/>
        <v>5</v>
      </c>
      <c r="HJ55" s="567">
        <f t="shared" si="479"/>
        <v>3</v>
      </c>
      <c r="HK55" s="568">
        <f t="shared" si="480"/>
        <v>-13</v>
      </c>
      <c r="HL55" s="217"/>
      <c r="HM55" s="140" t="str">
        <f t="shared" si="481"/>
        <v>Bournemouth</v>
      </c>
      <c r="HN55" s="572">
        <f t="shared" si="482"/>
        <v>5</v>
      </c>
      <c r="HO55" s="572">
        <f t="shared" si="483"/>
        <v>3</v>
      </c>
      <c r="HP55" s="141">
        <f t="shared" si="484"/>
        <v>-13</v>
      </c>
      <c r="HQ55" s="122"/>
      <c r="HR55" s="567" t="str">
        <f t="shared" si="485"/>
        <v>Bournemouth</v>
      </c>
      <c r="HS55" s="567">
        <f t="shared" si="486"/>
        <v>5</v>
      </c>
      <c r="HT55" s="567">
        <f t="shared" si="487"/>
        <v>3</v>
      </c>
      <c r="HU55" s="568">
        <f t="shared" si="488"/>
        <v>-13</v>
      </c>
      <c r="HV55" s="217"/>
      <c r="HW55" s="140" t="str">
        <f t="shared" si="309"/>
        <v>Bournemouth</v>
      </c>
      <c r="HX55" s="572">
        <f t="shared" si="310"/>
        <v>5</v>
      </c>
      <c r="HY55" s="572">
        <f t="shared" si="311"/>
        <v>3</v>
      </c>
      <c r="HZ55" s="141">
        <f t="shared" si="312"/>
        <v>-13</v>
      </c>
      <c r="IA55" s="122"/>
      <c r="IB55" s="567" t="str">
        <f t="shared" si="489"/>
        <v>Bournemouth</v>
      </c>
      <c r="IC55" s="567">
        <f t="shared" si="490"/>
        <v>5</v>
      </c>
      <c r="ID55" s="567">
        <f t="shared" si="491"/>
        <v>3</v>
      </c>
      <c r="IE55" s="568">
        <f t="shared" si="492"/>
        <v>-13</v>
      </c>
      <c r="IF55" s="217">
        <f t="shared" si="54"/>
        <v>19</v>
      </c>
      <c r="IG55" s="573" t="str">
        <f t="shared" ref="IG55:IG56" si="549">IF(HY56&gt;HY55,HW56,IF(AND(ID55=ID54,IE55=IE54,IC55&gt;IC54),IB54,IB55))</f>
        <v>Bournemouth</v>
      </c>
      <c r="IH55" s="574">
        <f t="shared" ref="IH55:IH56" si="550">IF(HY56&gt;HY55,HX56,IF(AND(ID55=ID54,IE55=IE54,IC55&gt;IC54),IC54,IC55))</f>
        <v>5</v>
      </c>
      <c r="II55" s="574">
        <f t="shared" ref="II55:II56" si="551">IF(HY56&gt;HY55,HY56,IF(AND(ID55=ID54,IE55=IE54,IC55&gt;IC54),ID54,ID55))</f>
        <v>3</v>
      </c>
      <c r="IJ55" s="575">
        <f t="shared" ref="IJ55:IJ56" si="552">IF(HY56&gt;HY55,HZ56,IF(AND(ID55=ID54,IE55=IE54,IC55&gt;IC54),IE54,IE55))</f>
        <v>-13</v>
      </c>
      <c r="IK55" s="122"/>
      <c r="IL55" s="567" t="str">
        <f t="shared" si="493"/>
        <v>Bournemouth</v>
      </c>
      <c r="IM55" s="567">
        <f t="shared" si="494"/>
        <v>5</v>
      </c>
      <c r="IN55" s="567">
        <f t="shared" si="495"/>
        <v>3</v>
      </c>
      <c r="IO55" s="568">
        <f t="shared" si="496"/>
        <v>-13</v>
      </c>
      <c r="IP55" s="217">
        <f t="shared" si="56"/>
        <v>19</v>
      </c>
      <c r="IQ55" s="573" t="str">
        <f t="shared" si="521"/>
        <v>Bournemouth</v>
      </c>
      <c r="IR55" s="574">
        <f t="shared" si="522"/>
        <v>5</v>
      </c>
      <c r="IS55" s="574">
        <f t="shared" si="523"/>
        <v>3</v>
      </c>
      <c r="IT55" s="575">
        <f t="shared" si="524"/>
        <v>-13</v>
      </c>
      <c r="IU55" s="122"/>
      <c r="IV55" s="567" t="str">
        <f t="shared" si="497"/>
        <v>Bournemouth</v>
      </c>
      <c r="IW55" s="567">
        <f t="shared" si="498"/>
        <v>5</v>
      </c>
      <c r="IX55" s="567">
        <f t="shared" si="499"/>
        <v>3</v>
      </c>
      <c r="IY55" s="568">
        <f t="shared" si="500"/>
        <v>-13</v>
      </c>
      <c r="IZ55" s="217">
        <f t="shared" si="58"/>
        <v>19</v>
      </c>
      <c r="JA55" s="573" t="str">
        <f t="shared" si="525"/>
        <v>Bournemouth</v>
      </c>
      <c r="JB55" s="574">
        <f t="shared" si="526"/>
        <v>5</v>
      </c>
      <c r="JC55" s="574">
        <f t="shared" si="527"/>
        <v>3</v>
      </c>
      <c r="JD55" s="575">
        <f t="shared" si="528"/>
        <v>-13</v>
      </c>
      <c r="JE55" s="122"/>
      <c r="JF55" s="567" t="str">
        <f t="shared" si="501"/>
        <v>Bournemouth</v>
      </c>
      <c r="JG55" s="567">
        <f t="shared" si="502"/>
        <v>5</v>
      </c>
      <c r="JH55" s="567">
        <f t="shared" si="503"/>
        <v>3</v>
      </c>
      <c r="JI55" s="568">
        <f t="shared" si="504"/>
        <v>-13</v>
      </c>
      <c r="JJ55" s="217">
        <f t="shared" si="60"/>
        <v>19</v>
      </c>
      <c r="JK55" s="576" t="str">
        <f t="shared" ref="JK55:JK56" si="553">IF(AND(JH56=JH55,JD56&gt;JD55),JF56,IF(AND(JH55=JH54,JI55=JI54,JG55&gt;JG54),JF54,JF55))</f>
        <v>Bournemouth</v>
      </c>
      <c r="JL55" s="577">
        <f t="shared" ref="JL55:JL56" si="554">IF(AND(JH56=JH55,JI56&gt;JI55),JG56,IF(AND(JH55=JH54,JI55=JI54,JG55&gt;JG54),JG54,JG55))</f>
        <v>5</v>
      </c>
      <c r="JM55" s="577">
        <f t="shared" ref="JM55:JM56" si="555">IF(AND(JH56=JH55,JD56&gt;JD55),JH56,IF(AND(JH55=JH54,JI55=JI54,JG55&gt;JG54),JH54,JH55))</f>
        <v>3</v>
      </c>
      <c r="JN55" s="578">
        <f t="shared" ref="JN55:JN56" si="556">IF(AND(JH56=JH55,JI56&gt;JI55),JI56,IF(AND(JH55=JH54,JI55=JI54,JG55&gt;JG54),JI54,JI55))</f>
        <v>-13</v>
      </c>
      <c r="JO55" s="122"/>
      <c r="JP55" s="567" t="str">
        <f t="shared" si="505"/>
        <v>Bournemouth</v>
      </c>
      <c r="JQ55" s="567">
        <f t="shared" si="506"/>
        <v>5</v>
      </c>
      <c r="JR55" s="567">
        <f t="shared" si="507"/>
        <v>3</v>
      </c>
      <c r="JS55" s="568">
        <f t="shared" si="508"/>
        <v>-13</v>
      </c>
      <c r="JT55" s="217">
        <f t="shared" si="62"/>
        <v>19</v>
      </c>
      <c r="JU55" s="576" t="str">
        <f t="shared" si="533"/>
        <v>Bournemouth</v>
      </c>
      <c r="JV55" s="577">
        <f t="shared" si="534"/>
        <v>5</v>
      </c>
      <c r="JW55" s="577">
        <f t="shared" si="535"/>
        <v>3</v>
      </c>
      <c r="JX55" s="578">
        <f t="shared" si="536"/>
        <v>-13</v>
      </c>
      <c r="JY55" s="122"/>
      <c r="JZ55" s="567" t="str">
        <f t="shared" si="509"/>
        <v>Bournemouth</v>
      </c>
      <c r="KA55" s="567">
        <f t="shared" si="510"/>
        <v>5</v>
      </c>
      <c r="KB55" s="567">
        <f t="shared" si="511"/>
        <v>3</v>
      </c>
      <c r="KC55" s="568">
        <f t="shared" si="512"/>
        <v>-13</v>
      </c>
      <c r="KD55" s="217">
        <f t="shared" si="64"/>
        <v>19</v>
      </c>
      <c r="KE55" s="576" t="str">
        <f t="shared" si="537"/>
        <v>Bournemouth</v>
      </c>
      <c r="KF55" s="577">
        <f t="shared" si="538"/>
        <v>5</v>
      </c>
      <c r="KG55" s="577">
        <f t="shared" si="539"/>
        <v>3</v>
      </c>
      <c r="KH55" s="578">
        <f t="shared" si="540"/>
        <v>-13</v>
      </c>
      <c r="KI55" s="122"/>
      <c r="KJ55" s="567" t="str">
        <f t="shared" si="513"/>
        <v>Bournemouth</v>
      </c>
      <c r="KK55" s="567">
        <f t="shared" si="514"/>
        <v>5</v>
      </c>
      <c r="KL55" s="567">
        <f t="shared" si="515"/>
        <v>3</v>
      </c>
      <c r="KM55" s="568">
        <f t="shared" si="516"/>
        <v>-13</v>
      </c>
      <c r="KN55" s="217">
        <f t="shared" si="66"/>
        <v>19</v>
      </c>
      <c r="KO55" s="579" t="str">
        <f t="shared" ref="KO55:KO56" si="557">IF(AND(KL56=KL55,KH56=KH55,KK56&gt;KK55),KJ56,IF(AND(KL55=KL54,KM55=KM54,KK55&gt;KK54),KJ54,KJ55))</f>
        <v>Bournemouth</v>
      </c>
      <c r="KP55" s="580">
        <f t="shared" ref="KP55:KP56" si="558">IF(AND(KL56=KL55,KM56=KM55,KK56&gt;KK55),KK56,IF(AND(KL55=KL54,KM55=KM54,KK55&gt;KK54),KK54,KK55))</f>
        <v>5</v>
      </c>
      <c r="KQ55" s="580">
        <f t="shared" ref="KQ55:KQ56" si="559">IF(AND(KL56=KL55,KH56=KH55,KK56&gt;KK55),KL56,IF(AND(KL55=KL54,KM55=KM54,KK55&gt;KK54),KL54,KL55))</f>
        <v>3</v>
      </c>
      <c r="KR55" s="581">
        <f t="shared" ref="KR55:KR56" si="560">IF(AND(KL56=KL55,KM56=KM55,KK56&gt;KK55),KM56,IF(AND(KL55=KL54,KM55=KM54,KK55&gt;KK54),KM54,KM55))</f>
        <v>-13</v>
      </c>
      <c r="KS55" s="122"/>
      <c r="KT55" s="567" t="str">
        <f t="shared" si="517"/>
        <v>Bournemouth</v>
      </c>
      <c r="KU55" s="567">
        <f t="shared" si="518"/>
        <v>5</v>
      </c>
      <c r="KV55" s="567">
        <f t="shared" si="519"/>
        <v>3</v>
      </c>
      <c r="KW55" s="568">
        <f t="shared" si="520"/>
        <v>-13</v>
      </c>
      <c r="KX55" s="217">
        <f t="shared" si="68"/>
        <v>19</v>
      </c>
      <c r="KY55" s="579" t="str">
        <f t="shared" si="545"/>
        <v>Bournemouth</v>
      </c>
      <c r="KZ55" s="580">
        <f t="shared" si="546"/>
        <v>5</v>
      </c>
      <c r="LA55" s="580">
        <f t="shared" si="547"/>
        <v>3</v>
      </c>
      <c r="LB55" s="581">
        <f t="shared" si="548"/>
        <v>-13</v>
      </c>
      <c r="LC55" s="122"/>
      <c r="LD55" s="531"/>
      <c r="LE55" s="531"/>
      <c r="LF55" s="531"/>
      <c r="LG55" s="531"/>
      <c r="LH55" s="122"/>
      <c r="LI55" s="122"/>
      <c r="LJ55" s="122"/>
      <c r="LK55" s="122"/>
      <c r="LM55" s="122"/>
      <c r="LN55" s="122"/>
      <c r="LO55" s="122"/>
      <c r="LP55" s="122"/>
      <c r="LR55" s="122"/>
      <c r="LS55" s="122"/>
      <c r="LT55" s="122"/>
      <c r="LU55" s="122"/>
    </row>
    <row r="56" spans="1:333" ht="19.5" hidden="1" thickBot="1">
      <c r="A56" s="66">
        <f>IF('Teams-Premier-League'!A26="","",'Teams-Premier-League'!A26)</f>
        <v>20</v>
      </c>
      <c r="B56" s="129" t="str">
        <f>IF(A56=" ", " ",INDEX('Stats-Big-Stats'!$C$872:$C$891,MATCH($A56,'Stats-Big-Stats'!$H$872:$H$891,0)))</f>
        <v>Sheffield Utd</v>
      </c>
      <c r="C56" s="311">
        <f>IF(A56=" "," ",INDEX('Match-Points'!$J$7:$J$26,MATCH($A56,'Stats-Big-Stats'!$H$872:$H$891,0)))</f>
        <v>1</v>
      </c>
      <c r="D56" s="304" t="str">
        <f t="shared" si="2"/>
        <v>Sheffield Utd</v>
      </c>
      <c r="E56" s="305">
        <f t="shared" si="30"/>
        <v>20</v>
      </c>
      <c r="F56" s="312" t="str">
        <f t="shared" si="3"/>
        <v>Sheffield Utd</v>
      </c>
      <c r="G56" s="313">
        <f>LOOKUP(F56,'Match-Points'!$B$7:$G$26,'Match-Points'!$G$7:$G$26)</f>
        <v>6</v>
      </c>
      <c r="H56" s="164">
        <f t="shared" si="1"/>
        <v>1</v>
      </c>
      <c r="I56" s="108">
        <f>LOOKUP(B56,'Match-Points'!$B$7:$I$26,'Match-Points'!$I$7:$I$26)</f>
        <v>-16</v>
      </c>
      <c r="J56" s="243"/>
      <c r="K56" s="560" t="str">
        <f t="shared" si="313"/>
        <v>Sheffield Utd</v>
      </c>
      <c r="L56" s="560">
        <f t="shared" si="314"/>
        <v>6</v>
      </c>
      <c r="M56" s="560">
        <f t="shared" si="315"/>
        <v>1</v>
      </c>
      <c r="N56" s="560">
        <f t="shared" si="316"/>
        <v>-16</v>
      </c>
      <c r="O56" s="121"/>
      <c r="P56" s="560" t="str">
        <f t="shared" si="317"/>
        <v>Sheffield Utd</v>
      </c>
      <c r="Q56" s="560">
        <f t="shared" si="318"/>
        <v>6</v>
      </c>
      <c r="R56" s="560">
        <f t="shared" si="319"/>
        <v>1</v>
      </c>
      <c r="S56" s="560">
        <f t="shared" si="320"/>
        <v>-16</v>
      </c>
      <c r="T56" s="533"/>
      <c r="U56" s="569" t="str">
        <f t="shared" si="321"/>
        <v>Sheffield Utd</v>
      </c>
      <c r="V56" s="570">
        <f t="shared" si="322"/>
        <v>6</v>
      </c>
      <c r="W56" s="570">
        <f t="shared" si="323"/>
        <v>1</v>
      </c>
      <c r="X56" s="571">
        <f t="shared" si="324"/>
        <v>-16</v>
      </c>
      <c r="Y56" s="121"/>
      <c r="Z56" s="567" t="str">
        <f t="shared" si="325"/>
        <v>Sheffield Utd</v>
      </c>
      <c r="AA56" s="567">
        <f t="shared" si="326"/>
        <v>6</v>
      </c>
      <c r="AB56" s="567">
        <f t="shared" si="327"/>
        <v>1</v>
      </c>
      <c r="AC56" s="568">
        <f t="shared" si="328"/>
        <v>-16</v>
      </c>
      <c r="AD56" s="122"/>
      <c r="AE56" s="569" t="str">
        <f t="shared" si="329"/>
        <v>Sheffield Utd</v>
      </c>
      <c r="AF56" s="570">
        <f t="shared" si="330"/>
        <v>6</v>
      </c>
      <c r="AG56" s="570">
        <f t="shared" si="331"/>
        <v>1</v>
      </c>
      <c r="AH56" s="571">
        <f t="shared" si="332"/>
        <v>-16</v>
      </c>
      <c r="AI56" s="120"/>
      <c r="AJ56" s="567" t="str">
        <f t="shared" si="333"/>
        <v>Sheffield Utd</v>
      </c>
      <c r="AK56" s="567">
        <f t="shared" si="334"/>
        <v>6</v>
      </c>
      <c r="AL56" s="567">
        <f t="shared" si="335"/>
        <v>1</v>
      </c>
      <c r="AM56" s="568">
        <f t="shared" si="336"/>
        <v>-16</v>
      </c>
      <c r="AN56" s="121"/>
      <c r="AO56" s="569" t="str">
        <f t="shared" si="337"/>
        <v>Sheffield Utd</v>
      </c>
      <c r="AP56" s="570">
        <f t="shared" si="338"/>
        <v>6</v>
      </c>
      <c r="AQ56" s="570">
        <f t="shared" si="339"/>
        <v>1</v>
      </c>
      <c r="AR56" s="571">
        <f t="shared" si="340"/>
        <v>-16</v>
      </c>
      <c r="AS56" s="122"/>
      <c r="AT56" s="567" t="str">
        <f t="shared" si="341"/>
        <v>Sheffield Utd</v>
      </c>
      <c r="AU56" s="567">
        <f t="shared" si="342"/>
        <v>6</v>
      </c>
      <c r="AV56" s="567">
        <f t="shared" si="343"/>
        <v>1</v>
      </c>
      <c r="AW56" s="568">
        <f t="shared" si="344"/>
        <v>-16</v>
      </c>
      <c r="AX56" s="121"/>
      <c r="AY56" s="569" t="str">
        <f t="shared" si="345"/>
        <v>Sheffield Utd</v>
      </c>
      <c r="AZ56" s="570">
        <f t="shared" si="346"/>
        <v>6</v>
      </c>
      <c r="BA56" s="570">
        <f t="shared" si="347"/>
        <v>1</v>
      </c>
      <c r="BB56" s="571">
        <f t="shared" si="348"/>
        <v>-16</v>
      </c>
      <c r="BC56" s="121"/>
      <c r="BD56" s="567" t="str">
        <f t="shared" si="349"/>
        <v>Sheffield Utd</v>
      </c>
      <c r="BE56" s="567">
        <f t="shared" si="350"/>
        <v>6</v>
      </c>
      <c r="BF56" s="567">
        <f t="shared" si="351"/>
        <v>1</v>
      </c>
      <c r="BG56" s="568">
        <f t="shared" si="352"/>
        <v>-16</v>
      </c>
      <c r="BH56" s="280"/>
      <c r="BI56" s="569" t="str">
        <f t="shared" si="353"/>
        <v>Sheffield Utd</v>
      </c>
      <c r="BJ56" s="570">
        <f t="shared" si="354"/>
        <v>6</v>
      </c>
      <c r="BK56" s="570">
        <f t="shared" si="355"/>
        <v>1</v>
      </c>
      <c r="BL56" s="571">
        <f t="shared" si="356"/>
        <v>-16</v>
      </c>
      <c r="BM56" s="121"/>
      <c r="BN56" s="567" t="str">
        <f t="shared" si="357"/>
        <v>Sheffield Utd</v>
      </c>
      <c r="BO56" s="567">
        <f t="shared" si="358"/>
        <v>6</v>
      </c>
      <c r="BP56" s="567">
        <f t="shared" si="359"/>
        <v>1</v>
      </c>
      <c r="BQ56" s="568">
        <f t="shared" si="360"/>
        <v>-16</v>
      </c>
      <c r="BR56" s="121"/>
      <c r="BS56" s="569" t="str">
        <f t="shared" si="361"/>
        <v>Sheffield Utd</v>
      </c>
      <c r="BT56" s="570">
        <f t="shared" si="362"/>
        <v>6</v>
      </c>
      <c r="BU56" s="570">
        <f t="shared" si="363"/>
        <v>1</v>
      </c>
      <c r="BV56" s="571">
        <f t="shared" si="364"/>
        <v>-16</v>
      </c>
      <c r="BW56" s="122"/>
      <c r="BX56" s="567" t="str">
        <f t="shared" si="365"/>
        <v>Sheffield Utd</v>
      </c>
      <c r="BY56" s="567">
        <f t="shared" si="366"/>
        <v>6</v>
      </c>
      <c r="BZ56" s="567">
        <f t="shared" si="367"/>
        <v>1</v>
      </c>
      <c r="CA56" s="568">
        <f t="shared" si="368"/>
        <v>-16</v>
      </c>
      <c r="CB56" s="279"/>
      <c r="CC56" s="569" t="str">
        <f t="shared" si="369"/>
        <v>Sheffield Utd</v>
      </c>
      <c r="CD56" s="570">
        <f t="shared" si="370"/>
        <v>6</v>
      </c>
      <c r="CE56" s="570">
        <f t="shared" si="371"/>
        <v>1</v>
      </c>
      <c r="CF56" s="571">
        <f t="shared" si="372"/>
        <v>-16</v>
      </c>
      <c r="CG56" s="122"/>
      <c r="CH56" s="567" t="str">
        <f t="shared" si="373"/>
        <v>Sheffield Utd</v>
      </c>
      <c r="CI56" s="567">
        <f t="shared" si="374"/>
        <v>6</v>
      </c>
      <c r="CJ56" s="567">
        <f t="shared" si="375"/>
        <v>1</v>
      </c>
      <c r="CK56" s="568">
        <f t="shared" si="376"/>
        <v>-16</v>
      </c>
      <c r="CL56" s="279"/>
      <c r="CM56" s="569" t="str">
        <f t="shared" si="377"/>
        <v>Sheffield Utd</v>
      </c>
      <c r="CN56" s="570">
        <f t="shared" si="378"/>
        <v>6</v>
      </c>
      <c r="CO56" s="570">
        <f t="shared" si="379"/>
        <v>1</v>
      </c>
      <c r="CP56" s="571">
        <f t="shared" si="380"/>
        <v>-16</v>
      </c>
      <c r="CQ56" s="122"/>
      <c r="CR56" s="567" t="str">
        <f t="shared" si="381"/>
        <v>Sheffield Utd</v>
      </c>
      <c r="CS56" s="567">
        <f t="shared" si="382"/>
        <v>6</v>
      </c>
      <c r="CT56" s="567">
        <f t="shared" si="383"/>
        <v>1</v>
      </c>
      <c r="CU56" s="568">
        <f t="shared" si="384"/>
        <v>-16</v>
      </c>
      <c r="CV56" s="279"/>
      <c r="CW56" s="569" t="str">
        <f t="shared" si="385"/>
        <v>Sheffield Utd</v>
      </c>
      <c r="CX56" s="570">
        <f t="shared" si="386"/>
        <v>6</v>
      </c>
      <c r="CY56" s="570">
        <f t="shared" si="387"/>
        <v>1</v>
      </c>
      <c r="CZ56" s="571">
        <f t="shared" si="388"/>
        <v>-16</v>
      </c>
      <c r="DA56" s="122"/>
      <c r="DB56" s="567" t="str">
        <f t="shared" si="389"/>
        <v>Sheffield Utd</v>
      </c>
      <c r="DC56" s="567">
        <f t="shared" si="390"/>
        <v>6</v>
      </c>
      <c r="DD56" s="567">
        <f t="shared" si="391"/>
        <v>1</v>
      </c>
      <c r="DE56" s="568">
        <f t="shared" si="392"/>
        <v>-16</v>
      </c>
      <c r="DF56" s="279"/>
      <c r="DG56" s="569" t="str">
        <f t="shared" si="393"/>
        <v>Sheffield Utd</v>
      </c>
      <c r="DH56" s="570">
        <f t="shared" si="394"/>
        <v>6</v>
      </c>
      <c r="DI56" s="570">
        <f t="shared" si="395"/>
        <v>1</v>
      </c>
      <c r="DJ56" s="571">
        <f t="shared" si="396"/>
        <v>-16</v>
      </c>
      <c r="DK56" s="122"/>
      <c r="DL56" s="567" t="str">
        <f t="shared" si="397"/>
        <v>Sheffield Utd</v>
      </c>
      <c r="DM56" s="567">
        <f t="shared" si="398"/>
        <v>6</v>
      </c>
      <c r="DN56" s="567">
        <f t="shared" si="399"/>
        <v>1</v>
      </c>
      <c r="DO56" s="568">
        <f t="shared" si="400"/>
        <v>-16</v>
      </c>
      <c r="DP56" s="279"/>
      <c r="DQ56" s="569" t="str">
        <f t="shared" si="401"/>
        <v>Sheffield Utd</v>
      </c>
      <c r="DR56" s="570">
        <f t="shared" si="402"/>
        <v>6</v>
      </c>
      <c r="DS56" s="570">
        <f t="shared" si="403"/>
        <v>1</v>
      </c>
      <c r="DT56" s="571">
        <f t="shared" si="404"/>
        <v>-16</v>
      </c>
      <c r="DU56" s="122"/>
      <c r="DV56" s="567" t="str">
        <f t="shared" si="405"/>
        <v>Sheffield Utd</v>
      </c>
      <c r="DW56" s="567">
        <f t="shared" si="406"/>
        <v>6</v>
      </c>
      <c r="DX56" s="567">
        <f t="shared" si="407"/>
        <v>1</v>
      </c>
      <c r="DY56" s="568">
        <f t="shared" si="408"/>
        <v>-16</v>
      </c>
      <c r="DZ56" s="217"/>
      <c r="EA56" s="569" t="str">
        <f t="shared" si="409"/>
        <v>Sheffield Utd</v>
      </c>
      <c r="EB56" s="570">
        <f t="shared" si="410"/>
        <v>6</v>
      </c>
      <c r="EC56" s="570">
        <f t="shared" si="411"/>
        <v>1</v>
      </c>
      <c r="ED56" s="571">
        <f t="shared" si="412"/>
        <v>-16</v>
      </c>
      <c r="EE56" s="122"/>
      <c r="EF56" s="567" t="str">
        <f t="shared" si="413"/>
        <v>Sheffield Utd</v>
      </c>
      <c r="EG56" s="567">
        <f t="shared" si="414"/>
        <v>6</v>
      </c>
      <c r="EH56" s="567">
        <f t="shared" si="415"/>
        <v>1</v>
      </c>
      <c r="EI56" s="568">
        <f t="shared" si="416"/>
        <v>-16</v>
      </c>
      <c r="EJ56" s="217"/>
      <c r="EK56" s="569" t="str">
        <f t="shared" si="417"/>
        <v>Sheffield Utd</v>
      </c>
      <c r="EL56" s="570">
        <f t="shared" si="418"/>
        <v>6</v>
      </c>
      <c r="EM56" s="570">
        <f t="shared" si="419"/>
        <v>1</v>
      </c>
      <c r="EN56" s="571">
        <f t="shared" si="420"/>
        <v>-16</v>
      </c>
      <c r="EO56" s="122"/>
      <c r="EP56" s="567" t="str">
        <f t="shared" si="421"/>
        <v>Sheffield Utd</v>
      </c>
      <c r="EQ56" s="567">
        <f t="shared" si="422"/>
        <v>6</v>
      </c>
      <c r="ER56" s="567">
        <f t="shared" si="423"/>
        <v>1</v>
      </c>
      <c r="ES56" s="568">
        <f t="shared" si="424"/>
        <v>-16</v>
      </c>
      <c r="ET56" s="279"/>
      <c r="EU56" s="569" t="str">
        <f t="shared" si="425"/>
        <v>Sheffield Utd</v>
      </c>
      <c r="EV56" s="570">
        <f t="shared" si="426"/>
        <v>6</v>
      </c>
      <c r="EW56" s="570">
        <f t="shared" si="427"/>
        <v>1</v>
      </c>
      <c r="EX56" s="571">
        <f t="shared" si="428"/>
        <v>-16</v>
      </c>
      <c r="EY56" s="122"/>
      <c r="EZ56" s="567" t="str">
        <f t="shared" si="429"/>
        <v>Sheffield Utd</v>
      </c>
      <c r="FA56" s="567">
        <f t="shared" si="430"/>
        <v>6</v>
      </c>
      <c r="FB56" s="567">
        <f t="shared" si="431"/>
        <v>1</v>
      </c>
      <c r="FC56" s="568">
        <f t="shared" si="432"/>
        <v>-16</v>
      </c>
      <c r="FD56" s="279"/>
      <c r="FE56" s="569" t="str">
        <f t="shared" si="433"/>
        <v>Sheffield Utd</v>
      </c>
      <c r="FF56" s="570">
        <f t="shared" si="434"/>
        <v>6</v>
      </c>
      <c r="FG56" s="570">
        <f t="shared" si="435"/>
        <v>1</v>
      </c>
      <c r="FH56" s="571">
        <f t="shared" si="436"/>
        <v>-16</v>
      </c>
      <c r="FI56" s="122"/>
      <c r="FJ56" s="567" t="str">
        <f t="shared" si="437"/>
        <v>Sheffield Utd</v>
      </c>
      <c r="FK56" s="567">
        <f t="shared" si="438"/>
        <v>6</v>
      </c>
      <c r="FL56" s="567">
        <f t="shared" si="439"/>
        <v>1</v>
      </c>
      <c r="FM56" s="568">
        <f t="shared" si="440"/>
        <v>-16</v>
      </c>
      <c r="FN56" s="217"/>
      <c r="FO56" s="569" t="str">
        <f t="shared" si="441"/>
        <v>Sheffield Utd</v>
      </c>
      <c r="FP56" s="570">
        <f t="shared" si="442"/>
        <v>6</v>
      </c>
      <c r="FQ56" s="570">
        <f t="shared" si="443"/>
        <v>1</v>
      </c>
      <c r="FR56" s="571">
        <f t="shared" si="444"/>
        <v>-16</v>
      </c>
      <c r="FS56" s="122"/>
      <c r="FT56" s="567" t="str">
        <f t="shared" si="445"/>
        <v>Sheffield Utd</v>
      </c>
      <c r="FU56" s="567">
        <f t="shared" si="446"/>
        <v>6</v>
      </c>
      <c r="FV56" s="567">
        <f t="shared" si="447"/>
        <v>1</v>
      </c>
      <c r="FW56" s="568">
        <f t="shared" si="448"/>
        <v>-16</v>
      </c>
      <c r="FX56" s="217"/>
      <c r="FY56" s="569" t="str">
        <f t="shared" si="449"/>
        <v>Sheffield Utd</v>
      </c>
      <c r="FZ56" s="570">
        <f t="shared" si="450"/>
        <v>6</v>
      </c>
      <c r="GA56" s="570">
        <f t="shared" si="451"/>
        <v>1</v>
      </c>
      <c r="GB56" s="571">
        <f t="shared" si="452"/>
        <v>-16</v>
      </c>
      <c r="GC56" s="122"/>
      <c r="GD56" s="567" t="str">
        <f t="shared" si="453"/>
        <v>Sheffield Utd</v>
      </c>
      <c r="GE56" s="567">
        <f t="shared" si="454"/>
        <v>6</v>
      </c>
      <c r="GF56" s="567">
        <f t="shared" si="455"/>
        <v>1</v>
      </c>
      <c r="GG56" s="568">
        <f t="shared" si="456"/>
        <v>-16</v>
      </c>
      <c r="GH56" s="217"/>
      <c r="GI56" s="569" t="str">
        <f t="shared" si="457"/>
        <v>Sheffield Utd</v>
      </c>
      <c r="GJ56" s="570">
        <f t="shared" si="458"/>
        <v>6</v>
      </c>
      <c r="GK56" s="570">
        <f t="shared" si="459"/>
        <v>1</v>
      </c>
      <c r="GL56" s="571">
        <f t="shared" si="460"/>
        <v>-16</v>
      </c>
      <c r="GM56" s="122"/>
      <c r="GN56" s="567" t="str">
        <f t="shared" si="461"/>
        <v>Sheffield Utd</v>
      </c>
      <c r="GO56" s="567">
        <f t="shared" si="462"/>
        <v>6</v>
      </c>
      <c r="GP56" s="567">
        <f t="shared" si="463"/>
        <v>1</v>
      </c>
      <c r="GQ56" s="568">
        <f t="shared" si="464"/>
        <v>-16</v>
      </c>
      <c r="GR56" s="217"/>
      <c r="GS56" s="569" t="str">
        <f t="shared" si="465"/>
        <v>Sheffield Utd</v>
      </c>
      <c r="GT56" s="570">
        <f t="shared" si="466"/>
        <v>6</v>
      </c>
      <c r="GU56" s="570">
        <f t="shared" si="467"/>
        <v>1</v>
      </c>
      <c r="GV56" s="571">
        <f t="shared" si="468"/>
        <v>-16</v>
      </c>
      <c r="GW56" s="122"/>
      <c r="GX56" s="567" t="str">
        <f t="shared" si="469"/>
        <v>Sheffield Utd</v>
      </c>
      <c r="GY56" s="567">
        <f t="shared" si="470"/>
        <v>6</v>
      </c>
      <c r="GZ56" s="567">
        <f t="shared" si="471"/>
        <v>1</v>
      </c>
      <c r="HA56" s="568">
        <f t="shared" si="472"/>
        <v>-16</v>
      </c>
      <c r="HB56" s="217"/>
      <c r="HC56" s="569" t="str">
        <f t="shared" si="473"/>
        <v>Sheffield Utd</v>
      </c>
      <c r="HD56" s="570">
        <f t="shared" si="474"/>
        <v>6</v>
      </c>
      <c r="HE56" s="570">
        <f t="shared" si="475"/>
        <v>1</v>
      </c>
      <c r="HF56" s="571">
        <f t="shared" si="476"/>
        <v>-16</v>
      </c>
      <c r="HG56" s="122"/>
      <c r="HH56" s="567" t="str">
        <f t="shared" si="477"/>
        <v>Sheffield Utd</v>
      </c>
      <c r="HI56" s="567">
        <f t="shared" si="478"/>
        <v>6</v>
      </c>
      <c r="HJ56" s="567">
        <f t="shared" si="479"/>
        <v>1</v>
      </c>
      <c r="HK56" s="568">
        <f t="shared" si="480"/>
        <v>-16</v>
      </c>
      <c r="HL56" s="217"/>
      <c r="HM56" s="140" t="str">
        <f t="shared" si="481"/>
        <v>Sheffield Utd</v>
      </c>
      <c r="HN56" s="572">
        <f t="shared" si="482"/>
        <v>6</v>
      </c>
      <c r="HO56" s="572">
        <f t="shared" si="483"/>
        <v>1</v>
      </c>
      <c r="HP56" s="141">
        <f t="shared" si="484"/>
        <v>-16</v>
      </c>
      <c r="HQ56" s="122"/>
      <c r="HR56" s="567" t="str">
        <f t="shared" si="485"/>
        <v>Sheffield Utd</v>
      </c>
      <c r="HS56" s="567">
        <f t="shared" si="486"/>
        <v>6</v>
      </c>
      <c r="HT56" s="567">
        <f t="shared" si="487"/>
        <v>1</v>
      </c>
      <c r="HU56" s="568">
        <f t="shared" si="488"/>
        <v>-16</v>
      </c>
      <c r="HV56" s="217"/>
      <c r="HW56" s="573" t="str">
        <f t="shared" ref="HW56" si="561">IF(HT57&gt;HT56,HR57,IF(AND(HT56=HT55,HU56=HU55,HS56&gt;HS55),HR55,HR56))</f>
        <v>Sheffield Utd</v>
      </c>
      <c r="HX56" s="574">
        <f t="shared" ref="HX56" si="562">IF(HT57&gt;HT56,HS57,IF(AND(HT56=HT55,HU56=HU55,HS56&gt;HS55),HS55,HS56))</f>
        <v>6</v>
      </c>
      <c r="HY56" s="574">
        <f t="shared" ref="HY56" si="563">IF(HT57&gt;HT56,HT57,IF(AND(HT56=HT55,HU56=HU55,HS56&gt;HS55),HT55,HT56))</f>
        <v>1</v>
      </c>
      <c r="HZ56" s="575">
        <f t="shared" ref="HZ56" si="564">IF(HT57&gt;HT56,HU57,IF(AND(HT56=HT55,HU56=HU55,HS56&gt;HS55),HU55,HU56))</f>
        <v>-16</v>
      </c>
      <c r="IA56" s="122"/>
      <c r="IB56" s="567" t="str">
        <f t="shared" si="489"/>
        <v>Sheffield Utd</v>
      </c>
      <c r="IC56" s="567">
        <f t="shared" si="490"/>
        <v>6</v>
      </c>
      <c r="ID56" s="567">
        <f t="shared" si="491"/>
        <v>1</v>
      </c>
      <c r="IE56" s="568">
        <f t="shared" si="492"/>
        <v>-16</v>
      </c>
      <c r="IF56" s="217">
        <f t="shared" si="54"/>
        <v>20</v>
      </c>
      <c r="IG56" s="573" t="str">
        <f t="shared" si="549"/>
        <v>Sheffield Utd</v>
      </c>
      <c r="IH56" s="574">
        <f t="shared" si="550"/>
        <v>6</v>
      </c>
      <c r="II56" s="574">
        <f t="shared" si="551"/>
        <v>1</v>
      </c>
      <c r="IJ56" s="575">
        <f t="shared" si="552"/>
        <v>-16</v>
      </c>
      <c r="IK56" s="122"/>
      <c r="IL56" s="567" t="str">
        <f t="shared" si="493"/>
        <v>Sheffield Utd</v>
      </c>
      <c r="IM56" s="567">
        <f t="shared" si="494"/>
        <v>6</v>
      </c>
      <c r="IN56" s="567">
        <f t="shared" si="495"/>
        <v>1</v>
      </c>
      <c r="IO56" s="568">
        <f t="shared" si="496"/>
        <v>-16</v>
      </c>
      <c r="IP56" s="217">
        <f t="shared" si="56"/>
        <v>20</v>
      </c>
      <c r="IQ56" s="573" t="str">
        <f t="shared" si="521"/>
        <v>Sheffield Utd</v>
      </c>
      <c r="IR56" s="574">
        <f t="shared" si="522"/>
        <v>6</v>
      </c>
      <c r="IS56" s="574">
        <f t="shared" si="523"/>
        <v>1</v>
      </c>
      <c r="IT56" s="575">
        <f t="shared" si="524"/>
        <v>-16</v>
      </c>
      <c r="IU56" s="122"/>
      <c r="IV56" s="567" t="str">
        <f t="shared" si="497"/>
        <v>Sheffield Utd</v>
      </c>
      <c r="IW56" s="567">
        <f t="shared" si="498"/>
        <v>6</v>
      </c>
      <c r="IX56" s="567">
        <f t="shared" si="499"/>
        <v>1</v>
      </c>
      <c r="IY56" s="568">
        <f t="shared" si="500"/>
        <v>-16</v>
      </c>
      <c r="IZ56" s="217">
        <f t="shared" si="58"/>
        <v>20</v>
      </c>
      <c r="JA56" s="576" t="str">
        <f t="shared" ref="JA56" si="565">IF(AND(IX57=IX56,IT57&gt;IT56),IV57,IF(AND(IX56=IX55,IY56=IY55,IW56&gt;IW55),IV55,IV56))</f>
        <v>Sheffield Utd</v>
      </c>
      <c r="JB56" s="577">
        <f t="shared" ref="JB56" si="566">IF(AND(IX57=IX56,IY57&gt;IY56),IW57,IF(AND(IX56=IX55,IY56=IY55,IW56&gt;IW55),IW55,IW56))</f>
        <v>6</v>
      </c>
      <c r="JC56" s="577">
        <f t="shared" ref="JC56" si="567">IF(AND(IX57=IX56,IT57&gt;IT56),IX57,IF(AND(IX56=IX55,IY56=IY55,IW56&gt;IW55),IX55,IX56))</f>
        <v>1</v>
      </c>
      <c r="JD56" s="578">
        <f t="shared" ref="JD56" si="568">IF(AND(IX57=IX56,IY57&gt;IY56),IY57,IF(AND(IX56=IX55,IY56=IY55,IW56&gt;IW55),IY55,IY56))</f>
        <v>-16</v>
      </c>
      <c r="JE56" s="122"/>
      <c r="JF56" s="567" t="str">
        <f t="shared" si="501"/>
        <v>Sheffield Utd</v>
      </c>
      <c r="JG56" s="567">
        <f t="shared" si="502"/>
        <v>6</v>
      </c>
      <c r="JH56" s="567">
        <f t="shared" si="503"/>
        <v>1</v>
      </c>
      <c r="JI56" s="568">
        <f t="shared" si="504"/>
        <v>-16</v>
      </c>
      <c r="JJ56" s="217">
        <f t="shared" si="60"/>
        <v>20</v>
      </c>
      <c r="JK56" s="576" t="str">
        <f t="shared" si="553"/>
        <v>Sheffield Utd</v>
      </c>
      <c r="JL56" s="577">
        <f t="shared" si="554"/>
        <v>6</v>
      </c>
      <c r="JM56" s="577">
        <f t="shared" si="555"/>
        <v>1</v>
      </c>
      <c r="JN56" s="578">
        <f t="shared" si="556"/>
        <v>-16</v>
      </c>
      <c r="JO56" s="122"/>
      <c r="JP56" s="567" t="str">
        <f t="shared" si="505"/>
        <v>Sheffield Utd</v>
      </c>
      <c r="JQ56" s="567">
        <f t="shared" si="506"/>
        <v>6</v>
      </c>
      <c r="JR56" s="567">
        <f t="shared" si="507"/>
        <v>1</v>
      </c>
      <c r="JS56" s="568">
        <f t="shared" si="508"/>
        <v>-16</v>
      </c>
      <c r="JT56" s="217">
        <f t="shared" si="62"/>
        <v>20</v>
      </c>
      <c r="JU56" s="576" t="str">
        <f t="shared" si="533"/>
        <v>Sheffield Utd</v>
      </c>
      <c r="JV56" s="577">
        <f t="shared" si="534"/>
        <v>6</v>
      </c>
      <c r="JW56" s="577">
        <f t="shared" si="535"/>
        <v>1</v>
      </c>
      <c r="JX56" s="578">
        <f t="shared" si="536"/>
        <v>-16</v>
      </c>
      <c r="JY56" s="122"/>
      <c r="JZ56" s="567" t="str">
        <f t="shared" si="509"/>
        <v>Sheffield Utd</v>
      </c>
      <c r="KA56" s="567">
        <f t="shared" si="510"/>
        <v>6</v>
      </c>
      <c r="KB56" s="567">
        <f t="shared" si="511"/>
        <v>1</v>
      </c>
      <c r="KC56" s="568">
        <f t="shared" si="512"/>
        <v>-16</v>
      </c>
      <c r="KD56" s="217">
        <f t="shared" si="64"/>
        <v>20</v>
      </c>
      <c r="KE56" s="579" t="str">
        <f t="shared" ref="KE56" si="569">IF(AND(KB57=KB56,JX57=JX56,KA57&gt;KA56),JZ57,IF(AND(KB56=KB55,KC56=KC55,KA56&gt;KA55),JZ55,JZ56))</f>
        <v>Sheffield Utd</v>
      </c>
      <c r="KF56" s="580">
        <f t="shared" ref="KF56" si="570">IF(AND(KB57=KB56,KC57=KC56,KA57&gt;KA56),KA57,IF(AND(KB56=KB55,KC56=KC55,KA56&gt;KA55),KA55,KA56))</f>
        <v>6</v>
      </c>
      <c r="KG56" s="580">
        <f t="shared" ref="KG56" si="571">IF(AND(KB57=KB56,JX57=JX56,KA57&gt;KA56),KB57,IF(AND(KB56=KB55,KC56=KC55,KA56&gt;KA55),KB55,KB56))</f>
        <v>1</v>
      </c>
      <c r="KH56" s="581">
        <f t="shared" ref="KH56" si="572">IF(AND(KB57=KB56,KC57=KC56,KA57&gt;KA56),KC57,IF(AND(KB56=KB55,KC56=KC55,KA56&gt;KA55),KC55,KC56))</f>
        <v>-16</v>
      </c>
      <c r="KI56" s="122"/>
      <c r="KJ56" s="567" t="str">
        <f t="shared" si="513"/>
        <v>Sheffield Utd</v>
      </c>
      <c r="KK56" s="567">
        <f t="shared" si="514"/>
        <v>6</v>
      </c>
      <c r="KL56" s="567">
        <f t="shared" si="515"/>
        <v>1</v>
      </c>
      <c r="KM56" s="568">
        <f t="shared" si="516"/>
        <v>-16</v>
      </c>
      <c r="KN56" s="217">
        <f t="shared" si="66"/>
        <v>20</v>
      </c>
      <c r="KO56" s="579" t="str">
        <f t="shared" si="557"/>
        <v>Sheffield Utd</v>
      </c>
      <c r="KP56" s="580">
        <f t="shared" si="558"/>
        <v>6</v>
      </c>
      <c r="KQ56" s="580">
        <f t="shared" si="559"/>
        <v>1</v>
      </c>
      <c r="KR56" s="581">
        <f t="shared" si="560"/>
        <v>-16</v>
      </c>
      <c r="KS56" s="122"/>
      <c r="KT56" s="567" t="str">
        <f t="shared" si="517"/>
        <v>Sheffield Utd</v>
      </c>
      <c r="KU56" s="567">
        <f t="shared" si="518"/>
        <v>6</v>
      </c>
      <c r="KV56" s="567">
        <f t="shared" si="519"/>
        <v>1</v>
      </c>
      <c r="KW56" s="568">
        <f t="shared" si="520"/>
        <v>-16</v>
      </c>
      <c r="KX56" s="217">
        <f t="shared" si="68"/>
        <v>20</v>
      </c>
      <c r="KY56" s="579" t="str">
        <f t="shared" si="545"/>
        <v>Sheffield Utd</v>
      </c>
      <c r="KZ56" s="580">
        <f t="shared" si="546"/>
        <v>6</v>
      </c>
      <c r="LA56" s="580">
        <f t="shared" si="547"/>
        <v>1</v>
      </c>
      <c r="LB56" s="581">
        <f t="shared" si="548"/>
        <v>-16</v>
      </c>
      <c r="LC56" s="122"/>
      <c r="LD56" s="531"/>
      <c r="LE56" s="531"/>
      <c r="LF56" s="531"/>
      <c r="LG56" s="531"/>
      <c r="LH56" s="279"/>
      <c r="LI56" s="279"/>
      <c r="LJ56" s="279"/>
      <c r="LK56" s="279"/>
      <c r="LM56" s="122"/>
      <c r="LN56" s="122"/>
      <c r="LO56" s="122"/>
      <c r="LP56" s="122"/>
      <c r="LR56" s="279"/>
      <c r="LS56" s="279"/>
      <c r="LT56" s="279"/>
      <c r="LU56" s="279"/>
    </row>
    <row r="57" spans="1:333" s="34" customFormat="1" ht="19.5" hidden="1" thickBot="1">
      <c r="A57" s="314" t="str">
        <f>IF('Teams-Premier-League'!A27="","",'Teams-Premier-League'!A27)</f>
        <v/>
      </c>
      <c r="B57" s="315"/>
      <c r="C57" s="316"/>
      <c r="D57" s="304"/>
      <c r="E57" s="317"/>
      <c r="F57" s="318"/>
      <c r="G57" s="319"/>
      <c r="H57" s="320"/>
      <c r="I57" s="33"/>
      <c r="J57" s="33"/>
      <c r="K57" s="33"/>
      <c r="L57" s="33"/>
      <c r="M57" s="33"/>
      <c r="N57" s="320"/>
      <c r="O57" s="33"/>
      <c r="P57" s="33"/>
      <c r="Q57" s="33"/>
      <c r="R57" s="33"/>
      <c r="S57" s="33"/>
      <c r="T57" s="538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122"/>
      <c r="AF57" s="122"/>
      <c r="AG57" s="122"/>
      <c r="AH57" s="122"/>
      <c r="AI57" s="122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279"/>
      <c r="AY57" s="279"/>
      <c r="AZ57" s="279"/>
      <c r="BA57" s="279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  <c r="IW57" s="33"/>
      <c r="IX57" s="33"/>
      <c r="IY57" s="33"/>
      <c r="IZ57" s="33"/>
      <c r="JA57" s="33"/>
      <c r="JB57" s="33"/>
      <c r="JC57" s="33"/>
      <c r="JD57" s="33"/>
      <c r="JE57" s="33"/>
      <c r="JF57" s="33"/>
      <c r="JG57" s="33"/>
      <c r="JH57" s="33"/>
      <c r="JI57" s="33"/>
      <c r="JJ57" s="33"/>
      <c r="JK57" s="33"/>
      <c r="JL57" s="33"/>
      <c r="JM57" s="33"/>
      <c r="JN57" s="33"/>
      <c r="JO57" s="33"/>
      <c r="JP57" s="33"/>
      <c r="JQ57" s="33"/>
      <c r="JR57" s="33"/>
      <c r="JS57" s="33"/>
      <c r="JT57" s="33"/>
      <c r="JU57" s="33"/>
      <c r="JV57" s="33"/>
      <c r="JW57" s="33"/>
      <c r="JX57" s="33"/>
      <c r="JY57" s="33"/>
      <c r="JZ57" s="33"/>
      <c r="KA57" s="33"/>
      <c r="KB57" s="33"/>
      <c r="KC57" s="33"/>
      <c r="KD57" s="33"/>
      <c r="KE57" s="33"/>
      <c r="KF57" s="33"/>
      <c r="KG57" s="33"/>
      <c r="KH57" s="33"/>
      <c r="KI57" s="33"/>
      <c r="KJ57" s="33"/>
      <c r="KK57" s="33"/>
      <c r="KL57" s="33"/>
      <c r="KM57" s="33"/>
      <c r="KN57" s="33"/>
      <c r="KO57" s="33"/>
      <c r="KP57" s="33"/>
      <c r="KQ57" s="33"/>
      <c r="KR57" s="33"/>
      <c r="KS57" s="33"/>
      <c r="KT57" s="33"/>
      <c r="KU57" s="33"/>
      <c r="KV57" s="33"/>
      <c r="KW57" s="33"/>
      <c r="KX57" s="33"/>
      <c r="KY57" s="33"/>
      <c r="KZ57" s="33"/>
      <c r="LA57" s="33"/>
      <c r="LB57" s="33"/>
      <c r="LC57" s="33"/>
      <c r="LD57" s="33"/>
      <c r="LE57" s="33"/>
      <c r="LF57" s="33"/>
      <c r="LG57" s="33"/>
      <c r="LH57" s="33"/>
      <c r="LI57" s="33"/>
      <c r="LJ57" s="33"/>
      <c r="LK57" s="33"/>
      <c r="LL57" s="33"/>
      <c r="LM57" s="33"/>
      <c r="LN57" s="33"/>
      <c r="LO57" s="33"/>
      <c r="LP57" s="33"/>
      <c r="LQ57" s="33"/>
      <c r="LR57" s="33"/>
      <c r="LS57" s="33"/>
      <c r="LT57" s="33"/>
      <c r="LU57" s="33"/>
    </row>
    <row r="58" spans="1:333" hidden="1">
      <c r="A58" s="38" t="str">
        <f>IF('Teams-Premier-League'!A28="","",'Teams-Premier-League'!A28)</f>
        <v xml:space="preserve"> </v>
      </c>
      <c r="B58" s="290"/>
      <c r="AC58" s="33"/>
      <c r="AD58" s="33"/>
      <c r="AE58" s="122"/>
      <c r="AF58" s="122"/>
      <c r="CH58" s="122"/>
      <c r="CI58" s="122"/>
      <c r="CJ58" s="122"/>
      <c r="CK58" s="122"/>
    </row>
    <row r="59" spans="1:333" ht="19.5" hidden="1" thickBot="1">
      <c r="CH59" s="122"/>
      <c r="CI59" s="122"/>
      <c r="CJ59" s="122"/>
      <c r="CK59" s="122"/>
    </row>
    <row r="60" spans="1:333" ht="19.5" hidden="1" thickBot="1">
      <c r="A60" s="655" t="str">
        <f>"FINAL LOG - "&amp;Admin!$K$7</f>
        <v>FINAL LOG - ENGLISH PREMIER LEAGUE  2023 - 2024</v>
      </c>
      <c r="B60" s="656"/>
      <c r="C60" s="656"/>
      <c r="D60" s="656"/>
      <c r="E60" s="657"/>
      <c r="F60" s="321"/>
      <c r="G60" s="322"/>
      <c r="CH60" s="122"/>
      <c r="CI60" s="122"/>
      <c r="CJ60" s="122"/>
      <c r="CK60" s="122"/>
    </row>
    <row r="61" spans="1:333" ht="19.5" hidden="1" thickBot="1">
      <c r="A61" s="323" t="s">
        <v>6</v>
      </c>
      <c r="B61" s="324" t="s">
        <v>41</v>
      </c>
      <c r="C61" s="325" t="s">
        <v>20</v>
      </c>
      <c r="D61" s="326" t="s">
        <v>35</v>
      </c>
      <c r="E61" s="327" t="s">
        <v>22</v>
      </c>
      <c r="F61" s="321"/>
      <c r="G61" s="322"/>
      <c r="CH61" s="122"/>
      <c r="CI61" s="122"/>
      <c r="CJ61" s="122"/>
      <c r="CK61" s="122"/>
    </row>
    <row r="62" spans="1:333" ht="19.5" hidden="1" thickBot="1">
      <c r="A62" s="328">
        <v>1</v>
      </c>
      <c r="B62" s="329" t="str">
        <f>KY37</f>
        <v>Spurs</v>
      </c>
      <c r="C62" s="330">
        <f>KZ37</f>
        <v>18</v>
      </c>
      <c r="D62" s="331">
        <f>LA37</f>
        <v>20</v>
      </c>
      <c r="E62" s="332">
        <f>LB37</f>
        <v>10</v>
      </c>
      <c r="CH62" s="122"/>
      <c r="CI62" s="122"/>
      <c r="CJ62" s="122"/>
      <c r="CK62" s="122"/>
    </row>
    <row r="63" spans="1:333" ht="19.5" hidden="1" thickBot="1">
      <c r="A63" s="328">
        <f>A62+1</f>
        <v>2</v>
      </c>
      <c r="B63" s="329" t="str">
        <f t="shared" ref="B63:E63" si="573">KY38</f>
        <v>Arsenal</v>
      </c>
      <c r="C63" s="330">
        <f t="shared" si="573"/>
        <v>16</v>
      </c>
      <c r="D63" s="331">
        <f t="shared" si="573"/>
        <v>20</v>
      </c>
      <c r="E63" s="332">
        <f t="shared" si="573"/>
        <v>10</v>
      </c>
      <c r="CH63" s="122"/>
      <c r="CI63" s="122"/>
      <c r="CJ63" s="122"/>
      <c r="CK63" s="122"/>
    </row>
    <row r="64" spans="1:333" ht="19.5" hidden="1" thickBot="1">
      <c r="A64" s="328">
        <f t="shared" ref="A64:A81" si="574">A63+1</f>
        <v>3</v>
      </c>
      <c r="B64" s="329" t="str">
        <f t="shared" ref="B64:E64" si="575">KY39</f>
        <v>Man City</v>
      </c>
      <c r="C64" s="330">
        <f t="shared" si="575"/>
        <v>17</v>
      </c>
      <c r="D64" s="331">
        <f t="shared" si="575"/>
        <v>18</v>
      </c>
      <c r="E64" s="332">
        <f t="shared" si="575"/>
        <v>11</v>
      </c>
      <c r="CH64" s="122"/>
      <c r="CI64" s="122"/>
      <c r="CJ64" s="122"/>
      <c r="CK64" s="122"/>
    </row>
    <row r="65" spans="1:89" ht="19.5" hidden="1" thickBot="1">
      <c r="A65" s="328">
        <f t="shared" si="574"/>
        <v>4</v>
      </c>
      <c r="B65" s="329" t="str">
        <f t="shared" ref="B65:E65" si="576">KY40</f>
        <v>Liverpool</v>
      </c>
      <c r="C65" s="330">
        <f t="shared" si="576"/>
        <v>18</v>
      </c>
      <c r="D65" s="331">
        <f t="shared" si="576"/>
        <v>17</v>
      </c>
      <c r="E65" s="332">
        <f t="shared" si="576"/>
        <v>9</v>
      </c>
      <c r="CH65" s="122"/>
      <c r="CI65" s="122"/>
      <c r="CJ65" s="122"/>
      <c r="CK65" s="122"/>
    </row>
    <row r="66" spans="1:89" ht="19.5" hidden="1" thickBot="1">
      <c r="A66" s="328">
        <f t="shared" si="574"/>
        <v>5</v>
      </c>
      <c r="B66" s="329" t="str">
        <f t="shared" ref="B66:E66" si="577">KY41</f>
        <v>Aston Villa</v>
      </c>
      <c r="C66" s="330">
        <f t="shared" si="577"/>
        <v>19</v>
      </c>
      <c r="D66" s="331">
        <f t="shared" si="577"/>
        <v>16</v>
      </c>
      <c r="E66" s="332">
        <f t="shared" si="577"/>
        <v>7</v>
      </c>
      <c r="CH66" s="122"/>
      <c r="CI66" s="122"/>
      <c r="CJ66" s="122"/>
      <c r="CK66" s="122"/>
    </row>
    <row r="67" spans="1:89" ht="19.5" hidden="1" thickBot="1">
      <c r="A67" s="328">
        <f t="shared" si="574"/>
        <v>6</v>
      </c>
      <c r="B67" s="329" t="str">
        <f t="shared" ref="B67:E67" si="578">KY42</f>
        <v>Brighton</v>
      </c>
      <c r="C67" s="330">
        <f t="shared" si="578"/>
        <v>21</v>
      </c>
      <c r="D67" s="331">
        <f t="shared" si="578"/>
        <v>16</v>
      </c>
      <c r="E67" s="332">
        <f t="shared" si="578"/>
        <v>5</v>
      </c>
      <c r="CH67" s="122"/>
      <c r="CI67" s="122"/>
      <c r="CJ67" s="122"/>
      <c r="CK67" s="122"/>
    </row>
    <row r="68" spans="1:89" ht="19.5" hidden="1" thickBot="1">
      <c r="A68" s="328">
        <f t="shared" si="574"/>
        <v>7</v>
      </c>
      <c r="B68" s="329" t="str">
        <f t="shared" ref="B68:E68" si="579">KY43</f>
        <v>West Ham</v>
      </c>
      <c r="C68" s="330">
        <f t="shared" si="579"/>
        <v>15</v>
      </c>
      <c r="D68" s="331">
        <f t="shared" si="579"/>
        <v>14</v>
      </c>
      <c r="E68" s="332">
        <f t="shared" si="579"/>
        <v>3</v>
      </c>
      <c r="CH68" s="122"/>
      <c r="CI68" s="122"/>
      <c r="CJ68" s="122"/>
      <c r="CK68" s="122"/>
    </row>
    <row r="69" spans="1:89" ht="19.5" hidden="1" thickBot="1">
      <c r="A69" s="328">
        <f t="shared" si="574"/>
        <v>8</v>
      </c>
      <c r="B69" s="329" t="str">
        <f t="shared" ref="B69:E69" si="580">KY44</f>
        <v>Newcastle</v>
      </c>
      <c r="C69" s="330">
        <f t="shared" si="580"/>
        <v>20</v>
      </c>
      <c r="D69" s="331">
        <f t="shared" si="580"/>
        <v>13</v>
      </c>
      <c r="E69" s="332">
        <f t="shared" si="580"/>
        <v>11</v>
      </c>
      <c r="CH69" s="122"/>
      <c r="CI69" s="122"/>
      <c r="CJ69" s="122"/>
      <c r="CK69" s="122"/>
    </row>
    <row r="70" spans="1:89" ht="19.5" hidden="1" thickBot="1">
      <c r="A70" s="328">
        <f t="shared" si="574"/>
        <v>9</v>
      </c>
      <c r="B70" s="329" t="str">
        <f t="shared" ref="B70:E70" si="581">KY45</f>
        <v>Crystal Palace</v>
      </c>
      <c r="C70" s="330">
        <f t="shared" si="581"/>
        <v>7</v>
      </c>
      <c r="D70" s="331">
        <f t="shared" si="581"/>
        <v>12</v>
      </c>
      <c r="E70" s="332">
        <f t="shared" si="581"/>
        <v>0</v>
      </c>
      <c r="CH70" s="122"/>
      <c r="CI70" s="122"/>
      <c r="CJ70" s="122"/>
      <c r="CK70" s="122"/>
    </row>
    <row r="71" spans="1:89" ht="19.5" hidden="1" thickBot="1">
      <c r="A71" s="328">
        <f t="shared" si="574"/>
        <v>10</v>
      </c>
      <c r="B71" s="329" t="str">
        <f t="shared" ref="B71:E71" si="582">KY46</f>
        <v>Man Utd</v>
      </c>
      <c r="C71" s="330">
        <f t="shared" si="582"/>
        <v>9</v>
      </c>
      <c r="D71" s="331">
        <f t="shared" si="582"/>
        <v>12</v>
      </c>
      <c r="E71" s="332">
        <f t="shared" si="582"/>
        <v>-3</v>
      </c>
      <c r="CH71" s="122"/>
      <c r="CI71" s="122"/>
      <c r="CJ71" s="122"/>
      <c r="CK71" s="122"/>
    </row>
    <row r="72" spans="1:89" ht="19.5" hidden="1" thickBot="1">
      <c r="A72" s="328">
        <f t="shared" si="574"/>
        <v>11</v>
      </c>
      <c r="B72" s="329" t="str">
        <f t="shared" ref="B72:E72" si="583">KY47</f>
        <v>Chelsea</v>
      </c>
      <c r="C72" s="330">
        <f t="shared" si="583"/>
        <v>11</v>
      </c>
      <c r="D72" s="331">
        <f t="shared" si="583"/>
        <v>11</v>
      </c>
      <c r="E72" s="332">
        <f t="shared" si="583"/>
        <v>4</v>
      </c>
      <c r="CH72" s="122"/>
      <c r="CI72" s="122"/>
      <c r="CJ72" s="122"/>
      <c r="CK72" s="122"/>
    </row>
    <row r="73" spans="1:89" ht="19.5" hidden="1" thickBot="1">
      <c r="A73" s="328">
        <f t="shared" si="574"/>
        <v>12</v>
      </c>
      <c r="B73" s="329" t="str">
        <f t="shared" ref="B73:E73" si="584">KY48</f>
        <v>Fulham</v>
      </c>
      <c r="C73" s="330">
        <f t="shared" si="584"/>
        <v>8</v>
      </c>
      <c r="D73" s="331">
        <f t="shared" si="584"/>
        <v>11</v>
      </c>
      <c r="E73" s="332">
        <f t="shared" si="584"/>
        <v>-5</v>
      </c>
      <c r="CH73" s="122"/>
      <c r="CI73" s="122"/>
      <c r="CJ73" s="122"/>
      <c r="CK73" s="122"/>
    </row>
    <row r="74" spans="1:89" ht="19.5" hidden="1" thickBot="1">
      <c r="A74" s="328">
        <f t="shared" si="574"/>
        <v>13</v>
      </c>
      <c r="B74" s="329" t="str">
        <f t="shared" ref="B74:E74" si="585">KY49</f>
        <v>Nott'm Forest</v>
      </c>
      <c r="C74" s="330">
        <f t="shared" si="585"/>
        <v>8</v>
      </c>
      <c r="D74" s="331">
        <f t="shared" si="585"/>
        <v>9</v>
      </c>
      <c r="E74" s="332">
        <f t="shared" si="585"/>
        <v>-2</v>
      </c>
    </row>
    <row r="75" spans="1:89" ht="19.5" hidden="1" thickBot="1">
      <c r="A75" s="328">
        <f t="shared" si="574"/>
        <v>14</v>
      </c>
      <c r="B75" s="329" t="str">
        <f t="shared" ref="B75:E75" si="586">KY50</f>
        <v>Wolves</v>
      </c>
      <c r="C75" s="330">
        <f t="shared" si="586"/>
        <v>9</v>
      </c>
      <c r="D75" s="331">
        <f t="shared" si="586"/>
        <v>8</v>
      </c>
      <c r="E75" s="332">
        <f t="shared" si="586"/>
        <v>-5</v>
      </c>
    </row>
    <row r="76" spans="1:89" ht="19.5" hidden="1" thickBot="1">
      <c r="A76" s="328">
        <f t="shared" si="574"/>
        <v>15</v>
      </c>
      <c r="B76" s="329" t="str">
        <f t="shared" ref="B76:E76" si="587">KY51</f>
        <v>Brentford</v>
      </c>
      <c r="C76" s="330">
        <f t="shared" si="587"/>
        <v>11</v>
      </c>
      <c r="D76" s="331">
        <f t="shared" si="587"/>
        <v>7</v>
      </c>
      <c r="E76" s="332">
        <f t="shared" si="587"/>
        <v>-1</v>
      </c>
    </row>
    <row r="77" spans="1:89" ht="19.5" hidden="1" thickBot="1">
      <c r="A77" s="328">
        <f t="shared" si="574"/>
        <v>16</v>
      </c>
      <c r="B77" s="329" t="str">
        <f t="shared" ref="B77:E77" si="588">KY52</f>
        <v>Everton</v>
      </c>
      <c r="C77" s="330">
        <f t="shared" si="588"/>
        <v>9</v>
      </c>
      <c r="D77" s="331">
        <f t="shared" si="588"/>
        <v>7</v>
      </c>
      <c r="E77" s="332">
        <f t="shared" si="588"/>
        <v>-3</v>
      </c>
    </row>
    <row r="78" spans="1:89" ht="19.5" hidden="1" thickBot="1">
      <c r="A78" s="328">
        <f t="shared" si="574"/>
        <v>17</v>
      </c>
      <c r="B78" s="329" t="str">
        <f t="shared" ref="B78:E78" si="589">KY53</f>
        <v>Luton</v>
      </c>
      <c r="C78" s="330">
        <f t="shared" si="589"/>
        <v>6</v>
      </c>
      <c r="D78" s="331">
        <f t="shared" si="589"/>
        <v>4</v>
      </c>
      <c r="E78" s="332">
        <f t="shared" si="589"/>
        <v>-9</v>
      </c>
      <c r="H78" s="333"/>
      <c r="L78" s="334"/>
      <c r="M78" s="334"/>
      <c r="N78" s="535"/>
    </row>
    <row r="79" spans="1:89" ht="19.5" hidden="1" thickBot="1">
      <c r="A79" s="328">
        <f t="shared" si="574"/>
        <v>18</v>
      </c>
      <c r="B79" s="329" t="str">
        <f t="shared" ref="B79:E79" si="590">KY54</f>
        <v>Burnley</v>
      </c>
      <c r="C79" s="330">
        <f t="shared" si="590"/>
        <v>7</v>
      </c>
      <c r="D79" s="331">
        <f t="shared" si="590"/>
        <v>4</v>
      </c>
      <c r="E79" s="332">
        <f t="shared" si="590"/>
        <v>-13</v>
      </c>
      <c r="H79" s="333"/>
    </row>
    <row r="80" spans="1:89" ht="19.5" hidden="1" thickBot="1">
      <c r="A80" s="328">
        <f t="shared" si="574"/>
        <v>19</v>
      </c>
      <c r="B80" s="329" t="str">
        <f t="shared" ref="B80:E80" si="591">KY55</f>
        <v>Bournemouth</v>
      </c>
      <c r="C80" s="330">
        <f t="shared" si="591"/>
        <v>5</v>
      </c>
      <c r="D80" s="331">
        <f t="shared" si="591"/>
        <v>3</v>
      </c>
      <c r="E80" s="332">
        <f t="shared" si="591"/>
        <v>-13</v>
      </c>
    </row>
    <row r="81" spans="1:20" ht="19.5" hidden="1" thickBot="1">
      <c r="A81" s="335">
        <f t="shared" si="574"/>
        <v>20</v>
      </c>
      <c r="B81" s="329" t="str">
        <f t="shared" ref="B81:E81" si="592">KY56</f>
        <v>Sheffield Utd</v>
      </c>
      <c r="C81" s="330">
        <f t="shared" si="592"/>
        <v>6</v>
      </c>
      <c r="D81" s="331">
        <f t="shared" si="592"/>
        <v>1</v>
      </c>
      <c r="E81" s="332">
        <f t="shared" si="592"/>
        <v>-16</v>
      </c>
    </row>
    <row r="82" spans="1:20" hidden="1"/>
    <row r="83" spans="1:20" hidden="1"/>
    <row r="85" spans="1:20">
      <c r="C85" s="45"/>
      <c r="E85" s="245"/>
      <c r="F85" s="134"/>
      <c r="G85" s="134"/>
      <c r="H85" s="134"/>
      <c r="I85" s="134"/>
      <c r="K85" s="134"/>
      <c r="L85" s="134"/>
      <c r="M85" s="134"/>
      <c r="N85" s="136"/>
      <c r="O85" s="134"/>
      <c r="P85" s="134"/>
      <c r="Q85" s="134"/>
      <c r="R85" s="134"/>
      <c r="S85" s="134"/>
      <c r="T85" s="537"/>
    </row>
    <row r="86" spans="1:20">
      <c r="C86" s="45"/>
      <c r="E86" s="305"/>
      <c r="F86" s="287"/>
      <c r="G86" s="122"/>
      <c r="H86" s="287"/>
      <c r="I86" s="243"/>
      <c r="K86" s="287"/>
      <c r="L86" s="287"/>
      <c r="M86" s="287"/>
      <c r="N86" s="291"/>
      <c r="O86" s="287"/>
      <c r="P86" s="287"/>
      <c r="Q86" s="287"/>
      <c r="R86" s="287"/>
      <c r="S86" s="287"/>
      <c r="T86" s="539"/>
    </row>
    <row r="87" spans="1:20">
      <c r="C87" s="45"/>
      <c r="E87" s="305"/>
      <c r="F87" s="287"/>
      <c r="G87" s="122"/>
      <c r="H87" s="287"/>
      <c r="I87" s="243"/>
      <c r="K87" s="287"/>
      <c r="L87" s="287"/>
      <c r="M87" s="287"/>
      <c r="N87" s="291"/>
      <c r="O87" s="287"/>
      <c r="P87" s="287"/>
      <c r="Q87" s="287"/>
      <c r="R87" s="287"/>
      <c r="S87" s="287"/>
      <c r="T87" s="539"/>
    </row>
    <row r="88" spans="1:20">
      <c r="C88" s="45"/>
      <c r="E88" s="305"/>
      <c r="F88" s="287"/>
      <c r="G88" s="122"/>
      <c r="H88" s="287"/>
      <c r="I88" s="243"/>
      <c r="K88" s="287"/>
      <c r="L88" s="287"/>
      <c r="M88" s="287"/>
      <c r="N88" s="291"/>
      <c r="O88" s="287"/>
      <c r="P88" s="287"/>
      <c r="Q88" s="287"/>
      <c r="R88" s="287"/>
      <c r="S88" s="287"/>
      <c r="T88" s="539"/>
    </row>
    <row r="89" spans="1:20">
      <c r="C89" s="45"/>
      <c r="E89" s="305"/>
      <c r="F89" s="287"/>
      <c r="G89" s="122"/>
      <c r="H89" s="287"/>
      <c r="I89" s="243"/>
      <c r="K89" s="287"/>
      <c r="L89" s="287"/>
      <c r="M89" s="287"/>
      <c r="N89" s="291"/>
      <c r="O89" s="287"/>
      <c r="P89" s="287"/>
      <c r="Q89" s="287"/>
      <c r="R89" s="287"/>
      <c r="S89" s="287"/>
      <c r="T89" s="539"/>
    </row>
    <row r="90" spans="1:20">
      <c r="C90" s="45"/>
      <c r="E90" s="305"/>
      <c r="F90" s="287"/>
      <c r="G90" s="122"/>
      <c r="H90" s="287"/>
      <c r="I90" s="243"/>
      <c r="K90" s="287"/>
      <c r="L90" s="287"/>
      <c r="M90" s="287"/>
      <c r="N90" s="291"/>
      <c r="O90" s="287"/>
      <c r="P90" s="287"/>
      <c r="Q90" s="287"/>
      <c r="R90" s="287"/>
      <c r="S90" s="287"/>
      <c r="T90" s="539"/>
    </row>
    <row r="91" spans="1:20">
      <c r="C91" s="45"/>
      <c r="E91" s="305"/>
      <c r="F91" s="287"/>
      <c r="G91" s="122"/>
      <c r="H91" s="287"/>
      <c r="I91" s="243"/>
      <c r="K91" s="287"/>
      <c r="L91" s="287"/>
      <c r="M91" s="287"/>
      <c r="N91" s="291"/>
      <c r="O91" s="287"/>
      <c r="P91" s="287"/>
      <c r="Q91" s="287"/>
      <c r="R91" s="287"/>
      <c r="S91" s="287"/>
      <c r="T91" s="539"/>
    </row>
    <row r="92" spans="1:20">
      <c r="C92" s="45"/>
      <c r="E92" s="305"/>
      <c r="F92" s="287"/>
      <c r="G92" s="122"/>
      <c r="H92" s="287"/>
      <c r="I92" s="243"/>
      <c r="K92" s="287"/>
      <c r="L92" s="287"/>
      <c r="M92" s="287"/>
      <c r="N92" s="291"/>
      <c r="O92" s="287"/>
      <c r="P92" s="287"/>
      <c r="Q92" s="287"/>
      <c r="R92" s="287"/>
      <c r="S92" s="287"/>
      <c r="T92" s="539"/>
    </row>
    <row r="93" spans="1:20">
      <c r="C93" s="45"/>
      <c r="E93" s="305"/>
      <c r="F93" s="287"/>
      <c r="G93" s="122"/>
      <c r="H93" s="287"/>
      <c r="I93" s="243"/>
      <c r="K93" s="287"/>
      <c r="L93" s="287"/>
      <c r="M93" s="287"/>
      <c r="N93" s="291"/>
      <c r="O93" s="287"/>
      <c r="P93" s="287"/>
      <c r="Q93" s="287"/>
      <c r="R93" s="287"/>
      <c r="S93" s="287"/>
      <c r="T93" s="539"/>
    </row>
    <row r="94" spans="1:20">
      <c r="C94" s="45"/>
      <c r="E94" s="305"/>
      <c r="F94" s="287"/>
      <c r="G94" s="122"/>
      <c r="H94" s="287"/>
      <c r="I94" s="243"/>
      <c r="K94" s="287"/>
      <c r="L94" s="287"/>
      <c r="M94" s="287"/>
      <c r="N94" s="291"/>
      <c r="O94" s="287"/>
      <c r="P94" s="287"/>
      <c r="Q94" s="287"/>
      <c r="R94" s="287"/>
      <c r="S94" s="287"/>
      <c r="T94" s="539"/>
    </row>
    <row r="95" spans="1:20">
      <c r="C95" s="45"/>
      <c r="E95" s="305"/>
      <c r="F95" s="287"/>
      <c r="G95" s="122"/>
      <c r="H95" s="287"/>
      <c r="I95" s="243"/>
      <c r="K95" s="287"/>
      <c r="L95" s="287"/>
      <c r="M95" s="287"/>
      <c r="N95" s="291"/>
      <c r="O95" s="287"/>
      <c r="P95" s="287"/>
      <c r="Q95" s="287"/>
      <c r="R95" s="287"/>
      <c r="S95" s="287"/>
      <c r="T95" s="539"/>
    </row>
    <row r="96" spans="1:20">
      <c r="C96" s="45"/>
      <c r="E96" s="305"/>
      <c r="F96" s="287"/>
      <c r="G96" s="122"/>
      <c r="H96" s="287"/>
      <c r="I96" s="243"/>
      <c r="K96" s="287"/>
      <c r="L96" s="287"/>
      <c r="M96" s="287"/>
      <c r="N96" s="291"/>
      <c r="O96" s="287"/>
      <c r="P96" s="287"/>
      <c r="Q96" s="287"/>
      <c r="R96" s="287"/>
      <c r="S96" s="287"/>
      <c r="T96" s="539"/>
    </row>
    <row r="97" spans="3:45">
      <c r="C97" s="45"/>
      <c r="E97" s="305"/>
      <c r="F97" s="287"/>
      <c r="G97" s="122"/>
      <c r="H97" s="287"/>
      <c r="I97" s="243"/>
      <c r="K97" s="287"/>
      <c r="L97" s="287"/>
      <c r="M97" s="287"/>
      <c r="N97" s="291"/>
      <c r="O97" s="287"/>
      <c r="P97" s="287"/>
      <c r="Q97" s="287"/>
      <c r="R97" s="287"/>
      <c r="S97" s="287"/>
      <c r="T97" s="539"/>
    </row>
    <row r="98" spans="3:45">
      <c r="C98" s="45"/>
      <c r="E98" s="305"/>
      <c r="F98" s="287"/>
      <c r="G98" s="122"/>
      <c r="H98" s="287"/>
      <c r="I98" s="243"/>
      <c r="K98" s="287"/>
      <c r="L98" s="287"/>
      <c r="M98" s="287"/>
      <c r="N98" s="291"/>
      <c r="O98" s="287"/>
      <c r="P98" s="287"/>
      <c r="Q98" s="287"/>
      <c r="R98" s="287"/>
      <c r="S98" s="287"/>
      <c r="T98" s="539"/>
    </row>
    <row r="99" spans="3:45">
      <c r="C99" s="45"/>
      <c r="E99" s="305"/>
      <c r="F99" s="287"/>
      <c r="G99" s="122"/>
      <c r="H99" s="287"/>
      <c r="I99" s="243"/>
      <c r="K99" s="287"/>
      <c r="L99" s="287"/>
      <c r="M99" s="287"/>
      <c r="N99" s="291"/>
      <c r="O99" s="287"/>
      <c r="P99" s="287"/>
      <c r="Q99" s="287"/>
      <c r="R99" s="287"/>
      <c r="S99" s="287"/>
      <c r="T99" s="539"/>
    </row>
    <row r="100" spans="3:45">
      <c r="C100" s="45"/>
      <c r="E100" s="305"/>
      <c r="F100" s="287"/>
      <c r="G100" s="122"/>
      <c r="H100" s="287"/>
      <c r="I100" s="243"/>
      <c r="K100" s="287"/>
      <c r="L100" s="287"/>
      <c r="M100" s="287"/>
      <c r="N100" s="291"/>
      <c r="O100" s="287"/>
      <c r="P100" s="287"/>
      <c r="Q100" s="287"/>
      <c r="R100" s="287"/>
      <c r="S100" s="287"/>
      <c r="T100" s="539"/>
    </row>
    <row r="101" spans="3:45">
      <c r="C101" s="45"/>
      <c r="E101" s="305"/>
      <c r="F101" s="287"/>
      <c r="G101" s="122"/>
      <c r="H101" s="287"/>
      <c r="I101" s="243"/>
      <c r="K101" s="287"/>
      <c r="L101" s="287"/>
      <c r="M101" s="287"/>
      <c r="N101" s="291"/>
      <c r="O101" s="287"/>
      <c r="P101" s="287"/>
      <c r="Q101" s="287"/>
      <c r="R101" s="287"/>
      <c r="S101" s="287"/>
      <c r="T101" s="539"/>
    </row>
    <row r="102" spans="3:45">
      <c r="C102" s="45"/>
      <c r="E102" s="305"/>
      <c r="F102" s="287"/>
      <c r="G102" s="122"/>
      <c r="H102" s="287"/>
      <c r="I102" s="243"/>
      <c r="K102" s="287"/>
      <c r="L102" s="287"/>
      <c r="M102" s="287"/>
      <c r="N102" s="291"/>
      <c r="O102" s="287"/>
      <c r="P102" s="287"/>
      <c r="Q102" s="287"/>
      <c r="R102" s="287"/>
      <c r="S102" s="287"/>
      <c r="T102" s="539"/>
    </row>
    <row r="103" spans="3:45">
      <c r="C103" s="45"/>
      <c r="E103" s="305"/>
      <c r="F103" s="287"/>
      <c r="G103" s="122"/>
      <c r="H103" s="287"/>
      <c r="I103" s="243"/>
      <c r="K103" s="287"/>
      <c r="L103" s="287"/>
      <c r="M103" s="287"/>
      <c r="N103" s="291"/>
      <c r="O103" s="287"/>
      <c r="P103" s="287"/>
      <c r="Q103" s="287"/>
      <c r="R103" s="287"/>
      <c r="S103" s="287"/>
      <c r="T103" s="539"/>
    </row>
    <row r="104" spans="3:45">
      <c r="C104" s="45"/>
      <c r="E104" s="305"/>
      <c r="F104" s="287"/>
      <c r="G104" s="122"/>
      <c r="H104" s="287"/>
      <c r="I104" s="243"/>
      <c r="K104" s="287"/>
      <c r="L104" s="287"/>
      <c r="M104" s="287"/>
      <c r="N104" s="291"/>
      <c r="O104" s="287"/>
      <c r="P104" s="287"/>
      <c r="Q104" s="287"/>
      <c r="R104" s="287"/>
      <c r="S104" s="287"/>
      <c r="T104" s="539"/>
    </row>
    <row r="105" spans="3:45">
      <c r="C105" s="45"/>
      <c r="E105" s="305"/>
      <c r="F105" s="287"/>
      <c r="G105" s="122"/>
      <c r="H105" s="287"/>
      <c r="I105" s="243"/>
      <c r="K105" s="287"/>
      <c r="L105" s="287"/>
      <c r="M105" s="287"/>
      <c r="N105" s="291"/>
      <c r="O105" s="287"/>
      <c r="P105" s="287"/>
      <c r="Q105" s="287"/>
      <c r="R105" s="287"/>
      <c r="S105" s="287"/>
      <c r="T105" s="539"/>
    </row>
    <row r="111" spans="3:45" ht="19.5" thickBot="1"/>
    <row r="112" spans="3:45" ht="19.5" thickBot="1">
      <c r="E112" s="245"/>
      <c r="G112" s="134" t="s">
        <v>20</v>
      </c>
      <c r="H112" s="134" t="s">
        <v>35</v>
      </c>
      <c r="I112" s="134" t="s">
        <v>22</v>
      </c>
      <c r="J112" s="244" t="s">
        <v>133</v>
      </c>
      <c r="K112" s="134"/>
      <c r="L112" s="134"/>
      <c r="M112" s="134"/>
      <c r="N112" s="136"/>
      <c r="O112" s="111" t="s">
        <v>32</v>
      </c>
      <c r="P112" s="111"/>
      <c r="Q112" s="111"/>
      <c r="R112" s="111"/>
      <c r="S112" s="111"/>
      <c r="T112" s="540"/>
      <c r="U112" s="111" t="s">
        <v>132</v>
      </c>
      <c r="V112" s="111" t="s">
        <v>33</v>
      </c>
      <c r="W112" s="111" t="s">
        <v>20</v>
      </c>
      <c r="X112" s="111" t="s">
        <v>23</v>
      </c>
      <c r="Y112" s="111"/>
      <c r="Z112" s="111"/>
      <c r="AA112" s="111"/>
      <c r="AB112" s="111" t="s">
        <v>22</v>
      </c>
      <c r="AC112" s="111" t="s">
        <v>38</v>
      </c>
      <c r="AD112" s="111" t="s">
        <v>37</v>
      </c>
      <c r="AE112" s="111" t="s">
        <v>34</v>
      </c>
      <c r="AF112" s="244" t="s">
        <v>132</v>
      </c>
      <c r="AH112" s="118"/>
      <c r="AI112" s="118"/>
      <c r="AJ112" s="118"/>
      <c r="AK112" s="118"/>
      <c r="AL112" s="118"/>
      <c r="AM112" s="118"/>
      <c r="AN112" s="118"/>
      <c r="AO112" s="118"/>
      <c r="AS112" s="118"/>
    </row>
    <row r="113" spans="3:333">
      <c r="C113" s="168" t="s">
        <v>131</v>
      </c>
      <c r="D113" s="282">
        <f>$G$60</f>
        <v>0</v>
      </c>
      <c r="E113" s="305">
        <v>1</v>
      </c>
      <c r="F113" s="287" t="e">
        <f>VLOOKUP($E113,$E$86:F$105,COLUMNS($E$86:F$105))</f>
        <v>#N/A</v>
      </c>
      <c r="G113" s="287" t="e">
        <f>VLOOKUP($E113,$E$86:G$105,COLUMNS($E$86:G$105))</f>
        <v>#N/A</v>
      </c>
      <c r="H113" s="287" t="e">
        <f>VLOOKUP($E113,$E$86:H$105,COLUMNS($E$86:H$105))</f>
        <v>#N/A</v>
      </c>
      <c r="I113" s="287" t="e">
        <f>VLOOKUP($E113,$E$86:I$105,COLUMNS($E$86:I$105))</f>
        <v>#N/A</v>
      </c>
      <c r="J113" s="243" t="e">
        <f>#REF!</f>
        <v>#REF!</v>
      </c>
      <c r="K113" s="243"/>
      <c r="L113" s="243"/>
      <c r="M113" s="243"/>
      <c r="N113" s="136"/>
      <c r="O113" s="109" t="e">
        <f>RANK(H113,$H$113:$H$117,0)</f>
        <v>#N/A</v>
      </c>
      <c r="P113" s="109"/>
      <c r="Q113" s="109"/>
      <c r="R113" s="109"/>
      <c r="S113" s="109"/>
      <c r="T113" s="541"/>
      <c r="U113" s="109" t="e">
        <f>F113</f>
        <v>#N/A</v>
      </c>
      <c r="V113" s="109">
        <f>COUNTIF($O$113:$O$117,$O113)</f>
        <v>5</v>
      </c>
      <c r="W113" s="106" t="e">
        <f>G113</f>
        <v>#N/A</v>
      </c>
      <c r="X113" s="109" t="e">
        <f>H113</f>
        <v>#N/A</v>
      </c>
      <c r="Y113" s="109"/>
      <c r="Z113" s="109"/>
      <c r="AA113" s="109"/>
      <c r="AB113" s="109" t="e">
        <f>I113</f>
        <v>#N/A</v>
      </c>
      <c r="AC113" s="106" t="e">
        <f>IF(V113&gt;1,W113," ")</f>
        <v>#N/A</v>
      </c>
      <c r="AD113" s="106" t="e">
        <f>IF(V113&gt;1,AB113," ")</f>
        <v>#N/A</v>
      </c>
      <c r="AE113" s="117" t="e">
        <f>IF(COUNT($AD$113:$AD$117)=4,0,1)*(IF(MAX($AD$113:$AD$117)&lt;&gt;MIN($AD$113:$AD$117),1,0)*IF(AND(V113=2,AB113=MIN($AD$113:$AD$117)),O113+1,IF(AND(V113=2,AB113=MAX($AD$113:$AD$117)),O113,O113))+IF(MAX($AD$113:$AD$117)=MIN($AD$113:$AD$117),1,0)*IF(AD113=" ",O113,IF(AND(AD113=MAX($AD$113:$AD$117),W113=MIN($AC$113:$AC$117)),O113+1,O113))) +IF(COUNT($AD$113:$AD$117)=4,RANK(AD113,$AD$113:$AD$117))</f>
        <v>#N/A</v>
      </c>
      <c r="AF113" s="253" t="e">
        <f>U113</f>
        <v>#N/A</v>
      </c>
      <c r="AH113" s="119"/>
      <c r="AI113" s="119"/>
      <c r="AJ113" s="119"/>
      <c r="AK113" s="119"/>
      <c r="AL113" s="119"/>
      <c r="AM113" s="119"/>
      <c r="AN113" s="337"/>
      <c r="AO113" s="119"/>
      <c r="AS113" s="280"/>
    </row>
    <row r="114" spans="3:333">
      <c r="E114" s="305">
        <f>E113+1</f>
        <v>2</v>
      </c>
      <c r="F114" s="287" t="e">
        <f>VLOOKUP($E114,$E$86:F$105,COLUMNS($E$86:F$105))</f>
        <v>#N/A</v>
      </c>
      <c r="G114" s="287" t="e">
        <f>VLOOKUP($E114,$E$86:G$105,COLUMNS($E$86:G$105))</f>
        <v>#N/A</v>
      </c>
      <c r="H114" s="287" t="e">
        <f>VLOOKUP($E114,$E$86:H$105,COLUMNS($E$86:H$105))</f>
        <v>#N/A</v>
      </c>
      <c r="I114" s="287" t="e">
        <f>VLOOKUP($E114,$E$86:I$105,COLUMNS($E$86:I$105))</f>
        <v>#N/A</v>
      </c>
      <c r="J114" s="243" t="e">
        <f>#REF!</f>
        <v>#REF!</v>
      </c>
      <c r="K114" s="243"/>
      <c r="L114" s="243"/>
      <c r="M114" s="243"/>
      <c r="N114" s="136"/>
      <c r="O114" s="109" t="e">
        <f t="shared" ref="O114:O117" si="593">RANK(H114,$H$113:$H$117,0)</f>
        <v>#N/A</v>
      </c>
      <c r="P114" s="109"/>
      <c r="Q114" s="109"/>
      <c r="R114" s="109"/>
      <c r="S114" s="109"/>
      <c r="T114" s="541"/>
      <c r="U114" s="109" t="e">
        <f t="shared" ref="U114:U117" si="594">F114</f>
        <v>#N/A</v>
      </c>
      <c r="V114" s="109">
        <f t="shared" ref="V114:V117" si="595">COUNTIF($O$113:$O$117,$O114)</f>
        <v>5</v>
      </c>
      <c r="W114" s="106" t="e">
        <f t="shared" ref="W114:X117" si="596">G114</f>
        <v>#N/A</v>
      </c>
      <c r="X114" s="109" t="e">
        <f t="shared" si="596"/>
        <v>#N/A</v>
      </c>
      <c r="Y114" s="109"/>
      <c r="Z114" s="109"/>
      <c r="AA114" s="109"/>
      <c r="AB114" s="109" t="e">
        <f t="shared" ref="AB114:AB117" si="597">I114</f>
        <v>#N/A</v>
      </c>
      <c r="AC114" s="106" t="e">
        <f>IF(V114&gt;1,W114," ")</f>
        <v>#N/A</v>
      </c>
      <c r="AD114" s="106" t="e">
        <f>IF(V114&gt;1,AB114," ")</f>
        <v>#N/A</v>
      </c>
      <c r="AE114" s="117" t="e">
        <f>IF(COUNT($AD$113:$AD$117)=4,0,1)*(IF(MAX($AD$113:$AD$117)&lt;&gt;MIN($AD$113:$AD$117),1,0)*IF(AND(V114=2,AB114=MIN($AD$113:$AD$117)),O114+1,IF(AND(V114=2,AB114=MAX($AD$113:$AD$117)),O114,O114))+IF(MAX($AD$113:$AD$117)=MIN($AD$113:$AD$117),1,0)*IF(AD114=" ",O114,IF(AND(AD114=MAX($AD$113:$AD$117),W114=MIN($AC$113:$AC$117)),O114+1,O114))) +IF(COUNT($AD$113:$AD$117)=4,RANK(AD114,$AD$113:$AU$117))</f>
        <v>#N/A</v>
      </c>
      <c r="AF114" s="253" t="e">
        <f t="shared" ref="AF114:AF117" si="598">U114</f>
        <v>#N/A</v>
      </c>
      <c r="AH114" s="121"/>
      <c r="AI114" s="121"/>
      <c r="AJ114" s="121"/>
      <c r="AK114" s="121"/>
      <c r="AL114" s="121"/>
      <c r="AM114" s="121"/>
      <c r="AN114" s="122"/>
      <c r="AO114" s="121"/>
      <c r="AS114" s="280"/>
    </row>
    <row r="115" spans="3:333">
      <c r="E115" s="305">
        <f t="shared" ref="E115:E117" si="599">E114+1</f>
        <v>3</v>
      </c>
      <c r="F115" s="287" t="e">
        <f>VLOOKUP($E115,$E$86:F$105,COLUMNS($E$86:F$105))</f>
        <v>#N/A</v>
      </c>
      <c r="G115" s="287" t="e">
        <f>VLOOKUP($E115,$E$86:G$105,COLUMNS($E$86:G$105))</f>
        <v>#N/A</v>
      </c>
      <c r="H115" s="287" t="e">
        <f>VLOOKUP($E115,$E$86:H$105,COLUMNS($E$86:H$105))</f>
        <v>#N/A</v>
      </c>
      <c r="I115" s="287" t="e">
        <f>VLOOKUP($E115,$E$86:I$105,COLUMNS($E$86:I$105))</f>
        <v>#N/A</v>
      </c>
      <c r="J115" s="243" t="e">
        <f>#REF!</f>
        <v>#REF!</v>
      </c>
      <c r="K115" s="243"/>
      <c r="L115" s="243"/>
      <c r="M115" s="243"/>
      <c r="N115" s="136"/>
      <c r="O115" s="109" t="e">
        <f t="shared" si="593"/>
        <v>#N/A</v>
      </c>
      <c r="P115" s="109"/>
      <c r="Q115" s="109"/>
      <c r="R115" s="109"/>
      <c r="S115" s="109"/>
      <c r="T115" s="541"/>
      <c r="U115" s="109" t="e">
        <f t="shared" si="594"/>
        <v>#N/A</v>
      </c>
      <c r="V115" s="109">
        <f t="shared" si="595"/>
        <v>5</v>
      </c>
      <c r="W115" s="106" t="e">
        <f t="shared" si="596"/>
        <v>#N/A</v>
      </c>
      <c r="X115" s="109" t="e">
        <f t="shared" si="596"/>
        <v>#N/A</v>
      </c>
      <c r="Y115" s="109"/>
      <c r="Z115" s="109"/>
      <c r="AA115" s="109"/>
      <c r="AB115" s="109" t="e">
        <f t="shared" si="597"/>
        <v>#N/A</v>
      </c>
      <c r="AC115" s="106" t="e">
        <f t="shared" ref="AC115:AC117" si="600">IF(V115&gt;1,W115," ")</f>
        <v>#N/A</v>
      </c>
      <c r="AD115" s="106" t="e">
        <f t="shared" ref="AD115:AD117" si="601">IF(V115&gt;1,AB115," ")</f>
        <v>#N/A</v>
      </c>
      <c r="AE115" s="117" t="e">
        <f>IF(COUNT($AD$113:$AD$117)=4,0,1)*(IF(MAX($AD$113:$AD$117)&lt;&gt;MIN($AD$113:$AD$117),1,0)*IF(AND(V115=2,AB115=MIN($AD$113:$AD$117)),O115+1,IF(AND(V115=2,AB115=MAX($AD$113:$AD$117)),O115,O115))+IF(MAX($AD$113:$AD$117)=MIN($AD$113:$AD$117),1,0)*IF(AD115=" ",O115,IF(AND(AD115=MAX($AD$113:$AD$117),W115=MIN($AC$113:$AC$117)),O115+1,O115))) +IF(COUNT($AD$113:$AD$117)=4,RANK(AD115,$AD$113:$AU$117))</f>
        <v>#N/A</v>
      </c>
      <c r="AF115" s="253" t="e">
        <f t="shared" si="598"/>
        <v>#N/A</v>
      </c>
      <c r="AH115" s="121"/>
      <c r="AI115" s="121"/>
      <c r="AJ115" s="121"/>
      <c r="AK115" s="121"/>
      <c r="AL115" s="121"/>
      <c r="AM115" s="121"/>
      <c r="AN115" s="297"/>
      <c r="AO115" s="121"/>
      <c r="AS115" s="280"/>
    </row>
    <row r="116" spans="3:333">
      <c r="E116" s="305">
        <f t="shared" si="599"/>
        <v>4</v>
      </c>
      <c r="F116" s="287" t="e">
        <f>VLOOKUP($E116,$E$86:F$105,COLUMNS($E$86:F$105))</f>
        <v>#N/A</v>
      </c>
      <c r="G116" s="287" t="e">
        <f>VLOOKUP($E116,$E$86:G$105,COLUMNS($E$86:G$105))</f>
        <v>#N/A</v>
      </c>
      <c r="H116" s="287" t="e">
        <f>VLOOKUP($E116,$E$86:H$105,COLUMNS($E$86:H$105))</f>
        <v>#N/A</v>
      </c>
      <c r="I116" s="287" t="e">
        <f>VLOOKUP($E116,$E$86:I$105,COLUMNS($E$86:I$105))</f>
        <v>#N/A</v>
      </c>
      <c r="J116" s="243" t="e">
        <f>#REF!</f>
        <v>#REF!</v>
      </c>
      <c r="K116" s="243"/>
      <c r="L116" s="243"/>
      <c r="M116" s="243"/>
      <c r="N116" s="136"/>
      <c r="O116" s="109" t="e">
        <f t="shared" si="593"/>
        <v>#N/A</v>
      </c>
      <c r="P116" s="109"/>
      <c r="Q116" s="109"/>
      <c r="R116" s="109"/>
      <c r="S116" s="109"/>
      <c r="T116" s="541"/>
      <c r="U116" s="109" t="e">
        <f t="shared" si="594"/>
        <v>#N/A</v>
      </c>
      <c r="V116" s="109">
        <f t="shared" si="595"/>
        <v>5</v>
      </c>
      <c r="W116" s="106" t="e">
        <f t="shared" si="596"/>
        <v>#N/A</v>
      </c>
      <c r="X116" s="109" t="e">
        <f t="shared" si="596"/>
        <v>#N/A</v>
      </c>
      <c r="Y116" s="109"/>
      <c r="Z116" s="109"/>
      <c r="AA116" s="109"/>
      <c r="AB116" s="109" t="e">
        <f t="shared" si="597"/>
        <v>#N/A</v>
      </c>
      <c r="AC116" s="106" t="e">
        <f t="shared" si="600"/>
        <v>#N/A</v>
      </c>
      <c r="AD116" s="106" t="e">
        <f t="shared" si="601"/>
        <v>#N/A</v>
      </c>
      <c r="AE116" s="117" t="e">
        <f>IF(COUNT($AD$113:$AD$117)=4,0,1)*(IF(MAX($AD$113:$AD$117)&lt;&gt;MIN($AD$113:$AD$117),1,0)*IF(AND(V116=2,AB116=MIN($AD$113:$AD$117)),O116+1,IF(AND(V116=2,AB116=MAX($AD$113:$AD$117)),O116,O116))+IF(MAX($AD$113:$AD$117)=MIN($AD$113:$AD$117),1,0)*IF(AD116=" ",O116,IF(AND(AD116=MAX($AD$113:$AD$117),W116=MIN($AC$113:$AC$117)),O116+1,O116))) +IF(COUNT($AD$113:$AD$117)=4,RANK(AD116,$AD$113:$AU$117))</f>
        <v>#N/A</v>
      </c>
      <c r="AF116" s="253" t="e">
        <f t="shared" si="598"/>
        <v>#N/A</v>
      </c>
      <c r="AH116" s="121"/>
      <c r="AI116" s="121"/>
      <c r="AJ116" s="121"/>
      <c r="AK116" s="121"/>
      <c r="AL116" s="121"/>
      <c r="AM116" s="121"/>
      <c r="AN116" s="122"/>
      <c r="AO116" s="121"/>
      <c r="AS116" s="280"/>
    </row>
    <row r="117" spans="3:333">
      <c r="E117" s="305">
        <f t="shared" si="599"/>
        <v>5</v>
      </c>
      <c r="F117" s="287" t="e">
        <f>VLOOKUP($E117,$E$86:F$105,COLUMNS($E$86:F$105))</f>
        <v>#N/A</v>
      </c>
      <c r="G117" s="287" t="e">
        <f>VLOOKUP($E117,$E$86:G$105,COLUMNS($E$86:G$105))</f>
        <v>#N/A</v>
      </c>
      <c r="H117" s="287" t="e">
        <f>VLOOKUP($E117,$E$86:H$105,COLUMNS($E$86:H$105))</f>
        <v>#N/A</v>
      </c>
      <c r="I117" s="287" t="e">
        <f>VLOOKUP($E117,$E$86:I$105,COLUMNS($E$86:I$105))</f>
        <v>#N/A</v>
      </c>
      <c r="J117" s="243" t="e">
        <f>#REF!</f>
        <v>#REF!</v>
      </c>
      <c r="K117" s="243"/>
      <c r="L117" s="243"/>
      <c r="M117" s="243"/>
      <c r="N117" s="136"/>
      <c r="O117" s="109" t="e">
        <f t="shared" si="593"/>
        <v>#N/A</v>
      </c>
      <c r="P117" s="109"/>
      <c r="Q117" s="109"/>
      <c r="R117" s="109"/>
      <c r="S117" s="109"/>
      <c r="T117" s="541"/>
      <c r="U117" s="109" t="e">
        <f t="shared" si="594"/>
        <v>#N/A</v>
      </c>
      <c r="V117" s="109">
        <f t="shared" si="595"/>
        <v>5</v>
      </c>
      <c r="W117" s="106" t="e">
        <f t="shared" si="596"/>
        <v>#N/A</v>
      </c>
      <c r="X117" s="109" t="e">
        <f t="shared" si="596"/>
        <v>#N/A</v>
      </c>
      <c r="Y117" s="109"/>
      <c r="Z117" s="109"/>
      <c r="AA117" s="109"/>
      <c r="AB117" s="109" t="e">
        <f t="shared" si="597"/>
        <v>#N/A</v>
      </c>
      <c r="AC117" s="106" t="e">
        <f t="shared" si="600"/>
        <v>#N/A</v>
      </c>
      <c r="AD117" s="106" t="e">
        <f t="shared" si="601"/>
        <v>#N/A</v>
      </c>
      <c r="AE117" s="117" t="e">
        <f>IF(COUNT($AD$113:$AD$117)=4,0,1)*(IF(MAX($AD$113:$AD$117)&lt;&gt;MIN($AD$113:$AD$117),1,0)*IF(AND(V117=2,AB117=MIN($AD$113:$AD$117)),O117+1,IF(AND(V117=2,AB117=MAX($AD$113:$AD$117)),O117,O117))+IF(MAX($AD$113:$AD$117)=MIN($AD$113:$AD$117),1,0)*IF(AD117=" ",O117,IF(AND(AD117=MAX($AD$113:$AD$117),W117=MIN($AC$113:$AC$117)),O117+1,O117))) +IF(COUNT($AD$113:$AD$117)=4,RANK(AD117,$AD$113:$AU$117))</f>
        <v>#N/A</v>
      </c>
      <c r="AF117" s="253" t="e">
        <f t="shared" si="598"/>
        <v>#N/A</v>
      </c>
      <c r="AH117" s="297"/>
      <c r="AI117" s="297"/>
      <c r="AJ117" s="297"/>
      <c r="AK117" s="297"/>
      <c r="AL117" s="297"/>
      <c r="AM117" s="297"/>
      <c r="AN117" s="297"/>
      <c r="AO117" s="297"/>
      <c r="AS117" s="280"/>
    </row>
    <row r="119" spans="3:333" s="338" customFormat="1">
      <c r="D119" s="339"/>
      <c r="E119" s="340"/>
      <c r="F119" s="341"/>
      <c r="G119" s="342"/>
      <c r="H119" s="343"/>
      <c r="I119" s="344"/>
      <c r="J119" s="344"/>
      <c r="K119" s="344"/>
      <c r="L119" s="344"/>
      <c r="M119" s="344"/>
      <c r="N119" s="343"/>
      <c r="O119" s="344"/>
      <c r="P119" s="344"/>
      <c r="Q119" s="344"/>
      <c r="R119" s="344"/>
      <c r="S119" s="344"/>
      <c r="T119" s="542"/>
      <c r="U119" s="344"/>
      <c r="V119" s="344"/>
      <c r="W119" s="344"/>
      <c r="X119" s="344"/>
      <c r="Y119" s="344"/>
      <c r="Z119" s="344"/>
      <c r="AA119" s="344"/>
      <c r="AB119" s="344"/>
      <c r="AC119" s="344"/>
      <c r="AD119" s="344"/>
      <c r="AE119" s="345"/>
      <c r="AF119" s="345"/>
      <c r="AG119" s="122"/>
      <c r="AH119" s="122"/>
      <c r="AI119" s="122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  <c r="LO119" s="33"/>
      <c r="LP119" s="33"/>
      <c r="LQ119" s="33"/>
      <c r="LR119" s="33"/>
      <c r="LS119" s="33"/>
      <c r="LT119" s="33"/>
      <c r="LU119" s="33"/>
    </row>
    <row r="120" spans="3:333" ht="19.5" thickBot="1"/>
    <row r="121" spans="3:333" ht="19.5" thickBot="1">
      <c r="E121" s="245"/>
      <c r="G121" s="134" t="s">
        <v>20</v>
      </c>
      <c r="H121" s="134" t="s">
        <v>35</v>
      </c>
      <c r="I121" s="134" t="s">
        <v>22</v>
      </c>
      <c r="J121" s="244" t="s">
        <v>133</v>
      </c>
      <c r="K121" s="134"/>
      <c r="L121" s="134"/>
      <c r="M121" s="134"/>
      <c r="N121" s="136"/>
      <c r="O121" s="111" t="s">
        <v>32</v>
      </c>
      <c r="P121" s="111"/>
      <c r="Q121" s="111"/>
      <c r="R121" s="111"/>
      <c r="S121" s="111"/>
      <c r="T121" s="540"/>
      <c r="U121" s="111" t="s">
        <v>132</v>
      </c>
      <c r="V121" s="111" t="s">
        <v>33</v>
      </c>
      <c r="W121" s="111" t="s">
        <v>20</v>
      </c>
      <c r="X121" s="111" t="s">
        <v>23</v>
      </c>
      <c r="Y121" s="111"/>
      <c r="Z121" s="111"/>
      <c r="AA121" s="111"/>
      <c r="AB121" s="111" t="s">
        <v>22</v>
      </c>
      <c r="AC121" s="111" t="s">
        <v>38</v>
      </c>
      <c r="AD121" s="111" t="s">
        <v>37</v>
      </c>
      <c r="AE121" s="111" t="s">
        <v>34</v>
      </c>
      <c r="AF121" s="244" t="s">
        <v>132</v>
      </c>
      <c r="AH121" s="118"/>
      <c r="AI121" s="118"/>
      <c r="AJ121" s="118"/>
      <c r="AK121" s="118"/>
      <c r="AL121" s="118"/>
      <c r="AM121" s="118"/>
      <c r="AN121" s="118"/>
      <c r="AO121" s="118"/>
    </row>
    <row r="122" spans="3:333">
      <c r="E122" s="305">
        <f>E117+1</f>
        <v>6</v>
      </c>
      <c r="F122" s="287" t="e">
        <f>VLOOKUP($E122,$E$86:F$105,COLUMNS($E$86:F$105))</f>
        <v>#N/A</v>
      </c>
      <c r="G122" s="287" t="e">
        <f>VLOOKUP($E122,$E$86:G$105,COLUMNS($E$86:G$105))</f>
        <v>#N/A</v>
      </c>
      <c r="H122" s="287" t="e">
        <f>VLOOKUP($E122,$E$86:H$105,COLUMNS($E$86:H$105))</f>
        <v>#N/A</v>
      </c>
      <c r="I122" s="287" t="e">
        <f>VLOOKUP($E122,$E$86:I$105,COLUMNS($E$86:I$105))</f>
        <v>#N/A</v>
      </c>
      <c r="J122" s="243" t="e">
        <f>#REF!</f>
        <v>#REF!</v>
      </c>
      <c r="K122" s="243"/>
      <c r="L122" s="243"/>
      <c r="M122" s="243"/>
      <c r="N122" s="136"/>
      <c r="O122" s="109" t="e">
        <f>RANK(H122,H122:H126,0)</f>
        <v>#N/A</v>
      </c>
      <c r="P122" s="109"/>
      <c r="Q122" s="109"/>
      <c r="R122" s="109"/>
      <c r="S122" s="109"/>
      <c r="T122" s="541"/>
      <c r="U122" s="109" t="e">
        <f>F122</f>
        <v>#N/A</v>
      </c>
      <c r="V122" s="109">
        <f>COUNTIF($O$122:$O$126,$O122)</f>
        <v>5</v>
      </c>
      <c r="W122" s="106" t="e">
        <f>G122</f>
        <v>#N/A</v>
      </c>
      <c r="X122" s="109" t="e">
        <f>H122</f>
        <v>#N/A</v>
      </c>
      <c r="Y122" s="109"/>
      <c r="Z122" s="109"/>
      <c r="AA122" s="109"/>
      <c r="AB122" s="109" t="e">
        <f>I122</f>
        <v>#N/A</v>
      </c>
      <c r="AC122" s="106" t="e">
        <f>IF(V122&gt;1,W122," ")</f>
        <v>#N/A</v>
      </c>
      <c r="AD122" s="106" t="e">
        <f>IF(V122&gt;1,AB122," ")</f>
        <v>#N/A</v>
      </c>
      <c r="AE122" s="117" t="e">
        <f>IF(AND(O122=1,V122=1),O122,IF(AND(W122=W123,AB122&gt;AB123),O122,O122+1))</f>
        <v>#N/A</v>
      </c>
      <c r="AF122" s="253" t="e">
        <f>U122</f>
        <v>#N/A</v>
      </c>
      <c r="AH122" s="119"/>
      <c r="AI122" s="119"/>
      <c r="AJ122" s="119"/>
      <c r="AK122" s="119"/>
      <c r="AL122" s="119"/>
      <c r="AM122" s="119"/>
      <c r="AN122" s="337"/>
      <c r="AO122" s="119"/>
      <c r="AS122" s="280"/>
    </row>
    <row r="123" spans="3:333">
      <c r="E123" s="305">
        <f>E122+1</f>
        <v>7</v>
      </c>
      <c r="F123" s="287" t="e">
        <f>VLOOKUP($E123,$E$86:F$105,COLUMNS($E$86:F$105))</f>
        <v>#N/A</v>
      </c>
      <c r="G123" s="287" t="e">
        <f>VLOOKUP($E123,$E$86:G$105,COLUMNS($E$86:G$105))</f>
        <v>#N/A</v>
      </c>
      <c r="H123" s="287" t="e">
        <f>VLOOKUP($E123,$E$86:H$105,COLUMNS($E$86:H$105))</f>
        <v>#N/A</v>
      </c>
      <c r="I123" s="287" t="e">
        <f>VLOOKUP($E123,$E$86:I$105,COLUMNS($E$86:I$105))</f>
        <v>#N/A</v>
      </c>
      <c r="J123" s="243" t="e">
        <f>#REF!</f>
        <v>#REF!</v>
      </c>
      <c r="K123" s="243"/>
      <c r="L123" s="243"/>
      <c r="M123" s="243"/>
      <c r="N123" s="136"/>
      <c r="O123" s="109" t="e">
        <f>RANK(H123,H122:H126,0)</f>
        <v>#N/A</v>
      </c>
      <c r="P123" s="109"/>
      <c r="Q123" s="109"/>
      <c r="R123" s="109"/>
      <c r="S123" s="109"/>
      <c r="T123" s="541"/>
      <c r="U123" s="109" t="e">
        <f t="shared" ref="U123:U126" si="602">F123</f>
        <v>#N/A</v>
      </c>
      <c r="V123" s="109">
        <f>COUNTIF($O$122:$O$126,$O123)</f>
        <v>5</v>
      </c>
      <c r="W123" s="106" t="e">
        <f t="shared" ref="W123:X126" si="603">G123</f>
        <v>#N/A</v>
      </c>
      <c r="X123" s="109" t="e">
        <f t="shared" si="603"/>
        <v>#N/A</v>
      </c>
      <c r="Y123" s="109"/>
      <c r="Z123" s="109"/>
      <c r="AA123" s="109"/>
      <c r="AB123" s="109" t="e">
        <f t="shared" ref="AB123:AB126" si="604">I123</f>
        <v>#N/A</v>
      </c>
      <c r="AC123" s="106" t="e">
        <f>IF(V123&gt;1,W123," ")</f>
        <v>#N/A</v>
      </c>
      <c r="AD123" s="106" t="e">
        <f>IF(V123&gt;1,AB123," ")</f>
        <v>#N/A</v>
      </c>
      <c r="AE123" s="117" t="e">
        <f>IF(AND(O123=1,V123=1),O123,IF(AND(W123=W124,AB123&gt;AB124),O123,O123+1))</f>
        <v>#N/A</v>
      </c>
      <c r="AF123" s="253" t="e">
        <f t="shared" ref="AF123:AF126" si="605">U123</f>
        <v>#N/A</v>
      </c>
      <c r="AH123" s="121"/>
      <c r="AI123" s="121"/>
      <c r="AJ123" s="121"/>
      <c r="AK123" s="121"/>
      <c r="AL123" s="121"/>
      <c r="AM123" s="121"/>
      <c r="AN123" s="297"/>
      <c r="AO123" s="121"/>
      <c r="AS123" s="280"/>
    </row>
    <row r="124" spans="3:333">
      <c r="E124" s="305">
        <f t="shared" ref="E124:E126" si="606">E123+1</f>
        <v>8</v>
      </c>
      <c r="F124" s="287" t="e">
        <f>VLOOKUP($E124,$E$86:F$105,COLUMNS($E$86:F$105))</f>
        <v>#N/A</v>
      </c>
      <c r="G124" s="287" t="e">
        <f>VLOOKUP($E124,$E$86:G$105,COLUMNS($E$86:G$105))</f>
        <v>#N/A</v>
      </c>
      <c r="H124" s="287" t="e">
        <f>VLOOKUP($E124,$E$86:H$105,COLUMNS($E$86:H$105))</f>
        <v>#N/A</v>
      </c>
      <c r="I124" s="287" t="e">
        <f>VLOOKUP($E124,$E$86:I$105,COLUMNS($E$86:I$105))</f>
        <v>#N/A</v>
      </c>
      <c r="J124" s="243" t="e">
        <f>#REF!</f>
        <v>#REF!</v>
      </c>
      <c r="K124" s="243"/>
      <c r="L124" s="243"/>
      <c r="M124" s="243"/>
      <c r="N124" s="136"/>
      <c r="O124" s="109" t="e">
        <f>RANK(H124,H122:H126,0)</f>
        <v>#N/A</v>
      </c>
      <c r="P124" s="109"/>
      <c r="Q124" s="109"/>
      <c r="R124" s="109"/>
      <c r="S124" s="109"/>
      <c r="T124" s="541"/>
      <c r="U124" s="109" t="e">
        <f t="shared" si="602"/>
        <v>#N/A</v>
      </c>
      <c r="V124" s="109">
        <f t="shared" ref="V124:V126" si="607">COUNTIF($O$122:$O$126,$O124)</f>
        <v>5</v>
      </c>
      <c r="W124" s="106" t="e">
        <f t="shared" si="603"/>
        <v>#N/A</v>
      </c>
      <c r="X124" s="109" t="e">
        <f t="shared" si="603"/>
        <v>#N/A</v>
      </c>
      <c r="Y124" s="109"/>
      <c r="Z124" s="109"/>
      <c r="AA124" s="109"/>
      <c r="AB124" s="109" t="e">
        <f t="shared" si="604"/>
        <v>#N/A</v>
      </c>
      <c r="AC124" s="106" t="e">
        <f t="shared" ref="AC124:AC126" si="608">IF(V124&gt;1,W124," ")</f>
        <v>#N/A</v>
      </c>
      <c r="AD124" s="106" t="e">
        <f t="shared" ref="AD124:AD126" si="609">IF(V124&gt;1,AB124," ")</f>
        <v>#N/A</v>
      </c>
      <c r="AE124" s="117" t="e">
        <f>IF(AND(O124=1,V124=1),O124,IF(AND(W124=W125,AB124&gt;AB125),O124,O124+1))</f>
        <v>#N/A</v>
      </c>
      <c r="AF124" s="253" t="e">
        <f t="shared" si="605"/>
        <v>#N/A</v>
      </c>
      <c r="AH124" s="121"/>
      <c r="AI124" s="121"/>
      <c r="AJ124" s="121"/>
      <c r="AK124" s="121"/>
      <c r="AL124" s="121"/>
      <c r="AM124" s="121"/>
      <c r="AN124" s="297"/>
      <c r="AO124" s="121"/>
      <c r="AS124" s="280"/>
    </row>
    <row r="125" spans="3:333">
      <c r="E125" s="305">
        <f t="shared" si="606"/>
        <v>9</v>
      </c>
      <c r="F125" s="287" t="e">
        <f>VLOOKUP($E125,$E$86:F$105,COLUMNS($E$86:F$105))</f>
        <v>#N/A</v>
      </c>
      <c r="G125" s="287" t="e">
        <f>VLOOKUP($E125,$E$86:G$105,COLUMNS($E$86:G$105))</f>
        <v>#N/A</v>
      </c>
      <c r="H125" s="287" t="e">
        <f>VLOOKUP($E125,$E$86:H$105,COLUMNS($E$86:H$105))</f>
        <v>#N/A</v>
      </c>
      <c r="I125" s="287" t="e">
        <f>VLOOKUP($E125,$E$86:I$105,COLUMNS($E$86:I$105))</f>
        <v>#N/A</v>
      </c>
      <c r="J125" s="243" t="e">
        <f>#REF!</f>
        <v>#REF!</v>
      </c>
      <c r="K125" s="243"/>
      <c r="L125" s="243"/>
      <c r="M125" s="243"/>
      <c r="N125" s="136"/>
      <c r="O125" s="109" t="e">
        <f>RANK(H125,H122:H126,0)</f>
        <v>#N/A</v>
      </c>
      <c r="P125" s="109"/>
      <c r="Q125" s="109"/>
      <c r="R125" s="109"/>
      <c r="S125" s="109"/>
      <c r="T125" s="541"/>
      <c r="U125" s="109" t="e">
        <f t="shared" si="602"/>
        <v>#N/A</v>
      </c>
      <c r="V125" s="109">
        <f t="shared" si="607"/>
        <v>5</v>
      </c>
      <c r="W125" s="106" t="e">
        <f t="shared" si="603"/>
        <v>#N/A</v>
      </c>
      <c r="X125" s="109" t="e">
        <f t="shared" si="603"/>
        <v>#N/A</v>
      </c>
      <c r="Y125" s="109"/>
      <c r="Z125" s="109"/>
      <c r="AA125" s="109"/>
      <c r="AB125" s="109" t="e">
        <f t="shared" si="604"/>
        <v>#N/A</v>
      </c>
      <c r="AC125" s="106" t="e">
        <f t="shared" si="608"/>
        <v>#N/A</v>
      </c>
      <c r="AD125" s="106" t="e">
        <f t="shared" si="609"/>
        <v>#N/A</v>
      </c>
      <c r="AE125" s="117" t="e">
        <f>IF(AND(O125=1,V125=1),O125,IF(AND(W125=W126,AB125&gt;AB126),O125,O125+1))</f>
        <v>#N/A</v>
      </c>
      <c r="AF125" s="253" t="e">
        <f t="shared" si="605"/>
        <v>#N/A</v>
      </c>
      <c r="AH125" s="121"/>
      <c r="AI125" s="121"/>
      <c r="AJ125" s="121"/>
      <c r="AK125" s="121"/>
      <c r="AL125" s="121"/>
      <c r="AM125" s="121"/>
      <c r="AN125" s="297"/>
      <c r="AO125" s="121"/>
      <c r="AS125" s="280"/>
    </row>
    <row r="126" spans="3:333">
      <c r="E126" s="305">
        <f t="shared" si="606"/>
        <v>10</v>
      </c>
      <c r="F126" s="287" t="e">
        <f>VLOOKUP($E126,$E$86:F$105,COLUMNS($E$86:F$105))</f>
        <v>#N/A</v>
      </c>
      <c r="G126" s="287" t="e">
        <f>VLOOKUP($E126,$E$86:G$105,COLUMNS($E$86:G$105))</f>
        <v>#N/A</v>
      </c>
      <c r="H126" s="287" t="e">
        <f>VLOOKUP($E126,$E$86:H$105,COLUMNS($E$86:H$105))</f>
        <v>#N/A</v>
      </c>
      <c r="I126" s="287" t="e">
        <f>VLOOKUP($E126,$E$86:I$105,COLUMNS($E$86:I$105))</f>
        <v>#N/A</v>
      </c>
      <c r="J126" s="243" t="e">
        <f>#REF!</f>
        <v>#REF!</v>
      </c>
      <c r="K126" s="243"/>
      <c r="L126" s="243"/>
      <c r="M126" s="243"/>
      <c r="N126" s="136"/>
      <c r="O126" s="109" t="e">
        <f>RANK(H126,H122:H126,0)</f>
        <v>#N/A</v>
      </c>
      <c r="P126" s="109"/>
      <c r="Q126" s="109"/>
      <c r="R126" s="109"/>
      <c r="S126" s="109"/>
      <c r="T126" s="541"/>
      <c r="U126" s="109" t="e">
        <f t="shared" si="602"/>
        <v>#N/A</v>
      </c>
      <c r="V126" s="109">
        <f t="shared" si="607"/>
        <v>5</v>
      </c>
      <c r="W126" s="106" t="e">
        <f t="shared" si="603"/>
        <v>#N/A</v>
      </c>
      <c r="X126" s="109" t="e">
        <f t="shared" si="603"/>
        <v>#N/A</v>
      </c>
      <c r="Y126" s="109"/>
      <c r="Z126" s="109"/>
      <c r="AA126" s="109"/>
      <c r="AB126" s="109" t="e">
        <f t="shared" si="604"/>
        <v>#N/A</v>
      </c>
      <c r="AC126" s="106" t="e">
        <f t="shared" si="608"/>
        <v>#N/A</v>
      </c>
      <c r="AD126" s="106" t="e">
        <f t="shared" si="609"/>
        <v>#N/A</v>
      </c>
      <c r="AE126" s="117" t="e">
        <f>IF(AND(O126=1,V126=1),O126,IF(AND(W126=W127,AB126&gt;AB127),O126,O126+1))</f>
        <v>#N/A</v>
      </c>
      <c r="AF126" s="253" t="e">
        <f t="shared" si="605"/>
        <v>#N/A</v>
      </c>
      <c r="AH126" s="297"/>
      <c r="AI126" s="297"/>
      <c r="AJ126" s="297"/>
      <c r="AK126" s="297"/>
      <c r="AL126" s="297"/>
      <c r="AM126" s="297"/>
      <c r="AN126" s="297"/>
      <c r="AO126" s="297"/>
      <c r="AS126" s="280"/>
    </row>
    <row r="128" spans="3:333" s="338" customFormat="1">
      <c r="D128" s="339"/>
      <c r="E128" s="340"/>
      <c r="F128" s="341"/>
      <c r="G128" s="342"/>
      <c r="H128" s="343"/>
      <c r="I128" s="344"/>
      <c r="J128" s="344"/>
      <c r="K128" s="344"/>
      <c r="L128" s="344"/>
      <c r="M128" s="344"/>
      <c r="N128" s="343"/>
      <c r="O128" s="344"/>
      <c r="P128" s="344"/>
      <c r="Q128" s="344"/>
      <c r="R128" s="344"/>
      <c r="S128" s="344"/>
      <c r="T128" s="542"/>
      <c r="U128" s="344"/>
      <c r="V128" s="344"/>
      <c r="W128" s="344"/>
      <c r="X128" s="344"/>
      <c r="Y128" s="344"/>
      <c r="Z128" s="344"/>
      <c r="AA128" s="344"/>
      <c r="AB128" s="344"/>
      <c r="AC128" s="344"/>
      <c r="AD128" s="344"/>
      <c r="AE128" s="345"/>
      <c r="AF128" s="345"/>
      <c r="AG128" s="122"/>
      <c r="AH128" s="122"/>
      <c r="AI128" s="122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HN128" s="33"/>
      <c r="HO128" s="33"/>
      <c r="HP128" s="33"/>
      <c r="HQ128" s="33"/>
      <c r="HR128" s="33"/>
      <c r="HS128" s="33"/>
      <c r="HT128" s="33"/>
      <c r="HU128" s="33"/>
      <c r="HV128" s="33"/>
      <c r="HW128" s="33"/>
      <c r="HX128" s="33"/>
      <c r="HY128" s="33"/>
      <c r="HZ128" s="33"/>
      <c r="IA128" s="33"/>
      <c r="IB128" s="33"/>
      <c r="IC128" s="33"/>
      <c r="ID128" s="33"/>
      <c r="IE128" s="33"/>
      <c r="IF128" s="33"/>
      <c r="IG128" s="33"/>
      <c r="IH128" s="33"/>
      <c r="II128" s="33"/>
      <c r="IJ128" s="33"/>
      <c r="IK128" s="33"/>
      <c r="IL128" s="33"/>
      <c r="IM128" s="33"/>
      <c r="IN128" s="33"/>
      <c r="IO128" s="33"/>
      <c r="IP128" s="33"/>
      <c r="IQ128" s="33"/>
      <c r="IR128" s="33"/>
      <c r="IS128" s="33"/>
      <c r="IT128" s="33"/>
      <c r="IU128" s="33"/>
      <c r="IV128" s="33"/>
      <c r="IW128" s="33"/>
      <c r="IX128" s="33"/>
      <c r="IY128" s="33"/>
      <c r="IZ128" s="33"/>
      <c r="JA128" s="33"/>
      <c r="JB128" s="33"/>
      <c r="JC128" s="33"/>
      <c r="JD128" s="33"/>
      <c r="JE128" s="33"/>
      <c r="JF128" s="33"/>
      <c r="JG128" s="33"/>
      <c r="JH128" s="33"/>
      <c r="JI128" s="33"/>
      <c r="JJ128" s="33"/>
      <c r="JK128" s="33"/>
      <c r="JL128" s="33"/>
      <c r="JM128" s="33"/>
      <c r="JN128" s="33"/>
      <c r="JO128" s="33"/>
      <c r="JP128" s="33"/>
      <c r="JQ128" s="33"/>
      <c r="JR128" s="33"/>
      <c r="JS128" s="33"/>
      <c r="JT128" s="33"/>
      <c r="JU128" s="33"/>
      <c r="JV128" s="33"/>
      <c r="JW128" s="33"/>
      <c r="JX128" s="33"/>
      <c r="JY128" s="33"/>
      <c r="JZ128" s="33"/>
      <c r="KA128" s="33"/>
      <c r="KB128" s="33"/>
      <c r="KC128" s="33"/>
      <c r="KD128" s="33"/>
      <c r="KE128" s="33"/>
      <c r="KF128" s="33"/>
      <c r="KG128" s="33"/>
      <c r="KH128" s="33"/>
      <c r="KI128" s="33"/>
      <c r="KJ128" s="33"/>
      <c r="KK128" s="33"/>
      <c r="KL128" s="33"/>
      <c r="KM128" s="33"/>
      <c r="KN128" s="33"/>
      <c r="KO128" s="33"/>
      <c r="KP128" s="33"/>
      <c r="KQ128" s="33"/>
      <c r="KR128" s="33"/>
      <c r="KS128" s="33"/>
      <c r="KT128" s="33"/>
      <c r="KU128" s="33"/>
      <c r="KV128" s="33"/>
      <c r="KW128" s="33"/>
      <c r="KX128" s="33"/>
      <c r="KY128" s="33"/>
      <c r="KZ128" s="33"/>
      <c r="LA128" s="33"/>
      <c r="LB128" s="33"/>
      <c r="LC128" s="33"/>
      <c r="LD128" s="33"/>
      <c r="LE128" s="33"/>
      <c r="LF128" s="33"/>
      <c r="LG128" s="33"/>
      <c r="LH128" s="33"/>
      <c r="LI128" s="33"/>
      <c r="LJ128" s="33"/>
      <c r="LK128" s="33"/>
      <c r="LL128" s="33"/>
      <c r="LM128" s="33"/>
      <c r="LN128" s="33"/>
      <c r="LO128" s="33"/>
      <c r="LP128" s="33"/>
      <c r="LQ128" s="33"/>
      <c r="LR128" s="33"/>
      <c r="LS128" s="33"/>
      <c r="LT128" s="33"/>
      <c r="LU128" s="33"/>
    </row>
    <row r="129" spans="4:333" ht="19.5" thickBot="1">
      <c r="F129" s="287"/>
      <c r="G129" s="122"/>
      <c r="H129" s="122"/>
      <c r="I129" s="243"/>
      <c r="J129" s="243"/>
      <c r="K129" s="243"/>
      <c r="L129" s="243"/>
      <c r="M129" s="243"/>
      <c r="N129" s="136"/>
      <c r="O129" s="243"/>
      <c r="P129" s="243"/>
      <c r="Q129" s="243"/>
      <c r="R129" s="243"/>
      <c r="S129" s="243"/>
      <c r="T129" s="537"/>
      <c r="U129" s="243"/>
      <c r="V129" s="243"/>
      <c r="W129" s="243"/>
      <c r="X129" s="243"/>
      <c r="Y129" s="243"/>
      <c r="Z129" s="243"/>
      <c r="AA129" s="243"/>
      <c r="AB129" s="287"/>
    </row>
    <row r="130" spans="4:333" ht="19.5" thickBot="1">
      <c r="G130" s="134" t="s">
        <v>20</v>
      </c>
      <c r="H130" s="134" t="s">
        <v>35</v>
      </c>
      <c r="I130" s="134" t="s">
        <v>22</v>
      </c>
      <c r="J130" s="244" t="s">
        <v>133</v>
      </c>
      <c r="K130" s="134"/>
      <c r="L130" s="134"/>
      <c r="M130" s="134"/>
      <c r="N130" s="136"/>
      <c r="O130" s="111" t="s">
        <v>32</v>
      </c>
      <c r="P130" s="111"/>
      <c r="Q130" s="111"/>
      <c r="R130" s="111"/>
      <c r="S130" s="111"/>
      <c r="T130" s="540"/>
      <c r="U130" s="111" t="s">
        <v>132</v>
      </c>
      <c r="V130" s="111" t="s">
        <v>33</v>
      </c>
      <c r="W130" s="111" t="s">
        <v>20</v>
      </c>
      <c r="X130" s="111" t="s">
        <v>23</v>
      </c>
      <c r="Y130" s="111"/>
      <c r="Z130" s="111"/>
      <c r="AA130" s="111"/>
      <c r="AB130" s="111" t="s">
        <v>22</v>
      </c>
      <c r="AC130" s="111" t="s">
        <v>38</v>
      </c>
      <c r="AD130" s="111" t="s">
        <v>37</v>
      </c>
      <c r="AE130" s="111" t="s">
        <v>34</v>
      </c>
      <c r="AF130" s="244" t="s">
        <v>132</v>
      </c>
      <c r="AH130" s="118"/>
      <c r="AI130" s="118"/>
      <c r="AJ130" s="118"/>
      <c r="AK130" s="118"/>
      <c r="AL130" s="118"/>
      <c r="AM130" s="118"/>
      <c r="AN130" s="118"/>
      <c r="AO130" s="118"/>
    </row>
    <row r="131" spans="4:333">
      <c r="E131" s="305">
        <f>E126+1</f>
        <v>11</v>
      </c>
      <c r="F131" s="287" t="e">
        <f>VLOOKUP($E131,$E$86:F$105,COLUMNS($E$86:F$105))</f>
        <v>#N/A</v>
      </c>
      <c r="G131" s="287" t="e">
        <f>VLOOKUP($E131,$E$86:G$105,COLUMNS($E$86:G$105))</f>
        <v>#N/A</v>
      </c>
      <c r="H131" s="287" t="e">
        <f>VLOOKUP($E131,$E$86:H$105,COLUMNS($E$86:H$105))</f>
        <v>#N/A</v>
      </c>
      <c r="I131" s="287" t="e">
        <f>VLOOKUP($E131,$E$86:I$105,COLUMNS($E$86:I$105))</f>
        <v>#N/A</v>
      </c>
      <c r="J131" s="243" t="e">
        <f>#REF!</f>
        <v>#REF!</v>
      </c>
      <c r="K131" s="243"/>
      <c r="L131" s="243"/>
      <c r="M131" s="243"/>
      <c r="N131" s="136"/>
      <c r="O131" s="109" t="e">
        <f>RANK(H131,H131:H135,0)</f>
        <v>#N/A</v>
      </c>
      <c r="P131" s="109"/>
      <c r="Q131" s="109"/>
      <c r="R131" s="109"/>
      <c r="S131" s="109"/>
      <c r="T131" s="541"/>
      <c r="U131" s="109" t="e">
        <f>F131</f>
        <v>#N/A</v>
      </c>
      <c r="V131" s="109">
        <f>COUNTIF(O131:O135,O131)</f>
        <v>5</v>
      </c>
      <c r="W131" s="106" t="e">
        <f>G131</f>
        <v>#N/A</v>
      </c>
      <c r="X131" s="109" t="e">
        <f>H131</f>
        <v>#N/A</v>
      </c>
      <c r="Y131" s="109"/>
      <c r="Z131" s="109"/>
      <c r="AA131" s="109"/>
      <c r="AB131" s="109" t="e">
        <f>I131</f>
        <v>#N/A</v>
      </c>
      <c r="AC131" s="106" t="e">
        <f>IF(V131&gt;1,W131," ")</f>
        <v>#N/A</v>
      </c>
      <c r="AD131" s="106" t="e">
        <f>IF(V131&gt;1,AB131," ")</f>
        <v>#N/A</v>
      </c>
      <c r="AE131" s="117" t="e">
        <f>IF(AND(AC131=" ",AD131=" "),O131,IF(AND(W131=W132,AB131&gt;AB132),O131,O131+1))</f>
        <v>#N/A</v>
      </c>
      <c r="AF131" s="253" t="e">
        <f>U131</f>
        <v>#N/A</v>
      </c>
      <c r="AH131" s="119"/>
      <c r="AI131" s="119"/>
      <c r="AJ131" s="119"/>
      <c r="AK131" s="119"/>
      <c r="AL131" s="119"/>
      <c r="AM131" s="119"/>
      <c r="AN131" s="297"/>
      <c r="AO131" s="119"/>
      <c r="AS131" s="280"/>
    </row>
    <row r="132" spans="4:333">
      <c r="E132" s="305">
        <f>E131+1</f>
        <v>12</v>
      </c>
      <c r="F132" s="287" t="e">
        <f>VLOOKUP($E132,$E$86:F$105,COLUMNS($E$86:F$105))</f>
        <v>#N/A</v>
      </c>
      <c r="G132" s="287" t="e">
        <f>VLOOKUP($E132,$E$86:G$105,COLUMNS($E$86:G$105))</f>
        <v>#N/A</v>
      </c>
      <c r="H132" s="287" t="e">
        <f>VLOOKUP($E132,$E$86:H$105,COLUMNS($E$86:H$105))</f>
        <v>#N/A</v>
      </c>
      <c r="I132" s="287" t="e">
        <f>VLOOKUP($E132,$E$86:I$105,COLUMNS($E$86:I$105))</f>
        <v>#N/A</v>
      </c>
      <c r="J132" s="243" t="e">
        <f>#REF!</f>
        <v>#REF!</v>
      </c>
      <c r="K132" s="243"/>
      <c r="L132" s="243"/>
      <c r="M132" s="243"/>
      <c r="N132" s="136"/>
      <c r="O132" s="109" t="e">
        <f>RANK(H132,H131:H135,0)</f>
        <v>#N/A</v>
      </c>
      <c r="P132" s="109"/>
      <c r="Q132" s="109"/>
      <c r="R132" s="109"/>
      <c r="S132" s="109"/>
      <c r="T132" s="541"/>
      <c r="U132" s="109" t="e">
        <f t="shared" ref="U132:U135" si="610">F132</f>
        <v>#N/A</v>
      </c>
      <c r="V132" s="109">
        <f>COUNTIF(O131:O135,O132)</f>
        <v>5</v>
      </c>
      <c r="W132" s="106" t="e">
        <f t="shared" ref="W132:X135" si="611">G132</f>
        <v>#N/A</v>
      </c>
      <c r="X132" s="109" t="e">
        <f t="shared" si="611"/>
        <v>#N/A</v>
      </c>
      <c r="Y132" s="109"/>
      <c r="Z132" s="109"/>
      <c r="AA132" s="109"/>
      <c r="AB132" s="109" t="e">
        <f t="shared" ref="AB132:AB135" si="612">I132</f>
        <v>#N/A</v>
      </c>
      <c r="AC132" s="106" t="e">
        <f>IF(V132&gt;1,W132," ")</f>
        <v>#N/A</v>
      </c>
      <c r="AD132" s="106" t="e">
        <f>IF(V132&gt;1,AB132," ")</f>
        <v>#N/A</v>
      </c>
      <c r="AE132" s="117" t="e">
        <f t="shared" ref="AE132:AE135" si="613">IF(AND(AC132=" ",AD132=" "),O132,IF(AND(W132=W133,AB132&gt;AB133),O132,O132+1))</f>
        <v>#N/A</v>
      </c>
      <c r="AF132" s="253" t="e">
        <f t="shared" ref="AF132:AF135" si="614">U132</f>
        <v>#N/A</v>
      </c>
      <c r="AH132" s="121"/>
      <c r="AI132" s="121"/>
      <c r="AJ132" s="121"/>
      <c r="AK132" s="121"/>
      <c r="AL132" s="121"/>
      <c r="AM132" s="121"/>
      <c r="AN132" s="122"/>
      <c r="AO132" s="121"/>
      <c r="AS132" s="280"/>
    </row>
    <row r="133" spans="4:333">
      <c r="E133" s="305">
        <f t="shared" ref="E133:E135" si="615">E132+1</f>
        <v>13</v>
      </c>
      <c r="F133" s="287" t="e">
        <f>VLOOKUP($E133,$E$86:F$105,COLUMNS($E$86:F$105))</f>
        <v>#N/A</v>
      </c>
      <c r="G133" s="287" t="e">
        <f>VLOOKUP($E133,$E$86:G$105,COLUMNS($E$86:G$105))</f>
        <v>#N/A</v>
      </c>
      <c r="H133" s="287" t="e">
        <f>VLOOKUP($E133,$E$86:H$105,COLUMNS($E$86:H$105))</f>
        <v>#N/A</v>
      </c>
      <c r="I133" s="287" t="e">
        <f>VLOOKUP($E133,$E$86:I$105,COLUMNS($E$86:I$105))</f>
        <v>#N/A</v>
      </c>
      <c r="J133" s="245" t="e">
        <f>#REF!</f>
        <v>#REF!</v>
      </c>
      <c r="K133" s="243"/>
      <c r="L133" s="243"/>
      <c r="M133" s="243"/>
      <c r="N133" s="136"/>
      <c r="O133" s="109" t="e">
        <f>RANK(H133,H131:H135,0)</f>
        <v>#N/A</v>
      </c>
      <c r="P133" s="109"/>
      <c r="Q133" s="109"/>
      <c r="R133" s="109"/>
      <c r="S133" s="109"/>
      <c r="T133" s="541"/>
      <c r="U133" s="109" t="e">
        <f t="shared" si="610"/>
        <v>#N/A</v>
      </c>
      <c r="V133" s="109">
        <f>COUNTIF(O131:O135,O133)</f>
        <v>5</v>
      </c>
      <c r="W133" s="106" t="e">
        <f t="shared" si="611"/>
        <v>#N/A</v>
      </c>
      <c r="X133" s="109" t="e">
        <f t="shared" si="611"/>
        <v>#N/A</v>
      </c>
      <c r="Y133" s="109"/>
      <c r="Z133" s="109"/>
      <c r="AA133" s="109"/>
      <c r="AB133" s="109" t="e">
        <f t="shared" si="612"/>
        <v>#N/A</v>
      </c>
      <c r="AC133" s="106" t="e">
        <f t="shared" ref="AC133:AC135" si="616">IF(V133&gt;1,W133," ")</f>
        <v>#N/A</v>
      </c>
      <c r="AD133" s="106" t="e">
        <f t="shared" ref="AD133:AD135" si="617">IF(V133&gt;1,AB133," ")</f>
        <v>#N/A</v>
      </c>
      <c r="AE133" s="117" t="e">
        <f t="shared" si="613"/>
        <v>#N/A</v>
      </c>
      <c r="AF133" s="253" t="e">
        <f t="shared" si="614"/>
        <v>#N/A</v>
      </c>
      <c r="AH133" s="121"/>
      <c r="AI133" s="121"/>
      <c r="AJ133" s="121"/>
      <c r="AK133" s="121"/>
      <c r="AL133" s="121"/>
      <c r="AM133" s="121"/>
      <c r="AN133" s="297"/>
      <c r="AO133" s="121"/>
      <c r="AS133" s="280"/>
    </row>
    <row r="134" spans="4:333">
      <c r="E134" s="305">
        <f t="shared" si="615"/>
        <v>14</v>
      </c>
      <c r="F134" s="287" t="e">
        <f>VLOOKUP($E134,$E$86:F$105,COLUMNS($E$86:F$105))</f>
        <v>#N/A</v>
      </c>
      <c r="G134" s="287" t="e">
        <f>VLOOKUP($E134,$E$86:G$105,COLUMNS($E$86:G$105))</f>
        <v>#N/A</v>
      </c>
      <c r="H134" s="287" t="e">
        <f>VLOOKUP($E134,$E$86:H$105,COLUMNS($E$86:H$105))</f>
        <v>#N/A</v>
      </c>
      <c r="I134" s="287" t="e">
        <f>VLOOKUP($E134,$E$86:I$105,COLUMNS($E$86:I$105))</f>
        <v>#N/A</v>
      </c>
      <c r="J134" s="245" t="e">
        <f>#REF!</f>
        <v>#REF!</v>
      </c>
      <c r="K134" s="243"/>
      <c r="L134" s="243"/>
      <c r="M134" s="243"/>
      <c r="N134" s="136"/>
      <c r="O134" s="109" t="e">
        <f>RANK(H134,H131:H135,0)</f>
        <v>#N/A</v>
      </c>
      <c r="P134" s="109"/>
      <c r="Q134" s="109"/>
      <c r="R134" s="109"/>
      <c r="S134" s="109"/>
      <c r="T134" s="541"/>
      <c r="U134" s="109" t="e">
        <f t="shared" si="610"/>
        <v>#N/A</v>
      </c>
      <c r="V134" s="109">
        <f>COUNTIF(O131:O135,O134)</f>
        <v>5</v>
      </c>
      <c r="W134" s="106" t="e">
        <f t="shared" si="611"/>
        <v>#N/A</v>
      </c>
      <c r="X134" s="109" t="e">
        <f t="shared" si="611"/>
        <v>#N/A</v>
      </c>
      <c r="Y134" s="109"/>
      <c r="Z134" s="109"/>
      <c r="AA134" s="109"/>
      <c r="AB134" s="109" t="e">
        <f t="shared" si="612"/>
        <v>#N/A</v>
      </c>
      <c r="AC134" s="106" t="e">
        <f t="shared" si="616"/>
        <v>#N/A</v>
      </c>
      <c r="AD134" s="106" t="e">
        <f t="shared" si="617"/>
        <v>#N/A</v>
      </c>
      <c r="AE134" s="117" t="e">
        <f>IF(AND(AC134=" ",AD134=" "),O134,IF(AND(W134=W135,AB134&gt;AB135),O134,O134+1))</f>
        <v>#N/A</v>
      </c>
      <c r="AF134" s="253" t="e">
        <f t="shared" si="614"/>
        <v>#N/A</v>
      </c>
      <c r="AH134" s="121"/>
      <c r="AI134" s="121"/>
      <c r="AJ134" s="121"/>
      <c r="AK134" s="121"/>
      <c r="AL134" s="121"/>
      <c r="AM134" s="121"/>
      <c r="AN134" s="122"/>
      <c r="AO134" s="121"/>
      <c r="AS134" s="280"/>
    </row>
    <row r="135" spans="4:333">
      <c r="E135" s="305">
        <f t="shared" si="615"/>
        <v>15</v>
      </c>
      <c r="F135" s="287" t="e">
        <f>VLOOKUP($E135,$E$86:F$105,COLUMNS($E$86:F$105))</f>
        <v>#N/A</v>
      </c>
      <c r="G135" s="287" t="e">
        <f>VLOOKUP($E135,$E$86:G$105,COLUMNS($E$86:G$105))</f>
        <v>#N/A</v>
      </c>
      <c r="H135" s="287" t="e">
        <f>VLOOKUP($E135,$E$86:H$105,COLUMNS($E$86:H$105))</f>
        <v>#N/A</v>
      </c>
      <c r="I135" s="287" t="e">
        <f>VLOOKUP($E135,$E$86:I$105,COLUMNS($E$86:I$105))</f>
        <v>#N/A</v>
      </c>
      <c r="J135" s="245" t="e">
        <f>#REF!</f>
        <v>#REF!</v>
      </c>
      <c r="K135" s="243"/>
      <c r="L135" s="243"/>
      <c r="M135" s="243"/>
      <c r="N135" s="136"/>
      <c r="O135" s="109" t="e">
        <f>RANK(H135,H131:H135,0)</f>
        <v>#N/A</v>
      </c>
      <c r="P135" s="109"/>
      <c r="Q135" s="109"/>
      <c r="R135" s="109"/>
      <c r="S135" s="109"/>
      <c r="T135" s="541"/>
      <c r="U135" s="109" t="e">
        <f t="shared" si="610"/>
        <v>#N/A</v>
      </c>
      <c r="V135" s="109">
        <f>COUNTIF(O131:O135,O135)</f>
        <v>5</v>
      </c>
      <c r="W135" s="106" t="e">
        <f t="shared" si="611"/>
        <v>#N/A</v>
      </c>
      <c r="X135" s="109" t="e">
        <f t="shared" si="611"/>
        <v>#N/A</v>
      </c>
      <c r="Y135" s="109"/>
      <c r="Z135" s="109"/>
      <c r="AA135" s="109"/>
      <c r="AB135" s="109" t="e">
        <f t="shared" si="612"/>
        <v>#N/A</v>
      </c>
      <c r="AC135" s="106" t="e">
        <f t="shared" si="616"/>
        <v>#N/A</v>
      </c>
      <c r="AD135" s="106" t="e">
        <f t="shared" si="617"/>
        <v>#N/A</v>
      </c>
      <c r="AE135" s="117" t="e">
        <f t="shared" si="613"/>
        <v>#N/A</v>
      </c>
      <c r="AF135" s="253" t="e">
        <f t="shared" si="614"/>
        <v>#N/A</v>
      </c>
      <c r="AH135" s="297"/>
      <c r="AI135" s="297"/>
      <c r="AJ135" s="297"/>
      <c r="AK135" s="297"/>
      <c r="AL135" s="297"/>
      <c r="AM135" s="297"/>
      <c r="AN135" s="297"/>
      <c r="AO135" s="297"/>
      <c r="AS135" s="280"/>
    </row>
    <row r="137" spans="4:333" s="338" customFormat="1">
      <c r="D137" s="339"/>
      <c r="E137" s="340"/>
      <c r="F137" s="341"/>
      <c r="G137" s="342"/>
      <c r="H137" s="343"/>
      <c r="I137" s="344"/>
      <c r="J137" s="344"/>
      <c r="K137" s="344"/>
      <c r="L137" s="344"/>
      <c r="M137" s="344"/>
      <c r="N137" s="343"/>
      <c r="O137" s="344"/>
      <c r="P137" s="344"/>
      <c r="Q137" s="344"/>
      <c r="R137" s="344"/>
      <c r="S137" s="344"/>
      <c r="T137" s="542"/>
      <c r="U137" s="344"/>
      <c r="V137" s="344"/>
      <c r="W137" s="344"/>
      <c r="X137" s="344"/>
      <c r="Y137" s="344"/>
      <c r="Z137" s="344"/>
      <c r="AA137" s="344"/>
      <c r="AB137" s="344"/>
      <c r="AC137" s="344"/>
      <c r="AD137" s="344"/>
      <c r="AE137" s="345"/>
      <c r="AF137" s="345"/>
      <c r="AG137" s="122"/>
      <c r="AH137" s="122"/>
      <c r="AI137" s="122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3"/>
      <c r="FT137" s="33"/>
      <c r="FU137" s="33"/>
      <c r="FV137" s="33"/>
      <c r="FW137" s="33"/>
      <c r="FX137" s="33"/>
      <c r="FY137" s="33"/>
      <c r="FZ137" s="33"/>
      <c r="GA137" s="33"/>
      <c r="GB137" s="33"/>
      <c r="GC137" s="33"/>
      <c r="GD137" s="33"/>
      <c r="GE137" s="33"/>
      <c r="GF137" s="33"/>
      <c r="GG137" s="33"/>
      <c r="GH137" s="33"/>
      <c r="GI137" s="33"/>
      <c r="GJ137" s="33"/>
      <c r="GK137" s="33"/>
      <c r="GL137" s="33"/>
      <c r="GM137" s="33"/>
      <c r="GN137" s="33"/>
      <c r="GO137" s="33"/>
      <c r="GP137" s="33"/>
      <c r="GQ137" s="33"/>
      <c r="GR137" s="33"/>
      <c r="GS137" s="33"/>
      <c r="GT137" s="33"/>
      <c r="GU137" s="33"/>
      <c r="GV137" s="33"/>
      <c r="GW137" s="33"/>
      <c r="GX137" s="33"/>
      <c r="GY137" s="33"/>
      <c r="GZ137" s="33"/>
      <c r="HA137" s="33"/>
      <c r="HB137" s="33"/>
      <c r="HC137" s="33"/>
      <c r="HD137" s="33"/>
      <c r="HE137" s="33"/>
      <c r="HF137" s="33"/>
      <c r="HG137" s="33"/>
      <c r="HH137" s="33"/>
      <c r="HI137" s="33"/>
      <c r="HJ137" s="33"/>
      <c r="HK137" s="33"/>
      <c r="HL137" s="33"/>
      <c r="HM137" s="33"/>
      <c r="HN137" s="33"/>
      <c r="HO137" s="33"/>
      <c r="HP137" s="33"/>
      <c r="HQ137" s="33"/>
      <c r="HR137" s="33"/>
      <c r="HS137" s="33"/>
      <c r="HT137" s="33"/>
      <c r="HU137" s="33"/>
      <c r="HV137" s="33"/>
      <c r="HW137" s="33"/>
      <c r="HX137" s="33"/>
      <c r="HY137" s="33"/>
      <c r="HZ137" s="33"/>
      <c r="IA137" s="33"/>
      <c r="IB137" s="33"/>
      <c r="IC137" s="33"/>
      <c r="ID137" s="33"/>
      <c r="IE137" s="33"/>
      <c r="IF137" s="33"/>
      <c r="IG137" s="33"/>
      <c r="IH137" s="33"/>
      <c r="II137" s="33"/>
      <c r="IJ137" s="33"/>
      <c r="IK137" s="33"/>
      <c r="IL137" s="33"/>
      <c r="IM137" s="33"/>
      <c r="IN137" s="33"/>
      <c r="IO137" s="33"/>
      <c r="IP137" s="33"/>
      <c r="IQ137" s="33"/>
      <c r="IR137" s="33"/>
      <c r="IS137" s="33"/>
      <c r="IT137" s="33"/>
      <c r="IU137" s="33"/>
      <c r="IV137" s="33"/>
      <c r="IW137" s="33"/>
      <c r="IX137" s="33"/>
      <c r="IY137" s="33"/>
      <c r="IZ137" s="33"/>
      <c r="JA137" s="33"/>
      <c r="JB137" s="33"/>
      <c r="JC137" s="33"/>
      <c r="JD137" s="33"/>
      <c r="JE137" s="33"/>
      <c r="JF137" s="33"/>
      <c r="JG137" s="33"/>
      <c r="JH137" s="33"/>
      <c r="JI137" s="33"/>
      <c r="JJ137" s="33"/>
      <c r="JK137" s="33"/>
      <c r="JL137" s="33"/>
      <c r="JM137" s="33"/>
      <c r="JN137" s="33"/>
      <c r="JO137" s="33"/>
      <c r="JP137" s="33"/>
      <c r="JQ137" s="33"/>
      <c r="JR137" s="33"/>
      <c r="JS137" s="33"/>
      <c r="JT137" s="33"/>
      <c r="JU137" s="33"/>
      <c r="JV137" s="33"/>
      <c r="JW137" s="33"/>
      <c r="JX137" s="33"/>
      <c r="JY137" s="33"/>
      <c r="JZ137" s="33"/>
      <c r="KA137" s="33"/>
      <c r="KB137" s="33"/>
      <c r="KC137" s="33"/>
      <c r="KD137" s="33"/>
      <c r="KE137" s="33"/>
      <c r="KF137" s="33"/>
      <c r="KG137" s="33"/>
      <c r="KH137" s="33"/>
      <c r="KI137" s="33"/>
      <c r="KJ137" s="33"/>
      <c r="KK137" s="33"/>
      <c r="KL137" s="33"/>
      <c r="KM137" s="33"/>
      <c r="KN137" s="33"/>
      <c r="KO137" s="33"/>
      <c r="KP137" s="33"/>
      <c r="KQ137" s="33"/>
      <c r="KR137" s="33"/>
      <c r="KS137" s="33"/>
      <c r="KT137" s="33"/>
      <c r="KU137" s="33"/>
      <c r="KV137" s="33"/>
      <c r="KW137" s="33"/>
      <c r="KX137" s="33"/>
      <c r="KY137" s="33"/>
      <c r="KZ137" s="33"/>
      <c r="LA137" s="33"/>
      <c r="LB137" s="33"/>
      <c r="LC137" s="33"/>
      <c r="LD137" s="33"/>
      <c r="LE137" s="33"/>
      <c r="LF137" s="33"/>
      <c r="LG137" s="33"/>
      <c r="LH137" s="33"/>
      <c r="LI137" s="33"/>
      <c r="LJ137" s="33"/>
      <c r="LK137" s="33"/>
      <c r="LL137" s="33"/>
      <c r="LM137" s="33"/>
      <c r="LN137" s="33"/>
      <c r="LO137" s="33"/>
      <c r="LP137" s="33"/>
      <c r="LQ137" s="33"/>
      <c r="LR137" s="33"/>
      <c r="LS137" s="33"/>
      <c r="LT137" s="33"/>
      <c r="LU137" s="33"/>
    </row>
    <row r="138" spans="4:333" ht="19.5" thickBot="1"/>
    <row r="139" spans="4:333" ht="19.5" thickBot="1">
      <c r="G139" s="134" t="s">
        <v>20</v>
      </c>
      <c r="H139" s="134" t="s">
        <v>35</v>
      </c>
      <c r="I139" s="134" t="s">
        <v>22</v>
      </c>
      <c r="J139" s="244" t="s">
        <v>133</v>
      </c>
      <c r="K139" s="134"/>
      <c r="L139" s="134"/>
      <c r="M139" s="134"/>
      <c r="N139" s="136"/>
      <c r="O139" s="111" t="s">
        <v>32</v>
      </c>
      <c r="P139" s="111"/>
      <c r="Q139" s="111"/>
      <c r="R139" s="111"/>
      <c r="S139" s="111"/>
      <c r="T139" s="540"/>
      <c r="U139" s="111" t="s">
        <v>132</v>
      </c>
      <c r="V139" s="111" t="s">
        <v>33</v>
      </c>
      <c r="W139" s="111" t="s">
        <v>20</v>
      </c>
      <c r="X139" s="111" t="s">
        <v>23</v>
      </c>
      <c r="Y139" s="111"/>
      <c r="Z139" s="111"/>
      <c r="AA139" s="111"/>
      <c r="AB139" s="111" t="s">
        <v>22</v>
      </c>
      <c r="AC139" s="111" t="s">
        <v>38</v>
      </c>
      <c r="AD139" s="111" t="s">
        <v>37</v>
      </c>
      <c r="AE139" s="111" t="s">
        <v>34</v>
      </c>
      <c r="AF139" s="244" t="s">
        <v>132</v>
      </c>
      <c r="AH139" s="118"/>
      <c r="AI139" s="118"/>
      <c r="AJ139" s="118"/>
      <c r="AK139" s="118"/>
      <c r="AL139" s="118"/>
      <c r="AM139" s="118"/>
      <c r="AN139" s="118"/>
      <c r="AO139" s="118"/>
    </row>
    <row r="140" spans="4:333">
      <c r="E140" s="305">
        <f>E135+1</f>
        <v>16</v>
      </c>
      <c r="F140" s="287" t="e">
        <f>VLOOKUP($E140,$E$86:F$105,COLUMNS($E$86:F$105))</f>
        <v>#N/A</v>
      </c>
      <c r="G140" s="287" t="e">
        <f>VLOOKUP($E140,$E$86:G$105,COLUMNS($E$86:G$105))</f>
        <v>#N/A</v>
      </c>
      <c r="H140" s="287" t="e">
        <f>VLOOKUP($E140,$E$86:H$105,COLUMNS($E$86:H$105))</f>
        <v>#N/A</v>
      </c>
      <c r="I140" s="287" t="e">
        <f>VLOOKUP($E140,$E$86:I$105,COLUMNS($E$86:I$105))</f>
        <v>#N/A</v>
      </c>
      <c r="J140" s="243" t="e">
        <f>#REF!</f>
        <v>#REF!</v>
      </c>
      <c r="K140" s="243"/>
      <c r="L140" s="243"/>
      <c r="M140" s="243"/>
      <c r="N140" s="136"/>
      <c r="O140" s="109" t="e">
        <f>RANK(H140,H140:H144,0)</f>
        <v>#N/A</v>
      </c>
      <c r="P140" s="109"/>
      <c r="Q140" s="109"/>
      <c r="R140" s="109"/>
      <c r="S140" s="109"/>
      <c r="T140" s="541"/>
      <c r="U140" s="109" t="e">
        <f>F140</f>
        <v>#N/A</v>
      </c>
      <c r="V140" s="109">
        <f>COUNTIF(O140:O144,O140)</f>
        <v>5</v>
      </c>
      <c r="W140" s="106" t="e">
        <f>G140</f>
        <v>#N/A</v>
      </c>
      <c r="X140" s="109" t="e">
        <f>H140</f>
        <v>#N/A</v>
      </c>
      <c r="Y140" s="109"/>
      <c r="Z140" s="109"/>
      <c r="AA140" s="109"/>
      <c r="AB140" s="109" t="e">
        <f>I140</f>
        <v>#N/A</v>
      </c>
      <c r="AC140" s="106" t="e">
        <f>IF(V140&gt;1,W140," ")</f>
        <v>#N/A</v>
      </c>
      <c r="AD140" s="106" t="e">
        <f>IF(V140&gt;1,AB140," ")</f>
        <v>#N/A</v>
      </c>
      <c r="AE140" s="117" t="e">
        <f>IF(AND(AC140=" ",AD140=" "),O140,IF(AND(W140=W141,AB140&gt;AB141),O140,O140+1))</f>
        <v>#N/A</v>
      </c>
      <c r="AF140" s="253" t="e">
        <f>U140</f>
        <v>#N/A</v>
      </c>
      <c r="AH140" s="119"/>
      <c r="AI140" s="119"/>
      <c r="AJ140" s="119"/>
      <c r="AK140" s="119"/>
      <c r="AL140" s="119"/>
      <c r="AM140" s="119"/>
      <c r="AN140" s="119"/>
      <c r="AO140" s="119"/>
      <c r="AS140" s="280"/>
    </row>
    <row r="141" spans="4:333">
      <c r="E141" s="305">
        <f>E140+1</f>
        <v>17</v>
      </c>
      <c r="F141" s="287" t="e">
        <f>VLOOKUP($E141,$E$86:F$105,COLUMNS($E$86:F$105))</f>
        <v>#N/A</v>
      </c>
      <c r="G141" s="287" t="e">
        <f>VLOOKUP($E141,$E$86:G$105,COLUMNS($E$86:G$105))</f>
        <v>#N/A</v>
      </c>
      <c r="H141" s="287" t="e">
        <f>VLOOKUP($E141,$E$86:H$105,COLUMNS($E$86:H$105))</f>
        <v>#N/A</v>
      </c>
      <c r="I141" s="287" t="e">
        <f>VLOOKUP($E141,$E$86:I$105,COLUMNS($E$86:I$105))</f>
        <v>#N/A</v>
      </c>
      <c r="J141" s="243" t="e">
        <f>#REF!</f>
        <v>#REF!</v>
      </c>
      <c r="K141" s="243"/>
      <c r="L141" s="243"/>
      <c r="M141" s="243"/>
      <c r="N141" s="136"/>
      <c r="O141" s="109" t="e">
        <f>RANK(H141,H140:H144,0)</f>
        <v>#N/A</v>
      </c>
      <c r="P141" s="109"/>
      <c r="Q141" s="109"/>
      <c r="R141" s="109"/>
      <c r="S141" s="109"/>
      <c r="T141" s="541"/>
      <c r="U141" s="109" t="e">
        <f t="shared" ref="U141:U144" si="618">F141</f>
        <v>#N/A</v>
      </c>
      <c r="V141" s="109">
        <f>COUNTIF(O140:O144,O141)</f>
        <v>5</v>
      </c>
      <c r="W141" s="106" t="e">
        <f t="shared" ref="W141:X144" si="619">G141</f>
        <v>#N/A</v>
      </c>
      <c r="X141" s="109" t="e">
        <f t="shared" si="619"/>
        <v>#N/A</v>
      </c>
      <c r="Y141" s="109"/>
      <c r="Z141" s="109"/>
      <c r="AA141" s="109"/>
      <c r="AB141" s="109" t="e">
        <f t="shared" ref="AB141:AB144" si="620">I141</f>
        <v>#N/A</v>
      </c>
      <c r="AC141" s="106" t="e">
        <f>IF(V141&gt;1,W141," ")</f>
        <v>#N/A</v>
      </c>
      <c r="AD141" s="106" t="e">
        <f>IF(V141&gt;1,AB141," ")</f>
        <v>#N/A</v>
      </c>
      <c r="AE141" s="117" t="e">
        <f t="shared" ref="AE141:AE144" si="621">IF(AND(AC141=" ",AD141=" "),O141,IF(AND(W141=W142,AB141&gt;AB142),O141,O141+1))</f>
        <v>#N/A</v>
      </c>
      <c r="AF141" s="253" t="e">
        <f t="shared" ref="AF141:AF144" si="622">U141</f>
        <v>#N/A</v>
      </c>
      <c r="AH141" s="121"/>
      <c r="AI141" s="121"/>
      <c r="AJ141" s="121"/>
      <c r="AK141" s="121"/>
      <c r="AL141" s="121"/>
      <c r="AM141" s="121"/>
      <c r="AN141" s="122"/>
      <c r="AO141" s="121"/>
      <c r="AS141" s="280"/>
    </row>
    <row r="142" spans="4:333">
      <c r="E142" s="305">
        <f t="shared" ref="E142:E144" si="623">E141+1</f>
        <v>18</v>
      </c>
      <c r="F142" s="287" t="e">
        <f>VLOOKUP($E142,$E$86:F$105,COLUMNS($E$86:F$105))</f>
        <v>#N/A</v>
      </c>
      <c r="G142" s="287" t="e">
        <f>VLOOKUP($E142,$E$86:G$105,COLUMNS($E$86:G$105))</f>
        <v>#N/A</v>
      </c>
      <c r="H142" s="287" t="e">
        <f>VLOOKUP($E142,$E$86:H$105,COLUMNS($E$86:H$105))</f>
        <v>#N/A</v>
      </c>
      <c r="I142" s="287" t="e">
        <f>VLOOKUP($E142,$E$86:I$105,COLUMNS($E$86:I$105))</f>
        <v>#N/A</v>
      </c>
      <c r="J142" s="243" t="e">
        <f>#REF!</f>
        <v>#REF!</v>
      </c>
      <c r="K142" s="243"/>
      <c r="L142" s="243"/>
      <c r="M142" s="243"/>
      <c r="N142" s="136"/>
      <c r="O142" s="109" t="e">
        <f>RANK(H142,H140:H144,0)</f>
        <v>#N/A</v>
      </c>
      <c r="P142" s="109"/>
      <c r="Q142" s="109"/>
      <c r="R142" s="109"/>
      <c r="S142" s="109"/>
      <c r="T142" s="541"/>
      <c r="U142" s="109" t="e">
        <f t="shared" si="618"/>
        <v>#N/A</v>
      </c>
      <c r="V142" s="109">
        <f>COUNTIF(O140:O144,O142)</f>
        <v>5</v>
      </c>
      <c r="W142" s="106" t="e">
        <f t="shared" si="619"/>
        <v>#N/A</v>
      </c>
      <c r="X142" s="109" t="e">
        <f t="shared" si="619"/>
        <v>#N/A</v>
      </c>
      <c r="Y142" s="109"/>
      <c r="Z142" s="109"/>
      <c r="AA142" s="109"/>
      <c r="AB142" s="109" t="e">
        <f t="shared" si="620"/>
        <v>#N/A</v>
      </c>
      <c r="AC142" s="106" t="e">
        <f t="shared" ref="AC142:AC144" si="624">IF(V142&gt;1,W142," ")</f>
        <v>#N/A</v>
      </c>
      <c r="AD142" s="106" t="e">
        <f t="shared" ref="AD142:AD144" si="625">IF(V142&gt;1,AB142," ")</f>
        <v>#N/A</v>
      </c>
      <c r="AE142" s="117" t="e">
        <f t="shared" si="621"/>
        <v>#N/A</v>
      </c>
      <c r="AF142" s="253" t="e">
        <f t="shared" si="622"/>
        <v>#N/A</v>
      </c>
      <c r="AH142" s="121"/>
      <c r="AI142" s="121"/>
      <c r="AJ142" s="121"/>
      <c r="AK142" s="121"/>
      <c r="AL142" s="121"/>
      <c r="AM142" s="121"/>
      <c r="AN142" s="297"/>
      <c r="AO142" s="121"/>
      <c r="AS142" s="280"/>
    </row>
    <row r="143" spans="4:333">
      <c r="E143" s="305">
        <f t="shared" si="623"/>
        <v>19</v>
      </c>
      <c r="F143" s="287" t="e">
        <f>VLOOKUP($E143,$E$86:F$105,COLUMNS($E$86:F$105))</f>
        <v>#N/A</v>
      </c>
      <c r="G143" s="287" t="e">
        <f>VLOOKUP($E143,$E$86:G$105,COLUMNS($E$86:G$105))</f>
        <v>#N/A</v>
      </c>
      <c r="H143" s="287" t="e">
        <f>VLOOKUP($E143,$E$86:H$105,COLUMNS($E$86:H$105))</f>
        <v>#N/A</v>
      </c>
      <c r="I143" s="287" t="e">
        <f>VLOOKUP($E143,$E$86:I$105,COLUMNS($E$86:I$105))</f>
        <v>#N/A</v>
      </c>
      <c r="J143" s="243" t="e">
        <f>#REF!</f>
        <v>#REF!</v>
      </c>
      <c r="K143" s="243"/>
      <c r="L143" s="243"/>
      <c r="M143" s="243"/>
      <c r="N143" s="136"/>
      <c r="O143" s="109" t="e">
        <f>RANK(H143,H140:H144,0)</f>
        <v>#N/A</v>
      </c>
      <c r="P143" s="109"/>
      <c r="Q143" s="109"/>
      <c r="R143" s="109"/>
      <c r="S143" s="109"/>
      <c r="T143" s="541"/>
      <c r="U143" s="109" t="e">
        <f t="shared" si="618"/>
        <v>#N/A</v>
      </c>
      <c r="V143" s="109">
        <f>COUNTIF(O140:O144,O143)</f>
        <v>5</v>
      </c>
      <c r="W143" s="106" t="e">
        <f t="shared" si="619"/>
        <v>#N/A</v>
      </c>
      <c r="X143" s="109" t="e">
        <f t="shared" si="619"/>
        <v>#N/A</v>
      </c>
      <c r="Y143" s="109"/>
      <c r="Z143" s="109"/>
      <c r="AA143" s="109"/>
      <c r="AB143" s="109" t="e">
        <f t="shared" si="620"/>
        <v>#N/A</v>
      </c>
      <c r="AC143" s="106" t="e">
        <f t="shared" si="624"/>
        <v>#N/A</v>
      </c>
      <c r="AD143" s="106" t="e">
        <f t="shared" si="625"/>
        <v>#N/A</v>
      </c>
      <c r="AE143" s="117" t="e">
        <f>IF(AND(AC143=" ",AD143=" "),O143,IF(AND(W143=W144,AB143&gt;AB144),O143,O143+1))</f>
        <v>#N/A</v>
      </c>
      <c r="AF143" s="253" t="e">
        <f t="shared" si="622"/>
        <v>#N/A</v>
      </c>
      <c r="AH143" s="121"/>
      <c r="AI143" s="121"/>
      <c r="AJ143" s="121"/>
      <c r="AK143" s="121"/>
      <c r="AL143" s="121"/>
      <c r="AM143" s="121"/>
      <c r="AN143" s="297"/>
      <c r="AO143" s="121"/>
      <c r="AS143" s="280"/>
    </row>
    <row r="144" spans="4:333">
      <c r="E144" s="305">
        <f t="shared" si="623"/>
        <v>20</v>
      </c>
      <c r="F144" s="287" t="e">
        <f>VLOOKUP($E144,$E$86:F$105,COLUMNS($E$86:F$105))</f>
        <v>#N/A</v>
      </c>
      <c r="G144" s="287" t="e">
        <f>VLOOKUP($E144,$E$86:G$105,COLUMNS($E$86:G$105))</f>
        <v>#N/A</v>
      </c>
      <c r="H144" s="287" t="e">
        <f>VLOOKUP($E144,$E$86:H$105,COLUMNS($E$86:H$105))</f>
        <v>#N/A</v>
      </c>
      <c r="I144" s="287" t="e">
        <f>VLOOKUP($E144,$E$86:I$105,COLUMNS($E$86:I$105))</f>
        <v>#N/A</v>
      </c>
      <c r="J144" s="243" t="e">
        <f>#REF!</f>
        <v>#REF!</v>
      </c>
      <c r="K144" s="243"/>
      <c r="L144" s="243"/>
      <c r="M144" s="243"/>
      <c r="N144" s="136"/>
      <c r="O144" s="109" t="e">
        <f>RANK(H144,H140:H144,0)</f>
        <v>#N/A</v>
      </c>
      <c r="P144" s="109"/>
      <c r="Q144" s="109"/>
      <c r="R144" s="109"/>
      <c r="S144" s="109"/>
      <c r="T144" s="541"/>
      <c r="U144" s="109" t="e">
        <f t="shared" si="618"/>
        <v>#N/A</v>
      </c>
      <c r="V144" s="109">
        <f>COUNTIF(O140:O144,O144)</f>
        <v>5</v>
      </c>
      <c r="W144" s="106" t="e">
        <f t="shared" si="619"/>
        <v>#N/A</v>
      </c>
      <c r="X144" s="109" t="e">
        <f t="shared" si="619"/>
        <v>#N/A</v>
      </c>
      <c r="Y144" s="109"/>
      <c r="Z144" s="109"/>
      <c r="AA144" s="109"/>
      <c r="AB144" s="109" t="e">
        <f t="shared" si="620"/>
        <v>#N/A</v>
      </c>
      <c r="AC144" s="106" t="e">
        <f t="shared" si="624"/>
        <v>#N/A</v>
      </c>
      <c r="AD144" s="106" t="e">
        <f t="shared" si="625"/>
        <v>#N/A</v>
      </c>
      <c r="AE144" s="117" t="e">
        <f t="shared" si="621"/>
        <v>#N/A</v>
      </c>
      <c r="AF144" s="253" t="e">
        <f t="shared" si="622"/>
        <v>#N/A</v>
      </c>
      <c r="AH144" s="297"/>
      <c r="AI144" s="297"/>
      <c r="AJ144" s="297"/>
      <c r="AK144" s="297"/>
      <c r="AL144" s="297"/>
      <c r="AM144" s="297"/>
      <c r="AN144" s="297"/>
      <c r="AO144" s="297"/>
      <c r="AS144" s="280"/>
    </row>
    <row r="146" spans="1:7" ht="19.5" thickBot="1"/>
    <row r="147" spans="1:7" ht="19.5" thickBot="1">
      <c r="A147" s="346" t="s">
        <v>6</v>
      </c>
      <c r="B147" s="212" t="s">
        <v>41</v>
      </c>
      <c r="C147" s="299" t="s">
        <v>20</v>
      </c>
      <c r="D147" s="187" t="s">
        <v>35</v>
      </c>
      <c r="E147" s="187" t="s">
        <v>22</v>
      </c>
      <c r="F147" s="187" t="s">
        <v>32</v>
      </c>
      <c r="G147" s="126" t="s">
        <v>33</v>
      </c>
    </row>
    <row r="148" spans="1:7">
      <c r="A148" s="38">
        <v>1</v>
      </c>
      <c r="B148" s="347" t="e">
        <f>VLOOKUP($A148,$E$113:F$144,COLUMNS($E$113:F$144))</f>
        <v>#N/A</v>
      </c>
      <c r="C148" s="348" t="e">
        <f>VLOOKUP($A148,$E$113:G$144,COLUMNS($E$113:G$144))</f>
        <v>#N/A</v>
      </c>
      <c r="D148" s="32" t="e">
        <f>VLOOKUP($A148,$E$113:H$144,COLUMNS($E$113:H$144))</f>
        <v>#N/A</v>
      </c>
      <c r="E148" s="32" t="e">
        <f>VLOOKUP($A148,$E$113:I$144,COLUMNS($E$113:I$144))</f>
        <v>#N/A</v>
      </c>
      <c r="F148" s="349">
        <f>VLOOKUP($A148,$E$113:AS$144,COLUMNS($E$113:AS$144))</f>
        <v>0</v>
      </c>
      <c r="G148" s="132">
        <f t="shared" ref="G148:G167" si="626">COUNTIF($F$148:$F$167,F148)</f>
        <v>20</v>
      </c>
    </row>
    <row r="149" spans="1:7">
      <c r="A149" s="38">
        <f>A148+1</f>
        <v>2</v>
      </c>
      <c r="B149" s="350" t="e">
        <f>VLOOKUP($A149,$E$113:F$144,COLUMNS($E$113:F$144))</f>
        <v>#N/A</v>
      </c>
      <c r="C149" s="307" t="e">
        <f>VLOOKUP($A149,$E$113:G$144,COLUMNS($E$113:G$144))</f>
        <v>#N/A</v>
      </c>
      <c r="D149" s="26" t="e">
        <f>VLOOKUP($A149,$E$113:H$144,COLUMNS($E$113:H$144))</f>
        <v>#N/A</v>
      </c>
      <c r="E149" s="26" t="e">
        <f>VLOOKUP($A149,$E$113:I$144,COLUMNS($E$113:I$144))</f>
        <v>#N/A</v>
      </c>
      <c r="F149" s="172">
        <f>VLOOKUP($A149,$E$113:AS$144,COLUMNS($E$113:AS$144))</f>
        <v>0</v>
      </c>
      <c r="G149" s="128">
        <f t="shared" si="626"/>
        <v>20</v>
      </c>
    </row>
    <row r="150" spans="1:7">
      <c r="A150" s="38">
        <f>A149+1</f>
        <v>3</v>
      </c>
      <c r="B150" s="350" t="e">
        <f>VLOOKUP($A150,$E$113:F$144,COLUMNS($E$113:F$144))</f>
        <v>#N/A</v>
      </c>
      <c r="C150" s="307" t="e">
        <f>VLOOKUP($A150,$E$113:G$144,COLUMNS($E$113:G$144))</f>
        <v>#N/A</v>
      </c>
      <c r="D150" s="26" t="e">
        <f>VLOOKUP($A150,$E$113:H$144,COLUMNS($E$113:H$144))</f>
        <v>#N/A</v>
      </c>
      <c r="E150" s="26" t="e">
        <f>VLOOKUP($A150,$E$113:I$144,COLUMNS($E$113:I$144))</f>
        <v>#N/A</v>
      </c>
      <c r="F150" s="172">
        <f>VLOOKUP($A150,$E$113:AS$144,COLUMNS($E$113:AS$144))</f>
        <v>0</v>
      </c>
      <c r="G150" s="128">
        <f t="shared" si="626"/>
        <v>20</v>
      </c>
    </row>
    <row r="151" spans="1:7">
      <c r="A151" s="38">
        <f t="shared" ref="A151:A166" si="627">A150+1</f>
        <v>4</v>
      </c>
      <c r="B151" s="350" t="e">
        <f>VLOOKUP($A151,$E$113:F$144,COLUMNS($E$113:F$144))</f>
        <v>#N/A</v>
      </c>
      <c r="C151" s="307" t="e">
        <f>VLOOKUP($A151,$E$113:G$144,COLUMNS($E$113:G$144))</f>
        <v>#N/A</v>
      </c>
      <c r="D151" s="26" t="e">
        <f>VLOOKUP($A151,$E$113:H$144,COLUMNS($E$113:H$144))</f>
        <v>#N/A</v>
      </c>
      <c r="E151" s="26" t="e">
        <f>VLOOKUP($A151,$E$113:I$144,COLUMNS($E$113:I$144))</f>
        <v>#N/A</v>
      </c>
      <c r="F151" s="172">
        <f>VLOOKUP($A151,$E$113:AS$144,COLUMNS($E$113:AS$144))</f>
        <v>0</v>
      </c>
      <c r="G151" s="128">
        <f t="shared" si="626"/>
        <v>20</v>
      </c>
    </row>
    <row r="152" spans="1:7">
      <c r="A152" s="38">
        <f t="shared" si="627"/>
        <v>5</v>
      </c>
      <c r="B152" s="350" t="e">
        <f>VLOOKUP($A152,$E$113:F$144,COLUMNS($E$113:F$144))</f>
        <v>#N/A</v>
      </c>
      <c r="C152" s="307" t="e">
        <f>VLOOKUP($A152,$E$113:G$144,COLUMNS($E$113:G$144))</f>
        <v>#N/A</v>
      </c>
      <c r="D152" s="26" t="e">
        <f>VLOOKUP($A152,$E$113:H$144,COLUMNS($E$113:H$144))</f>
        <v>#N/A</v>
      </c>
      <c r="E152" s="26" t="e">
        <f>VLOOKUP($A152,$E$113:I$144,COLUMNS($E$113:I$144))</f>
        <v>#N/A</v>
      </c>
      <c r="F152" s="172">
        <f>VLOOKUP($A152,$E$113:AS$144,COLUMNS($E$113:AS$144))</f>
        <v>0</v>
      </c>
      <c r="G152" s="128">
        <f t="shared" si="626"/>
        <v>20</v>
      </c>
    </row>
    <row r="153" spans="1:7">
      <c r="A153" s="38">
        <f t="shared" si="627"/>
        <v>6</v>
      </c>
      <c r="B153" s="350" t="e">
        <f>VLOOKUP($A153,$E$113:F$144,COLUMNS($E$113:F$144))</f>
        <v>#N/A</v>
      </c>
      <c r="C153" s="307" t="e">
        <f>VLOOKUP($A153,$E$113:G$144,COLUMNS($E$113:G$144))</f>
        <v>#N/A</v>
      </c>
      <c r="D153" s="26" t="e">
        <f>VLOOKUP($A153,$E$113:H$144,COLUMNS($E$113:H$144))</f>
        <v>#N/A</v>
      </c>
      <c r="E153" s="26" t="e">
        <f>VLOOKUP($A153,$E$113:I$144,COLUMNS($E$113:I$144))</f>
        <v>#N/A</v>
      </c>
      <c r="F153" s="172">
        <f>VLOOKUP($A153,$E$113:AS$144,COLUMNS($E$113:AS$144))</f>
        <v>0</v>
      </c>
      <c r="G153" s="128">
        <f t="shared" si="626"/>
        <v>20</v>
      </c>
    </row>
    <row r="154" spans="1:7">
      <c r="A154" s="38">
        <f t="shared" si="627"/>
        <v>7</v>
      </c>
      <c r="B154" s="350" t="e">
        <f>VLOOKUP($A154,$E$113:F$144,COLUMNS($E$113:F$144))</f>
        <v>#N/A</v>
      </c>
      <c r="C154" s="307" t="e">
        <f>VLOOKUP($A154,$E$113:G$144,COLUMNS($E$113:G$144))</f>
        <v>#N/A</v>
      </c>
      <c r="D154" s="26" t="e">
        <f>VLOOKUP($A154,$E$113:H$144,COLUMNS($E$113:H$144))</f>
        <v>#N/A</v>
      </c>
      <c r="E154" s="26" t="e">
        <f>VLOOKUP($A154,$E$113:I$144,COLUMNS($E$113:I$144))</f>
        <v>#N/A</v>
      </c>
      <c r="F154" s="172">
        <f>VLOOKUP($A154,$E$113:AS$144,COLUMNS($E$113:AS$144))</f>
        <v>0</v>
      </c>
      <c r="G154" s="128">
        <f t="shared" si="626"/>
        <v>20</v>
      </c>
    </row>
    <row r="155" spans="1:7">
      <c r="A155" s="38">
        <f t="shared" si="627"/>
        <v>8</v>
      </c>
      <c r="B155" s="350" t="e">
        <f>VLOOKUP($A155,$E$113:F$144,COLUMNS($E$113:F$144))</f>
        <v>#N/A</v>
      </c>
      <c r="C155" s="307" t="e">
        <f>VLOOKUP($A155,$E$113:G$144,COLUMNS($E$113:G$144))</f>
        <v>#N/A</v>
      </c>
      <c r="D155" s="26" t="e">
        <f>VLOOKUP($A155,$E$113:H$144,COLUMNS($E$113:H$144))</f>
        <v>#N/A</v>
      </c>
      <c r="E155" s="26" t="e">
        <f>VLOOKUP($A155,$E$113:I$144,COLUMNS($E$113:I$144))</f>
        <v>#N/A</v>
      </c>
      <c r="F155" s="172">
        <f>VLOOKUP($A155,$E$113:AS$144,COLUMNS($E$113:AS$144))</f>
        <v>0</v>
      </c>
      <c r="G155" s="128">
        <f t="shared" si="626"/>
        <v>20</v>
      </c>
    </row>
    <row r="156" spans="1:7">
      <c r="A156" s="38">
        <f t="shared" si="627"/>
        <v>9</v>
      </c>
      <c r="B156" s="350" t="e">
        <f>VLOOKUP($A156,$E$113:F$144,COLUMNS($E$113:F$144))</f>
        <v>#N/A</v>
      </c>
      <c r="C156" s="307" t="e">
        <f>VLOOKUP($A156,$E$113:G$144,COLUMNS($E$113:G$144))</f>
        <v>#N/A</v>
      </c>
      <c r="D156" s="26" t="e">
        <f>VLOOKUP($A156,$E$113:H$144,COLUMNS($E$113:H$144))</f>
        <v>#N/A</v>
      </c>
      <c r="E156" s="26" t="e">
        <f>VLOOKUP($A156,$E$113:I$144,COLUMNS($E$113:I$144))</f>
        <v>#N/A</v>
      </c>
      <c r="F156" s="172">
        <f>VLOOKUP($A156,$E$113:AS$144,COLUMNS($E$113:AS$144))</f>
        <v>0</v>
      </c>
      <c r="G156" s="128">
        <f t="shared" si="626"/>
        <v>20</v>
      </c>
    </row>
    <row r="157" spans="1:7">
      <c r="A157" s="38">
        <f t="shared" si="627"/>
        <v>10</v>
      </c>
      <c r="B157" s="350" t="e">
        <f>VLOOKUP($A157,$E$113:F$144,COLUMNS($E$113:F$144))</f>
        <v>#N/A</v>
      </c>
      <c r="C157" s="307" t="e">
        <f>VLOOKUP($A157,$E$113:G$144,COLUMNS($E$113:G$144))</f>
        <v>#N/A</v>
      </c>
      <c r="D157" s="26" t="e">
        <f>VLOOKUP($A157,$E$113:H$144,COLUMNS($E$113:H$144))</f>
        <v>#N/A</v>
      </c>
      <c r="E157" s="26" t="e">
        <f>VLOOKUP($A157,$E$113:I$144,COLUMNS($E$113:I$144))</f>
        <v>#N/A</v>
      </c>
      <c r="F157" s="172">
        <f>VLOOKUP($A157,$E$113:AS$144,COLUMNS($E$113:AS$144))</f>
        <v>0</v>
      </c>
      <c r="G157" s="128">
        <f t="shared" si="626"/>
        <v>20</v>
      </c>
    </row>
    <row r="158" spans="1:7">
      <c r="A158" s="38">
        <f t="shared" si="627"/>
        <v>11</v>
      </c>
      <c r="B158" s="350" t="e">
        <f>VLOOKUP($A158,$E$113:F$144,COLUMNS($E$113:F$144))</f>
        <v>#N/A</v>
      </c>
      <c r="C158" s="307" t="e">
        <f>VLOOKUP($A158,$E$113:G$144,COLUMNS($E$113:G$144))</f>
        <v>#N/A</v>
      </c>
      <c r="D158" s="26" t="e">
        <f>VLOOKUP($A158,$E$113:H$144,COLUMNS($E$113:H$144))</f>
        <v>#N/A</v>
      </c>
      <c r="E158" s="26" t="e">
        <f>VLOOKUP($A158,$E$113:I$144,COLUMNS($E$113:I$144))</f>
        <v>#N/A</v>
      </c>
      <c r="F158" s="172">
        <f>VLOOKUP($A158,$E$113:AS$144,COLUMNS($E$113:AS$144))</f>
        <v>0</v>
      </c>
      <c r="G158" s="128">
        <f t="shared" si="626"/>
        <v>20</v>
      </c>
    </row>
    <row r="159" spans="1:7">
      <c r="A159" s="38">
        <f t="shared" si="627"/>
        <v>12</v>
      </c>
      <c r="B159" s="350" t="e">
        <f>VLOOKUP($A159,$E$113:F$144,COLUMNS($E$113:F$144))</f>
        <v>#N/A</v>
      </c>
      <c r="C159" s="307" t="e">
        <f>VLOOKUP($A159,$E$113:G$144,COLUMNS($E$113:G$144))</f>
        <v>#N/A</v>
      </c>
      <c r="D159" s="26" t="e">
        <f>VLOOKUP($A159,$E$113:H$144,COLUMNS($E$113:H$144))</f>
        <v>#N/A</v>
      </c>
      <c r="E159" s="26" t="e">
        <f>VLOOKUP($A159,$E$113:I$144,COLUMNS($E$113:I$144))</f>
        <v>#N/A</v>
      </c>
      <c r="F159" s="172">
        <f>VLOOKUP($A159,$E$113:AS$144,COLUMNS($E$113:AS$144))</f>
        <v>0</v>
      </c>
      <c r="G159" s="128">
        <f t="shared" si="626"/>
        <v>20</v>
      </c>
    </row>
    <row r="160" spans="1:7">
      <c r="A160" s="38">
        <f t="shared" si="627"/>
        <v>13</v>
      </c>
      <c r="B160" s="350" t="e">
        <f>VLOOKUP($A160,$E$113:F$144,COLUMNS($E$113:F$144))</f>
        <v>#N/A</v>
      </c>
      <c r="C160" s="307" t="e">
        <f>VLOOKUP($A160,$E$113:G$144,COLUMNS($E$113:G$144))</f>
        <v>#N/A</v>
      </c>
      <c r="D160" s="26" t="e">
        <f>VLOOKUP($A160,$E$113:H$144,COLUMNS($E$113:H$144))</f>
        <v>#N/A</v>
      </c>
      <c r="E160" s="26" t="e">
        <f>VLOOKUP($A160,$E$113:I$144,COLUMNS($E$113:I$144))</f>
        <v>#N/A</v>
      </c>
      <c r="F160" s="172">
        <f>VLOOKUP($A160,$E$113:AS$144,COLUMNS($E$113:AS$144))</f>
        <v>0</v>
      </c>
      <c r="G160" s="128">
        <f t="shared" si="626"/>
        <v>20</v>
      </c>
    </row>
    <row r="161" spans="1:7">
      <c r="A161" s="38">
        <f t="shared" si="627"/>
        <v>14</v>
      </c>
      <c r="B161" s="350" t="e">
        <f>VLOOKUP($A161,$E$113:F$144,COLUMNS($E$113:F$144))</f>
        <v>#N/A</v>
      </c>
      <c r="C161" s="307" t="e">
        <f>VLOOKUP($A161,$E$113:G$144,COLUMNS($E$113:G$144))</f>
        <v>#N/A</v>
      </c>
      <c r="D161" s="26" t="e">
        <f>VLOOKUP($A161,$E$113:H$144,COLUMNS($E$113:H$144))</f>
        <v>#N/A</v>
      </c>
      <c r="E161" s="26" t="e">
        <f>VLOOKUP($A161,$E$113:I$144,COLUMNS($E$113:I$144))</f>
        <v>#N/A</v>
      </c>
      <c r="F161" s="172">
        <f>VLOOKUP($A161,$E$113:AS$144,COLUMNS($E$113:AS$144))</f>
        <v>0</v>
      </c>
      <c r="G161" s="128">
        <f t="shared" si="626"/>
        <v>20</v>
      </c>
    </row>
    <row r="162" spans="1:7">
      <c r="A162" s="38">
        <f t="shared" si="627"/>
        <v>15</v>
      </c>
      <c r="B162" s="350" t="e">
        <f>VLOOKUP($A162,$E$113:F$144,COLUMNS($E$113:F$144))</f>
        <v>#N/A</v>
      </c>
      <c r="C162" s="307" t="e">
        <f>VLOOKUP($A162,$E$113:G$144,COLUMNS($E$113:G$144))</f>
        <v>#N/A</v>
      </c>
      <c r="D162" s="26" t="e">
        <f>VLOOKUP($A162,$E$113:H$144,COLUMNS($E$113:H$144))</f>
        <v>#N/A</v>
      </c>
      <c r="E162" s="26" t="e">
        <f>VLOOKUP($A162,$E$113:I$144,COLUMNS($E$113:I$144))</f>
        <v>#N/A</v>
      </c>
      <c r="F162" s="172">
        <f>VLOOKUP($A162,$E$113:AS$144,COLUMNS($E$113:AS$144))</f>
        <v>0</v>
      </c>
      <c r="G162" s="128">
        <f t="shared" si="626"/>
        <v>20</v>
      </c>
    </row>
    <row r="163" spans="1:7">
      <c r="A163" s="38">
        <f t="shared" si="627"/>
        <v>16</v>
      </c>
      <c r="B163" s="350" t="e">
        <f>VLOOKUP($A163,$E$113:F$144,COLUMNS($E$113:F$144))</f>
        <v>#N/A</v>
      </c>
      <c r="C163" s="307" t="e">
        <f>VLOOKUP($A163,$E$113:G$144,COLUMNS($E$113:G$144))</f>
        <v>#N/A</v>
      </c>
      <c r="D163" s="26" t="e">
        <f>VLOOKUP($A163,$E$113:H$144,COLUMNS($E$113:H$144))</f>
        <v>#N/A</v>
      </c>
      <c r="E163" s="26" t="e">
        <f>VLOOKUP($A163,$E$113:I$144,COLUMNS($E$113:I$144))</f>
        <v>#N/A</v>
      </c>
      <c r="F163" s="172">
        <f>VLOOKUP($A163,$E$113:AS$144,COLUMNS($E$113:AS$144))</f>
        <v>0</v>
      </c>
      <c r="G163" s="128">
        <f t="shared" si="626"/>
        <v>20</v>
      </c>
    </row>
    <row r="164" spans="1:7">
      <c r="A164" s="38">
        <f t="shared" si="627"/>
        <v>17</v>
      </c>
      <c r="B164" s="350" t="e">
        <f>VLOOKUP($A164,$E$113:F$144,COLUMNS($E$113:F$144))</f>
        <v>#N/A</v>
      </c>
      <c r="C164" s="307" t="e">
        <f>VLOOKUP($A164,$E$113:G$144,COLUMNS($E$113:G$144))</f>
        <v>#N/A</v>
      </c>
      <c r="D164" s="26" t="e">
        <f>VLOOKUP($A164,$E$113:H$144,COLUMNS($E$113:H$144))</f>
        <v>#N/A</v>
      </c>
      <c r="E164" s="26" t="e">
        <f>VLOOKUP($A164,$E$113:I$144,COLUMNS($E$113:I$144))</f>
        <v>#N/A</v>
      </c>
      <c r="F164" s="172">
        <f>VLOOKUP($A164,$E$113:AS$144,COLUMNS($E$113:AS$144))</f>
        <v>0</v>
      </c>
      <c r="G164" s="128">
        <f t="shared" si="626"/>
        <v>20</v>
      </c>
    </row>
    <row r="165" spans="1:7">
      <c r="A165" s="38">
        <f t="shared" si="627"/>
        <v>18</v>
      </c>
      <c r="B165" s="350" t="e">
        <f>VLOOKUP($A165,$E$113:F$144,COLUMNS($E$113:F$144))</f>
        <v>#N/A</v>
      </c>
      <c r="C165" s="307" t="e">
        <f>VLOOKUP($A165,$E$113:G$144,COLUMNS($E$113:G$144))</f>
        <v>#N/A</v>
      </c>
      <c r="D165" s="26" t="e">
        <f>VLOOKUP($A165,$E$113:H$144,COLUMNS($E$113:H$144))</f>
        <v>#N/A</v>
      </c>
      <c r="E165" s="26" t="e">
        <f>VLOOKUP($A165,$E$113:I$144,COLUMNS($E$113:I$144))</f>
        <v>#N/A</v>
      </c>
      <c r="F165" s="172">
        <f>VLOOKUP($A165,$E$113:AS$144,COLUMNS($E$113:AS$144))</f>
        <v>0</v>
      </c>
      <c r="G165" s="128">
        <f t="shared" si="626"/>
        <v>20</v>
      </c>
    </row>
    <row r="166" spans="1:7">
      <c r="A166" s="38">
        <f t="shared" si="627"/>
        <v>19</v>
      </c>
      <c r="B166" s="350" t="e">
        <f>VLOOKUP($A166,$E$113:F$144,COLUMNS($E$113:F$144))</f>
        <v>#N/A</v>
      </c>
      <c r="C166" s="307" t="e">
        <f>VLOOKUP($A166,$E$113:G$144,COLUMNS($E$113:G$144))</f>
        <v>#N/A</v>
      </c>
      <c r="D166" s="26" t="e">
        <f>VLOOKUP($A166,$E$113:H$144,COLUMNS($E$113:H$144))</f>
        <v>#N/A</v>
      </c>
      <c r="E166" s="26" t="e">
        <f>VLOOKUP($A166,$E$113:I$144,COLUMNS($E$113:I$144))</f>
        <v>#N/A</v>
      </c>
      <c r="F166" s="172">
        <f>VLOOKUP($A166,$E$113:AS$144,COLUMNS($E$113:AS$144))</f>
        <v>0</v>
      </c>
      <c r="G166" s="128">
        <f t="shared" si="626"/>
        <v>20</v>
      </c>
    </row>
    <row r="167" spans="1:7" ht="19.5" thickBot="1">
      <c r="A167" s="113">
        <f>A166+1</f>
        <v>20</v>
      </c>
      <c r="B167" s="316" t="e">
        <f>VLOOKUP($A167,$E$113:F$144,COLUMNS($E$113:F$144))</f>
        <v>#N/A</v>
      </c>
      <c r="C167" s="351" t="e">
        <f>VLOOKUP($A167,$E$113:G$144,COLUMNS($E$113:G$144))</f>
        <v>#N/A</v>
      </c>
      <c r="D167" s="164" t="e">
        <f>VLOOKUP($A167,$E$113:H$144,COLUMNS($E$113:H$144))</f>
        <v>#N/A</v>
      </c>
      <c r="E167" s="164" t="e">
        <f>VLOOKUP($A167,$E$113:I$144,COLUMNS($E$113:I$144))</f>
        <v>#N/A</v>
      </c>
      <c r="F167" s="165">
        <f>VLOOKUP($A167,$E$113:AS$144,COLUMNS($E$113:AS$144))</f>
        <v>0</v>
      </c>
      <c r="G167" s="352">
        <f t="shared" si="626"/>
        <v>20</v>
      </c>
    </row>
    <row r="169" spans="1:7" ht="19.5" thickBot="1"/>
    <row r="170" spans="1:7" ht="19.5" thickBot="1">
      <c r="A170" s="336" t="s">
        <v>6</v>
      </c>
      <c r="B170" s="116" t="s">
        <v>41</v>
      </c>
      <c r="C170" s="353" t="s">
        <v>20</v>
      </c>
      <c r="D170" s="354" t="s">
        <v>35</v>
      </c>
      <c r="E170" s="133" t="s">
        <v>22</v>
      </c>
      <c r="F170" s="134"/>
      <c r="G170" s="134"/>
    </row>
    <row r="171" spans="1:7">
      <c r="A171" s="355">
        <v>1</v>
      </c>
      <c r="B171" s="250" t="e">
        <f>INDEX($B$148:$B$167,MATCH($A171,$F$148:$F$167,0))</f>
        <v>#N/A</v>
      </c>
      <c r="C171" s="246" t="e">
        <f t="shared" ref="C171:E186" si="628">INDEX(C$148:C$167,MATCH($A171,$F$148:$F$167,0))</f>
        <v>#N/A</v>
      </c>
      <c r="D171" s="246" t="e">
        <f t="shared" si="628"/>
        <v>#N/A</v>
      </c>
      <c r="E171" s="247" t="e">
        <f t="shared" si="628"/>
        <v>#N/A</v>
      </c>
      <c r="F171" s="43"/>
      <c r="G171" s="136"/>
    </row>
    <row r="172" spans="1:7">
      <c r="A172" s="112">
        <f>A171+1</f>
        <v>2</v>
      </c>
      <c r="B172" s="250" t="e">
        <f>INDEX($B$148:$B$167,MATCH(A172,$F$148:$F$167,0))</f>
        <v>#N/A</v>
      </c>
      <c r="C172" s="246" t="e">
        <f t="shared" si="628"/>
        <v>#N/A</v>
      </c>
      <c r="D172" s="246" t="e">
        <f t="shared" si="628"/>
        <v>#N/A</v>
      </c>
      <c r="E172" s="247" t="e">
        <f t="shared" si="628"/>
        <v>#N/A</v>
      </c>
      <c r="F172" s="43"/>
      <c r="G172" s="136"/>
    </row>
    <row r="173" spans="1:7">
      <c r="A173" s="112">
        <f>A172+1</f>
        <v>3</v>
      </c>
      <c r="B173" s="250" t="e">
        <f>INDEX($B$148:$B$167,MATCH(A173,$F$148:$F$167,0))</f>
        <v>#N/A</v>
      </c>
      <c r="C173" s="246" t="e">
        <f t="shared" si="628"/>
        <v>#N/A</v>
      </c>
      <c r="D173" s="246" t="e">
        <f t="shared" si="628"/>
        <v>#N/A</v>
      </c>
      <c r="E173" s="247" t="e">
        <f t="shared" si="628"/>
        <v>#N/A</v>
      </c>
      <c r="F173" s="43"/>
      <c r="G173" s="136"/>
    </row>
    <row r="174" spans="1:7">
      <c r="A174" s="112">
        <f t="shared" ref="A174:A189" si="629">A173+1</f>
        <v>4</v>
      </c>
      <c r="B174" s="250" t="e">
        <f>INDEX($B$148:$B$167,MATCH(A174,$F$148:$F$167,0))</f>
        <v>#N/A</v>
      </c>
      <c r="C174" s="246" t="e">
        <f t="shared" si="628"/>
        <v>#N/A</v>
      </c>
      <c r="D174" s="246" t="e">
        <f t="shared" si="628"/>
        <v>#N/A</v>
      </c>
      <c r="E174" s="247" t="e">
        <f t="shared" si="628"/>
        <v>#N/A</v>
      </c>
      <c r="F174" s="43"/>
      <c r="G174" s="136"/>
    </row>
    <row r="175" spans="1:7">
      <c r="A175" s="112">
        <f t="shared" si="629"/>
        <v>5</v>
      </c>
      <c r="B175" s="250" t="e">
        <f>INDEX($B$148:$B$167,MATCH(A175,$F$148:$F$167,0))</f>
        <v>#N/A</v>
      </c>
      <c r="C175" s="246" t="e">
        <f t="shared" si="628"/>
        <v>#N/A</v>
      </c>
      <c r="D175" s="246" t="e">
        <f t="shared" si="628"/>
        <v>#N/A</v>
      </c>
      <c r="E175" s="247" t="e">
        <f t="shared" si="628"/>
        <v>#N/A</v>
      </c>
      <c r="F175" s="43"/>
      <c r="G175" s="136"/>
    </row>
    <row r="176" spans="1:7">
      <c r="A176" s="112">
        <f t="shared" si="629"/>
        <v>6</v>
      </c>
      <c r="B176" s="250" t="e">
        <f>INDEX($B$148:$B$167,MATCH(A176,$F$148:$F$167,0))</f>
        <v>#N/A</v>
      </c>
      <c r="C176" s="246" t="e">
        <f t="shared" si="628"/>
        <v>#N/A</v>
      </c>
      <c r="D176" s="246" t="e">
        <f t="shared" si="628"/>
        <v>#N/A</v>
      </c>
      <c r="E176" s="247" t="e">
        <f t="shared" si="628"/>
        <v>#N/A</v>
      </c>
      <c r="F176" s="43"/>
      <c r="G176" s="136"/>
    </row>
    <row r="177" spans="1:7">
      <c r="A177" s="112">
        <f t="shared" si="629"/>
        <v>7</v>
      </c>
      <c r="B177" s="250" t="e">
        <f t="shared" ref="B177:B190" si="630">INDEX($B$148:$B$167,MATCH(A177,$F$148:$F$167,0))</f>
        <v>#N/A</v>
      </c>
      <c r="C177" s="246" t="e">
        <f t="shared" si="628"/>
        <v>#N/A</v>
      </c>
      <c r="D177" s="246" t="e">
        <f t="shared" si="628"/>
        <v>#N/A</v>
      </c>
      <c r="E177" s="247" t="e">
        <f t="shared" si="628"/>
        <v>#N/A</v>
      </c>
      <c r="F177" s="43"/>
      <c r="G177" s="136"/>
    </row>
    <row r="178" spans="1:7">
      <c r="A178" s="112">
        <f t="shared" si="629"/>
        <v>8</v>
      </c>
      <c r="B178" s="250" t="e">
        <f t="shared" si="630"/>
        <v>#N/A</v>
      </c>
      <c r="C178" s="246" t="e">
        <f t="shared" si="628"/>
        <v>#N/A</v>
      </c>
      <c r="D178" s="246" t="e">
        <f t="shared" si="628"/>
        <v>#N/A</v>
      </c>
      <c r="E178" s="247" t="e">
        <f t="shared" si="628"/>
        <v>#N/A</v>
      </c>
      <c r="F178" s="43"/>
      <c r="G178" s="136"/>
    </row>
    <row r="179" spans="1:7">
      <c r="A179" s="112">
        <f t="shared" si="629"/>
        <v>9</v>
      </c>
      <c r="B179" s="250" t="e">
        <f t="shared" si="630"/>
        <v>#N/A</v>
      </c>
      <c r="C179" s="246" t="e">
        <f t="shared" si="628"/>
        <v>#N/A</v>
      </c>
      <c r="D179" s="246" t="e">
        <f t="shared" si="628"/>
        <v>#N/A</v>
      </c>
      <c r="E179" s="247" t="e">
        <f t="shared" si="628"/>
        <v>#N/A</v>
      </c>
      <c r="F179" s="43"/>
      <c r="G179" s="136"/>
    </row>
    <row r="180" spans="1:7">
      <c r="A180" s="112">
        <f t="shared" si="629"/>
        <v>10</v>
      </c>
      <c r="B180" s="250" t="e">
        <f t="shared" si="630"/>
        <v>#N/A</v>
      </c>
      <c r="C180" s="246" t="e">
        <f t="shared" si="628"/>
        <v>#N/A</v>
      </c>
      <c r="D180" s="246" t="e">
        <f t="shared" si="628"/>
        <v>#N/A</v>
      </c>
      <c r="E180" s="247" t="e">
        <f t="shared" si="628"/>
        <v>#N/A</v>
      </c>
      <c r="F180" s="43"/>
      <c r="G180" s="136"/>
    </row>
    <row r="181" spans="1:7">
      <c r="A181" s="112">
        <f t="shared" si="629"/>
        <v>11</v>
      </c>
      <c r="B181" s="250" t="e">
        <f t="shared" si="630"/>
        <v>#N/A</v>
      </c>
      <c r="C181" s="246" t="e">
        <f t="shared" si="628"/>
        <v>#N/A</v>
      </c>
      <c r="D181" s="246" t="e">
        <f t="shared" si="628"/>
        <v>#N/A</v>
      </c>
      <c r="E181" s="247" t="e">
        <f t="shared" si="628"/>
        <v>#N/A</v>
      </c>
      <c r="F181" s="43"/>
      <c r="G181" s="136"/>
    </row>
    <row r="182" spans="1:7">
      <c r="A182" s="112">
        <f t="shared" si="629"/>
        <v>12</v>
      </c>
      <c r="B182" s="250" t="e">
        <f t="shared" si="630"/>
        <v>#N/A</v>
      </c>
      <c r="C182" s="246" t="e">
        <f t="shared" si="628"/>
        <v>#N/A</v>
      </c>
      <c r="D182" s="246" t="e">
        <f t="shared" si="628"/>
        <v>#N/A</v>
      </c>
      <c r="E182" s="247" t="e">
        <f t="shared" si="628"/>
        <v>#N/A</v>
      </c>
      <c r="F182" s="43"/>
      <c r="G182" s="136"/>
    </row>
    <row r="183" spans="1:7">
      <c r="A183" s="112">
        <f t="shared" si="629"/>
        <v>13</v>
      </c>
      <c r="B183" s="250" t="e">
        <f t="shared" si="630"/>
        <v>#N/A</v>
      </c>
      <c r="C183" s="246" t="e">
        <f t="shared" si="628"/>
        <v>#N/A</v>
      </c>
      <c r="D183" s="246" t="e">
        <f t="shared" si="628"/>
        <v>#N/A</v>
      </c>
      <c r="E183" s="247" t="e">
        <f t="shared" si="628"/>
        <v>#N/A</v>
      </c>
      <c r="F183" s="43"/>
      <c r="G183" s="136"/>
    </row>
    <row r="184" spans="1:7">
      <c r="A184" s="112">
        <f t="shared" si="629"/>
        <v>14</v>
      </c>
      <c r="B184" s="250" t="e">
        <f t="shared" si="630"/>
        <v>#N/A</v>
      </c>
      <c r="C184" s="246" t="e">
        <f t="shared" si="628"/>
        <v>#N/A</v>
      </c>
      <c r="D184" s="246" t="e">
        <f t="shared" si="628"/>
        <v>#N/A</v>
      </c>
      <c r="E184" s="247" t="e">
        <f t="shared" si="628"/>
        <v>#N/A</v>
      </c>
      <c r="F184" s="43"/>
      <c r="G184" s="136"/>
    </row>
    <row r="185" spans="1:7">
      <c r="A185" s="112">
        <f t="shared" si="629"/>
        <v>15</v>
      </c>
      <c r="B185" s="250" t="e">
        <f t="shared" si="630"/>
        <v>#N/A</v>
      </c>
      <c r="C185" s="246" t="e">
        <f t="shared" si="628"/>
        <v>#N/A</v>
      </c>
      <c r="D185" s="246" t="e">
        <f t="shared" si="628"/>
        <v>#N/A</v>
      </c>
      <c r="E185" s="247" t="e">
        <f t="shared" si="628"/>
        <v>#N/A</v>
      </c>
      <c r="F185" s="43"/>
      <c r="G185" s="136"/>
    </row>
    <row r="186" spans="1:7">
      <c r="A186" s="112">
        <f t="shared" si="629"/>
        <v>16</v>
      </c>
      <c r="B186" s="250" t="e">
        <f t="shared" si="630"/>
        <v>#N/A</v>
      </c>
      <c r="C186" s="246" t="e">
        <f t="shared" si="628"/>
        <v>#N/A</v>
      </c>
      <c r="D186" s="246" t="e">
        <f t="shared" si="628"/>
        <v>#N/A</v>
      </c>
      <c r="E186" s="247" t="e">
        <f t="shared" si="628"/>
        <v>#N/A</v>
      </c>
      <c r="F186" s="43"/>
      <c r="G186" s="136"/>
    </row>
    <row r="187" spans="1:7">
      <c r="A187" s="112">
        <f t="shared" si="629"/>
        <v>17</v>
      </c>
      <c r="B187" s="250" t="e">
        <f t="shared" si="630"/>
        <v>#N/A</v>
      </c>
      <c r="C187" s="246" t="e">
        <f t="shared" ref="C187:E190" si="631">INDEX(C$148:C$167,MATCH($A187,$F$148:$F$167,0))</f>
        <v>#N/A</v>
      </c>
      <c r="D187" s="246" t="e">
        <f t="shared" si="631"/>
        <v>#N/A</v>
      </c>
      <c r="E187" s="247" t="e">
        <f t="shared" si="631"/>
        <v>#N/A</v>
      </c>
      <c r="F187" s="43"/>
      <c r="G187" s="136"/>
    </row>
    <row r="188" spans="1:7">
      <c r="A188" s="112">
        <f t="shared" si="629"/>
        <v>18</v>
      </c>
      <c r="B188" s="250" t="e">
        <f t="shared" si="630"/>
        <v>#N/A</v>
      </c>
      <c r="C188" s="246" t="e">
        <f t="shared" si="631"/>
        <v>#N/A</v>
      </c>
      <c r="D188" s="246" t="e">
        <f t="shared" si="631"/>
        <v>#N/A</v>
      </c>
      <c r="E188" s="247" t="e">
        <f t="shared" si="631"/>
        <v>#N/A</v>
      </c>
      <c r="F188" s="43"/>
      <c r="G188" s="136"/>
    </row>
    <row r="189" spans="1:7">
      <c r="A189" s="112">
        <f t="shared" si="629"/>
        <v>19</v>
      </c>
      <c r="B189" s="250" t="e">
        <f t="shared" si="630"/>
        <v>#N/A</v>
      </c>
      <c r="C189" s="246" t="e">
        <f t="shared" si="631"/>
        <v>#N/A</v>
      </c>
      <c r="D189" s="246" t="e">
        <f t="shared" si="631"/>
        <v>#N/A</v>
      </c>
      <c r="E189" s="247" t="e">
        <f t="shared" si="631"/>
        <v>#N/A</v>
      </c>
      <c r="F189" s="43"/>
      <c r="G189" s="136"/>
    </row>
    <row r="190" spans="1:7" ht="19.5" thickBot="1">
      <c r="A190" s="356">
        <f>A189+1</f>
        <v>20</v>
      </c>
      <c r="B190" s="251" t="e">
        <f t="shared" si="630"/>
        <v>#N/A</v>
      </c>
      <c r="C190" s="248" t="e">
        <f t="shared" si="631"/>
        <v>#N/A</v>
      </c>
      <c r="D190" s="248" t="e">
        <f t="shared" si="631"/>
        <v>#N/A</v>
      </c>
      <c r="E190" s="249" t="e">
        <f t="shared" si="631"/>
        <v>#N/A</v>
      </c>
      <c r="F190" s="43"/>
      <c r="G190" s="136"/>
    </row>
  </sheetData>
  <sheetProtection password="B12F" sheet="1" objects="1" scenarios="1"/>
  <mergeCells count="69">
    <mergeCell ref="LD35:LG35"/>
    <mergeCell ref="A60:E60"/>
    <mergeCell ref="LH35:LK35"/>
    <mergeCell ref="LR35:LU35"/>
    <mergeCell ref="KE35:KH35"/>
    <mergeCell ref="KJ35:KM35"/>
    <mergeCell ref="KO35:KR35"/>
    <mergeCell ref="KT35:KW35"/>
    <mergeCell ref="KY35:LB35"/>
    <mergeCell ref="HM35:HP35"/>
    <mergeCell ref="HR35:HU35"/>
    <mergeCell ref="HW35:HZ35"/>
    <mergeCell ref="IB35:IE35"/>
    <mergeCell ref="LM35:LP35"/>
    <mergeCell ref="GN35:GQ35"/>
    <mergeCell ref="GS35:GV35"/>
    <mergeCell ref="BS35:BV35"/>
    <mergeCell ref="DV35:DY35"/>
    <mergeCell ref="EA35:ED35"/>
    <mergeCell ref="EF35:EI35"/>
    <mergeCell ref="EK35:EN35"/>
    <mergeCell ref="BX35:CA35"/>
    <mergeCell ref="CC35:CF35"/>
    <mergeCell ref="CH35:CK35"/>
    <mergeCell ref="CM35:CP35"/>
    <mergeCell ref="CR35:CU35"/>
    <mergeCell ref="CW35:CZ35"/>
    <mergeCell ref="DB35:DE35"/>
    <mergeCell ref="DG35:DJ35"/>
    <mergeCell ref="AT35:AW35"/>
    <mergeCell ref="BI35:BL35"/>
    <mergeCell ref="AY35:BB35"/>
    <mergeCell ref="BD35:BG35"/>
    <mergeCell ref="BN35:BQ35"/>
    <mergeCell ref="U35:X35"/>
    <mergeCell ref="Z35:AC35"/>
    <mergeCell ref="AE35:AH35"/>
    <mergeCell ref="AJ35:AM35"/>
    <mergeCell ref="AO35:AR35"/>
    <mergeCell ref="A6:E6"/>
    <mergeCell ref="G6:J6"/>
    <mergeCell ref="G7:J7"/>
    <mergeCell ref="K35:N35"/>
    <mergeCell ref="P35:S35"/>
    <mergeCell ref="DL35:DO35"/>
    <mergeCell ref="DQ35:DT35"/>
    <mergeCell ref="EP35:ES35"/>
    <mergeCell ref="EU35:EX35"/>
    <mergeCell ref="EZ35:FC35"/>
    <mergeCell ref="FE35:FH35"/>
    <mergeCell ref="FJ35:FM35"/>
    <mergeCell ref="FO35:FR35"/>
    <mergeCell ref="FT35:FW35"/>
    <mergeCell ref="FY35:GB35"/>
    <mergeCell ref="GD35:GG35"/>
    <mergeCell ref="GI35:GL35"/>
    <mergeCell ref="IG35:IJ35"/>
    <mergeCell ref="IL35:IO35"/>
    <mergeCell ref="IQ35:IT35"/>
    <mergeCell ref="GX35:HA35"/>
    <mergeCell ref="HC35:HF35"/>
    <mergeCell ref="HH35:HK35"/>
    <mergeCell ref="JU35:JX35"/>
    <mergeCell ref="JZ35:KC35"/>
    <mergeCell ref="IV35:IY35"/>
    <mergeCell ref="JA35:JD35"/>
    <mergeCell ref="JF35:JI35"/>
    <mergeCell ref="JK35:JN35"/>
    <mergeCell ref="JP35:JS35"/>
  </mergeCells>
  <conditionalFormatting sqref="I9:I29">
    <cfRule type="cellIs" dxfId="10" priority="5" operator="equal">
      <formula>0</formula>
    </cfRule>
  </conditionalFormatting>
  <conditionalFormatting sqref="G9:G29">
    <cfRule type="cellIs" dxfId="9" priority="4" operator="equal">
      <formula>0</formula>
    </cfRule>
  </conditionalFormatting>
  <conditionalFormatting sqref="F9:F29">
    <cfRule type="cellIs" dxfId="8" priority="3" operator="equal">
      <formula>0</formula>
    </cfRule>
  </conditionalFormatting>
  <conditionalFormatting sqref="C9:C29">
    <cfRule type="cellIs" dxfId="7" priority="2" operator="equal">
      <formula>0</formula>
    </cfRule>
  </conditionalFormatting>
  <conditionalFormatting sqref="J9:J29">
    <cfRule type="cellIs" dxfId="6" priority="1" operator="equal">
      <formula>0</formula>
    </cfRule>
  </conditionalFormatting>
  <pageMargins left="0.7" right="0.7" top="0.75" bottom="0.75" header="0.3" footer="0.3"/>
  <pageSetup paperSize="9" scale="69" orientation="landscape" horizontalDpi="4294967293" verticalDpi="0" r:id="rId1"/>
  <headerFooter>
    <oddHeader>&amp;L&amp;D&amp;C&amp;"-,Bold"&amp;14English Premier League Football Fan Spreadsheet&amp;R&amp;T</oddHeader>
    <oddFooter>&amp;L&amp;"-,Bold"&amp;14Developed By:&amp;"-,Regular" 1st Analyst Information Services&amp;C&amp;"-,Bold"&amp;14PAGE &amp;P&amp;R&amp;"-,Bold"&amp;14WorldCupFootballFan.blogspot.com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Admin</vt:lpstr>
      <vt:lpstr>WeekDays</vt:lpstr>
      <vt:lpstr>All Teams - Past &amp; Present</vt:lpstr>
      <vt:lpstr>Teams-Premier-League</vt:lpstr>
      <vt:lpstr>Matches-Data-Inputs</vt:lpstr>
      <vt:lpstr>Match-Points</vt:lpstr>
      <vt:lpstr>Stats-Big-Stats</vt:lpstr>
      <vt:lpstr>Ranking-Log</vt:lpstr>
      <vt:lpstr>Ranking-Log-Background</vt:lpstr>
      <vt:lpstr>Legit-Fans</vt:lpstr>
      <vt:lpstr>Print-Me</vt:lpstr>
      <vt:lpstr>Images-Canvas</vt:lpstr>
      <vt:lpstr>Players - PICS</vt:lpstr>
      <vt:lpstr>'All Teams - Past &amp; Present'!Print_Area</vt:lpstr>
      <vt:lpstr>'Match-Points'!Print_Area</vt:lpstr>
      <vt:lpstr>'Print-Me'!Print_Area</vt:lpstr>
      <vt:lpstr>'Ranking-Log'!Print_Area</vt:lpstr>
      <vt:lpstr>'Ranking-Log-Background'!Print_Area</vt:lpstr>
      <vt:lpstr>'Teams-Premier-League'!Print_Area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Xoliswa Mazeleni</dc:creator>
  <cp:lastModifiedBy>Xoliswa Mazeleni</cp:lastModifiedBy>
  <cp:lastPrinted>2023-10-05T07:52:36Z</cp:lastPrinted>
  <dcterms:created xsi:type="dcterms:W3CDTF">2018-06-26T10:49:43Z</dcterms:created>
  <dcterms:modified xsi:type="dcterms:W3CDTF">2023-10-15T17:30:34Z</dcterms:modified>
</cp:coreProperties>
</file>